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156E98EB-96F3-482E-8CA7-8B6E4F7451E5}" xr6:coauthVersionLast="47" xr6:coauthVersionMax="47" xr10:uidLastSave="{00000000-0000-0000-0000-000000000000}"/>
  <bookViews>
    <workbookView xWindow="28680" yWindow="-120" windowWidth="29040" windowHeight="15720" activeTab="1" xr2:uid="{483C33AE-33CE-452D-947A-DE835684B79C}"/>
  </bookViews>
  <sheets>
    <sheet name="SubSector Analysis" sheetId="3" r:id="rId1"/>
    <sheet name="Nifty 750 Analysis" sheetId="2" r:id="rId2"/>
    <sheet name="Price_Filter_21_08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2" i="2"/>
  <c r="B49" i="3" l="1"/>
  <c r="B59" i="3"/>
  <c r="B57" i="3"/>
  <c r="B2" i="3"/>
  <c r="B14" i="3"/>
  <c r="B5" i="3"/>
  <c r="B77" i="3"/>
  <c r="B63" i="3"/>
  <c r="B8" i="3"/>
  <c r="B81" i="3"/>
  <c r="B12" i="3"/>
  <c r="B10" i="3"/>
  <c r="B56" i="3"/>
  <c r="B15" i="3"/>
  <c r="B11" i="3"/>
  <c r="B94" i="3"/>
  <c r="B71" i="3"/>
  <c r="B32" i="3"/>
  <c r="B7" i="3"/>
  <c r="B54" i="3"/>
  <c r="B30" i="3"/>
  <c r="B34" i="3"/>
  <c r="B46" i="3"/>
  <c r="B27" i="3"/>
  <c r="B25" i="3"/>
  <c r="B70" i="3"/>
  <c r="B39" i="3"/>
  <c r="B55" i="3"/>
  <c r="B38" i="3"/>
  <c r="B21" i="3"/>
  <c r="B13" i="3"/>
  <c r="B73" i="3"/>
  <c r="B109" i="3"/>
  <c r="B78" i="3"/>
  <c r="B43" i="3"/>
  <c r="B29" i="3"/>
  <c r="B26" i="3"/>
  <c r="B75" i="3"/>
  <c r="B96" i="3"/>
  <c r="B58" i="3"/>
  <c r="B85" i="3"/>
  <c r="B16" i="3"/>
  <c r="B28" i="3"/>
  <c r="B72" i="3"/>
  <c r="B9" i="3"/>
  <c r="B53" i="3"/>
  <c r="B35" i="3"/>
  <c r="B42" i="3"/>
  <c r="B74" i="3"/>
  <c r="B65" i="3"/>
  <c r="B17" i="3"/>
  <c r="B107" i="3"/>
  <c r="B23" i="3"/>
  <c r="B47" i="3"/>
  <c r="B36" i="3"/>
  <c r="B18" i="3"/>
  <c r="B90" i="3"/>
  <c r="B19" i="3"/>
  <c r="B6" i="3"/>
  <c r="B87" i="3"/>
  <c r="B31" i="3"/>
  <c r="B45" i="3"/>
  <c r="B98" i="3"/>
  <c r="B60" i="3"/>
  <c r="B100" i="3"/>
  <c r="B64" i="3"/>
  <c r="B93" i="3"/>
  <c r="B111" i="3"/>
  <c r="B22" i="3"/>
  <c r="B88" i="3"/>
  <c r="B61" i="3"/>
  <c r="B113" i="3"/>
  <c r="B40" i="3"/>
  <c r="B62" i="3"/>
  <c r="B92" i="3"/>
  <c r="B89" i="3"/>
  <c r="B91" i="3"/>
  <c r="B84" i="3"/>
  <c r="B108" i="3"/>
  <c r="B20" i="3"/>
  <c r="B67" i="3"/>
  <c r="B48" i="3"/>
  <c r="B50" i="3"/>
  <c r="B79" i="3"/>
  <c r="B44" i="3"/>
  <c r="B3" i="3"/>
  <c r="B52" i="3"/>
  <c r="B37" i="3"/>
  <c r="B112" i="3"/>
  <c r="B110" i="3"/>
  <c r="B97" i="3"/>
  <c r="B83" i="3"/>
  <c r="B41" i="3"/>
  <c r="B68" i="3"/>
  <c r="B82" i="3"/>
  <c r="B24" i="3"/>
  <c r="B66" i="3"/>
  <c r="B80" i="3"/>
  <c r="B33" i="3"/>
  <c r="B76" i="3"/>
  <c r="B105" i="3"/>
  <c r="B51" i="3"/>
  <c r="B99" i="3"/>
  <c r="B106" i="3"/>
  <c r="B69" i="3"/>
  <c r="B95" i="3"/>
  <c r="B4" i="3"/>
  <c r="B116" i="3"/>
  <c r="B117" i="3"/>
  <c r="B101" i="3"/>
  <c r="B118" i="3"/>
  <c r="B86" i="3"/>
  <c r="B103" i="3"/>
  <c r="B114" i="3"/>
  <c r="B119" i="3"/>
  <c r="B120" i="3"/>
  <c r="B102" i="3"/>
  <c r="B115" i="3"/>
  <c r="B104" i="3"/>
  <c r="B121" i="3"/>
  <c r="B122" i="3"/>
  <c r="AQ554" i="2"/>
  <c r="AQ527" i="2"/>
  <c r="AQ627" i="2"/>
  <c r="AQ156" i="2"/>
  <c r="AQ439" i="2"/>
  <c r="AQ539" i="2"/>
  <c r="AQ368" i="2"/>
  <c r="AQ486" i="2"/>
  <c r="AQ593" i="2"/>
  <c r="AQ330" i="2"/>
  <c r="AQ344" i="2"/>
  <c r="AQ496" i="2"/>
  <c r="AQ273" i="2"/>
  <c r="AQ685" i="2"/>
  <c r="AQ182" i="2"/>
  <c r="AQ166" i="2"/>
  <c r="AQ127" i="2"/>
  <c r="AQ450" i="2"/>
  <c r="AQ503" i="2"/>
  <c r="AQ659" i="2"/>
  <c r="AQ533" i="2"/>
  <c r="AQ80" i="2"/>
  <c r="AQ358" i="2"/>
  <c r="AQ440" i="2"/>
  <c r="AQ109" i="2"/>
  <c r="AQ282" i="2"/>
  <c r="AQ16" i="2"/>
  <c r="AQ198" i="2"/>
  <c r="AQ524" i="2"/>
  <c r="AQ359" i="2"/>
  <c r="AQ654" i="2"/>
  <c r="AQ628" i="2"/>
  <c r="AQ141" i="2"/>
  <c r="AQ95" i="2"/>
  <c r="AQ652" i="2"/>
  <c r="AQ65" i="2"/>
  <c r="AQ322" i="2"/>
  <c r="AQ630" i="2"/>
  <c r="AQ6" i="2"/>
  <c r="AQ97" i="2"/>
  <c r="AQ94" i="2"/>
  <c r="AQ541" i="2"/>
  <c r="AQ23" i="2"/>
  <c r="AQ223" i="2"/>
  <c r="AQ301" i="2"/>
  <c r="AQ495" i="2"/>
  <c r="AQ217" i="2"/>
  <c r="AQ561" i="2"/>
  <c r="AQ300" i="2"/>
  <c r="AQ398" i="2"/>
  <c r="AQ176" i="2"/>
  <c r="AQ85" i="2"/>
  <c r="AQ611" i="2"/>
  <c r="AQ160" i="2"/>
  <c r="AQ71" i="2"/>
  <c r="AQ475" i="2"/>
  <c r="AQ60" i="2"/>
  <c r="AQ521" i="2"/>
  <c r="AQ137" i="2"/>
  <c r="AQ469" i="2"/>
  <c r="AQ544" i="2"/>
  <c r="AQ196" i="2"/>
  <c r="AQ326" i="2"/>
  <c r="AQ314" i="2"/>
  <c r="AQ501" i="2"/>
  <c r="AQ460" i="2"/>
  <c r="AQ212" i="2"/>
  <c r="AQ293" i="2"/>
  <c r="AQ596" i="2"/>
  <c r="AQ394" i="2"/>
  <c r="AQ321" i="2"/>
  <c r="AQ152" i="2"/>
  <c r="AQ465" i="2"/>
  <c r="AQ444" i="2"/>
  <c r="AQ286" i="2"/>
  <c r="AQ98" i="2"/>
  <c r="AQ114" i="2"/>
  <c r="AQ180" i="2"/>
  <c r="AQ177" i="2"/>
  <c r="AQ317" i="2"/>
  <c r="AQ325" i="2"/>
  <c r="AQ4" i="2"/>
  <c r="AQ256" i="2"/>
  <c r="AQ517" i="2"/>
  <c r="AQ513" i="2"/>
  <c r="AQ92" i="2"/>
  <c r="AQ213" i="2"/>
  <c r="AQ51" i="2"/>
  <c r="AQ272" i="2"/>
  <c r="AQ592" i="2"/>
  <c r="AQ17" i="2"/>
  <c r="AQ353" i="2"/>
  <c r="AQ7" i="2"/>
  <c r="AQ645" i="2"/>
  <c r="AQ396" i="2"/>
  <c r="AQ47" i="2"/>
  <c r="AQ266" i="2"/>
  <c r="AQ336" i="2"/>
  <c r="AQ54" i="2"/>
  <c r="AQ295" i="2"/>
  <c r="AQ168" i="2"/>
  <c r="AQ395" i="2"/>
  <c r="AQ289" i="2"/>
  <c r="AQ234" i="2"/>
  <c r="AQ235" i="2"/>
  <c r="AQ154" i="2"/>
  <c r="AQ257" i="2"/>
  <c r="AQ531" i="2"/>
  <c r="AQ103" i="2"/>
  <c r="AQ424" i="2"/>
  <c r="AQ276" i="2"/>
  <c r="AQ161" i="2"/>
  <c r="AQ38" i="2"/>
  <c r="AQ221" i="2"/>
  <c r="AQ634" i="2"/>
  <c r="AQ558" i="2"/>
  <c r="AQ345" i="2"/>
  <c r="AQ167" i="2"/>
  <c r="AQ696" i="2"/>
  <c r="AQ203" i="2"/>
  <c r="AQ11" i="2"/>
  <c r="AQ497" i="2"/>
  <c r="AQ43" i="2"/>
  <c r="AQ351" i="2"/>
  <c r="AQ222" i="2"/>
  <c r="AQ231" i="2"/>
  <c r="AQ308" i="2"/>
  <c r="AQ438" i="2"/>
  <c r="AQ214" i="2"/>
  <c r="AQ40" i="2"/>
  <c r="AQ185" i="2"/>
  <c r="AQ148" i="2"/>
  <c r="AQ352" i="2"/>
  <c r="AQ332" i="2"/>
  <c r="AQ442" i="2"/>
  <c r="AQ187" i="2"/>
  <c r="AQ609" i="2"/>
  <c r="AQ311" i="2"/>
  <c r="AQ33" i="2"/>
  <c r="AQ264" i="2"/>
  <c r="AQ441" i="2"/>
  <c r="AQ723" i="2"/>
  <c r="AQ83" i="2"/>
  <c r="AQ688" i="2"/>
  <c r="AQ371" i="2"/>
  <c r="AQ361" i="2"/>
  <c r="AQ500" i="2"/>
  <c r="AQ275" i="2"/>
  <c r="AQ120" i="2"/>
  <c r="AQ199" i="2"/>
  <c r="AQ241" i="2"/>
  <c r="AQ372" i="2"/>
  <c r="AQ219" i="2"/>
  <c r="AQ171" i="2"/>
  <c r="AQ165" i="2"/>
  <c r="AQ474" i="2"/>
  <c r="AQ571" i="2"/>
  <c r="AQ538" i="2"/>
  <c r="AQ551" i="2"/>
  <c r="AQ534" i="2"/>
  <c r="AQ30" i="2"/>
  <c r="AQ376" i="2"/>
  <c r="AQ249" i="2"/>
  <c r="AQ36" i="2"/>
  <c r="AQ389" i="2"/>
  <c r="AQ512" i="2"/>
  <c r="AQ636" i="2"/>
  <c r="AQ498" i="2"/>
  <c r="AQ162" i="2"/>
  <c r="AQ624" i="2"/>
  <c r="AQ3" i="2"/>
  <c r="AQ123" i="2"/>
  <c r="AQ549" i="2"/>
  <c r="AQ568" i="2"/>
  <c r="AQ14" i="2"/>
  <c r="AQ354" i="2"/>
  <c r="AQ126" i="2"/>
  <c r="AQ492" i="2"/>
  <c r="AQ640" i="2"/>
  <c r="AQ195" i="2"/>
  <c r="AQ197" i="2"/>
  <c r="AQ202" i="2"/>
  <c r="AQ164" i="2"/>
  <c r="AQ35" i="2"/>
  <c r="AQ425" i="2"/>
  <c r="AQ595" i="2"/>
  <c r="AQ45" i="2"/>
  <c r="AQ660" i="2"/>
  <c r="AQ408" i="2"/>
  <c r="AQ569" i="2"/>
  <c r="AQ274" i="2"/>
  <c r="AQ157" i="2"/>
  <c r="AQ681" i="2"/>
  <c r="AQ649" i="2"/>
  <c r="AQ366" i="2"/>
  <c r="AQ375" i="2"/>
  <c r="AQ631" i="2"/>
  <c r="AQ64" i="2"/>
  <c r="AQ78" i="2"/>
  <c r="AQ419" i="2"/>
  <c r="AQ448" i="2"/>
  <c r="AQ485" i="2"/>
  <c r="AQ526" i="2"/>
  <c r="AQ620" i="2"/>
  <c r="AQ262" i="2"/>
  <c r="AQ586" i="2"/>
  <c r="AQ41" i="2"/>
  <c r="AQ68" i="2"/>
  <c r="AQ320" i="2"/>
  <c r="AQ449" i="2"/>
  <c r="AQ362" i="2"/>
  <c r="AQ242" i="2"/>
  <c r="AQ381" i="2"/>
  <c r="AQ507" i="2"/>
  <c r="AQ155" i="2"/>
  <c r="AQ502" i="2"/>
  <c r="AQ616" i="2"/>
  <c r="AQ298" i="2"/>
  <c r="AQ379" i="2"/>
  <c r="AQ201" i="2"/>
  <c r="AQ84" i="2"/>
  <c r="AQ292" i="2"/>
  <c r="AQ557" i="2"/>
  <c r="AQ572" i="2"/>
  <c r="AQ309" i="2"/>
  <c r="AQ587" i="2"/>
  <c r="AQ462" i="2"/>
  <c r="AQ73" i="2"/>
  <c r="AQ665" i="2"/>
  <c r="AQ269" i="2"/>
  <c r="AQ102" i="2"/>
  <c r="AQ583" i="2"/>
  <c r="AQ150" i="2"/>
  <c r="AQ518" i="2"/>
  <c r="AQ562" i="2"/>
  <c r="AQ727" i="2"/>
  <c r="AQ81" i="2"/>
  <c r="AQ294" i="2"/>
  <c r="AQ700" i="2"/>
  <c r="AQ525" i="2"/>
  <c r="AQ656" i="2"/>
  <c r="AQ695" i="2"/>
  <c r="AQ433" i="2"/>
  <c r="AQ302" i="2"/>
  <c r="AQ287" i="2"/>
  <c r="AQ229" i="2"/>
  <c r="AQ331" i="2"/>
  <c r="AQ588" i="2"/>
  <c r="AQ135" i="2"/>
  <c r="AQ18" i="2"/>
  <c r="AQ118" i="2"/>
  <c r="AQ72" i="2"/>
  <c r="AQ323" i="2"/>
  <c r="AQ455" i="2"/>
  <c r="AQ348" i="2"/>
  <c r="AQ32" i="2"/>
  <c r="AQ267" i="2"/>
  <c r="AQ328" i="2"/>
  <c r="AQ567" i="2"/>
  <c r="AQ69" i="2"/>
  <c r="AQ445" i="2"/>
  <c r="AQ26" i="2"/>
  <c r="AQ66" i="2"/>
  <c r="AQ96" i="2"/>
  <c r="AQ305" i="2"/>
  <c r="AQ559" i="2"/>
  <c r="AQ405" i="2"/>
  <c r="AQ552" i="2"/>
  <c r="AQ605" i="2"/>
  <c r="AQ470" i="2"/>
  <c r="AQ356" i="2"/>
  <c r="AQ163" i="2"/>
  <c r="AQ564" i="2"/>
  <c r="AQ357" i="2"/>
  <c r="AQ373" i="2"/>
  <c r="AQ399" i="2"/>
  <c r="AQ254" i="2"/>
  <c r="AQ488" i="2"/>
  <c r="AQ42" i="2"/>
  <c r="AQ117" i="2"/>
  <c r="AQ170" i="2"/>
  <c r="AQ227" i="2"/>
  <c r="AQ347" i="2"/>
  <c r="AQ283" i="2"/>
  <c r="AQ93" i="2"/>
  <c r="AQ437" i="2"/>
  <c r="AQ489" i="2"/>
  <c r="AQ716" i="2"/>
  <c r="AQ49" i="2"/>
  <c r="AQ63" i="2"/>
  <c r="AQ613" i="2"/>
  <c r="AQ100" i="2"/>
  <c r="AQ216" i="2"/>
  <c r="AQ548" i="2"/>
  <c r="AQ48" i="2"/>
  <c r="AQ428" i="2"/>
  <c r="AQ350" i="2"/>
  <c r="AQ416" i="2"/>
  <c r="AQ662" i="2"/>
  <c r="AQ641" i="2"/>
  <c r="AQ236" i="2"/>
  <c r="AQ200" i="2"/>
  <c r="AQ136" i="2"/>
  <c r="AQ618" i="2"/>
  <c r="AQ251" i="2"/>
  <c r="AQ337" i="2"/>
  <c r="AQ139" i="2"/>
  <c r="AQ318" i="2"/>
  <c r="AQ250" i="2"/>
  <c r="AQ491" i="2"/>
  <c r="AQ225" i="2"/>
  <c r="AQ446" i="2"/>
  <c r="AQ306" i="2"/>
  <c r="AQ382" i="2"/>
  <c r="AQ233" i="2"/>
  <c r="AQ384" i="2"/>
  <c r="AQ639" i="2"/>
  <c r="AQ192" i="2"/>
  <c r="AQ193" i="2"/>
  <c r="AQ121" i="2"/>
  <c r="AQ582" i="2"/>
  <c r="AQ13" i="2"/>
  <c r="AQ184" i="2"/>
  <c r="AQ9" i="2"/>
  <c r="AQ207" i="2"/>
  <c r="AQ76" i="2"/>
  <c r="AQ417" i="2"/>
  <c r="AQ8" i="2"/>
  <c r="AQ107" i="2"/>
  <c r="AQ24" i="2"/>
  <c r="AQ643" i="2"/>
  <c r="AQ510" i="2"/>
  <c r="AQ44" i="2"/>
  <c r="AQ661" i="2"/>
  <c r="AQ91" i="2"/>
  <c r="AQ144" i="2"/>
  <c r="AQ714" i="2"/>
  <c r="AQ46" i="2"/>
  <c r="AQ453" i="2"/>
  <c r="AQ427" i="2"/>
  <c r="AQ479" i="2"/>
  <c r="AQ597" i="2"/>
  <c r="AQ37" i="2"/>
  <c r="AQ75" i="2"/>
  <c r="AQ675" i="2"/>
  <c r="AQ710" i="2"/>
  <c r="AQ456" i="2"/>
  <c r="AQ280" i="2"/>
  <c r="AQ61" i="2"/>
  <c r="AQ296" i="2"/>
  <c r="AQ238" i="2"/>
  <c r="AQ315" i="2"/>
  <c r="AQ466" i="2"/>
  <c r="AQ113" i="2"/>
  <c r="AQ401" i="2"/>
  <c r="AQ535" i="2"/>
  <c r="AQ119" i="2"/>
  <c r="AQ663" i="2"/>
  <c r="AQ312" i="2"/>
  <c r="AQ410" i="2"/>
  <c r="AQ581" i="2"/>
  <c r="AQ173" i="2"/>
  <c r="AQ576" i="2"/>
  <c r="AQ603" i="2"/>
  <c r="AQ324" i="2"/>
  <c r="AQ143" i="2"/>
  <c r="AQ204" i="2"/>
  <c r="AQ210" i="2"/>
  <c r="AQ598" i="2"/>
  <c r="AQ304" i="2"/>
  <c r="AQ388" i="2"/>
  <c r="AQ297" i="2"/>
  <c r="AQ277" i="2"/>
  <c r="AQ111" i="2"/>
  <c r="AQ530" i="2"/>
  <c r="AQ232" i="2"/>
  <c r="AQ689" i="2"/>
  <c r="AQ528" i="2"/>
  <c r="AQ664" i="2"/>
  <c r="AQ181" i="2"/>
  <c r="AQ244" i="2"/>
  <c r="AQ56" i="2"/>
  <c r="AQ464" i="2"/>
  <c r="AQ288" i="2"/>
  <c r="AQ151" i="2"/>
  <c r="AQ369" i="2"/>
  <c r="AQ74" i="2"/>
  <c r="AQ153" i="2"/>
  <c r="AQ169" i="2"/>
  <c r="AQ392" i="2"/>
  <c r="AQ31" i="2"/>
  <c r="AQ678" i="2"/>
  <c r="AQ480" i="2"/>
  <c r="AQ53" i="2"/>
  <c r="AQ115" i="2"/>
  <c r="AQ138" i="2"/>
  <c r="AQ626" i="2"/>
  <c r="AQ27" i="2"/>
  <c r="AQ390" i="2"/>
  <c r="AQ133" i="2"/>
  <c r="AQ5" i="2"/>
  <c r="AQ159" i="2"/>
  <c r="AQ454" i="2"/>
  <c r="AQ426" i="2"/>
  <c r="AQ174" i="2"/>
  <c r="AQ239" i="2"/>
  <c r="AQ191" i="2"/>
  <c r="AQ12" i="2"/>
  <c r="AQ481" i="2"/>
  <c r="AQ10" i="2"/>
  <c r="AQ2" i="2"/>
  <c r="AQ112" i="2"/>
  <c r="AQ431" i="2"/>
  <c r="AQ188" i="2"/>
  <c r="AQ19" i="2"/>
  <c r="AQ271" i="2"/>
  <c r="AQ629" i="2"/>
  <c r="AQ316" i="2"/>
  <c r="AQ594" i="2"/>
  <c r="AQ484" i="2"/>
  <c r="AQ451" i="2"/>
  <c r="AQ574" i="2"/>
  <c r="AQ726" i="2"/>
  <c r="AQ220" i="2"/>
  <c r="AQ87" i="2"/>
  <c r="AQ263" i="2"/>
  <c r="AQ77" i="2"/>
  <c r="AQ343" i="2"/>
  <c r="AQ472" i="2"/>
  <c r="AQ374" i="2"/>
  <c r="AQ189" i="2"/>
  <c r="AQ434" i="2"/>
  <c r="AQ614" i="2"/>
  <c r="AQ669" i="2"/>
  <c r="AQ247" i="2"/>
  <c r="AQ172" i="2"/>
  <c r="AQ370" i="2"/>
  <c r="AQ79" i="2"/>
  <c r="AQ519" i="2"/>
  <c r="AQ380" i="2"/>
  <c r="AQ508" i="2"/>
  <c r="AQ108" i="2"/>
  <c r="AQ653" i="2"/>
  <c r="AQ701" i="2"/>
  <c r="AQ403" i="2"/>
  <c r="AQ420" i="2"/>
  <c r="AQ39" i="2"/>
  <c r="AQ718" i="2"/>
  <c r="AQ86" i="2"/>
  <c r="AQ281" i="2"/>
  <c r="AQ99" i="2"/>
  <c r="AQ145" i="2"/>
  <c r="AQ291" i="2"/>
  <c r="AQ15" i="2"/>
  <c r="AQ240" i="2"/>
  <c r="AQ208" i="2"/>
  <c r="AQ529" i="2"/>
  <c r="AQ511" i="2"/>
  <c r="AQ224" i="2"/>
  <c r="AQ411" i="2"/>
  <c r="AQ116" i="2"/>
  <c r="AQ385" i="2"/>
  <c r="AQ246" i="2"/>
  <c r="AQ457" i="2"/>
  <c r="AQ349" i="2"/>
  <c r="AQ52" i="2"/>
  <c r="AQ430" i="2"/>
  <c r="AQ635" i="2"/>
  <c r="AQ205" i="2"/>
  <c r="AQ487" i="2"/>
  <c r="AQ731" i="2"/>
  <c r="AQ668" i="2"/>
  <c r="AQ565" i="2"/>
  <c r="AQ106" i="2"/>
  <c r="AQ400" i="2"/>
  <c r="AQ341" i="2"/>
  <c r="AQ729" i="2"/>
  <c r="AQ612" i="2"/>
  <c r="AQ142" i="2"/>
  <c r="AQ413" i="2"/>
  <c r="AQ532" i="2"/>
  <c r="AQ110" i="2"/>
  <c r="AQ617" i="2"/>
  <c r="AQ693" i="2"/>
  <c r="AQ243" i="2"/>
  <c r="AQ435" i="2"/>
  <c r="AQ128" i="2"/>
  <c r="AQ499" i="2"/>
  <c r="AQ687" i="2"/>
  <c r="AQ28" i="2"/>
  <c r="AQ547" i="2"/>
  <c r="AQ657" i="2"/>
  <c r="AQ476" i="2"/>
  <c r="AQ338" i="2"/>
  <c r="AQ59" i="2"/>
  <c r="AQ22" i="2"/>
  <c r="AQ319" i="2"/>
  <c r="AQ124" i="2"/>
  <c r="AQ494" i="2"/>
  <c r="AQ461" i="2"/>
  <c r="AQ459" i="2"/>
  <c r="AQ667" i="2"/>
  <c r="AQ237" i="2"/>
  <c r="AQ647" i="2"/>
  <c r="AQ386" i="2"/>
  <c r="AQ523" i="2"/>
  <c r="AQ183" i="2"/>
  <c r="AQ278" i="2"/>
  <c r="AQ674" i="2"/>
  <c r="AQ600" i="2"/>
  <c r="AQ545" i="2"/>
  <c r="AQ709" i="2"/>
  <c r="AQ363" i="2"/>
  <c r="AQ21" i="2"/>
  <c r="AQ633" i="2"/>
  <c r="AQ734" i="2"/>
  <c r="AQ209" i="2"/>
  <c r="AQ391" i="2"/>
  <c r="AQ409" i="2"/>
  <c r="AQ412" i="2"/>
  <c r="AQ226" i="2"/>
  <c r="AQ175" i="2"/>
  <c r="AQ514" i="2"/>
  <c r="AQ190" i="2"/>
  <c r="AQ20" i="2"/>
  <c r="AQ29" i="2"/>
  <c r="AQ644" i="2"/>
  <c r="AQ610" i="2"/>
  <c r="AQ299" i="2"/>
  <c r="AQ360" i="2"/>
  <c r="AQ632" i="2"/>
  <c r="AQ57" i="2"/>
  <c r="AQ55" i="2"/>
  <c r="AQ147" i="2"/>
  <c r="AQ122" i="2"/>
  <c r="AQ432" i="2"/>
  <c r="AQ146" i="2"/>
  <c r="AQ537" i="2"/>
  <c r="AQ463" i="2"/>
  <c r="AQ447" i="2"/>
  <c r="AQ504" i="2"/>
  <c r="AQ429" i="2"/>
  <c r="AQ89" i="2"/>
  <c r="AQ82" i="2"/>
  <c r="AQ215" i="2"/>
  <c r="AQ555" i="2"/>
  <c r="AQ342" i="2"/>
  <c r="AQ482" i="2"/>
  <c r="AQ483" i="2"/>
  <c r="AQ125" i="2"/>
  <c r="AQ255" i="2"/>
  <c r="AQ625" i="2"/>
  <c r="AQ604" i="2"/>
  <c r="AQ540" i="2"/>
  <c r="AQ90" i="2"/>
  <c r="AQ303" i="2"/>
  <c r="AQ58" i="2"/>
  <c r="AQ62" i="2"/>
  <c r="AQ34" i="2"/>
  <c r="AQ732" i="2"/>
  <c r="AQ307" i="2"/>
  <c r="AQ404" i="2"/>
  <c r="AQ655" i="2"/>
  <c r="AQ471" i="2"/>
  <c r="AQ50" i="2"/>
  <c r="AQ560" i="2"/>
  <c r="AQ672" i="2"/>
  <c r="AQ467" i="2"/>
  <c r="AQ270" i="2"/>
  <c r="AQ25" i="2"/>
  <c r="AQ130" i="2"/>
  <c r="AQ683" i="2"/>
  <c r="AQ261" i="2"/>
  <c r="AQ421" i="2"/>
  <c r="AQ397" i="2"/>
  <c r="AQ290" i="2"/>
  <c r="AQ364" i="2"/>
  <c r="AQ706" i="2"/>
  <c r="AQ642" i="2"/>
  <c r="AQ725" i="2"/>
  <c r="AQ705" i="2"/>
  <c r="AQ178" i="2"/>
  <c r="AQ260" i="2"/>
  <c r="AQ697" i="2"/>
  <c r="AQ228" i="2"/>
  <c r="AQ230" i="2"/>
  <c r="AQ585" i="2"/>
  <c r="AQ509" i="2"/>
  <c r="AQ335" i="2"/>
  <c r="AQ682" i="2"/>
  <c r="AQ140" i="2"/>
  <c r="AQ638" i="2"/>
  <c r="AQ717" i="2"/>
  <c r="AQ134" i="2"/>
  <c r="AQ88" i="2"/>
  <c r="AQ186" i="2"/>
  <c r="AQ333" i="2"/>
  <c r="AQ252" i="2"/>
  <c r="AQ179" i="2"/>
  <c r="AQ104" i="2"/>
  <c r="AQ149" i="2"/>
  <c r="AQ473" i="2"/>
  <c r="AQ367" i="2"/>
  <c r="AQ268" i="2"/>
  <c r="AQ730" i="2"/>
  <c r="AQ67" i="2"/>
  <c r="AQ607" i="2"/>
  <c r="AQ131" i="2"/>
  <c r="AQ543" i="2"/>
  <c r="AQ536" i="2"/>
  <c r="AQ690" i="2"/>
  <c r="AQ621" i="2"/>
  <c r="AQ327" i="2"/>
  <c r="AQ279" i="2"/>
  <c r="AQ702" i="2"/>
  <c r="AQ542" i="2"/>
  <c r="AQ355" i="2"/>
  <c r="AQ334" i="2"/>
  <c r="AQ393" i="2"/>
  <c r="AQ477" i="2"/>
  <c r="AQ129" i="2"/>
  <c r="AQ383" i="2"/>
  <c r="AQ735" i="2"/>
  <c r="AQ546" i="2"/>
  <c r="AQ158" i="2"/>
  <c r="AQ686" i="2"/>
  <c r="AQ658" i="2"/>
  <c r="AQ258" i="2"/>
  <c r="AQ650" i="2"/>
  <c r="AQ721" i="2"/>
  <c r="AQ556" i="2"/>
  <c r="AQ703" i="2"/>
  <c r="AQ584" i="2"/>
  <c r="AQ619" i="2"/>
  <c r="AQ490" i="2"/>
  <c r="AQ566" i="2"/>
  <c r="AQ339" i="2"/>
  <c r="AQ105" i="2"/>
  <c r="AQ591" i="2"/>
  <c r="AQ516" i="2"/>
  <c r="AQ692" i="2"/>
  <c r="AQ70" i="2"/>
  <c r="AQ676" i="2"/>
  <c r="AQ132" i="2"/>
  <c r="AQ340" i="2"/>
  <c r="AQ573" i="2"/>
  <c r="AQ406" i="2"/>
  <c r="AQ637" i="2"/>
  <c r="AQ284" i="2"/>
  <c r="AQ452" i="2"/>
  <c r="AQ101" i="2"/>
  <c r="AQ423" i="2"/>
  <c r="AQ253" i="2"/>
  <c r="AQ365" i="2"/>
  <c r="AQ575" i="2"/>
  <c r="AQ259" i="2"/>
  <c r="AQ422" i="2"/>
  <c r="AQ563" i="2"/>
  <c r="AQ505" i="2"/>
  <c r="AQ728" i="2"/>
  <c r="AQ245" i="2"/>
  <c r="AQ346" i="2"/>
  <c r="AQ458" i="2"/>
  <c r="AQ206" i="2"/>
  <c r="AQ468" i="2"/>
  <c r="AQ679" i="2"/>
  <c r="AQ506" i="2"/>
  <c r="AQ310" i="2"/>
  <c r="AQ418" i="2"/>
  <c r="AQ570" i="2"/>
  <c r="AQ493" i="2"/>
  <c r="AQ522" i="2"/>
  <c r="AQ553" i="2"/>
  <c r="AQ599" i="2"/>
  <c r="AQ478" i="2"/>
  <c r="AQ550" i="2"/>
  <c r="AQ194" i="2"/>
  <c r="AQ218" i="2"/>
  <c r="AQ622" i="2"/>
  <c r="AQ329" i="2"/>
  <c r="AQ248" i="2"/>
  <c r="AQ211" i="2"/>
  <c r="AQ651" i="2"/>
  <c r="AQ313" i="2"/>
  <c r="AQ402" i="2"/>
  <c r="AQ443" i="2"/>
  <c r="AQ589" i="2"/>
  <c r="AQ520" i="2"/>
  <c r="AQ378" i="2"/>
  <c r="AQ684" i="2"/>
  <c r="AQ580" i="2"/>
  <c r="AQ707" i="2"/>
  <c r="AQ387" i="2"/>
  <c r="AQ719" i="2"/>
  <c r="AQ608" i="2"/>
  <c r="AQ377" i="2"/>
  <c r="AQ265" i="2"/>
  <c r="AQ577" i="2"/>
  <c r="AQ285" i="2"/>
  <c r="AQ414" i="2"/>
  <c r="AQ436" i="2"/>
  <c r="AQ515" i="2"/>
  <c r="AQ602" i="2"/>
  <c r="AQ415" i="2"/>
  <c r="AQ711" i="2"/>
  <c r="AQ691" i="2"/>
  <c r="AQ407" i="2"/>
  <c r="AQ698" i="2"/>
  <c r="AQ677" i="2"/>
  <c r="AQ590" i="2"/>
  <c r="AQ720" i="2"/>
  <c r="AQ704" i="2"/>
  <c r="AQ736" i="2"/>
  <c r="AQ712" i="2"/>
  <c r="AQ671" i="2"/>
  <c r="AQ615" i="2"/>
  <c r="AQ648" i="2"/>
  <c r="AQ699" i="2"/>
  <c r="AQ601" i="2"/>
  <c r="AQ579" i="2"/>
  <c r="AQ713" i="2"/>
  <c r="AQ606" i="2"/>
  <c r="AQ715" i="2"/>
  <c r="AQ722" i="2"/>
  <c r="AQ623" i="2"/>
  <c r="AQ666" i="2"/>
  <c r="AQ708" i="2"/>
  <c r="AQ724" i="2"/>
  <c r="AQ673" i="2"/>
  <c r="AQ578" i="2"/>
  <c r="AQ680" i="2"/>
  <c r="AQ670" i="2"/>
  <c r="AQ694" i="2"/>
  <c r="AQ646" i="2"/>
  <c r="AQ733" i="2"/>
  <c r="AK554" i="2"/>
  <c r="AR554" i="2" s="1"/>
  <c r="AK527" i="2"/>
  <c r="AK627" i="2"/>
  <c r="AK156" i="2"/>
  <c r="AK439" i="2"/>
  <c r="AK539" i="2"/>
  <c r="AK368" i="2"/>
  <c r="AR368" i="2" s="1"/>
  <c r="AK486" i="2"/>
  <c r="AK593" i="2"/>
  <c r="AK330" i="2"/>
  <c r="AK344" i="2"/>
  <c r="AR344" i="2" s="1"/>
  <c r="AK496" i="2"/>
  <c r="AK273" i="2"/>
  <c r="AK685" i="2"/>
  <c r="AR685" i="2" s="1"/>
  <c r="AK182" i="2"/>
  <c r="AK166" i="2"/>
  <c r="AK127" i="2"/>
  <c r="AK450" i="2"/>
  <c r="AR450" i="2" s="1"/>
  <c r="AK503" i="2"/>
  <c r="AR503" i="2" s="1"/>
  <c r="AK659" i="2"/>
  <c r="AK533" i="2"/>
  <c r="AR533" i="2" s="1"/>
  <c r="AK80" i="2"/>
  <c r="AK358" i="2"/>
  <c r="AK440" i="2"/>
  <c r="AK109" i="2"/>
  <c r="C17" i="3" s="1"/>
  <c r="AK282" i="2"/>
  <c r="AK16" i="2"/>
  <c r="AR16" i="2" s="1"/>
  <c r="AK198" i="2"/>
  <c r="AK524" i="2"/>
  <c r="AK359" i="2"/>
  <c r="AK654" i="2"/>
  <c r="AR654" i="2" s="1"/>
  <c r="AK628" i="2"/>
  <c r="AK141" i="2"/>
  <c r="AK95" i="2"/>
  <c r="AK652" i="2"/>
  <c r="AR652" i="2" s="1"/>
  <c r="AK65" i="2"/>
  <c r="AK322" i="2"/>
  <c r="AK630" i="2"/>
  <c r="AR630" i="2" s="1"/>
  <c r="AK6" i="2"/>
  <c r="AK97" i="2"/>
  <c r="AK94" i="2"/>
  <c r="AK541" i="2"/>
  <c r="AK23" i="2"/>
  <c r="AK223" i="2"/>
  <c r="AR223" i="2" s="1"/>
  <c r="AK301" i="2"/>
  <c r="AK495" i="2"/>
  <c r="AR495" i="2" s="1"/>
  <c r="AK217" i="2"/>
  <c r="AR217" i="2" s="1"/>
  <c r="AK561" i="2"/>
  <c r="AR561" i="2" s="1"/>
  <c r="AK300" i="2"/>
  <c r="AK398" i="2"/>
  <c r="AK176" i="2"/>
  <c r="AK85" i="2"/>
  <c r="AK611" i="2"/>
  <c r="AK160" i="2"/>
  <c r="AK71" i="2"/>
  <c r="AR71" i="2" s="1"/>
  <c r="AK475" i="2"/>
  <c r="AK60" i="2"/>
  <c r="AK521" i="2"/>
  <c r="AK137" i="2"/>
  <c r="AK469" i="2"/>
  <c r="AR469" i="2" s="1"/>
  <c r="AK544" i="2"/>
  <c r="AK196" i="2"/>
  <c r="AK326" i="2"/>
  <c r="AK314" i="2"/>
  <c r="AR314" i="2" s="1"/>
  <c r="AK501" i="2"/>
  <c r="AK460" i="2"/>
  <c r="AK212" i="2"/>
  <c r="AR212" i="2" s="1"/>
  <c r="AK293" i="2"/>
  <c r="AK596" i="2"/>
  <c r="AK394" i="2"/>
  <c r="AR394" i="2" s="1"/>
  <c r="AK321" i="2"/>
  <c r="AR321" i="2" s="1"/>
  <c r="AK152" i="2"/>
  <c r="AK465" i="2"/>
  <c r="AK444" i="2"/>
  <c r="AK286" i="2"/>
  <c r="AR286" i="2" s="1"/>
  <c r="AK98" i="2"/>
  <c r="AK114" i="2"/>
  <c r="AK180" i="2"/>
  <c r="AK177" i="2"/>
  <c r="AK317" i="2"/>
  <c r="AK325" i="2"/>
  <c r="AR325" i="2" s="1"/>
  <c r="AK4" i="2"/>
  <c r="AK256" i="2"/>
  <c r="AK517" i="2"/>
  <c r="AK513" i="2"/>
  <c r="AK92" i="2"/>
  <c r="AK213" i="2"/>
  <c r="AK51" i="2"/>
  <c r="AK272" i="2"/>
  <c r="AK592" i="2"/>
  <c r="AK17" i="2"/>
  <c r="AK353" i="2"/>
  <c r="AK7" i="2"/>
  <c r="AK645" i="2"/>
  <c r="AR645" i="2" s="1"/>
  <c r="AK396" i="2"/>
  <c r="AK47" i="2"/>
  <c r="AK266" i="2"/>
  <c r="AR266" i="2" s="1"/>
  <c r="AK336" i="2"/>
  <c r="AK54" i="2"/>
  <c r="AK295" i="2"/>
  <c r="AK168" i="2"/>
  <c r="AK395" i="2"/>
  <c r="AK289" i="2"/>
  <c r="AR289" i="2" s="1"/>
  <c r="AK234" i="2"/>
  <c r="AK235" i="2"/>
  <c r="AR235" i="2" s="1"/>
  <c r="AK154" i="2"/>
  <c r="AK257" i="2"/>
  <c r="AR257" i="2" s="1"/>
  <c r="AK531" i="2"/>
  <c r="AK103" i="2"/>
  <c r="AK424" i="2"/>
  <c r="AR424" i="2" s="1"/>
  <c r="AK276" i="2"/>
  <c r="AK161" i="2"/>
  <c r="AK38" i="2"/>
  <c r="AK221" i="2"/>
  <c r="AR221" i="2" s="1"/>
  <c r="AK634" i="2"/>
  <c r="AR634" i="2" s="1"/>
  <c r="AK558" i="2"/>
  <c r="AK345" i="2"/>
  <c r="AK167" i="2"/>
  <c r="AK696" i="2"/>
  <c r="AR696" i="2" s="1"/>
  <c r="AK203" i="2"/>
  <c r="AK11" i="2"/>
  <c r="AK497" i="2"/>
  <c r="AK43" i="2"/>
  <c r="AK351" i="2"/>
  <c r="AK222" i="2"/>
  <c r="AK231" i="2"/>
  <c r="AR231" i="2" s="1"/>
  <c r="AK308" i="2"/>
  <c r="AK438" i="2"/>
  <c r="AK214" i="2"/>
  <c r="AK40" i="2"/>
  <c r="AK185" i="2"/>
  <c r="AK148" i="2"/>
  <c r="AK352" i="2"/>
  <c r="AK332" i="2"/>
  <c r="AK442" i="2"/>
  <c r="AR442" i="2" s="1"/>
  <c r="AK187" i="2"/>
  <c r="AK609" i="2"/>
  <c r="AK311" i="2"/>
  <c r="AK33" i="2"/>
  <c r="AK264" i="2"/>
  <c r="AR264" i="2" s="1"/>
  <c r="AK441" i="2"/>
  <c r="AK723" i="2"/>
  <c r="AR723" i="2" s="1"/>
  <c r="AK83" i="2"/>
  <c r="AK688" i="2"/>
  <c r="AR688" i="2" s="1"/>
  <c r="AK371" i="2"/>
  <c r="AK361" i="2"/>
  <c r="AR361" i="2" s="1"/>
  <c r="AK500" i="2"/>
  <c r="AK275" i="2"/>
  <c r="AK120" i="2"/>
  <c r="AR120" i="2" s="1"/>
  <c r="AK199" i="2"/>
  <c r="AK241" i="2"/>
  <c r="AR241" i="2" s="1"/>
  <c r="AK372" i="2"/>
  <c r="AR372" i="2" s="1"/>
  <c r="AK219" i="2"/>
  <c r="AR219" i="2" s="1"/>
  <c r="AK171" i="2"/>
  <c r="AR171" i="2" s="1"/>
  <c r="AK165" i="2"/>
  <c r="AK474" i="2"/>
  <c r="AR474" i="2" s="1"/>
  <c r="AK571" i="2"/>
  <c r="AK538" i="2"/>
  <c r="AK551" i="2"/>
  <c r="AK534" i="2"/>
  <c r="AK30" i="2"/>
  <c r="AK376" i="2"/>
  <c r="AR376" i="2" s="1"/>
  <c r="AK249" i="2"/>
  <c r="AK36" i="2"/>
  <c r="AK389" i="2"/>
  <c r="AK512" i="2"/>
  <c r="AR512" i="2" s="1"/>
  <c r="AK636" i="2"/>
  <c r="AK498" i="2"/>
  <c r="AR498" i="2" s="1"/>
  <c r="AK162" i="2"/>
  <c r="AK624" i="2"/>
  <c r="AR624" i="2" s="1"/>
  <c r="AK3" i="2"/>
  <c r="AK123" i="2"/>
  <c r="AK549" i="2"/>
  <c r="AR549" i="2" s="1"/>
  <c r="AK568" i="2"/>
  <c r="AK14" i="2"/>
  <c r="AK354" i="2"/>
  <c r="AR354" i="2" s="1"/>
  <c r="AK126" i="2"/>
  <c r="AK492" i="2"/>
  <c r="AR492" i="2" s="1"/>
  <c r="AK640" i="2"/>
  <c r="AR640" i="2" s="1"/>
  <c r="AK195" i="2"/>
  <c r="AK197" i="2"/>
  <c r="AK202" i="2"/>
  <c r="AR202" i="2" s="1"/>
  <c r="AK164" i="2"/>
  <c r="AK35" i="2"/>
  <c r="AR35" i="2" s="1"/>
  <c r="AK425" i="2"/>
  <c r="AR425" i="2" s="1"/>
  <c r="AK595" i="2"/>
  <c r="AR595" i="2" s="1"/>
  <c r="AK45" i="2"/>
  <c r="AK660" i="2"/>
  <c r="AR660" i="2" s="1"/>
  <c r="AK408" i="2"/>
  <c r="AR408" i="2" s="1"/>
  <c r="AK569" i="2"/>
  <c r="AK274" i="2"/>
  <c r="AR274" i="2" s="1"/>
  <c r="AK157" i="2"/>
  <c r="AK681" i="2"/>
  <c r="AR681" i="2" s="1"/>
  <c r="AK649" i="2"/>
  <c r="AR649" i="2" s="1"/>
  <c r="AK366" i="2"/>
  <c r="AK375" i="2"/>
  <c r="AK631" i="2"/>
  <c r="AR631" i="2" s="1"/>
  <c r="AK64" i="2"/>
  <c r="AK78" i="2"/>
  <c r="AR78" i="2" s="1"/>
  <c r="AK419" i="2"/>
  <c r="AR419" i="2" s="1"/>
  <c r="AK448" i="2"/>
  <c r="AK485" i="2"/>
  <c r="AK526" i="2"/>
  <c r="AK620" i="2"/>
  <c r="AK262" i="2"/>
  <c r="AR262" i="2" s="1"/>
  <c r="AK586" i="2"/>
  <c r="AK41" i="2"/>
  <c r="AK68" i="2"/>
  <c r="AK320" i="2"/>
  <c r="AK449" i="2"/>
  <c r="C118" i="3" s="1"/>
  <c r="AK362" i="2"/>
  <c r="AK242" i="2"/>
  <c r="AR242" i="2" s="1"/>
  <c r="AK381" i="2"/>
  <c r="AK507" i="2"/>
  <c r="AK155" i="2"/>
  <c r="AK502" i="2"/>
  <c r="AK616" i="2"/>
  <c r="AR616" i="2" s="1"/>
  <c r="AK298" i="2"/>
  <c r="AR298" i="2" s="1"/>
  <c r="AK379" i="2"/>
  <c r="AR379" i="2" s="1"/>
  <c r="AK201" i="2"/>
  <c r="AK84" i="2"/>
  <c r="AK292" i="2"/>
  <c r="AK557" i="2"/>
  <c r="AR557" i="2" s="1"/>
  <c r="AK572" i="2"/>
  <c r="AK309" i="2"/>
  <c r="AK587" i="2"/>
  <c r="AK462" i="2"/>
  <c r="AK73" i="2"/>
  <c r="AK665" i="2"/>
  <c r="AK269" i="2"/>
  <c r="AK102" i="2"/>
  <c r="AK583" i="2"/>
  <c r="AK150" i="2"/>
  <c r="AK518" i="2"/>
  <c r="AK562" i="2"/>
  <c r="AK727" i="2"/>
  <c r="AR727" i="2" s="1"/>
  <c r="AK81" i="2"/>
  <c r="AK294" i="2"/>
  <c r="AK700" i="2"/>
  <c r="AR700" i="2" s="1"/>
  <c r="AK525" i="2"/>
  <c r="AR525" i="2" s="1"/>
  <c r="AK656" i="2"/>
  <c r="AK695" i="2"/>
  <c r="AR695" i="2" s="1"/>
  <c r="AK433" i="2"/>
  <c r="AR433" i="2" s="1"/>
  <c r="AK302" i="2"/>
  <c r="AR302" i="2" s="1"/>
  <c r="AK287" i="2"/>
  <c r="AK229" i="2"/>
  <c r="AR229" i="2" s="1"/>
  <c r="AK331" i="2"/>
  <c r="AK588" i="2"/>
  <c r="AR588" i="2" s="1"/>
  <c r="AK135" i="2"/>
  <c r="AR135" i="2" s="1"/>
  <c r="AK18" i="2"/>
  <c r="AK118" i="2"/>
  <c r="AK72" i="2"/>
  <c r="AK323" i="2"/>
  <c r="AK455" i="2"/>
  <c r="AK348" i="2"/>
  <c r="AK32" i="2"/>
  <c r="AK267" i="2"/>
  <c r="AR267" i="2" s="1"/>
  <c r="AK328" i="2"/>
  <c r="AK567" i="2"/>
  <c r="AR567" i="2" s="1"/>
  <c r="AK69" i="2"/>
  <c r="AK445" i="2"/>
  <c r="AK26" i="2"/>
  <c r="AK66" i="2"/>
  <c r="AK96" i="2"/>
  <c r="AK305" i="2"/>
  <c r="AR305" i="2" s="1"/>
  <c r="AK559" i="2"/>
  <c r="AK405" i="2"/>
  <c r="AK552" i="2"/>
  <c r="AR552" i="2" s="1"/>
  <c r="AK605" i="2"/>
  <c r="AK470" i="2"/>
  <c r="AR470" i="2" s="1"/>
  <c r="AK356" i="2"/>
  <c r="AR356" i="2" s="1"/>
  <c r="AK163" i="2"/>
  <c r="AR163" i="2" s="1"/>
  <c r="AK564" i="2"/>
  <c r="AR564" i="2" s="1"/>
  <c r="AK357" i="2"/>
  <c r="AK373" i="2"/>
  <c r="AK399" i="2"/>
  <c r="AK254" i="2"/>
  <c r="AK488" i="2"/>
  <c r="AR488" i="2" s="1"/>
  <c r="AK42" i="2"/>
  <c r="AK117" i="2"/>
  <c r="AR117" i="2" s="1"/>
  <c r="AK170" i="2"/>
  <c r="AK227" i="2"/>
  <c r="AK347" i="2"/>
  <c r="AK283" i="2"/>
  <c r="AK93" i="2"/>
  <c r="AK437" i="2"/>
  <c r="AR437" i="2" s="1"/>
  <c r="AK489" i="2"/>
  <c r="AR489" i="2" s="1"/>
  <c r="AK716" i="2"/>
  <c r="AR716" i="2" s="1"/>
  <c r="AK49" i="2"/>
  <c r="AK63" i="2"/>
  <c r="AK613" i="2"/>
  <c r="AR613" i="2" s="1"/>
  <c r="AK100" i="2"/>
  <c r="AK216" i="2"/>
  <c r="AK548" i="2"/>
  <c r="AK48" i="2"/>
  <c r="AR48" i="2" s="1"/>
  <c r="AK428" i="2"/>
  <c r="AR428" i="2" s="1"/>
  <c r="AK350" i="2"/>
  <c r="AR350" i="2" s="1"/>
  <c r="AK416" i="2"/>
  <c r="AR416" i="2" s="1"/>
  <c r="AK662" i="2"/>
  <c r="AK641" i="2"/>
  <c r="AR641" i="2" s="1"/>
  <c r="AK236" i="2"/>
  <c r="AK200" i="2"/>
  <c r="AK136" i="2"/>
  <c r="AK618" i="2"/>
  <c r="AK251" i="2"/>
  <c r="AK337" i="2"/>
  <c r="AK139" i="2"/>
  <c r="AR139" i="2" s="1"/>
  <c r="AK318" i="2"/>
  <c r="AK250" i="2"/>
  <c r="AK491" i="2"/>
  <c r="AK225" i="2"/>
  <c r="AK446" i="2"/>
  <c r="AR446" i="2" s="1"/>
  <c r="AK306" i="2"/>
  <c r="AK382" i="2"/>
  <c r="AK233" i="2"/>
  <c r="AK384" i="2"/>
  <c r="AR384" i="2" s="1"/>
  <c r="AK639" i="2"/>
  <c r="AR639" i="2" s="1"/>
  <c r="AK192" i="2"/>
  <c r="AK193" i="2"/>
  <c r="AK121" i="2"/>
  <c r="AK582" i="2"/>
  <c r="AK13" i="2"/>
  <c r="AK184" i="2"/>
  <c r="AK9" i="2"/>
  <c r="AK207" i="2"/>
  <c r="AK76" i="2"/>
  <c r="AK417" i="2"/>
  <c r="AR417" i="2" s="1"/>
  <c r="AK8" i="2"/>
  <c r="AK107" i="2"/>
  <c r="AK24" i="2"/>
  <c r="AK643" i="2"/>
  <c r="AR643" i="2" s="1"/>
  <c r="AK510" i="2"/>
  <c r="AR510" i="2" s="1"/>
  <c r="AK44" i="2"/>
  <c r="AR44" i="2" s="1"/>
  <c r="AK661" i="2"/>
  <c r="AR661" i="2" s="1"/>
  <c r="AK91" i="2"/>
  <c r="AK144" i="2"/>
  <c r="AR144" i="2" s="1"/>
  <c r="AK714" i="2"/>
  <c r="AR714" i="2" s="1"/>
  <c r="AK46" i="2"/>
  <c r="AR46" i="2" s="1"/>
  <c r="AK453" i="2"/>
  <c r="AK427" i="2"/>
  <c r="AK479" i="2"/>
  <c r="AR479" i="2" s="1"/>
  <c r="AK597" i="2"/>
  <c r="AR597" i="2" s="1"/>
  <c r="AK37" i="2"/>
  <c r="AK75" i="2"/>
  <c r="AK675" i="2"/>
  <c r="AK710" i="2"/>
  <c r="AR710" i="2" s="1"/>
  <c r="AK456" i="2"/>
  <c r="AK280" i="2"/>
  <c r="AK61" i="2"/>
  <c r="AK296" i="2"/>
  <c r="AR296" i="2" s="1"/>
  <c r="AK238" i="2"/>
  <c r="AK315" i="2"/>
  <c r="AK466" i="2"/>
  <c r="AK113" i="2"/>
  <c r="AK401" i="2"/>
  <c r="AK535" i="2"/>
  <c r="AR535" i="2" s="1"/>
  <c r="AK119" i="2"/>
  <c r="AK663" i="2"/>
  <c r="AK312" i="2"/>
  <c r="AK410" i="2"/>
  <c r="AK581" i="2"/>
  <c r="AR581" i="2" s="1"/>
  <c r="AK173" i="2"/>
  <c r="AK576" i="2"/>
  <c r="AR576" i="2" s="1"/>
  <c r="AK603" i="2"/>
  <c r="AR603" i="2" s="1"/>
  <c r="AK324" i="2"/>
  <c r="AR324" i="2" s="1"/>
  <c r="AK143" i="2"/>
  <c r="AK204" i="2"/>
  <c r="AR204" i="2" s="1"/>
  <c r="AK210" i="2"/>
  <c r="AK598" i="2"/>
  <c r="AK304" i="2"/>
  <c r="AK388" i="2"/>
  <c r="AK297" i="2"/>
  <c r="AK277" i="2"/>
  <c r="AK111" i="2"/>
  <c r="AK530" i="2"/>
  <c r="AR530" i="2" s="1"/>
  <c r="AK232" i="2"/>
  <c r="AR232" i="2" s="1"/>
  <c r="AK689" i="2"/>
  <c r="AR689" i="2" s="1"/>
  <c r="AK528" i="2"/>
  <c r="AK664" i="2"/>
  <c r="AR664" i="2" s="1"/>
  <c r="AK181" i="2"/>
  <c r="AR181" i="2" s="1"/>
  <c r="AK244" i="2"/>
  <c r="AR244" i="2" s="1"/>
  <c r="AK56" i="2"/>
  <c r="AK464" i="2"/>
  <c r="AR464" i="2" s="1"/>
  <c r="AK288" i="2"/>
  <c r="AK151" i="2"/>
  <c r="AR151" i="2" s="1"/>
  <c r="AK369" i="2"/>
  <c r="AK74" i="2"/>
  <c r="AK153" i="2"/>
  <c r="AR153" i="2" s="1"/>
  <c r="AK169" i="2"/>
  <c r="AK392" i="2"/>
  <c r="AK31" i="2"/>
  <c r="AK678" i="2"/>
  <c r="AR678" i="2" s="1"/>
  <c r="AK480" i="2"/>
  <c r="AR480" i="2" s="1"/>
  <c r="AK53" i="2"/>
  <c r="AK115" i="2"/>
  <c r="AK138" i="2"/>
  <c r="AR138" i="2" s="1"/>
  <c r="AK626" i="2"/>
  <c r="AR626" i="2" s="1"/>
  <c r="AK27" i="2"/>
  <c r="AK390" i="2"/>
  <c r="AK133" i="2"/>
  <c r="AR133" i="2" s="1"/>
  <c r="AK5" i="2"/>
  <c r="AK159" i="2"/>
  <c r="AK454" i="2"/>
  <c r="AK426" i="2"/>
  <c r="AK174" i="2"/>
  <c r="AK239" i="2"/>
  <c r="AK191" i="2"/>
  <c r="AK12" i="2"/>
  <c r="AK481" i="2"/>
  <c r="AK10" i="2"/>
  <c r="AK2" i="2"/>
  <c r="AK112" i="2"/>
  <c r="AK431" i="2"/>
  <c r="AR431" i="2" s="1"/>
  <c r="AK188" i="2"/>
  <c r="AR188" i="2" s="1"/>
  <c r="AK19" i="2"/>
  <c r="AK271" i="2"/>
  <c r="AK629" i="2"/>
  <c r="AR629" i="2" s="1"/>
  <c r="AK316" i="2"/>
  <c r="AK594" i="2"/>
  <c r="AR594" i="2" s="1"/>
  <c r="AK484" i="2"/>
  <c r="AK451" i="2"/>
  <c r="AR451" i="2" s="1"/>
  <c r="AK574" i="2"/>
  <c r="AR574" i="2" s="1"/>
  <c r="AK726" i="2"/>
  <c r="AR726" i="2" s="1"/>
  <c r="AK220" i="2"/>
  <c r="AR220" i="2" s="1"/>
  <c r="AK87" i="2"/>
  <c r="AK263" i="2"/>
  <c r="AR263" i="2" s="1"/>
  <c r="AK77" i="2"/>
  <c r="AK343" i="2"/>
  <c r="AK472" i="2"/>
  <c r="AR472" i="2" s="1"/>
  <c r="AK374" i="2"/>
  <c r="AK189" i="2"/>
  <c r="AK434" i="2"/>
  <c r="AK614" i="2"/>
  <c r="AR614" i="2" s="1"/>
  <c r="AK669" i="2"/>
  <c r="AR669" i="2" s="1"/>
  <c r="AK247" i="2"/>
  <c r="AR247" i="2" s="1"/>
  <c r="AK172" i="2"/>
  <c r="AK370" i="2"/>
  <c r="AR370" i="2" s="1"/>
  <c r="AK79" i="2"/>
  <c r="AK519" i="2"/>
  <c r="AR519" i="2" s="1"/>
  <c r="AK380" i="2"/>
  <c r="AK508" i="2"/>
  <c r="AR508" i="2" s="1"/>
  <c r="AK108" i="2"/>
  <c r="AK653" i="2"/>
  <c r="AK701" i="2"/>
  <c r="AR701" i="2" s="1"/>
  <c r="AK403" i="2"/>
  <c r="AK420" i="2"/>
  <c r="AR420" i="2" s="1"/>
  <c r="AK39" i="2"/>
  <c r="AK718" i="2"/>
  <c r="AR718" i="2" s="1"/>
  <c r="AK86" i="2"/>
  <c r="AK281" i="2"/>
  <c r="AR281" i="2" s="1"/>
  <c r="AK99" i="2"/>
  <c r="AK145" i="2"/>
  <c r="AK291" i="2"/>
  <c r="AK15" i="2"/>
  <c r="AK240" i="2"/>
  <c r="AK208" i="2"/>
  <c r="AK529" i="2"/>
  <c r="AK511" i="2"/>
  <c r="AK224" i="2"/>
  <c r="AK411" i="2"/>
  <c r="AK116" i="2"/>
  <c r="AK385" i="2"/>
  <c r="AR385" i="2" s="1"/>
  <c r="AK246" i="2"/>
  <c r="AK457" i="2"/>
  <c r="AK349" i="2"/>
  <c r="AK52" i="2"/>
  <c r="AK430" i="2"/>
  <c r="AR430" i="2" s="1"/>
  <c r="AK635" i="2"/>
  <c r="AR635" i="2" s="1"/>
  <c r="AK205" i="2"/>
  <c r="AK487" i="2"/>
  <c r="AK731" i="2"/>
  <c r="AR731" i="2" s="1"/>
  <c r="AK668" i="2"/>
  <c r="AR668" i="2" s="1"/>
  <c r="AK565" i="2"/>
  <c r="AK106" i="2"/>
  <c r="AK400" i="2"/>
  <c r="AR400" i="2" s="1"/>
  <c r="AK341" i="2"/>
  <c r="AK729" i="2"/>
  <c r="AR729" i="2" s="1"/>
  <c r="AK612" i="2"/>
  <c r="AK142" i="2"/>
  <c r="AK413" i="2"/>
  <c r="AK532" i="2"/>
  <c r="AK110" i="2"/>
  <c r="AK617" i="2"/>
  <c r="AR617" i="2" s="1"/>
  <c r="AK693" i="2"/>
  <c r="AR693" i="2" s="1"/>
  <c r="AK243" i="2"/>
  <c r="AK435" i="2"/>
  <c r="AR435" i="2" s="1"/>
  <c r="AK128" i="2"/>
  <c r="AR128" i="2" s="1"/>
  <c r="AK499" i="2"/>
  <c r="AR499" i="2" s="1"/>
  <c r="AK687" i="2"/>
  <c r="AR687" i="2" s="1"/>
  <c r="AK28" i="2"/>
  <c r="AK547" i="2"/>
  <c r="AK657" i="2"/>
  <c r="AR657" i="2" s="1"/>
  <c r="AK476" i="2"/>
  <c r="AK338" i="2"/>
  <c r="AK59" i="2"/>
  <c r="AK22" i="2"/>
  <c r="AK319" i="2"/>
  <c r="AK124" i="2"/>
  <c r="AK494" i="2"/>
  <c r="AK461" i="2"/>
  <c r="AR461" i="2" s="1"/>
  <c r="AK459" i="2"/>
  <c r="AK667" i="2"/>
  <c r="AR667" i="2" s="1"/>
  <c r="AK237" i="2"/>
  <c r="AK647" i="2"/>
  <c r="AR647" i="2" s="1"/>
  <c r="AK386" i="2"/>
  <c r="AR386" i="2" s="1"/>
  <c r="AK523" i="2"/>
  <c r="AR523" i="2" s="1"/>
  <c r="AK183" i="2"/>
  <c r="AK278" i="2"/>
  <c r="AK674" i="2"/>
  <c r="AK600" i="2"/>
  <c r="AK545" i="2"/>
  <c r="AK709" i="2"/>
  <c r="AR709" i="2" s="1"/>
  <c r="AK363" i="2"/>
  <c r="AR363" i="2" s="1"/>
  <c r="AK21" i="2"/>
  <c r="AK633" i="2"/>
  <c r="AK734" i="2"/>
  <c r="AR734" i="2" s="1"/>
  <c r="AK209" i="2"/>
  <c r="AK391" i="2"/>
  <c r="AK409" i="2"/>
  <c r="AK412" i="2"/>
  <c r="AK226" i="2"/>
  <c r="AK175" i="2"/>
  <c r="AK514" i="2"/>
  <c r="AR514" i="2" s="1"/>
  <c r="AK190" i="2"/>
  <c r="AK20" i="2"/>
  <c r="AK29" i="2"/>
  <c r="AK644" i="2"/>
  <c r="AR644" i="2" s="1"/>
  <c r="AK610" i="2"/>
  <c r="AR610" i="2" s="1"/>
  <c r="AK299" i="2"/>
  <c r="AR299" i="2" s="1"/>
  <c r="AK360" i="2"/>
  <c r="AR360" i="2" s="1"/>
  <c r="AK632" i="2"/>
  <c r="AR632" i="2" s="1"/>
  <c r="AK57" i="2"/>
  <c r="AK55" i="2"/>
  <c r="AK147" i="2"/>
  <c r="AK122" i="2"/>
  <c r="AK432" i="2"/>
  <c r="AK146" i="2"/>
  <c r="AR146" i="2" s="1"/>
  <c r="AK537" i="2"/>
  <c r="AR537" i="2" s="1"/>
  <c r="AK463" i="2"/>
  <c r="AR463" i="2" s="1"/>
  <c r="AK447" i="2"/>
  <c r="AK504" i="2"/>
  <c r="AK429" i="2"/>
  <c r="AR429" i="2" s="1"/>
  <c r="AK89" i="2"/>
  <c r="AK82" i="2"/>
  <c r="AK215" i="2"/>
  <c r="AK555" i="2"/>
  <c r="AR555" i="2" s="1"/>
  <c r="AK342" i="2"/>
  <c r="AK482" i="2"/>
  <c r="AR482" i="2" s="1"/>
  <c r="AK483" i="2"/>
  <c r="AK125" i="2"/>
  <c r="AK255" i="2"/>
  <c r="AK625" i="2"/>
  <c r="AR625" i="2" s="1"/>
  <c r="AK604" i="2"/>
  <c r="AR604" i="2" s="1"/>
  <c r="AK540" i="2"/>
  <c r="AR540" i="2" s="1"/>
  <c r="AK90" i="2"/>
  <c r="AK303" i="2"/>
  <c r="AK58" i="2"/>
  <c r="AK62" i="2"/>
  <c r="AK34" i="2"/>
  <c r="AK732" i="2"/>
  <c r="AR732" i="2" s="1"/>
  <c r="AK307" i="2"/>
  <c r="AK404" i="2"/>
  <c r="AK655" i="2"/>
  <c r="AR655" i="2" s="1"/>
  <c r="AK471" i="2"/>
  <c r="AK50" i="2"/>
  <c r="AK560" i="2"/>
  <c r="AR560" i="2" s="1"/>
  <c r="AK672" i="2"/>
  <c r="AR672" i="2" s="1"/>
  <c r="AK467" i="2"/>
  <c r="AR467" i="2" s="1"/>
  <c r="AK270" i="2"/>
  <c r="AK25" i="2"/>
  <c r="AK130" i="2"/>
  <c r="AR130" i="2" s="1"/>
  <c r="AK683" i="2"/>
  <c r="AR683" i="2" s="1"/>
  <c r="AK261" i="2"/>
  <c r="AK421" i="2"/>
  <c r="AK397" i="2"/>
  <c r="AR397" i="2" s="1"/>
  <c r="AK290" i="2"/>
  <c r="AK364" i="2"/>
  <c r="AK706" i="2"/>
  <c r="AR706" i="2" s="1"/>
  <c r="AK642" i="2"/>
  <c r="AR642" i="2" s="1"/>
  <c r="AK725" i="2"/>
  <c r="AR725" i="2" s="1"/>
  <c r="AK705" i="2"/>
  <c r="AK178" i="2"/>
  <c r="AK260" i="2"/>
  <c r="AK697" i="2"/>
  <c r="AR697" i="2" s="1"/>
  <c r="AK228" i="2"/>
  <c r="AK230" i="2"/>
  <c r="AK585" i="2"/>
  <c r="AK509" i="2"/>
  <c r="AR509" i="2" s="1"/>
  <c r="AK335" i="2"/>
  <c r="AK682" i="2"/>
  <c r="AR682" i="2" s="1"/>
  <c r="AK140" i="2"/>
  <c r="AK638" i="2"/>
  <c r="AR638" i="2" s="1"/>
  <c r="AK717" i="2"/>
  <c r="AR717" i="2" s="1"/>
  <c r="AK134" i="2"/>
  <c r="AK88" i="2"/>
  <c r="AK186" i="2"/>
  <c r="AR186" i="2" s="1"/>
  <c r="AK333" i="2"/>
  <c r="AK252" i="2"/>
  <c r="AK179" i="2"/>
  <c r="AK104" i="2"/>
  <c r="AK149" i="2"/>
  <c r="AK473" i="2"/>
  <c r="AK367" i="2"/>
  <c r="AR367" i="2" s="1"/>
  <c r="AK268" i="2"/>
  <c r="AK730" i="2"/>
  <c r="AR730" i="2" s="1"/>
  <c r="AK67" i="2"/>
  <c r="AK607" i="2"/>
  <c r="AK131" i="2"/>
  <c r="AK543" i="2"/>
  <c r="AR543" i="2" s="1"/>
  <c r="AK536" i="2"/>
  <c r="AK690" i="2"/>
  <c r="AR690" i="2" s="1"/>
  <c r="AK621" i="2"/>
  <c r="AR621" i="2" s="1"/>
  <c r="AK327" i="2"/>
  <c r="AR327" i="2" s="1"/>
  <c r="AK279" i="2"/>
  <c r="AK702" i="2"/>
  <c r="AR702" i="2" s="1"/>
  <c r="AK542" i="2"/>
  <c r="AK355" i="2"/>
  <c r="AK334" i="2"/>
  <c r="AR334" i="2" s="1"/>
  <c r="AK393" i="2"/>
  <c r="AR393" i="2" s="1"/>
  <c r="AK477" i="2"/>
  <c r="AR477" i="2" s="1"/>
  <c r="AK129" i="2"/>
  <c r="AK383" i="2"/>
  <c r="AK735" i="2"/>
  <c r="AR735" i="2" s="1"/>
  <c r="AK546" i="2"/>
  <c r="AR546" i="2" s="1"/>
  <c r="AK158" i="2"/>
  <c r="AK686" i="2"/>
  <c r="AR686" i="2" s="1"/>
  <c r="AK658" i="2"/>
  <c r="AR658" i="2" s="1"/>
  <c r="AK258" i="2"/>
  <c r="AK650" i="2"/>
  <c r="AR650" i="2" s="1"/>
  <c r="AK721" i="2"/>
  <c r="AR721" i="2" s="1"/>
  <c r="AK556" i="2"/>
  <c r="AR556" i="2" s="1"/>
  <c r="AK703" i="2"/>
  <c r="AR703" i="2" s="1"/>
  <c r="AK584" i="2"/>
  <c r="AK619" i="2"/>
  <c r="AK490" i="2"/>
  <c r="AK566" i="2"/>
  <c r="AR566" i="2" s="1"/>
  <c r="AK339" i="2"/>
  <c r="AK105" i="2"/>
  <c r="AK591" i="2"/>
  <c r="AK516" i="2"/>
  <c r="AK692" i="2"/>
  <c r="AR692" i="2" s="1"/>
  <c r="AK70" i="2"/>
  <c r="AK676" i="2"/>
  <c r="AK132" i="2"/>
  <c r="AK340" i="2"/>
  <c r="AK573" i="2"/>
  <c r="AK406" i="2"/>
  <c r="AK637" i="2"/>
  <c r="AR637" i="2" s="1"/>
  <c r="AK284" i="2"/>
  <c r="AR284" i="2" s="1"/>
  <c r="AK452" i="2"/>
  <c r="AR452" i="2" s="1"/>
  <c r="AK101" i="2"/>
  <c r="AK423" i="2"/>
  <c r="AR423" i="2" s="1"/>
  <c r="AK253" i="2"/>
  <c r="AK365" i="2"/>
  <c r="AR365" i="2" s="1"/>
  <c r="AK575" i="2"/>
  <c r="AR575" i="2" s="1"/>
  <c r="AK259" i="2"/>
  <c r="AK422" i="2"/>
  <c r="AR422" i="2" s="1"/>
  <c r="AK563" i="2"/>
  <c r="AR563" i="2" s="1"/>
  <c r="AK505" i="2"/>
  <c r="AK728" i="2"/>
  <c r="AR728" i="2" s="1"/>
  <c r="AK245" i="2"/>
  <c r="AK346" i="2"/>
  <c r="AK458" i="2"/>
  <c r="AR458" i="2" s="1"/>
  <c r="AK206" i="2"/>
  <c r="AK468" i="2"/>
  <c r="AK679" i="2"/>
  <c r="AR679" i="2" s="1"/>
  <c r="AK506" i="2"/>
  <c r="AK310" i="2"/>
  <c r="AR310" i="2" s="1"/>
  <c r="AK418" i="2"/>
  <c r="AK570" i="2"/>
  <c r="AR570" i="2" s="1"/>
  <c r="AK493" i="2"/>
  <c r="AK522" i="2"/>
  <c r="AR522" i="2" s="1"/>
  <c r="AK553" i="2"/>
  <c r="AK599" i="2"/>
  <c r="AK478" i="2"/>
  <c r="AR478" i="2" s="1"/>
  <c r="AK550" i="2"/>
  <c r="AR550" i="2" s="1"/>
  <c r="AK194" i="2"/>
  <c r="AK218" i="2"/>
  <c r="AK622" i="2"/>
  <c r="AR622" i="2" s="1"/>
  <c r="AK329" i="2"/>
  <c r="AR329" i="2" s="1"/>
  <c r="AK248" i="2"/>
  <c r="AK211" i="2"/>
  <c r="AK651" i="2"/>
  <c r="AR651" i="2" s="1"/>
  <c r="AK313" i="2"/>
  <c r="AR313" i="2" s="1"/>
  <c r="AK402" i="2"/>
  <c r="AK443" i="2"/>
  <c r="AR443" i="2" s="1"/>
  <c r="AK589" i="2"/>
  <c r="AK520" i="2"/>
  <c r="AK378" i="2"/>
  <c r="AK684" i="2"/>
  <c r="AR684" i="2" s="1"/>
  <c r="AK580" i="2"/>
  <c r="AK707" i="2"/>
  <c r="AR707" i="2" s="1"/>
  <c r="AK387" i="2"/>
  <c r="AK719" i="2"/>
  <c r="AR719" i="2" s="1"/>
  <c r="AK608" i="2"/>
  <c r="AR608" i="2" s="1"/>
  <c r="AK377" i="2"/>
  <c r="AK265" i="2"/>
  <c r="AK577" i="2"/>
  <c r="AR577" i="2" s="1"/>
  <c r="AK285" i="2"/>
  <c r="AK414" i="2"/>
  <c r="AK436" i="2"/>
  <c r="AK515" i="2"/>
  <c r="AK602" i="2"/>
  <c r="AR602" i="2" s="1"/>
  <c r="AK415" i="2"/>
  <c r="AK711" i="2"/>
  <c r="AR711" i="2" s="1"/>
  <c r="AK691" i="2"/>
  <c r="AR691" i="2" s="1"/>
  <c r="AK407" i="2"/>
  <c r="AR407" i="2" s="1"/>
  <c r="AK698" i="2"/>
  <c r="AR698" i="2" s="1"/>
  <c r="AK677" i="2"/>
  <c r="AR677" i="2" s="1"/>
  <c r="AK590" i="2"/>
  <c r="AR590" i="2" s="1"/>
  <c r="AK720" i="2"/>
  <c r="AR720" i="2" s="1"/>
  <c r="AK704" i="2"/>
  <c r="AR704" i="2" s="1"/>
  <c r="AK736" i="2"/>
  <c r="AR736" i="2" s="1"/>
  <c r="AK712" i="2"/>
  <c r="AR712" i="2" s="1"/>
  <c r="AK671" i="2"/>
  <c r="AR671" i="2" s="1"/>
  <c r="AK615" i="2"/>
  <c r="AR615" i="2" s="1"/>
  <c r="AK648" i="2"/>
  <c r="AR648" i="2" s="1"/>
  <c r="AK699" i="2"/>
  <c r="AR699" i="2" s="1"/>
  <c r="AK601" i="2"/>
  <c r="AK579" i="2"/>
  <c r="AK713" i="2"/>
  <c r="AR713" i="2" s="1"/>
  <c r="AK606" i="2"/>
  <c r="AK715" i="2"/>
  <c r="AR715" i="2" s="1"/>
  <c r="AK722" i="2"/>
  <c r="AR722" i="2" s="1"/>
  <c r="AK623" i="2"/>
  <c r="AR623" i="2" s="1"/>
  <c r="AK666" i="2"/>
  <c r="AR666" i="2" s="1"/>
  <c r="AK708" i="2"/>
  <c r="AR708" i="2" s="1"/>
  <c r="AK724" i="2"/>
  <c r="AR724" i="2" s="1"/>
  <c r="AK673" i="2"/>
  <c r="AR673" i="2" s="1"/>
  <c r="AK578" i="2"/>
  <c r="AK680" i="2"/>
  <c r="AR680" i="2" s="1"/>
  <c r="AK670" i="2"/>
  <c r="AR670" i="2" s="1"/>
  <c r="AK694" i="2"/>
  <c r="AR694" i="2" s="1"/>
  <c r="AK646" i="2"/>
  <c r="AR646" i="2" s="1"/>
  <c r="AK733" i="2"/>
  <c r="AR733" i="2" s="1"/>
  <c r="AH554" i="2"/>
  <c r="AH527" i="2"/>
  <c r="AH627" i="2"/>
  <c r="AH156" i="2"/>
  <c r="AH439" i="2"/>
  <c r="AH539" i="2"/>
  <c r="AH368" i="2"/>
  <c r="AH486" i="2"/>
  <c r="AH593" i="2"/>
  <c r="AH330" i="2"/>
  <c r="AH344" i="2"/>
  <c r="AH496" i="2"/>
  <c r="AH273" i="2"/>
  <c r="AH685" i="2"/>
  <c r="AH182" i="2"/>
  <c r="AH166" i="2"/>
  <c r="AH127" i="2"/>
  <c r="AH450" i="2"/>
  <c r="AH503" i="2"/>
  <c r="AH659" i="2"/>
  <c r="AH533" i="2"/>
  <c r="AH80" i="2"/>
  <c r="AH358" i="2"/>
  <c r="AH440" i="2"/>
  <c r="AH109" i="2"/>
  <c r="AH282" i="2"/>
  <c r="AH16" i="2"/>
  <c r="AH198" i="2"/>
  <c r="AH524" i="2"/>
  <c r="AH359" i="2"/>
  <c r="AH654" i="2"/>
  <c r="AH628" i="2"/>
  <c r="AH141" i="2"/>
  <c r="AH95" i="2"/>
  <c r="AH652" i="2"/>
  <c r="AH65" i="2"/>
  <c r="AH322" i="2"/>
  <c r="AH630" i="2"/>
  <c r="AH6" i="2"/>
  <c r="AH97" i="2"/>
  <c r="AH94" i="2"/>
  <c r="AH541" i="2"/>
  <c r="AH23" i="2"/>
  <c r="AH223" i="2"/>
  <c r="AH301" i="2"/>
  <c r="AH495" i="2"/>
  <c r="AH217" i="2"/>
  <c r="AH561" i="2"/>
  <c r="AH300" i="2"/>
  <c r="AH398" i="2"/>
  <c r="AH176" i="2"/>
  <c r="AH85" i="2"/>
  <c r="AH611" i="2"/>
  <c r="AH160" i="2"/>
  <c r="AH71" i="2"/>
  <c r="AH475" i="2"/>
  <c r="AH60" i="2"/>
  <c r="AH521" i="2"/>
  <c r="AH137" i="2"/>
  <c r="AH469" i="2"/>
  <c r="AH544" i="2"/>
  <c r="AH196" i="2"/>
  <c r="AH326" i="2"/>
  <c r="AH314" i="2"/>
  <c r="AH501" i="2"/>
  <c r="AH460" i="2"/>
  <c r="AH212" i="2"/>
  <c r="AH293" i="2"/>
  <c r="AH596" i="2"/>
  <c r="AH394" i="2"/>
  <c r="AH321" i="2"/>
  <c r="AH152" i="2"/>
  <c r="AH465" i="2"/>
  <c r="AH444" i="2"/>
  <c r="AH286" i="2"/>
  <c r="AH98" i="2"/>
  <c r="AH114" i="2"/>
  <c r="AH180" i="2"/>
  <c r="AH177" i="2"/>
  <c r="AH317" i="2"/>
  <c r="AH325" i="2"/>
  <c r="AH4" i="2"/>
  <c r="AH256" i="2"/>
  <c r="AH517" i="2"/>
  <c r="AH513" i="2"/>
  <c r="AH92" i="2"/>
  <c r="AH213" i="2"/>
  <c r="AH51" i="2"/>
  <c r="AH272" i="2"/>
  <c r="AH592" i="2"/>
  <c r="AH17" i="2"/>
  <c r="AH353" i="2"/>
  <c r="AH7" i="2"/>
  <c r="AH645" i="2"/>
  <c r="AH396" i="2"/>
  <c r="AH47" i="2"/>
  <c r="AH266" i="2"/>
  <c r="AH336" i="2"/>
  <c r="AH54" i="2"/>
  <c r="AH295" i="2"/>
  <c r="AH168" i="2"/>
  <c r="AH395" i="2"/>
  <c r="AH289" i="2"/>
  <c r="AH234" i="2"/>
  <c r="AH235" i="2"/>
  <c r="AH154" i="2"/>
  <c r="AH257" i="2"/>
  <c r="AH531" i="2"/>
  <c r="AH103" i="2"/>
  <c r="AH424" i="2"/>
  <c r="AH276" i="2"/>
  <c r="AH161" i="2"/>
  <c r="AH38" i="2"/>
  <c r="AH221" i="2"/>
  <c r="AH634" i="2"/>
  <c r="AH558" i="2"/>
  <c r="AH345" i="2"/>
  <c r="AH167" i="2"/>
  <c r="AH696" i="2"/>
  <c r="AH203" i="2"/>
  <c r="AH11" i="2"/>
  <c r="AH497" i="2"/>
  <c r="AH43" i="2"/>
  <c r="AH351" i="2"/>
  <c r="AH222" i="2"/>
  <c r="AH231" i="2"/>
  <c r="AH308" i="2"/>
  <c r="AH438" i="2"/>
  <c r="AH214" i="2"/>
  <c r="AH40" i="2"/>
  <c r="AH185" i="2"/>
  <c r="AH148" i="2"/>
  <c r="AH352" i="2"/>
  <c r="AH332" i="2"/>
  <c r="AH442" i="2"/>
  <c r="AH187" i="2"/>
  <c r="AH609" i="2"/>
  <c r="AH311" i="2"/>
  <c r="AH33" i="2"/>
  <c r="AH264" i="2"/>
  <c r="AH441" i="2"/>
  <c r="AH723" i="2"/>
  <c r="AH83" i="2"/>
  <c r="AH688" i="2"/>
  <c r="AH371" i="2"/>
  <c r="AH361" i="2"/>
  <c r="AH500" i="2"/>
  <c r="AH275" i="2"/>
  <c r="AH120" i="2"/>
  <c r="AH199" i="2"/>
  <c r="AH241" i="2"/>
  <c r="AH372" i="2"/>
  <c r="AH219" i="2"/>
  <c r="AH171" i="2"/>
  <c r="AH165" i="2"/>
  <c r="AH474" i="2"/>
  <c r="AH571" i="2"/>
  <c r="AH538" i="2"/>
  <c r="AH551" i="2"/>
  <c r="AH534" i="2"/>
  <c r="AH30" i="2"/>
  <c r="AH376" i="2"/>
  <c r="AH249" i="2"/>
  <c r="AH36" i="2"/>
  <c r="AH389" i="2"/>
  <c r="AH512" i="2"/>
  <c r="AH636" i="2"/>
  <c r="AH498" i="2"/>
  <c r="AH162" i="2"/>
  <c r="AH624" i="2"/>
  <c r="AH3" i="2"/>
  <c r="AH123" i="2"/>
  <c r="AH549" i="2"/>
  <c r="AH568" i="2"/>
  <c r="AH14" i="2"/>
  <c r="AH354" i="2"/>
  <c r="AH126" i="2"/>
  <c r="AH492" i="2"/>
  <c r="AH640" i="2"/>
  <c r="AH195" i="2"/>
  <c r="AH197" i="2"/>
  <c r="AH202" i="2"/>
  <c r="AH164" i="2"/>
  <c r="AH35" i="2"/>
  <c r="AH425" i="2"/>
  <c r="AH595" i="2"/>
  <c r="AH45" i="2"/>
  <c r="AH660" i="2"/>
  <c r="AH408" i="2"/>
  <c r="AH569" i="2"/>
  <c r="AH274" i="2"/>
  <c r="AH157" i="2"/>
  <c r="AH681" i="2"/>
  <c r="AH649" i="2"/>
  <c r="AH366" i="2"/>
  <c r="AH375" i="2"/>
  <c r="AH631" i="2"/>
  <c r="AH64" i="2"/>
  <c r="AH78" i="2"/>
  <c r="AH419" i="2"/>
  <c r="AH448" i="2"/>
  <c r="AH485" i="2"/>
  <c r="AH526" i="2"/>
  <c r="AH620" i="2"/>
  <c r="AH262" i="2"/>
  <c r="AH586" i="2"/>
  <c r="AH41" i="2"/>
  <c r="AH68" i="2"/>
  <c r="AH320" i="2"/>
  <c r="AH449" i="2"/>
  <c r="AH362" i="2"/>
  <c r="AH242" i="2"/>
  <c r="AH381" i="2"/>
  <c r="AH507" i="2"/>
  <c r="AH155" i="2"/>
  <c r="AH502" i="2"/>
  <c r="AH616" i="2"/>
  <c r="AH298" i="2"/>
  <c r="AH379" i="2"/>
  <c r="AH201" i="2"/>
  <c r="AH84" i="2"/>
  <c r="AH292" i="2"/>
  <c r="AH557" i="2"/>
  <c r="AH572" i="2"/>
  <c r="AH309" i="2"/>
  <c r="AH587" i="2"/>
  <c r="AH462" i="2"/>
  <c r="AH73" i="2"/>
  <c r="AH665" i="2"/>
  <c r="AH269" i="2"/>
  <c r="AH102" i="2"/>
  <c r="AH583" i="2"/>
  <c r="AH150" i="2"/>
  <c r="AH518" i="2"/>
  <c r="AH562" i="2"/>
  <c r="AH727" i="2"/>
  <c r="AH81" i="2"/>
  <c r="AH294" i="2"/>
  <c r="AH700" i="2"/>
  <c r="AH525" i="2"/>
  <c r="AH656" i="2"/>
  <c r="AH695" i="2"/>
  <c r="AH433" i="2"/>
  <c r="AH302" i="2"/>
  <c r="AH287" i="2"/>
  <c r="AH229" i="2"/>
  <c r="AH331" i="2"/>
  <c r="AH588" i="2"/>
  <c r="AH135" i="2"/>
  <c r="AH18" i="2"/>
  <c r="AH118" i="2"/>
  <c r="AH72" i="2"/>
  <c r="AH323" i="2"/>
  <c r="AH455" i="2"/>
  <c r="AH348" i="2"/>
  <c r="AH32" i="2"/>
  <c r="AH267" i="2"/>
  <c r="AH328" i="2"/>
  <c r="AH567" i="2"/>
  <c r="AH69" i="2"/>
  <c r="AH445" i="2"/>
  <c r="AH26" i="2"/>
  <c r="AH66" i="2"/>
  <c r="AH96" i="2"/>
  <c r="AH305" i="2"/>
  <c r="AH559" i="2"/>
  <c r="AH405" i="2"/>
  <c r="AH552" i="2"/>
  <c r="AH605" i="2"/>
  <c r="AH470" i="2"/>
  <c r="AH356" i="2"/>
  <c r="AH163" i="2"/>
  <c r="AH564" i="2"/>
  <c r="AH357" i="2"/>
  <c r="AH373" i="2"/>
  <c r="AH399" i="2"/>
  <c r="AH254" i="2"/>
  <c r="AH488" i="2"/>
  <c r="AH42" i="2"/>
  <c r="AH117" i="2"/>
  <c r="AH170" i="2"/>
  <c r="AH227" i="2"/>
  <c r="AH347" i="2"/>
  <c r="AH283" i="2"/>
  <c r="AH93" i="2"/>
  <c r="AH437" i="2"/>
  <c r="AH489" i="2"/>
  <c r="AH716" i="2"/>
  <c r="AH49" i="2"/>
  <c r="AH63" i="2"/>
  <c r="AH613" i="2"/>
  <c r="AH100" i="2"/>
  <c r="AH216" i="2"/>
  <c r="AH548" i="2"/>
  <c r="AH48" i="2"/>
  <c r="AH428" i="2"/>
  <c r="AH350" i="2"/>
  <c r="AH416" i="2"/>
  <c r="AH662" i="2"/>
  <c r="AH641" i="2"/>
  <c r="AH236" i="2"/>
  <c r="AH200" i="2"/>
  <c r="AH136" i="2"/>
  <c r="AH618" i="2"/>
  <c r="AH251" i="2"/>
  <c r="AH337" i="2"/>
  <c r="AH139" i="2"/>
  <c r="AH318" i="2"/>
  <c r="AH250" i="2"/>
  <c r="AH491" i="2"/>
  <c r="AH225" i="2"/>
  <c r="AH446" i="2"/>
  <c r="AH306" i="2"/>
  <c r="AH382" i="2"/>
  <c r="AH233" i="2"/>
  <c r="AH384" i="2"/>
  <c r="AH639" i="2"/>
  <c r="AH192" i="2"/>
  <c r="AH193" i="2"/>
  <c r="AH121" i="2"/>
  <c r="AH582" i="2"/>
  <c r="AH13" i="2"/>
  <c r="AH184" i="2"/>
  <c r="AH9" i="2"/>
  <c r="AH207" i="2"/>
  <c r="AH76" i="2"/>
  <c r="AH417" i="2"/>
  <c r="AH8" i="2"/>
  <c r="AH107" i="2"/>
  <c r="AH24" i="2"/>
  <c r="AH643" i="2"/>
  <c r="AH510" i="2"/>
  <c r="AH44" i="2"/>
  <c r="AH661" i="2"/>
  <c r="AH91" i="2"/>
  <c r="AH144" i="2"/>
  <c r="AH714" i="2"/>
  <c r="AH46" i="2"/>
  <c r="AH453" i="2"/>
  <c r="AH427" i="2"/>
  <c r="AH479" i="2"/>
  <c r="AH597" i="2"/>
  <c r="AH37" i="2"/>
  <c r="AH75" i="2"/>
  <c r="AH675" i="2"/>
  <c r="AH710" i="2"/>
  <c r="AH456" i="2"/>
  <c r="AH280" i="2"/>
  <c r="AH61" i="2"/>
  <c r="AH296" i="2"/>
  <c r="AH238" i="2"/>
  <c r="AH315" i="2"/>
  <c r="AH466" i="2"/>
  <c r="AH113" i="2"/>
  <c r="AH401" i="2"/>
  <c r="AH535" i="2"/>
  <c r="AH119" i="2"/>
  <c r="AH663" i="2"/>
  <c r="AH312" i="2"/>
  <c r="AH410" i="2"/>
  <c r="AH581" i="2"/>
  <c r="AH173" i="2"/>
  <c r="AH576" i="2"/>
  <c r="AH603" i="2"/>
  <c r="AH324" i="2"/>
  <c r="AH143" i="2"/>
  <c r="AH204" i="2"/>
  <c r="AH210" i="2"/>
  <c r="AH598" i="2"/>
  <c r="AH304" i="2"/>
  <c r="AH388" i="2"/>
  <c r="AH297" i="2"/>
  <c r="AH277" i="2"/>
  <c r="AH111" i="2"/>
  <c r="AH530" i="2"/>
  <c r="AH232" i="2"/>
  <c r="AH689" i="2"/>
  <c r="AH528" i="2"/>
  <c r="AH664" i="2"/>
  <c r="AH181" i="2"/>
  <c r="AH244" i="2"/>
  <c r="AH56" i="2"/>
  <c r="AH464" i="2"/>
  <c r="AH288" i="2"/>
  <c r="AH151" i="2"/>
  <c r="AH369" i="2"/>
  <c r="AH74" i="2"/>
  <c r="AH153" i="2"/>
  <c r="AH169" i="2"/>
  <c r="AH392" i="2"/>
  <c r="AH31" i="2"/>
  <c r="AH678" i="2"/>
  <c r="AH480" i="2"/>
  <c r="AH53" i="2"/>
  <c r="AH115" i="2"/>
  <c r="AH138" i="2"/>
  <c r="AH626" i="2"/>
  <c r="AH27" i="2"/>
  <c r="AH390" i="2"/>
  <c r="AH133" i="2"/>
  <c r="AH5" i="2"/>
  <c r="AH159" i="2"/>
  <c r="AH454" i="2"/>
  <c r="AH426" i="2"/>
  <c r="AH174" i="2"/>
  <c r="AH239" i="2"/>
  <c r="AH191" i="2"/>
  <c r="AH12" i="2"/>
  <c r="AH481" i="2"/>
  <c r="AH10" i="2"/>
  <c r="AH2" i="2"/>
  <c r="AH112" i="2"/>
  <c r="AH431" i="2"/>
  <c r="AH188" i="2"/>
  <c r="AH19" i="2"/>
  <c r="AH271" i="2"/>
  <c r="AH629" i="2"/>
  <c r="AH316" i="2"/>
  <c r="AH594" i="2"/>
  <c r="AH484" i="2"/>
  <c r="AH451" i="2"/>
  <c r="AH574" i="2"/>
  <c r="AH726" i="2"/>
  <c r="AH220" i="2"/>
  <c r="AH87" i="2"/>
  <c r="AH263" i="2"/>
  <c r="AH77" i="2"/>
  <c r="AH343" i="2"/>
  <c r="AH472" i="2"/>
  <c r="AH374" i="2"/>
  <c r="AH189" i="2"/>
  <c r="AH434" i="2"/>
  <c r="AH614" i="2"/>
  <c r="AH669" i="2"/>
  <c r="AH247" i="2"/>
  <c r="AH172" i="2"/>
  <c r="AH370" i="2"/>
  <c r="AH79" i="2"/>
  <c r="AH519" i="2"/>
  <c r="AH380" i="2"/>
  <c r="AH508" i="2"/>
  <c r="AH108" i="2"/>
  <c r="AH653" i="2"/>
  <c r="AH701" i="2"/>
  <c r="AH403" i="2"/>
  <c r="AH420" i="2"/>
  <c r="AH39" i="2"/>
  <c r="AH718" i="2"/>
  <c r="AH86" i="2"/>
  <c r="AH281" i="2"/>
  <c r="AH99" i="2"/>
  <c r="AH145" i="2"/>
  <c r="AH291" i="2"/>
  <c r="AH15" i="2"/>
  <c r="AH240" i="2"/>
  <c r="AH208" i="2"/>
  <c r="AH529" i="2"/>
  <c r="AH511" i="2"/>
  <c r="AH224" i="2"/>
  <c r="AH411" i="2"/>
  <c r="AH116" i="2"/>
  <c r="AH385" i="2"/>
  <c r="AH246" i="2"/>
  <c r="AH457" i="2"/>
  <c r="AH349" i="2"/>
  <c r="AH52" i="2"/>
  <c r="AH430" i="2"/>
  <c r="AH635" i="2"/>
  <c r="AH205" i="2"/>
  <c r="AH487" i="2"/>
  <c r="AH731" i="2"/>
  <c r="AH668" i="2"/>
  <c r="AH565" i="2"/>
  <c r="AH106" i="2"/>
  <c r="AH400" i="2"/>
  <c r="AH341" i="2"/>
  <c r="AH729" i="2"/>
  <c r="AH612" i="2"/>
  <c r="AH142" i="2"/>
  <c r="AH413" i="2"/>
  <c r="AH532" i="2"/>
  <c r="AH110" i="2"/>
  <c r="AH617" i="2"/>
  <c r="AH693" i="2"/>
  <c r="AH243" i="2"/>
  <c r="AH435" i="2"/>
  <c r="AH128" i="2"/>
  <c r="AH499" i="2"/>
  <c r="AH687" i="2"/>
  <c r="AH28" i="2"/>
  <c r="AH547" i="2"/>
  <c r="AH657" i="2"/>
  <c r="AH476" i="2"/>
  <c r="AH338" i="2"/>
  <c r="AH59" i="2"/>
  <c r="AH22" i="2"/>
  <c r="AH319" i="2"/>
  <c r="AH124" i="2"/>
  <c r="AH494" i="2"/>
  <c r="AH461" i="2"/>
  <c r="AH459" i="2"/>
  <c r="AH667" i="2"/>
  <c r="AH237" i="2"/>
  <c r="AH647" i="2"/>
  <c r="AH386" i="2"/>
  <c r="AH523" i="2"/>
  <c r="AH183" i="2"/>
  <c r="AH278" i="2"/>
  <c r="AH674" i="2"/>
  <c r="AH600" i="2"/>
  <c r="AH545" i="2"/>
  <c r="AH709" i="2"/>
  <c r="AH363" i="2"/>
  <c r="AH21" i="2"/>
  <c r="AH633" i="2"/>
  <c r="AH734" i="2"/>
  <c r="AH209" i="2"/>
  <c r="AH391" i="2"/>
  <c r="AH409" i="2"/>
  <c r="AH412" i="2"/>
  <c r="AH226" i="2"/>
  <c r="AH175" i="2"/>
  <c r="AH514" i="2"/>
  <c r="AH190" i="2"/>
  <c r="AH20" i="2"/>
  <c r="AH29" i="2"/>
  <c r="AH644" i="2"/>
  <c r="AH610" i="2"/>
  <c r="AH299" i="2"/>
  <c r="AH360" i="2"/>
  <c r="AH632" i="2"/>
  <c r="AH57" i="2"/>
  <c r="AH55" i="2"/>
  <c r="AH147" i="2"/>
  <c r="AH122" i="2"/>
  <c r="AH432" i="2"/>
  <c r="AH146" i="2"/>
  <c r="AH537" i="2"/>
  <c r="AH463" i="2"/>
  <c r="AH447" i="2"/>
  <c r="AH504" i="2"/>
  <c r="AH429" i="2"/>
  <c r="AH89" i="2"/>
  <c r="AH82" i="2"/>
  <c r="AH215" i="2"/>
  <c r="AH555" i="2"/>
  <c r="AH342" i="2"/>
  <c r="AH482" i="2"/>
  <c r="AH483" i="2"/>
  <c r="AH125" i="2"/>
  <c r="AH255" i="2"/>
  <c r="AH625" i="2"/>
  <c r="AH604" i="2"/>
  <c r="AH540" i="2"/>
  <c r="AH90" i="2"/>
  <c r="AH303" i="2"/>
  <c r="AH58" i="2"/>
  <c r="AH62" i="2"/>
  <c r="AH34" i="2"/>
  <c r="AH732" i="2"/>
  <c r="AH307" i="2"/>
  <c r="AH404" i="2"/>
  <c r="AH655" i="2"/>
  <c r="AH471" i="2"/>
  <c r="AH50" i="2"/>
  <c r="AH560" i="2"/>
  <c r="AH672" i="2"/>
  <c r="AH467" i="2"/>
  <c r="AH270" i="2"/>
  <c r="AH25" i="2"/>
  <c r="AH130" i="2"/>
  <c r="AH683" i="2"/>
  <c r="AH261" i="2"/>
  <c r="AH421" i="2"/>
  <c r="AH397" i="2"/>
  <c r="AH290" i="2"/>
  <c r="AH364" i="2"/>
  <c r="AH706" i="2"/>
  <c r="AH642" i="2"/>
  <c r="AH725" i="2"/>
  <c r="AH705" i="2"/>
  <c r="AH178" i="2"/>
  <c r="AH260" i="2"/>
  <c r="AH697" i="2"/>
  <c r="AH228" i="2"/>
  <c r="AH230" i="2"/>
  <c r="AH585" i="2"/>
  <c r="AH509" i="2"/>
  <c r="AH335" i="2"/>
  <c r="AH682" i="2"/>
  <c r="AH140" i="2"/>
  <c r="AH638" i="2"/>
  <c r="AH717" i="2"/>
  <c r="AH134" i="2"/>
  <c r="AH88" i="2"/>
  <c r="AH186" i="2"/>
  <c r="AH333" i="2"/>
  <c r="AH252" i="2"/>
  <c r="AH179" i="2"/>
  <c r="AH104" i="2"/>
  <c r="AH149" i="2"/>
  <c r="AH473" i="2"/>
  <c r="AH367" i="2"/>
  <c r="AH268" i="2"/>
  <c r="AH730" i="2"/>
  <c r="AH67" i="2"/>
  <c r="AH607" i="2"/>
  <c r="AH131" i="2"/>
  <c r="AH543" i="2"/>
  <c r="AH536" i="2"/>
  <c r="AH690" i="2"/>
  <c r="AH621" i="2"/>
  <c r="AH327" i="2"/>
  <c r="AH279" i="2"/>
  <c r="AH702" i="2"/>
  <c r="AH542" i="2"/>
  <c r="AH355" i="2"/>
  <c r="AH334" i="2"/>
  <c r="AH393" i="2"/>
  <c r="AH477" i="2"/>
  <c r="AH129" i="2"/>
  <c r="AH383" i="2"/>
  <c r="AH735" i="2"/>
  <c r="AH546" i="2"/>
  <c r="AH158" i="2"/>
  <c r="AH686" i="2"/>
  <c r="AH658" i="2"/>
  <c r="AH258" i="2"/>
  <c r="AH650" i="2"/>
  <c r="AH721" i="2"/>
  <c r="AH556" i="2"/>
  <c r="AH703" i="2"/>
  <c r="AH584" i="2"/>
  <c r="AH619" i="2"/>
  <c r="AH490" i="2"/>
  <c r="AH566" i="2"/>
  <c r="AH339" i="2"/>
  <c r="AH105" i="2"/>
  <c r="AH591" i="2"/>
  <c r="AH516" i="2"/>
  <c r="AH692" i="2"/>
  <c r="AH70" i="2"/>
  <c r="AH676" i="2"/>
  <c r="AH132" i="2"/>
  <c r="AH340" i="2"/>
  <c r="AH573" i="2"/>
  <c r="AH406" i="2"/>
  <c r="AH637" i="2"/>
  <c r="AH284" i="2"/>
  <c r="AH452" i="2"/>
  <c r="AH101" i="2"/>
  <c r="AH423" i="2"/>
  <c r="AH253" i="2"/>
  <c r="AH365" i="2"/>
  <c r="AH575" i="2"/>
  <c r="AH259" i="2"/>
  <c r="AH422" i="2"/>
  <c r="AH563" i="2"/>
  <c r="AH505" i="2"/>
  <c r="AH728" i="2"/>
  <c r="AH245" i="2"/>
  <c r="AH346" i="2"/>
  <c r="AH458" i="2"/>
  <c r="AH206" i="2"/>
  <c r="AH468" i="2"/>
  <c r="AH679" i="2"/>
  <c r="AH506" i="2"/>
  <c r="AH310" i="2"/>
  <c r="AH418" i="2"/>
  <c r="AH570" i="2"/>
  <c r="AH493" i="2"/>
  <c r="AH522" i="2"/>
  <c r="AH553" i="2"/>
  <c r="AH599" i="2"/>
  <c r="AH478" i="2"/>
  <c r="AH550" i="2"/>
  <c r="AH194" i="2"/>
  <c r="AH218" i="2"/>
  <c r="AH622" i="2"/>
  <c r="AH329" i="2"/>
  <c r="AH248" i="2"/>
  <c r="AH211" i="2"/>
  <c r="AH651" i="2"/>
  <c r="AH313" i="2"/>
  <c r="AH402" i="2"/>
  <c r="AH443" i="2"/>
  <c r="AH589" i="2"/>
  <c r="AH520" i="2"/>
  <c r="AH378" i="2"/>
  <c r="AH684" i="2"/>
  <c r="AH580" i="2"/>
  <c r="AH707" i="2"/>
  <c r="AH387" i="2"/>
  <c r="AH719" i="2"/>
  <c r="AH608" i="2"/>
  <c r="AH377" i="2"/>
  <c r="AH265" i="2"/>
  <c r="AH577" i="2"/>
  <c r="AH285" i="2"/>
  <c r="AH414" i="2"/>
  <c r="AH436" i="2"/>
  <c r="AH515" i="2"/>
  <c r="AH602" i="2"/>
  <c r="AH415" i="2"/>
  <c r="AH711" i="2"/>
  <c r="AH691" i="2"/>
  <c r="AH407" i="2"/>
  <c r="AH698" i="2"/>
  <c r="AH677" i="2"/>
  <c r="AH590" i="2"/>
  <c r="AH720" i="2"/>
  <c r="AH704" i="2"/>
  <c r="AH736" i="2"/>
  <c r="AH712" i="2"/>
  <c r="AH671" i="2"/>
  <c r="AH615" i="2"/>
  <c r="AH648" i="2"/>
  <c r="AH699" i="2"/>
  <c r="AH601" i="2"/>
  <c r="AH579" i="2"/>
  <c r="AH713" i="2"/>
  <c r="AH606" i="2"/>
  <c r="AH715" i="2"/>
  <c r="AH722" i="2"/>
  <c r="AH623" i="2"/>
  <c r="AH666" i="2"/>
  <c r="AH708" i="2"/>
  <c r="AH724" i="2"/>
  <c r="AH673" i="2"/>
  <c r="AH578" i="2"/>
  <c r="AH680" i="2"/>
  <c r="AH670" i="2"/>
  <c r="AH694" i="2"/>
  <c r="AH646" i="2"/>
  <c r="AH733" i="2"/>
  <c r="AG554" i="2"/>
  <c r="AG527" i="2"/>
  <c r="AG627" i="2"/>
  <c r="AG156" i="2"/>
  <c r="AG439" i="2"/>
  <c r="AG539" i="2"/>
  <c r="AG368" i="2"/>
  <c r="AG486" i="2"/>
  <c r="AG593" i="2"/>
  <c r="AG330" i="2"/>
  <c r="AG344" i="2"/>
  <c r="AG496" i="2"/>
  <c r="AG273" i="2"/>
  <c r="AG685" i="2"/>
  <c r="AG182" i="2"/>
  <c r="AG166" i="2"/>
  <c r="AG127" i="2"/>
  <c r="AG450" i="2"/>
  <c r="AG503" i="2"/>
  <c r="AG659" i="2"/>
  <c r="AG533" i="2"/>
  <c r="AG80" i="2"/>
  <c r="AG358" i="2"/>
  <c r="AG440" i="2"/>
  <c r="AG109" i="2"/>
  <c r="AG282" i="2"/>
  <c r="AG16" i="2"/>
  <c r="AG198" i="2"/>
  <c r="AG524" i="2"/>
  <c r="AG359" i="2"/>
  <c r="AG654" i="2"/>
  <c r="AG628" i="2"/>
  <c r="AG141" i="2"/>
  <c r="AG95" i="2"/>
  <c r="AG652" i="2"/>
  <c r="AG65" i="2"/>
  <c r="AG322" i="2"/>
  <c r="AG630" i="2"/>
  <c r="AG6" i="2"/>
  <c r="AG97" i="2"/>
  <c r="AG94" i="2"/>
  <c r="AG541" i="2"/>
  <c r="AG23" i="2"/>
  <c r="AG223" i="2"/>
  <c r="AG301" i="2"/>
  <c r="AG495" i="2"/>
  <c r="AG217" i="2"/>
  <c r="AG561" i="2"/>
  <c r="AG300" i="2"/>
  <c r="AG398" i="2"/>
  <c r="AG176" i="2"/>
  <c r="AG85" i="2"/>
  <c r="AG611" i="2"/>
  <c r="AG160" i="2"/>
  <c r="AG71" i="2"/>
  <c r="AG475" i="2"/>
  <c r="AG60" i="2"/>
  <c r="AG521" i="2"/>
  <c r="AG137" i="2"/>
  <c r="AG469" i="2"/>
  <c r="AG544" i="2"/>
  <c r="AG196" i="2"/>
  <c r="AG326" i="2"/>
  <c r="AG314" i="2"/>
  <c r="AG501" i="2"/>
  <c r="AG460" i="2"/>
  <c r="AG212" i="2"/>
  <c r="AG293" i="2"/>
  <c r="AG596" i="2"/>
  <c r="AG394" i="2"/>
  <c r="AG321" i="2"/>
  <c r="AG152" i="2"/>
  <c r="AG465" i="2"/>
  <c r="AG444" i="2"/>
  <c r="AG286" i="2"/>
  <c r="AG98" i="2"/>
  <c r="AG114" i="2"/>
  <c r="AG180" i="2"/>
  <c r="AG177" i="2"/>
  <c r="AG317" i="2"/>
  <c r="AG325" i="2"/>
  <c r="AG4" i="2"/>
  <c r="AG256" i="2"/>
  <c r="AG517" i="2"/>
  <c r="AG513" i="2"/>
  <c r="AG92" i="2"/>
  <c r="AG213" i="2"/>
  <c r="AG51" i="2"/>
  <c r="AG272" i="2"/>
  <c r="AG592" i="2"/>
  <c r="AG17" i="2"/>
  <c r="AG353" i="2"/>
  <c r="AG7" i="2"/>
  <c r="AG645" i="2"/>
  <c r="AG396" i="2"/>
  <c r="AG47" i="2"/>
  <c r="AG266" i="2"/>
  <c r="AG336" i="2"/>
  <c r="AG54" i="2"/>
  <c r="AG295" i="2"/>
  <c r="AG168" i="2"/>
  <c r="AG395" i="2"/>
  <c r="AG289" i="2"/>
  <c r="AG234" i="2"/>
  <c r="AG235" i="2"/>
  <c r="AG154" i="2"/>
  <c r="AG257" i="2"/>
  <c r="AG531" i="2"/>
  <c r="AG103" i="2"/>
  <c r="AG424" i="2"/>
  <c r="AG276" i="2"/>
  <c r="AG161" i="2"/>
  <c r="AG38" i="2"/>
  <c r="AG221" i="2"/>
  <c r="AG634" i="2"/>
  <c r="AG558" i="2"/>
  <c r="AG345" i="2"/>
  <c r="AG167" i="2"/>
  <c r="AG696" i="2"/>
  <c r="AG203" i="2"/>
  <c r="AG11" i="2"/>
  <c r="AG497" i="2"/>
  <c r="AG43" i="2"/>
  <c r="AG351" i="2"/>
  <c r="AG222" i="2"/>
  <c r="AG231" i="2"/>
  <c r="AG308" i="2"/>
  <c r="AG438" i="2"/>
  <c r="AG214" i="2"/>
  <c r="AG40" i="2"/>
  <c r="AG185" i="2"/>
  <c r="AG148" i="2"/>
  <c r="AG352" i="2"/>
  <c r="AG332" i="2"/>
  <c r="AG442" i="2"/>
  <c r="AG187" i="2"/>
  <c r="AG609" i="2"/>
  <c r="AG311" i="2"/>
  <c r="AG33" i="2"/>
  <c r="AG264" i="2"/>
  <c r="AG441" i="2"/>
  <c r="AG723" i="2"/>
  <c r="AG83" i="2"/>
  <c r="AG688" i="2"/>
  <c r="AG371" i="2"/>
  <c r="AG361" i="2"/>
  <c r="AG500" i="2"/>
  <c r="AG275" i="2"/>
  <c r="AG120" i="2"/>
  <c r="AG199" i="2"/>
  <c r="AG241" i="2"/>
  <c r="AG372" i="2"/>
  <c r="AG219" i="2"/>
  <c r="AG171" i="2"/>
  <c r="AG165" i="2"/>
  <c r="AG474" i="2"/>
  <c r="AG571" i="2"/>
  <c r="AG538" i="2"/>
  <c r="AG551" i="2"/>
  <c r="AG534" i="2"/>
  <c r="AG30" i="2"/>
  <c r="AG376" i="2"/>
  <c r="AG249" i="2"/>
  <c r="AG36" i="2"/>
  <c r="AG389" i="2"/>
  <c r="AG512" i="2"/>
  <c r="AG636" i="2"/>
  <c r="AG498" i="2"/>
  <c r="AG162" i="2"/>
  <c r="AG624" i="2"/>
  <c r="AG3" i="2"/>
  <c r="AG123" i="2"/>
  <c r="AG549" i="2"/>
  <c r="AG568" i="2"/>
  <c r="AG14" i="2"/>
  <c r="AG354" i="2"/>
  <c r="AG126" i="2"/>
  <c r="AG492" i="2"/>
  <c r="AG640" i="2"/>
  <c r="AG195" i="2"/>
  <c r="AG197" i="2"/>
  <c r="AG202" i="2"/>
  <c r="AG164" i="2"/>
  <c r="AG35" i="2"/>
  <c r="AG425" i="2"/>
  <c r="AG595" i="2"/>
  <c r="AG45" i="2"/>
  <c r="AG660" i="2"/>
  <c r="AG408" i="2"/>
  <c r="AG569" i="2"/>
  <c r="AG274" i="2"/>
  <c r="AG157" i="2"/>
  <c r="AG681" i="2"/>
  <c r="AG649" i="2"/>
  <c r="AG366" i="2"/>
  <c r="AG375" i="2"/>
  <c r="AG631" i="2"/>
  <c r="AG64" i="2"/>
  <c r="AG78" i="2"/>
  <c r="AG419" i="2"/>
  <c r="AG448" i="2"/>
  <c r="AG485" i="2"/>
  <c r="AG526" i="2"/>
  <c r="AG620" i="2"/>
  <c r="AG262" i="2"/>
  <c r="AG586" i="2"/>
  <c r="AG41" i="2"/>
  <c r="AG68" i="2"/>
  <c r="AG320" i="2"/>
  <c r="AG449" i="2"/>
  <c r="AG362" i="2"/>
  <c r="AG242" i="2"/>
  <c r="AG381" i="2"/>
  <c r="AG507" i="2"/>
  <c r="AG155" i="2"/>
  <c r="AG502" i="2"/>
  <c r="AG616" i="2"/>
  <c r="AG298" i="2"/>
  <c r="AG379" i="2"/>
  <c r="AG201" i="2"/>
  <c r="AG84" i="2"/>
  <c r="AG292" i="2"/>
  <c r="AG557" i="2"/>
  <c r="AG572" i="2"/>
  <c r="AG309" i="2"/>
  <c r="AG587" i="2"/>
  <c r="AG462" i="2"/>
  <c r="AG73" i="2"/>
  <c r="AG665" i="2"/>
  <c r="AG269" i="2"/>
  <c r="AG102" i="2"/>
  <c r="AG583" i="2"/>
  <c r="AG150" i="2"/>
  <c r="AG518" i="2"/>
  <c r="AG562" i="2"/>
  <c r="AG727" i="2"/>
  <c r="AG81" i="2"/>
  <c r="AG294" i="2"/>
  <c r="AG700" i="2"/>
  <c r="AG525" i="2"/>
  <c r="AG656" i="2"/>
  <c r="AG695" i="2"/>
  <c r="AG433" i="2"/>
  <c r="AG302" i="2"/>
  <c r="AG287" i="2"/>
  <c r="AG229" i="2"/>
  <c r="AG331" i="2"/>
  <c r="AG588" i="2"/>
  <c r="AG135" i="2"/>
  <c r="AG18" i="2"/>
  <c r="AG118" i="2"/>
  <c r="AG72" i="2"/>
  <c r="AG323" i="2"/>
  <c r="AG455" i="2"/>
  <c r="AG348" i="2"/>
  <c r="AG32" i="2"/>
  <c r="AG267" i="2"/>
  <c r="AG328" i="2"/>
  <c r="AG567" i="2"/>
  <c r="AG69" i="2"/>
  <c r="AG445" i="2"/>
  <c r="AG26" i="2"/>
  <c r="AG66" i="2"/>
  <c r="AG96" i="2"/>
  <c r="AG305" i="2"/>
  <c r="AG559" i="2"/>
  <c r="AG405" i="2"/>
  <c r="AG552" i="2"/>
  <c r="AG605" i="2"/>
  <c r="AG470" i="2"/>
  <c r="AG356" i="2"/>
  <c r="AG163" i="2"/>
  <c r="AG564" i="2"/>
  <c r="AG357" i="2"/>
  <c r="AG373" i="2"/>
  <c r="AG399" i="2"/>
  <c r="AG254" i="2"/>
  <c r="AG488" i="2"/>
  <c r="AG42" i="2"/>
  <c r="AG117" i="2"/>
  <c r="AG170" i="2"/>
  <c r="AG227" i="2"/>
  <c r="AG347" i="2"/>
  <c r="AG283" i="2"/>
  <c r="AG93" i="2"/>
  <c r="AG437" i="2"/>
  <c r="AG489" i="2"/>
  <c r="AG716" i="2"/>
  <c r="AG49" i="2"/>
  <c r="AG63" i="2"/>
  <c r="AG613" i="2"/>
  <c r="AG100" i="2"/>
  <c r="AG216" i="2"/>
  <c r="AG548" i="2"/>
  <c r="AG48" i="2"/>
  <c r="AG428" i="2"/>
  <c r="AG350" i="2"/>
  <c r="AG416" i="2"/>
  <c r="AG662" i="2"/>
  <c r="AG641" i="2"/>
  <c r="AG236" i="2"/>
  <c r="AG200" i="2"/>
  <c r="AG136" i="2"/>
  <c r="AG618" i="2"/>
  <c r="AG251" i="2"/>
  <c r="AG337" i="2"/>
  <c r="AG139" i="2"/>
  <c r="AG318" i="2"/>
  <c r="AG250" i="2"/>
  <c r="AG491" i="2"/>
  <c r="AG225" i="2"/>
  <c r="AG446" i="2"/>
  <c r="AG306" i="2"/>
  <c r="AG382" i="2"/>
  <c r="AG233" i="2"/>
  <c r="AG384" i="2"/>
  <c r="AG639" i="2"/>
  <c r="AG192" i="2"/>
  <c r="AG193" i="2"/>
  <c r="AG121" i="2"/>
  <c r="AG582" i="2"/>
  <c r="AG13" i="2"/>
  <c r="AG184" i="2"/>
  <c r="AG9" i="2"/>
  <c r="AG207" i="2"/>
  <c r="AG76" i="2"/>
  <c r="AG417" i="2"/>
  <c r="AG8" i="2"/>
  <c r="AG107" i="2"/>
  <c r="AG24" i="2"/>
  <c r="AG643" i="2"/>
  <c r="AG510" i="2"/>
  <c r="AG44" i="2"/>
  <c r="AG661" i="2"/>
  <c r="AG91" i="2"/>
  <c r="AG144" i="2"/>
  <c r="AG714" i="2"/>
  <c r="AG46" i="2"/>
  <c r="AG453" i="2"/>
  <c r="AG427" i="2"/>
  <c r="AG479" i="2"/>
  <c r="AG597" i="2"/>
  <c r="AG37" i="2"/>
  <c r="AG75" i="2"/>
  <c r="AG675" i="2"/>
  <c r="AG710" i="2"/>
  <c r="AG456" i="2"/>
  <c r="AG280" i="2"/>
  <c r="AG61" i="2"/>
  <c r="AG296" i="2"/>
  <c r="AG238" i="2"/>
  <c r="AG315" i="2"/>
  <c r="AG466" i="2"/>
  <c r="AG113" i="2"/>
  <c r="AG401" i="2"/>
  <c r="AG535" i="2"/>
  <c r="AG119" i="2"/>
  <c r="AG663" i="2"/>
  <c r="AG312" i="2"/>
  <c r="AG410" i="2"/>
  <c r="AG581" i="2"/>
  <c r="AG173" i="2"/>
  <c r="AG576" i="2"/>
  <c r="AG603" i="2"/>
  <c r="AG324" i="2"/>
  <c r="AG143" i="2"/>
  <c r="AG204" i="2"/>
  <c r="AG210" i="2"/>
  <c r="AG598" i="2"/>
  <c r="AG304" i="2"/>
  <c r="AG388" i="2"/>
  <c r="AG297" i="2"/>
  <c r="AG277" i="2"/>
  <c r="AG111" i="2"/>
  <c r="AG530" i="2"/>
  <c r="AG232" i="2"/>
  <c r="AG689" i="2"/>
  <c r="AG528" i="2"/>
  <c r="AG664" i="2"/>
  <c r="AG181" i="2"/>
  <c r="AG244" i="2"/>
  <c r="AG56" i="2"/>
  <c r="AG464" i="2"/>
  <c r="AG288" i="2"/>
  <c r="AG151" i="2"/>
  <c r="AG369" i="2"/>
  <c r="AG74" i="2"/>
  <c r="AG153" i="2"/>
  <c r="AG169" i="2"/>
  <c r="AG392" i="2"/>
  <c r="AG31" i="2"/>
  <c r="AG678" i="2"/>
  <c r="AG480" i="2"/>
  <c r="AG53" i="2"/>
  <c r="AG115" i="2"/>
  <c r="AG138" i="2"/>
  <c r="AG626" i="2"/>
  <c r="AG27" i="2"/>
  <c r="AG390" i="2"/>
  <c r="AG133" i="2"/>
  <c r="AG5" i="2"/>
  <c r="AG159" i="2"/>
  <c r="AG454" i="2"/>
  <c r="AG426" i="2"/>
  <c r="AG174" i="2"/>
  <c r="AG239" i="2"/>
  <c r="AG191" i="2"/>
  <c r="AG12" i="2"/>
  <c r="AG481" i="2"/>
  <c r="AG10" i="2"/>
  <c r="AG2" i="2"/>
  <c r="AG112" i="2"/>
  <c r="AG431" i="2"/>
  <c r="AG188" i="2"/>
  <c r="AG19" i="2"/>
  <c r="AG271" i="2"/>
  <c r="AG629" i="2"/>
  <c r="AG316" i="2"/>
  <c r="AG594" i="2"/>
  <c r="AG484" i="2"/>
  <c r="AG451" i="2"/>
  <c r="AG574" i="2"/>
  <c r="AG726" i="2"/>
  <c r="AG220" i="2"/>
  <c r="AG87" i="2"/>
  <c r="AG263" i="2"/>
  <c r="AG77" i="2"/>
  <c r="AG343" i="2"/>
  <c r="AG472" i="2"/>
  <c r="AG374" i="2"/>
  <c r="AG189" i="2"/>
  <c r="AG434" i="2"/>
  <c r="AG614" i="2"/>
  <c r="AG669" i="2"/>
  <c r="AG247" i="2"/>
  <c r="AG172" i="2"/>
  <c r="AG370" i="2"/>
  <c r="AG79" i="2"/>
  <c r="AG519" i="2"/>
  <c r="AG380" i="2"/>
  <c r="AG508" i="2"/>
  <c r="AG108" i="2"/>
  <c r="AG653" i="2"/>
  <c r="AG701" i="2"/>
  <c r="AG403" i="2"/>
  <c r="AG420" i="2"/>
  <c r="AG39" i="2"/>
  <c r="AG718" i="2"/>
  <c r="AG86" i="2"/>
  <c r="AG281" i="2"/>
  <c r="AG99" i="2"/>
  <c r="AG145" i="2"/>
  <c r="AG291" i="2"/>
  <c r="AG15" i="2"/>
  <c r="AG240" i="2"/>
  <c r="AG208" i="2"/>
  <c r="AG529" i="2"/>
  <c r="AG511" i="2"/>
  <c r="AG224" i="2"/>
  <c r="AG411" i="2"/>
  <c r="AG116" i="2"/>
  <c r="AG385" i="2"/>
  <c r="AG246" i="2"/>
  <c r="AG457" i="2"/>
  <c r="AG349" i="2"/>
  <c r="AG52" i="2"/>
  <c r="AG430" i="2"/>
  <c r="AG635" i="2"/>
  <c r="AG205" i="2"/>
  <c r="AG487" i="2"/>
  <c r="AG731" i="2"/>
  <c r="AG668" i="2"/>
  <c r="AG565" i="2"/>
  <c r="AG106" i="2"/>
  <c r="AG400" i="2"/>
  <c r="AG341" i="2"/>
  <c r="AG729" i="2"/>
  <c r="AG612" i="2"/>
  <c r="AG142" i="2"/>
  <c r="AG413" i="2"/>
  <c r="AG532" i="2"/>
  <c r="AG110" i="2"/>
  <c r="AG617" i="2"/>
  <c r="AG693" i="2"/>
  <c r="AG243" i="2"/>
  <c r="AG435" i="2"/>
  <c r="AG128" i="2"/>
  <c r="AG499" i="2"/>
  <c r="AG687" i="2"/>
  <c r="AG28" i="2"/>
  <c r="AG547" i="2"/>
  <c r="AG657" i="2"/>
  <c r="AG476" i="2"/>
  <c r="AG338" i="2"/>
  <c r="AG59" i="2"/>
  <c r="AG22" i="2"/>
  <c r="AG319" i="2"/>
  <c r="AG124" i="2"/>
  <c r="AG494" i="2"/>
  <c r="AG461" i="2"/>
  <c r="AG459" i="2"/>
  <c r="AG667" i="2"/>
  <c r="AG237" i="2"/>
  <c r="AG647" i="2"/>
  <c r="AG386" i="2"/>
  <c r="AG523" i="2"/>
  <c r="AG183" i="2"/>
  <c r="AG278" i="2"/>
  <c r="AG674" i="2"/>
  <c r="AG600" i="2"/>
  <c r="AG545" i="2"/>
  <c r="AG709" i="2"/>
  <c r="AG363" i="2"/>
  <c r="AG21" i="2"/>
  <c r="AG633" i="2"/>
  <c r="AG734" i="2"/>
  <c r="AG209" i="2"/>
  <c r="AG391" i="2"/>
  <c r="AG409" i="2"/>
  <c r="AG412" i="2"/>
  <c r="AG226" i="2"/>
  <c r="AG175" i="2"/>
  <c r="AG514" i="2"/>
  <c r="AG190" i="2"/>
  <c r="AG20" i="2"/>
  <c r="AG29" i="2"/>
  <c r="AG644" i="2"/>
  <c r="AG610" i="2"/>
  <c r="AG299" i="2"/>
  <c r="AG360" i="2"/>
  <c r="AG632" i="2"/>
  <c r="AG57" i="2"/>
  <c r="AG55" i="2"/>
  <c r="AG147" i="2"/>
  <c r="AG122" i="2"/>
  <c r="AG432" i="2"/>
  <c r="AG146" i="2"/>
  <c r="AG537" i="2"/>
  <c r="AG463" i="2"/>
  <c r="AG447" i="2"/>
  <c r="AG504" i="2"/>
  <c r="AG429" i="2"/>
  <c r="AG89" i="2"/>
  <c r="AG82" i="2"/>
  <c r="AG215" i="2"/>
  <c r="AG555" i="2"/>
  <c r="AG342" i="2"/>
  <c r="AG482" i="2"/>
  <c r="AG483" i="2"/>
  <c r="AG125" i="2"/>
  <c r="AG255" i="2"/>
  <c r="AG625" i="2"/>
  <c r="AG604" i="2"/>
  <c r="AG540" i="2"/>
  <c r="AG90" i="2"/>
  <c r="AG303" i="2"/>
  <c r="AG58" i="2"/>
  <c r="AG62" i="2"/>
  <c r="AG34" i="2"/>
  <c r="AG732" i="2"/>
  <c r="AG307" i="2"/>
  <c r="AG404" i="2"/>
  <c r="AG655" i="2"/>
  <c r="AG471" i="2"/>
  <c r="AG50" i="2"/>
  <c r="AG560" i="2"/>
  <c r="AG672" i="2"/>
  <c r="AG467" i="2"/>
  <c r="AG270" i="2"/>
  <c r="AG25" i="2"/>
  <c r="AG130" i="2"/>
  <c r="AG683" i="2"/>
  <c r="AG261" i="2"/>
  <c r="AG421" i="2"/>
  <c r="AG397" i="2"/>
  <c r="AG290" i="2"/>
  <c r="AG364" i="2"/>
  <c r="AG706" i="2"/>
  <c r="AG642" i="2"/>
  <c r="AG725" i="2"/>
  <c r="AG705" i="2"/>
  <c r="AG178" i="2"/>
  <c r="AG260" i="2"/>
  <c r="AG697" i="2"/>
  <c r="AG228" i="2"/>
  <c r="AG230" i="2"/>
  <c r="AG585" i="2"/>
  <c r="AG509" i="2"/>
  <c r="AG335" i="2"/>
  <c r="AG682" i="2"/>
  <c r="AG140" i="2"/>
  <c r="AG638" i="2"/>
  <c r="AG717" i="2"/>
  <c r="AG134" i="2"/>
  <c r="AG88" i="2"/>
  <c r="AG186" i="2"/>
  <c r="AG333" i="2"/>
  <c r="AG252" i="2"/>
  <c r="AG179" i="2"/>
  <c r="AG104" i="2"/>
  <c r="AG149" i="2"/>
  <c r="AG473" i="2"/>
  <c r="AG367" i="2"/>
  <c r="AG268" i="2"/>
  <c r="AG730" i="2"/>
  <c r="AG67" i="2"/>
  <c r="AG607" i="2"/>
  <c r="AG131" i="2"/>
  <c r="AG543" i="2"/>
  <c r="AG536" i="2"/>
  <c r="AG690" i="2"/>
  <c r="AG621" i="2"/>
  <c r="AG327" i="2"/>
  <c r="AG279" i="2"/>
  <c r="AG702" i="2"/>
  <c r="AG542" i="2"/>
  <c r="AG355" i="2"/>
  <c r="AG334" i="2"/>
  <c r="AG393" i="2"/>
  <c r="AG477" i="2"/>
  <c r="AG129" i="2"/>
  <c r="AG383" i="2"/>
  <c r="AG735" i="2"/>
  <c r="AG546" i="2"/>
  <c r="AG158" i="2"/>
  <c r="AG686" i="2"/>
  <c r="AG658" i="2"/>
  <c r="AG258" i="2"/>
  <c r="AG650" i="2"/>
  <c r="AG721" i="2"/>
  <c r="AG556" i="2"/>
  <c r="AG703" i="2"/>
  <c r="AG584" i="2"/>
  <c r="AG619" i="2"/>
  <c r="AG490" i="2"/>
  <c r="AG566" i="2"/>
  <c r="AG339" i="2"/>
  <c r="AG105" i="2"/>
  <c r="AG591" i="2"/>
  <c r="AG516" i="2"/>
  <c r="AG692" i="2"/>
  <c r="AG70" i="2"/>
  <c r="AG676" i="2"/>
  <c r="AG132" i="2"/>
  <c r="AG340" i="2"/>
  <c r="AG573" i="2"/>
  <c r="AG406" i="2"/>
  <c r="AG637" i="2"/>
  <c r="AG284" i="2"/>
  <c r="AG452" i="2"/>
  <c r="AG101" i="2"/>
  <c r="AG423" i="2"/>
  <c r="AG253" i="2"/>
  <c r="AG365" i="2"/>
  <c r="AG575" i="2"/>
  <c r="AG259" i="2"/>
  <c r="AG422" i="2"/>
  <c r="AG563" i="2"/>
  <c r="AG505" i="2"/>
  <c r="AG728" i="2"/>
  <c r="AG245" i="2"/>
  <c r="AG346" i="2"/>
  <c r="AG458" i="2"/>
  <c r="AG206" i="2"/>
  <c r="AG468" i="2"/>
  <c r="AG679" i="2"/>
  <c r="AG506" i="2"/>
  <c r="AG310" i="2"/>
  <c r="AG418" i="2"/>
  <c r="AG570" i="2"/>
  <c r="AG493" i="2"/>
  <c r="AG522" i="2"/>
  <c r="AG553" i="2"/>
  <c r="AG599" i="2"/>
  <c r="AG478" i="2"/>
  <c r="AG550" i="2"/>
  <c r="AG194" i="2"/>
  <c r="AG218" i="2"/>
  <c r="AG622" i="2"/>
  <c r="AG329" i="2"/>
  <c r="AG248" i="2"/>
  <c r="AG211" i="2"/>
  <c r="AG651" i="2"/>
  <c r="AG313" i="2"/>
  <c r="AG402" i="2"/>
  <c r="AG443" i="2"/>
  <c r="AG589" i="2"/>
  <c r="AG520" i="2"/>
  <c r="AG378" i="2"/>
  <c r="AG684" i="2"/>
  <c r="AG580" i="2"/>
  <c r="AG707" i="2"/>
  <c r="AG387" i="2"/>
  <c r="AG719" i="2"/>
  <c r="AG608" i="2"/>
  <c r="AG377" i="2"/>
  <c r="AG265" i="2"/>
  <c r="AG577" i="2"/>
  <c r="AG285" i="2"/>
  <c r="AG414" i="2"/>
  <c r="AG436" i="2"/>
  <c r="AG515" i="2"/>
  <c r="AG602" i="2"/>
  <c r="AG415" i="2"/>
  <c r="AG711" i="2"/>
  <c r="AG691" i="2"/>
  <c r="AG407" i="2"/>
  <c r="AG698" i="2"/>
  <c r="AG677" i="2"/>
  <c r="AG590" i="2"/>
  <c r="AG720" i="2"/>
  <c r="AG704" i="2"/>
  <c r="AG736" i="2"/>
  <c r="AG712" i="2"/>
  <c r="AG671" i="2"/>
  <c r="AG615" i="2"/>
  <c r="AG648" i="2"/>
  <c r="AG699" i="2"/>
  <c r="AG601" i="2"/>
  <c r="AG579" i="2"/>
  <c r="AG713" i="2"/>
  <c r="AG606" i="2"/>
  <c r="AG715" i="2"/>
  <c r="AG722" i="2"/>
  <c r="AG623" i="2"/>
  <c r="AG666" i="2"/>
  <c r="AG708" i="2"/>
  <c r="AG724" i="2"/>
  <c r="AG673" i="2"/>
  <c r="AG578" i="2"/>
  <c r="AG680" i="2"/>
  <c r="AG670" i="2"/>
  <c r="AG694" i="2"/>
  <c r="AG646" i="2"/>
  <c r="AG733" i="2"/>
  <c r="AF554" i="2"/>
  <c r="AF527" i="2"/>
  <c r="AF627" i="2"/>
  <c r="AF156" i="2"/>
  <c r="AF439" i="2"/>
  <c r="AF539" i="2"/>
  <c r="AF368" i="2"/>
  <c r="AF486" i="2"/>
  <c r="AF593" i="2"/>
  <c r="AF330" i="2"/>
  <c r="AF344" i="2"/>
  <c r="AF496" i="2"/>
  <c r="AF273" i="2"/>
  <c r="AF685" i="2"/>
  <c r="AF182" i="2"/>
  <c r="AF166" i="2"/>
  <c r="AF127" i="2"/>
  <c r="AF450" i="2"/>
  <c r="AF503" i="2"/>
  <c r="AF659" i="2"/>
  <c r="AF533" i="2"/>
  <c r="AF80" i="2"/>
  <c r="AF358" i="2"/>
  <c r="AF440" i="2"/>
  <c r="AF109" i="2"/>
  <c r="AF282" i="2"/>
  <c r="AF16" i="2"/>
  <c r="AF198" i="2"/>
  <c r="AF524" i="2"/>
  <c r="AF359" i="2"/>
  <c r="AF654" i="2"/>
  <c r="AF628" i="2"/>
  <c r="AF141" i="2"/>
  <c r="AF95" i="2"/>
  <c r="AF652" i="2"/>
  <c r="AF65" i="2"/>
  <c r="AF322" i="2"/>
  <c r="AF630" i="2"/>
  <c r="AF6" i="2"/>
  <c r="AF97" i="2"/>
  <c r="AF94" i="2"/>
  <c r="AF541" i="2"/>
  <c r="AF23" i="2"/>
  <c r="AF223" i="2"/>
  <c r="AF301" i="2"/>
  <c r="AF495" i="2"/>
  <c r="AF217" i="2"/>
  <c r="AF561" i="2"/>
  <c r="AF300" i="2"/>
  <c r="AF398" i="2"/>
  <c r="AF176" i="2"/>
  <c r="AF85" i="2"/>
  <c r="AF611" i="2"/>
  <c r="AF160" i="2"/>
  <c r="AF71" i="2"/>
  <c r="AF475" i="2"/>
  <c r="AF60" i="2"/>
  <c r="AF521" i="2"/>
  <c r="AF137" i="2"/>
  <c r="AF469" i="2"/>
  <c r="AF544" i="2"/>
  <c r="AF196" i="2"/>
  <c r="AF326" i="2"/>
  <c r="AF314" i="2"/>
  <c r="AF501" i="2"/>
  <c r="AF460" i="2"/>
  <c r="AF212" i="2"/>
  <c r="AF293" i="2"/>
  <c r="AF596" i="2"/>
  <c r="AF394" i="2"/>
  <c r="AF321" i="2"/>
  <c r="AF152" i="2"/>
  <c r="AF465" i="2"/>
  <c r="AF444" i="2"/>
  <c r="AF286" i="2"/>
  <c r="AF98" i="2"/>
  <c r="AF114" i="2"/>
  <c r="AF180" i="2"/>
  <c r="AF177" i="2"/>
  <c r="AF317" i="2"/>
  <c r="AF325" i="2"/>
  <c r="AF4" i="2"/>
  <c r="AF256" i="2"/>
  <c r="AF517" i="2"/>
  <c r="AF513" i="2"/>
  <c r="AF92" i="2"/>
  <c r="AF213" i="2"/>
  <c r="AF51" i="2"/>
  <c r="AF272" i="2"/>
  <c r="AF592" i="2"/>
  <c r="AF17" i="2"/>
  <c r="AF353" i="2"/>
  <c r="AF7" i="2"/>
  <c r="AF645" i="2"/>
  <c r="AF396" i="2"/>
  <c r="AF47" i="2"/>
  <c r="AF266" i="2"/>
  <c r="AF336" i="2"/>
  <c r="AF54" i="2"/>
  <c r="AF295" i="2"/>
  <c r="AF168" i="2"/>
  <c r="AF395" i="2"/>
  <c r="AF289" i="2"/>
  <c r="AF234" i="2"/>
  <c r="AF235" i="2"/>
  <c r="AF154" i="2"/>
  <c r="AF257" i="2"/>
  <c r="AF531" i="2"/>
  <c r="AF103" i="2"/>
  <c r="AF424" i="2"/>
  <c r="AF276" i="2"/>
  <c r="AF161" i="2"/>
  <c r="AF38" i="2"/>
  <c r="AF221" i="2"/>
  <c r="AF634" i="2"/>
  <c r="AF558" i="2"/>
  <c r="AF345" i="2"/>
  <c r="AF167" i="2"/>
  <c r="AF696" i="2"/>
  <c r="AF203" i="2"/>
  <c r="AF11" i="2"/>
  <c r="AF497" i="2"/>
  <c r="AF43" i="2"/>
  <c r="AF351" i="2"/>
  <c r="AF222" i="2"/>
  <c r="AF231" i="2"/>
  <c r="AF308" i="2"/>
  <c r="AF438" i="2"/>
  <c r="AF214" i="2"/>
  <c r="AF40" i="2"/>
  <c r="AF185" i="2"/>
  <c r="AF148" i="2"/>
  <c r="AF352" i="2"/>
  <c r="AF332" i="2"/>
  <c r="AF442" i="2"/>
  <c r="AF187" i="2"/>
  <c r="AF609" i="2"/>
  <c r="AF311" i="2"/>
  <c r="AF33" i="2"/>
  <c r="AF264" i="2"/>
  <c r="AF441" i="2"/>
  <c r="AF723" i="2"/>
  <c r="AF83" i="2"/>
  <c r="AF688" i="2"/>
  <c r="AF371" i="2"/>
  <c r="AF361" i="2"/>
  <c r="AF500" i="2"/>
  <c r="AF275" i="2"/>
  <c r="AF120" i="2"/>
  <c r="AF199" i="2"/>
  <c r="AF241" i="2"/>
  <c r="AF372" i="2"/>
  <c r="AF219" i="2"/>
  <c r="AF171" i="2"/>
  <c r="AF165" i="2"/>
  <c r="AF474" i="2"/>
  <c r="AF571" i="2"/>
  <c r="AF538" i="2"/>
  <c r="AF551" i="2"/>
  <c r="AF534" i="2"/>
  <c r="AF30" i="2"/>
  <c r="AF376" i="2"/>
  <c r="AF249" i="2"/>
  <c r="AF36" i="2"/>
  <c r="AF389" i="2"/>
  <c r="AF512" i="2"/>
  <c r="AF636" i="2"/>
  <c r="AF498" i="2"/>
  <c r="AF162" i="2"/>
  <c r="AF624" i="2"/>
  <c r="AF3" i="2"/>
  <c r="AF123" i="2"/>
  <c r="AF549" i="2"/>
  <c r="AF568" i="2"/>
  <c r="AF14" i="2"/>
  <c r="AF354" i="2"/>
  <c r="AF126" i="2"/>
  <c r="AF492" i="2"/>
  <c r="AF640" i="2"/>
  <c r="AF195" i="2"/>
  <c r="AF197" i="2"/>
  <c r="AF202" i="2"/>
  <c r="AF164" i="2"/>
  <c r="AF35" i="2"/>
  <c r="AF425" i="2"/>
  <c r="AF595" i="2"/>
  <c r="AF45" i="2"/>
  <c r="AF660" i="2"/>
  <c r="AF408" i="2"/>
  <c r="AF569" i="2"/>
  <c r="AF274" i="2"/>
  <c r="AF157" i="2"/>
  <c r="AF681" i="2"/>
  <c r="AF649" i="2"/>
  <c r="AF366" i="2"/>
  <c r="AF375" i="2"/>
  <c r="AF631" i="2"/>
  <c r="AF64" i="2"/>
  <c r="AF78" i="2"/>
  <c r="AF419" i="2"/>
  <c r="AF448" i="2"/>
  <c r="AF485" i="2"/>
  <c r="AF526" i="2"/>
  <c r="AF620" i="2"/>
  <c r="AF262" i="2"/>
  <c r="AF586" i="2"/>
  <c r="AF41" i="2"/>
  <c r="AF68" i="2"/>
  <c r="AF320" i="2"/>
  <c r="AF449" i="2"/>
  <c r="AF362" i="2"/>
  <c r="AF242" i="2"/>
  <c r="AF381" i="2"/>
  <c r="AF507" i="2"/>
  <c r="AF155" i="2"/>
  <c r="AF502" i="2"/>
  <c r="AF616" i="2"/>
  <c r="AF298" i="2"/>
  <c r="AF379" i="2"/>
  <c r="AF201" i="2"/>
  <c r="AF84" i="2"/>
  <c r="AF292" i="2"/>
  <c r="AF557" i="2"/>
  <c r="AF572" i="2"/>
  <c r="AF309" i="2"/>
  <c r="AF587" i="2"/>
  <c r="AF462" i="2"/>
  <c r="AF73" i="2"/>
  <c r="AF665" i="2"/>
  <c r="AF269" i="2"/>
  <c r="AF102" i="2"/>
  <c r="AF583" i="2"/>
  <c r="AF150" i="2"/>
  <c r="AF518" i="2"/>
  <c r="AF562" i="2"/>
  <c r="AF727" i="2"/>
  <c r="AF81" i="2"/>
  <c r="AF294" i="2"/>
  <c r="AF700" i="2"/>
  <c r="AF525" i="2"/>
  <c r="AF656" i="2"/>
  <c r="AF695" i="2"/>
  <c r="AF433" i="2"/>
  <c r="AF302" i="2"/>
  <c r="AF287" i="2"/>
  <c r="AF229" i="2"/>
  <c r="AF331" i="2"/>
  <c r="AF588" i="2"/>
  <c r="AF135" i="2"/>
  <c r="AF18" i="2"/>
  <c r="AF118" i="2"/>
  <c r="AF72" i="2"/>
  <c r="AF323" i="2"/>
  <c r="AF455" i="2"/>
  <c r="AF348" i="2"/>
  <c r="AF32" i="2"/>
  <c r="AF267" i="2"/>
  <c r="AF328" i="2"/>
  <c r="AF567" i="2"/>
  <c r="AF69" i="2"/>
  <c r="AF445" i="2"/>
  <c r="AF26" i="2"/>
  <c r="AF66" i="2"/>
  <c r="AF96" i="2"/>
  <c r="AF305" i="2"/>
  <c r="AF559" i="2"/>
  <c r="AF405" i="2"/>
  <c r="AF552" i="2"/>
  <c r="AF605" i="2"/>
  <c r="AF470" i="2"/>
  <c r="AF356" i="2"/>
  <c r="AF163" i="2"/>
  <c r="AF564" i="2"/>
  <c r="AF357" i="2"/>
  <c r="AF373" i="2"/>
  <c r="AF399" i="2"/>
  <c r="AF254" i="2"/>
  <c r="AF488" i="2"/>
  <c r="AF42" i="2"/>
  <c r="AF117" i="2"/>
  <c r="AF170" i="2"/>
  <c r="AF227" i="2"/>
  <c r="AF347" i="2"/>
  <c r="AF283" i="2"/>
  <c r="AF93" i="2"/>
  <c r="AF437" i="2"/>
  <c r="AF489" i="2"/>
  <c r="AF716" i="2"/>
  <c r="AF49" i="2"/>
  <c r="AF63" i="2"/>
  <c r="AF613" i="2"/>
  <c r="AF100" i="2"/>
  <c r="AF216" i="2"/>
  <c r="AF548" i="2"/>
  <c r="AF48" i="2"/>
  <c r="AF428" i="2"/>
  <c r="AF350" i="2"/>
  <c r="AF416" i="2"/>
  <c r="AF662" i="2"/>
  <c r="AF641" i="2"/>
  <c r="AF236" i="2"/>
  <c r="AF200" i="2"/>
  <c r="AF136" i="2"/>
  <c r="AF618" i="2"/>
  <c r="AF251" i="2"/>
  <c r="AF337" i="2"/>
  <c r="AF139" i="2"/>
  <c r="AF318" i="2"/>
  <c r="AF250" i="2"/>
  <c r="AF491" i="2"/>
  <c r="AF225" i="2"/>
  <c r="AF446" i="2"/>
  <c r="AF306" i="2"/>
  <c r="AF382" i="2"/>
  <c r="AF233" i="2"/>
  <c r="AF384" i="2"/>
  <c r="AF639" i="2"/>
  <c r="AF192" i="2"/>
  <c r="AF193" i="2"/>
  <c r="AF121" i="2"/>
  <c r="AF582" i="2"/>
  <c r="AF13" i="2"/>
  <c r="AF184" i="2"/>
  <c r="AF9" i="2"/>
  <c r="AF207" i="2"/>
  <c r="AF76" i="2"/>
  <c r="AF417" i="2"/>
  <c r="AF8" i="2"/>
  <c r="AF107" i="2"/>
  <c r="AF24" i="2"/>
  <c r="AF643" i="2"/>
  <c r="AF510" i="2"/>
  <c r="AF44" i="2"/>
  <c r="AF661" i="2"/>
  <c r="AF91" i="2"/>
  <c r="AF144" i="2"/>
  <c r="AF714" i="2"/>
  <c r="AF46" i="2"/>
  <c r="AF453" i="2"/>
  <c r="AF427" i="2"/>
  <c r="AF479" i="2"/>
  <c r="AF597" i="2"/>
  <c r="AF37" i="2"/>
  <c r="AF75" i="2"/>
  <c r="AF675" i="2"/>
  <c r="AF710" i="2"/>
  <c r="AF456" i="2"/>
  <c r="AF280" i="2"/>
  <c r="AF61" i="2"/>
  <c r="AF296" i="2"/>
  <c r="AF238" i="2"/>
  <c r="AF315" i="2"/>
  <c r="AF466" i="2"/>
  <c r="AF113" i="2"/>
  <c r="AF401" i="2"/>
  <c r="AF535" i="2"/>
  <c r="AF119" i="2"/>
  <c r="AF663" i="2"/>
  <c r="AF312" i="2"/>
  <c r="AF410" i="2"/>
  <c r="AF581" i="2"/>
  <c r="AF173" i="2"/>
  <c r="AF576" i="2"/>
  <c r="AF603" i="2"/>
  <c r="AF324" i="2"/>
  <c r="AF143" i="2"/>
  <c r="AF204" i="2"/>
  <c r="AF210" i="2"/>
  <c r="AF598" i="2"/>
  <c r="AF304" i="2"/>
  <c r="AF388" i="2"/>
  <c r="AF297" i="2"/>
  <c r="AF277" i="2"/>
  <c r="AF111" i="2"/>
  <c r="AF530" i="2"/>
  <c r="AF232" i="2"/>
  <c r="AF689" i="2"/>
  <c r="AF528" i="2"/>
  <c r="AF664" i="2"/>
  <c r="AF181" i="2"/>
  <c r="AF244" i="2"/>
  <c r="AF56" i="2"/>
  <c r="AF464" i="2"/>
  <c r="AF288" i="2"/>
  <c r="AF151" i="2"/>
  <c r="AF369" i="2"/>
  <c r="AF74" i="2"/>
  <c r="AF153" i="2"/>
  <c r="AF169" i="2"/>
  <c r="AF392" i="2"/>
  <c r="AF31" i="2"/>
  <c r="AF678" i="2"/>
  <c r="AF480" i="2"/>
  <c r="AF53" i="2"/>
  <c r="AF115" i="2"/>
  <c r="AF138" i="2"/>
  <c r="AF626" i="2"/>
  <c r="AF27" i="2"/>
  <c r="AF390" i="2"/>
  <c r="AF133" i="2"/>
  <c r="AF5" i="2"/>
  <c r="AF159" i="2"/>
  <c r="AF454" i="2"/>
  <c r="AF426" i="2"/>
  <c r="AF174" i="2"/>
  <c r="AF239" i="2"/>
  <c r="AF191" i="2"/>
  <c r="AF12" i="2"/>
  <c r="AF481" i="2"/>
  <c r="AF10" i="2"/>
  <c r="AF2" i="2"/>
  <c r="AF112" i="2"/>
  <c r="AF431" i="2"/>
  <c r="AF188" i="2"/>
  <c r="AF19" i="2"/>
  <c r="AF271" i="2"/>
  <c r="AF629" i="2"/>
  <c r="AF316" i="2"/>
  <c r="AF594" i="2"/>
  <c r="AF484" i="2"/>
  <c r="AF451" i="2"/>
  <c r="AF574" i="2"/>
  <c r="AF726" i="2"/>
  <c r="AF220" i="2"/>
  <c r="AF87" i="2"/>
  <c r="AF263" i="2"/>
  <c r="AF77" i="2"/>
  <c r="AF343" i="2"/>
  <c r="AF472" i="2"/>
  <c r="AF374" i="2"/>
  <c r="AF189" i="2"/>
  <c r="AF434" i="2"/>
  <c r="AF614" i="2"/>
  <c r="AF669" i="2"/>
  <c r="AF247" i="2"/>
  <c r="AF172" i="2"/>
  <c r="AF370" i="2"/>
  <c r="AF79" i="2"/>
  <c r="AF519" i="2"/>
  <c r="AF380" i="2"/>
  <c r="AF508" i="2"/>
  <c r="AF108" i="2"/>
  <c r="AF653" i="2"/>
  <c r="AF701" i="2"/>
  <c r="AF403" i="2"/>
  <c r="AF420" i="2"/>
  <c r="AF39" i="2"/>
  <c r="AF718" i="2"/>
  <c r="AF86" i="2"/>
  <c r="AF281" i="2"/>
  <c r="AF99" i="2"/>
  <c r="AF145" i="2"/>
  <c r="AF291" i="2"/>
  <c r="AF15" i="2"/>
  <c r="AF240" i="2"/>
  <c r="AF208" i="2"/>
  <c r="AF529" i="2"/>
  <c r="AF511" i="2"/>
  <c r="AF224" i="2"/>
  <c r="AF411" i="2"/>
  <c r="AF116" i="2"/>
  <c r="AF385" i="2"/>
  <c r="AF246" i="2"/>
  <c r="AF457" i="2"/>
  <c r="AF349" i="2"/>
  <c r="AF52" i="2"/>
  <c r="AF430" i="2"/>
  <c r="AF635" i="2"/>
  <c r="AF205" i="2"/>
  <c r="AF487" i="2"/>
  <c r="AF731" i="2"/>
  <c r="AF668" i="2"/>
  <c r="AF565" i="2"/>
  <c r="AF106" i="2"/>
  <c r="AF400" i="2"/>
  <c r="AF341" i="2"/>
  <c r="AF729" i="2"/>
  <c r="AF612" i="2"/>
  <c r="AF142" i="2"/>
  <c r="AF413" i="2"/>
  <c r="AF532" i="2"/>
  <c r="AF110" i="2"/>
  <c r="AF617" i="2"/>
  <c r="AF693" i="2"/>
  <c r="AF243" i="2"/>
  <c r="AF435" i="2"/>
  <c r="AF128" i="2"/>
  <c r="AF499" i="2"/>
  <c r="AF687" i="2"/>
  <c r="AF28" i="2"/>
  <c r="AF547" i="2"/>
  <c r="AF657" i="2"/>
  <c r="AF476" i="2"/>
  <c r="AF338" i="2"/>
  <c r="AF59" i="2"/>
  <c r="AF22" i="2"/>
  <c r="AF319" i="2"/>
  <c r="AF124" i="2"/>
  <c r="AF494" i="2"/>
  <c r="AF461" i="2"/>
  <c r="AF459" i="2"/>
  <c r="AF667" i="2"/>
  <c r="AF237" i="2"/>
  <c r="AF647" i="2"/>
  <c r="AF386" i="2"/>
  <c r="AF523" i="2"/>
  <c r="AF183" i="2"/>
  <c r="AF278" i="2"/>
  <c r="AF674" i="2"/>
  <c r="AF600" i="2"/>
  <c r="AF545" i="2"/>
  <c r="AF709" i="2"/>
  <c r="AF363" i="2"/>
  <c r="AF21" i="2"/>
  <c r="AF633" i="2"/>
  <c r="AF734" i="2"/>
  <c r="AF209" i="2"/>
  <c r="AF391" i="2"/>
  <c r="AF409" i="2"/>
  <c r="AF412" i="2"/>
  <c r="AF226" i="2"/>
  <c r="AF175" i="2"/>
  <c r="AF514" i="2"/>
  <c r="AF190" i="2"/>
  <c r="AF20" i="2"/>
  <c r="AF29" i="2"/>
  <c r="AF644" i="2"/>
  <c r="AF610" i="2"/>
  <c r="AF299" i="2"/>
  <c r="AF360" i="2"/>
  <c r="AF632" i="2"/>
  <c r="AF57" i="2"/>
  <c r="AF55" i="2"/>
  <c r="AF147" i="2"/>
  <c r="AF122" i="2"/>
  <c r="AF432" i="2"/>
  <c r="AF146" i="2"/>
  <c r="AF537" i="2"/>
  <c r="AF463" i="2"/>
  <c r="AF447" i="2"/>
  <c r="AF504" i="2"/>
  <c r="AF429" i="2"/>
  <c r="AF89" i="2"/>
  <c r="AF82" i="2"/>
  <c r="AF215" i="2"/>
  <c r="AF555" i="2"/>
  <c r="AF342" i="2"/>
  <c r="AF482" i="2"/>
  <c r="AF483" i="2"/>
  <c r="AF125" i="2"/>
  <c r="AF255" i="2"/>
  <c r="AF625" i="2"/>
  <c r="AF604" i="2"/>
  <c r="AF540" i="2"/>
  <c r="AF90" i="2"/>
  <c r="AF303" i="2"/>
  <c r="AF58" i="2"/>
  <c r="AF62" i="2"/>
  <c r="AF34" i="2"/>
  <c r="AF732" i="2"/>
  <c r="AF307" i="2"/>
  <c r="AF404" i="2"/>
  <c r="AF655" i="2"/>
  <c r="AF471" i="2"/>
  <c r="AF50" i="2"/>
  <c r="AF560" i="2"/>
  <c r="AF672" i="2"/>
  <c r="AF467" i="2"/>
  <c r="AF270" i="2"/>
  <c r="AF25" i="2"/>
  <c r="AF130" i="2"/>
  <c r="AF683" i="2"/>
  <c r="AF261" i="2"/>
  <c r="AF421" i="2"/>
  <c r="AF397" i="2"/>
  <c r="AF290" i="2"/>
  <c r="AF364" i="2"/>
  <c r="AF706" i="2"/>
  <c r="AF642" i="2"/>
  <c r="AF725" i="2"/>
  <c r="AF705" i="2"/>
  <c r="AF178" i="2"/>
  <c r="AF260" i="2"/>
  <c r="AF697" i="2"/>
  <c r="AF228" i="2"/>
  <c r="AF230" i="2"/>
  <c r="AF585" i="2"/>
  <c r="AF509" i="2"/>
  <c r="AF335" i="2"/>
  <c r="AF682" i="2"/>
  <c r="AF140" i="2"/>
  <c r="AF638" i="2"/>
  <c r="AF717" i="2"/>
  <c r="AF134" i="2"/>
  <c r="AF88" i="2"/>
  <c r="AF186" i="2"/>
  <c r="AF333" i="2"/>
  <c r="AF252" i="2"/>
  <c r="AF179" i="2"/>
  <c r="AF104" i="2"/>
  <c r="AF149" i="2"/>
  <c r="AF473" i="2"/>
  <c r="AF367" i="2"/>
  <c r="AF268" i="2"/>
  <c r="AF730" i="2"/>
  <c r="AF67" i="2"/>
  <c r="AF607" i="2"/>
  <c r="AF131" i="2"/>
  <c r="AF543" i="2"/>
  <c r="AF536" i="2"/>
  <c r="AF690" i="2"/>
  <c r="AF621" i="2"/>
  <c r="AF327" i="2"/>
  <c r="AF279" i="2"/>
  <c r="AF702" i="2"/>
  <c r="AF542" i="2"/>
  <c r="AF355" i="2"/>
  <c r="AF334" i="2"/>
  <c r="AF393" i="2"/>
  <c r="AF477" i="2"/>
  <c r="AF129" i="2"/>
  <c r="AF383" i="2"/>
  <c r="AF735" i="2"/>
  <c r="AF546" i="2"/>
  <c r="AF158" i="2"/>
  <c r="AF686" i="2"/>
  <c r="AF658" i="2"/>
  <c r="AF258" i="2"/>
  <c r="AF650" i="2"/>
  <c r="AF721" i="2"/>
  <c r="AF556" i="2"/>
  <c r="AF703" i="2"/>
  <c r="AF584" i="2"/>
  <c r="AF619" i="2"/>
  <c r="AF490" i="2"/>
  <c r="AF566" i="2"/>
  <c r="AF339" i="2"/>
  <c r="AF105" i="2"/>
  <c r="AF591" i="2"/>
  <c r="AF516" i="2"/>
  <c r="AF692" i="2"/>
  <c r="AF70" i="2"/>
  <c r="AF676" i="2"/>
  <c r="AF132" i="2"/>
  <c r="AF340" i="2"/>
  <c r="AF573" i="2"/>
  <c r="AF406" i="2"/>
  <c r="AF637" i="2"/>
  <c r="AF284" i="2"/>
  <c r="AF452" i="2"/>
  <c r="AF101" i="2"/>
  <c r="AF423" i="2"/>
  <c r="AF253" i="2"/>
  <c r="AF365" i="2"/>
  <c r="AF575" i="2"/>
  <c r="AF259" i="2"/>
  <c r="AF422" i="2"/>
  <c r="AF563" i="2"/>
  <c r="AF505" i="2"/>
  <c r="AF728" i="2"/>
  <c r="AF245" i="2"/>
  <c r="AF346" i="2"/>
  <c r="AF458" i="2"/>
  <c r="AF206" i="2"/>
  <c r="AF468" i="2"/>
  <c r="AF679" i="2"/>
  <c r="AF506" i="2"/>
  <c r="AF310" i="2"/>
  <c r="AF418" i="2"/>
  <c r="AF570" i="2"/>
  <c r="AF493" i="2"/>
  <c r="AF522" i="2"/>
  <c r="AF553" i="2"/>
  <c r="AF599" i="2"/>
  <c r="AF478" i="2"/>
  <c r="AF550" i="2"/>
  <c r="AF194" i="2"/>
  <c r="AF218" i="2"/>
  <c r="AF622" i="2"/>
  <c r="AF329" i="2"/>
  <c r="AF248" i="2"/>
  <c r="AF211" i="2"/>
  <c r="AF651" i="2"/>
  <c r="AF313" i="2"/>
  <c r="AF402" i="2"/>
  <c r="AF443" i="2"/>
  <c r="AF589" i="2"/>
  <c r="AF520" i="2"/>
  <c r="AF378" i="2"/>
  <c r="AF684" i="2"/>
  <c r="AF580" i="2"/>
  <c r="AF707" i="2"/>
  <c r="AF387" i="2"/>
  <c r="AF719" i="2"/>
  <c r="AF608" i="2"/>
  <c r="AF377" i="2"/>
  <c r="AF265" i="2"/>
  <c r="AF577" i="2"/>
  <c r="AF285" i="2"/>
  <c r="AF414" i="2"/>
  <c r="AF436" i="2"/>
  <c r="AF515" i="2"/>
  <c r="AF602" i="2"/>
  <c r="AF415" i="2"/>
  <c r="AF711" i="2"/>
  <c r="AF691" i="2"/>
  <c r="AF407" i="2"/>
  <c r="AF698" i="2"/>
  <c r="AF677" i="2"/>
  <c r="AF590" i="2"/>
  <c r="AF720" i="2"/>
  <c r="AF704" i="2"/>
  <c r="AF736" i="2"/>
  <c r="AF712" i="2"/>
  <c r="AF671" i="2"/>
  <c r="AF615" i="2"/>
  <c r="AF648" i="2"/>
  <c r="AF699" i="2"/>
  <c r="AF601" i="2"/>
  <c r="AF579" i="2"/>
  <c r="AF713" i="2"/>
  <c r="AF606" i="2"/>
  <c r="AF715" i="2"/>
  <c r="AF722" i="2"/>
  <c r="AF623" i="2"/>
  <c r="AF666" i="2"/>
  <c r="AF708" i="2"/>
  <c r="AF724" i="2"/>
  <c r="AF673" i="2"/>
  <c r="AF578" i="2"/>
  <c r="AF680" i="2"/>
  <c r="AF670" i="2"/>
  <c r="AF694" i="2"/>
  <c r="AF646" i="2"/>
  <c r="AF733" i="2"/>
  <c r="AE554" i="2"/>
  <c r="AE527" i="2"/>
  <c r="AE627" i="2"/>
  <c r="AE156" i="2"/>
  <c r="AE439" i="2"/>
  <c r="AE539" i="2"/>
  <c r="AE368" i="2"/>
  <c r="AE486" i="2"/>
  <c r="AE593" i="2"/>
  <c r="AE330" i="2"/>
  <c r="AE344" i="2"/>
  <c r="AE496" i="2"/>
  <c r="AE273" i="2"/>
  <c r="AE685" i="2"/>
  <c r="AE182" i="2"/>
  <c r="AE166" i="2"/>
  <c r="AE127" i="2"/>
  <c r="AE450" i="2"/>
  <c r="AE503" i="2"/>
  <c r="AE659" i="2"/>
  <c r="AE533" i="2"/>
  <c r="AE80" i="2"/>
  <c r="AE358" i="2"/>
  <c r="AE440" i="2"/>
  <c r="AE109" i="2"/>
  <c r="AE282" i="2"/>
  <c r="AE16" i="2"/>
  <c r="AE198" i="2"/>
  <c r="AE524" i="2"/>
  <c r="AE359" i="2"/>
  <c r="AE654" i="2"/>
  <c r="AE628" i="2"/>
  <c r="AE141" i="2"/>
  <c r="AE95" i="2"/>
  <c r="AE652" i="2"/>
  <c r="AE65" i="2"/>
  <c r="AE322" i="2"/>
  <c r="AE630" i="2"/>
  <c r="AE6" i="2"/>
  <c r="AE97" i="2"/>
  <c r="AE94" i="2"/>
  <c r="AE541" i="2"/>
  <c r="AE23" i="2"/>
  <c r="AE223" i="2"/>
  <c r="AE301" i="2"/>
  <c r="AE495" i="2"/>
  <c r="AE217" i="2"/>
  <c r="AE561" i="2"/>
  <c r="AE300" i="2"/>
  <c r="AE398" i="2"/>
  <c r="AE176" i="2"/>
  <c r="AE85" i="2"/>
  <c r="AE611" i="2"/>
  <c r="AE160" i="2"/>
  <c r="AE71" i="2"/>
  <c r="AE475" i="2"/>
  <c r="AE60" i="2"/>
  <c r="AE521" i="2"/>
  <c r="AE137" i="2"/>
  <c r="AE469" i="2"/>
  <c r="AE544" i="2"/>
  <c r="AE196" i="2"/>
  <c r="AE326" i="2"/>
  <c r="AE314" i="2"/>
  <c r="AE501" i="2"/>
  <c r="AE460" i="2"/>
  <c r="AE212" i="2"/>
  <c r="AE293" i="2"/>
  <c r="AE596" i="2"/>
  <c r="AE394" i="2"/>
  <c r="AE321" i="2"/>
  <c r="AE152" i="2"/>
  <c r="AE465" i="2"/>
  <c r="AE444" i="2"/>
  <c r="AE286" i="2"/>
  <c r="AE98" i="2"/>
  <c r="AE114" i="2"/>
  <c r="AE180" i="2"/>
  <c r="AE177" i="2"/>
  <c r="AE317" i="2"/>
  <c r="AE325" i="2"/>
  <c r="AE4" i="2"/>
  <c r="AE256" i="2"/>
  <c r="AE517" i="2"/>
  <c r="AE513" i="2"/>
  <c r="AE92" i="2"/>
  <c r="AE213" i="2"/>
  <c r="AE51" i="2"/>
  <c r="AE272" i="2"/>
  <c r="AE592" i="2"/>
  <c r="AE17" i="2"/>
  <c r="AE353" i="2"/>
  <c r="AE7" i="2"/>
  <c r="AE645" i="2"/>
  <c r="AE396" i="2"/>
  <c r="AE47" i="2"/>
  <c r="AE266" i="2"/>
  <c r="AE336" i="2"/>
  <c r="AE54" i="2"/>
  <c r="AE295" i="2"/>
  <c r="AE168" i="2"/>
  <c r="AE395" i="2"/>
  <c r="AE289" i="2"/>
  <c r="AE234" i="2"/>
  <c r="AE235" i="2"/>
  <c r="AE154" i="2"/>
  <c r="AE257" i="2"/>
  <c r="AE531" i="2"/>
  <c r="AE103" i="2"/>
  <c r="AE424" i="2"/>
  <c r="AE276" i="2"/>
  <c r="AE161" i="2"/>
  <c r="AE38" i="2"/>
  <c r="AE221" i="2"/>
  <c r="AE634" i="2"/>
  <c r="AE558" i="2"/>
  <c r="AE345" i="2"/>
  <c r="AE167" i="2"/>
  <c r="AE696" i="2"/>
  <c r="AE203" i="2"/>
  <c r="AE11" i="2"/>
  <c r="AE497" i="2"/>
  <c r="AE43" i="2"/>
  <c r="AE351" i="2"/>
  <c r="AE222" i="2"/>
  <c r="AE231" i="2"/>
  <c r="AE308" i="2"/>
  <c r="AE438" i="2"/>
  <c r="AE214" i="2"/>
  <c r="AE40" i="2"/>
  <c r="AE185" i="2"/>
  <c r="AE148" i="2"/>
  <c r="AE352" i="2"/>
  <c r="AE332" i="2"/>
  <c r="AE442" i="2"/>
  <c r="AE187" i="2"/>
  <c r="AE609" i="2"/>
  <c r="AE311" i="2"/>
  <c r="AE33" i="2"/>
  <c r="AE264" i="2"/>
  <c r="AE441" i="2"/>
  <c r="AE723" i="2"/>
  <c r="AE83" i="2"/>
  <c r="AE688" i="2"/>
  <c r="AE371" i="2"/>
  <c r="AE361" i="2"/>
  <c r="AE500" i="2"/>
  <c r="AE275" i="2"/>
  <c r="AE120" i="2"/>
  <c r="AE199" i="2"/>
  <c r="AE241" i="2"/>
  <c r="AE372" i="2"/>
  <c r="AE219" i="2"/>
  <c r="AE171" i="2"/>
  <c r="AE165" i="2"/>
  <c r="AE474" i="2"/>
  <c r="AE571" i="2"/>
  <c r="AE538" i="2"/>
  <c r="AE551" i="2"/>
  <c r="AE534" i="2"/>
  <c r="AE30" i="2"/>
  <c r="AE376" i="2"/>
  <c r="AE249" i="2"/>
  <c r="AE36" i="2"/>
  <c r="AE389" i="2"/>
  <c r="AE512" i="2"/>
  <c r="AE636" i="2"/>
  <c r="AE498" i="2"/>
  <c r="AE162" i="2"/>
  <c r="AE624" i="2"/>
  <c r="AE3" i="2"/>
  <c r="AE123" i="2"/>
  <c r="AE549" i="2"/>
  <c r="AE568" i="2"/>
  <c r="AE14" i="2"/>
  <c r="AE354" i="2"/>
  <c r="AE126" i="2"/>
  <c r="AE492" i="2"/>
  <c r="AE640" i="2"/>
  <c r="AE195" i="2"/>
  <c r="AE197" i="2"/>
  <c r="AE202" i="2"/>
  <c r="AE164" i="2"/>
  <c r="AE35" i="2"/>
  <c r="AE425" i="2"/>
  <c r="AE595" i="2"/>
  <c r="AE45" i="2"/>
  <c r="AE660" i="2"/>
  <c r="AE408" i="2"/>
  <c r="AE569" i="2"/>
  <c r="AE274" i="2"/>
  <c r="AE157" i="2"/>
  <c r="AE681" i="2"/>
  <c r="AE649" i="2"/>
  <c r="AE366" i="2"/>
  <c r="AE375" i="2"/>
  <c r="AE631" i="2"/>
  <c r="AE64" i="2"/>
  <c r="AE78" i="2"/>
  <c r="AE419" i="2"/>
  <c r="AE448" i="2"/>
  <c r="AE485" i="2"/>
  <c r="AE526" i="2"/>
  <c r="AE620" i="2"/>
  <c r="AE262" i="2"/>
  <c r="AE586" i="2"/>
  <c r="AE41" i="2"/>
  <c r="AE68" i="2"/>
  <c r="AE320" i="2"/>
  <c r="AE449" i="2"/>
  <c r="AE362" i="2"/>
  <c r="AE242" i="2"/>
  <c r="AE381" i="2"/>
  <c r="AE507" i="2"/>
  <c r="AE155" i="2"/>
  <c r="AE502" i="2"/>
  <c r="AE616" i="2"/>
  <c r="AE298" i="2"/>
  <c r="AE379" i="2"/>
  <c r="AE201" i="2"/>
  <c r="AE84" i="2"/>
  <c r="AE292" i="2"/>
  <c r="AE557" i="2"/>
  <c r="AE572" i="2"/>
  <c r="AE309" i="2"/>
  <c r="AE587" i="2"/>
  <c r="AE462" i="2"/>
  <c r="AE73" i="2"/>
  <c r="AE665" i="2"/>
  <c r="AE269" i="2"/>
  <c r="AE102" i="2"/>
  <c r="AE583" i="2"/>
  <c r="AE150" i="2"/>
  <c r="AE518" i="2"/>
  <c r="AE562" i="2"/>
  <c r="AE727" i="2"/>
  <c r="AE81" i="2"/>
  <c r="AE294" i="2"/>
  <c r="AE700" i="2"/>
  <c r="AE525" i="2"/>
  <c r="AE656" i="2"/>
  <c r="AE695" i="2"/>
  <c r="AE433" i="2"/>
  <c r="AE302" i="2"/>
  <c r="AE287" i="2"/>
  <c r="AE229" i="2"/>
  <c r="AE331" i="2"/>
  <c r="AE588" i="2"/>
  <c r="AE135" i="2"/>
  <c r="AE18" i="2"/>
  <c r="AE118" i="2"/>
  <c r="AE72" i="2"/>
  <c r="AE323" i="2"/>
  <c r="AE455" i="2"/>
  <c r="AE348" i="2"/>
  <c r="AE32" i="2"/>
  <c r="AE267" i="2"/>
  <c r="AE328" i="2"/>
  <c r="AE567" i="2"/>
  <c r="AE69" i="2"/>
  <c r="AE445" i="2"/>
  <c r="AE26" i="2"/>
  <c r="AE66" i="2"/>
  <c r="AE96" i="2"/>
  <c r="AE305" i="2"/>
  <c r="AE559" i="2"/>
  <c r="AE405" i="2"/>
  <c r="AE552" i="2"/>
  <c r="AE605" i="2"/>
  <c r="AE470" i="2"/>
  <c r="AE356" i="2"/>
  <c r="AE163" i="2"/>
  <c r="AE564" i="2"/>
  <c r="AE357" i="2"/>
  <c r="AE373" i="2"/>
  <c r="AE399" i="2"/>
  <c r="AE254" i="2"/>
  <c r="AE488" i="2"/>
  <c r="AE42" i="2"/>
  <c r="AE117" i="2"/>
  <c r="AE170" i="2"/>
  <c r="AE227" i="2"/>
  <c r="AE347" i="2"/>
  <c r="AE283" i="2"/>
  <c r="AE93" i="2"/>
  <c r="AE437" i="2"/>
  <c r="AE489" i="2"/>
  <c r="AE716" i="2"/>
  <c r="AE49" i="2"/>
  <c r="AE63" i="2"/>
  <c r="AE613" i="2"/>
  <c r="AE100" i="2"/>
  <c r="AE216" i="2"/>
  <c r="AE548" i="2"/>
  <c r="AE48" i="2"/>
  <c r="AE428" i="2"/>
  <c r="AE350" i="2"/>
  <c r="AE416" i="2"/>
  <c r="AE662" i="2"/>
  <c r="AE641" i="2"/>
  <c r="AE236" i="2"/>
  <c r="AE200" i="2"/>
  <c r="AE136" i="2"/>
  <c r="AE618" i="2"/>
  <c r="AE251" i="2"/>
  <c r="AE337" i="2"/>
  <c r="AE139" i="2"/>
  <c r="AE318" i="2"/>
  <c r="AE250" i="2"/>
  <c r="AE491" i="2"/>
  <c r="AE225" i="2"/>
  <c r="AE446" i="2"/>
  <c r="AE306" i="2"/>
  <c r="AE382" i="2"/>
  <c r="AE233" i="2"/>
  <c r="AE384" i="2"/>
  <c r="AE639" i="2"/>
  <c r="AE192" i="2"/>
  <c r="AE193" i="2"/>
  <c r="AE121" i="2"/>
  <c r="AE582" i="2"/>
  <c r="AE13" i="2"/>
  <c r="AE184" i="2"/>
  <c r="AE9" i="2"/>
  <c r="AE207" i="2"/>
  <c r="AE76" i="2"/>
  <c r="AE417" i="2"/>
  <c r="AE8" i="2"/>
  <c r="AE107" i="2"/>
  <c r="AE24" i="2"/>
  <c r="AE643" i="2"/>
  <c r="AE510" i="2"/>
  <c r="AE44" i="2"/>
  <c r="AE661" i="2"/>
  <c r="AE91" i="2"/>
  <c r="AE144" i="2"/>
  <c r="AE714" i="2"/>
  <c r="AE46" i="2"/>
  <c r="AE453" i="2"/>
  <c r="AE427" i="2"/>
  <c r="AE479" i="2"/>
  <c r="AE597" i="2"/>
  <c r="AE37" i="2"/>
  <c r="AE75" i="2"/>
  <c r="AE675" i="2"/>
  <c r="AE710" i="2"/>
  <c r="AE456" i="2"/>
  <c r="AE280" i="2"/>
  <c r="AE61" i="2"/>
  <c r="AE296" i="2"/>
  <c r="AE238" i="2"/>
  <c r="AE315" i="2"/>
  <c r="AE466" i="2"/>
  <c r="AE113" i="2"/>
  <c r="AE401" i="2"/>
  <c r="AE535" i="2"/>
  <c r="AE119" i="2"/>
  <c r="AE663" i="2"/>
  <c r="AE312" i="2"/>
  <c r="AE410" i="2"/>
  <c r="AE581" i="2"/>
  <c r="AE173" i="2"/>
  <c r="AE576" i="2"/>
  <c r="AE603" i="2"/>
  <c r="AE324" i="2"/>
  <c r="AE143" i="2"/>
  <c r="AE204" i="2"/>
  <c r="AE210" i="2"/>
  <c r="AE598" i="2"/>
  <c r="AE304" i="2"/>
  <c r="AE388" i="2"/>
  <c r="AE297" i="2"/>
  <c r="AE277" i="2"/>
  <c r="AE111" i="2"/>
  <c r="AE530" i="2"/>
  <c r="AE232" i="2"/>
  <c r="AE689" i="2"/>
  <c r="AE528" i="2"/>
  <c r="AE664" i="2"/>
  <c r="AE181" i="2"/>
  <c r="AE244" i="2"/>
  <c r="AE56" i="2"/>
  <c r="AE464" i="2"/>
  <c r="AE288" i="2"/>
  <c r="AE151" i="2"/>
  <c r="AE369" i="2"/>
  <c r="AE74" i="2"/>
  <c r="AE153" i="2"/>
  <c r="AE169" i="2"/>
  <c r="AE392" i="2"/>
  <c r="AE31" i="2"/>
  <c r="AE678" i="2"/>
  <c r="AE480" i="2"/>
  <c r="AE53" i="2"/>
  <c r="AE115" i="2"/>
  <c r="AE138" i="2"/>
  <c r="AE626" i="2"/>
  <c r="AE27" i="2"/>
  <c r="AE390" i="2"/>
  <c r="AE133" i="2"/>
  <c r="AE5" i="2"/>
  <c r="AE159" i="2"/>
  <c r="AE454" i="2"/>
  <c r="AE426" i="2"/>
  <c r="AE174" i="2"/>
  <c r="AE239" i="2"/>
  <c r="AE191" i="2"/>
  <c r="AE12" i="2"/>
  <c r="AE481" i="2"/>
  <c r="AE10" i="2"/>
  <c r="AE2" i="2"/>
  <c r="AE112" i="2"/>
  <c r="AE431" i="2"/>
  <c r="AE188" i="2"/>
  <c r="AE19" i="2"/>
  <c r="AE271" i="2"/>
  <c r="AE629" i="2"/>
  <c r="AE316" i="2"/>
  <c r="AE594" i="2"/>
  <c r="AE484" i="2"/>
  <c r="AE451" i="2"/>
  <c r="AE574" i="2"/>
  <c r="AE726" i="2"/>
  <c r="AE220" i="2"/>
  <c r="AE87" i="2"/>
  <c r="AE263" i="2"/>
  <c r="AE77" i="2"/>
  <c r="AE343" i="2"/>
  <c r="AE472" i="2"/>
  <c r="AE374" i="2"/>
  <c r="AE189" i="2"/>
  <c r="AE434" i="2"/>
  <c r="AE614" i="2"/>
  <c r="AE669" i="2"/>
  <c r="AE247" i="2"/>
  <c r="AE172" i="2"/>
  <c r="AE370" i="2"/>
  <c r="AE79" i="2"/>
  <c r="AE519" i="2"/>
  <c r="AE380" i="2"/>
  <c r="AE508" i="2"/>
  <c r="AE108" i="2"/>
  <c r="AE653" i="2"/>
  <c r="AE701" i="2"/>
  <c r="AE403" i="2"/>
  <c r="AE420" i="2"/>
  <c r="AE39" i="2"/>
  <c r="AE718" i="2"/>
  <c r="AE86" i="2"/>
  <c r="AE281" i="2"/>
  <c r="AE99" i="2"/>
  <c r="AE145" i="2"/>
  <c r="AE291" i="2"/>
  <c r="AE15" i="2"/>
  <c r="AE240" i="2"/>
  <c r="AE208" i="2"/>
  <c r="AE529" i="2"/>
  <c r="AE511" i="2"/>
  <c r="AE224" i="2"/>
  <c r="AE411" i="2"/>
  <c r="AE116" i="2"/>
  <c r="AE385" i="2"/>
  <c r="AE246" i="2"/>
  <c r="AE457" i="2"/>
  <c r="AE349" i="2"/>
  <c r="AE52" i="2"/>
  <c r="AE430" i="2"/>
  <c r="AE635" i="2"/>
  <c r="AE205" i="2"/>
  <c r="AE487" i="2"/>
  <c r="AE731" i="2"/>
  <c r="AE668" i="2"/>
  <c r="AE565" i="2"/>
  <c r="AE106" i="2"/>
  <c r="AE400" i="2"/>
  <c r="AE341" i="2"/>
  <c r="AE729" i="2"/>
  <c r="AE612" i="2"/>
  <c r="AE142" i="2"/>
  <c r="AE413" i="2"/>
  <c r="AE532" i="2"/>
  <c r="AE110" i="2"/>
  <c r="AE617" i="2"/>
  <c r="AE693" i="2"/>
  <c r="AE243" i="2"/>
  <c r="AE435" i="2"/>
  <c r="AE128" i="2"/>
  <c r="AE499" i="2"/>
  <c r="AE687" i="2"/>
  <c r="AE28" i="2"/>
  <c r="AE547" i="2"/>
  <c r="AE657" i="2"/>
  <c r="AE476" i="2"/>
  <c r="AE338" i="2"/>
  <c r="AE59" i="2"/>
  <c r="AE22" i="2"/>
  <c r="AE319" i="2"/>
  <c r="AE124" i="2"/>
  <c r="AE494" i="2"/>
  <c r="AE461" i="2"/>
  <c r="AE459" i="2"/>
  <c r="AE667" i="2"/>
  <c r="AE237" i="2"/>
  <c r="AE647" i="2"/>
  <c r="AE386" i="2"/>
  <c r="AE523" i="2"/>
  <c r="AE183" i="2"/>
  <c r="AE278" i="2"/>
  <c r="AE674" i="2"/>
  <c r="AE600" i="2"/>
  <c r="AE545" i="2"/>
  <c r="AE709" i="2"/>
  <c r="AE363" i="2"/>
  <c r="AE21" i="2"/>
  <c r="AE633" i="2"/>
  <c r="AE734" i="2"/>
  <c r="AE209" i="2"/>
  <c r="AE391" i="2"/>
  <c r="AE409" i="2"/>
  <c r="AE412" i="2"/>
  <c r="AE226" i="2"/>
  <c r="AE175" i="2"/>
  <c r="AE514" i="2"/>
  <c r="AE190" i="2"/>
  <c r="AE20" i="2"/>
  <c r="AE29" i="2"/>
  <c r="AE644" i="2"/>
  <c r="AE610" i="2"/>
  <c r="AE299" i="2"/>
  <c r="AE360" i="2"/>
  <c r="AE632" i="2"/>
  <c r="AE57" i="2"/>
  <c r="AE55" i="2"/>
  <c r="AE147" i="2"/>
  <c r="AE122" i="2"/>
  <c r="AE432" i="2"/>
  <c r="AE146" i="2"/>
  <c r="AE537" i="2"/>
  <c r="AE463" i="2"/>
  <c r="AE447" i="2"/>
  <c r="AE504" i="2"/>
  <c r="AE429" i="2"/>
  <c r="AE89" i="2"/>
  <c r="AE82" i="2"/>
  <c r="AE215" i="2"/>
  <c r="AE555" i="2"/>
  <c r="AE342" i="2"/>
  <c r="AE482" i="2"/>
  <c r="AE483" i="2"/>
  <c r="AE125" i="2"/>
  <c r="AE255" i="2"/>
  <c r="AE625" i="2"/>
  <c r="AE604" i="2"/>
  <c r="AE540" i="2"/>
  <c r="AE90" i="2"/>
  <c r="AE303" i="2"/>
  <c r="AE58" i="2"/>
  <c r="AE62" i="2"/>
  <c r="AE34" i="2"/>
  <c r="AE732" i="2"/>
  <c r="AE307" i="2"/>
  <c r="AE404" i="2"/>
  <c r="AE655" i="2"/>
  <c r="AE471" i="2"/>
  <c r="AE50" i="2"/>
  <c r="AE560" i="2"/>
  <c r="AE672" i="2"/>
  <c r="AE467" i="2"/>
  <c r="AE270" i="2"/>
  <c r="AE25" i="2"/>
  <c r="AE130" i="2"/>
  <c r="AE683" i="2"/>
  <c r="AE261" i="2"/>
  <c r="AE421" i="2"/>
  <c r="AE397" i="2"/>
  <c r="AE290" i="2"/>
  <c r="AE364" i="2"/>
  <c r="AE706" i="2"/>
  <c r="AE642" i="2"/>
  <c r="AE725" i="2"/>
  <c r="AE705" i="2"/>
  <c r="AE178" i="2"/>
  <c r="AE260" i="2"/>
  <c r="AE697" i="2"/>
  <c r="AE228" i="2"/>
  <c r="AE230" i="2"/>
  <c r="AE585" i="2"/>
  <c r="AE509" i="2"/>
  <c r="AE335" i="2"/>
  <c r="AE682" i="2"/>
  <c r="AE140" i="2"/>
  <c r="AE638" i="2"/>
  <c r="AE717" i="2"/>
  <c r="AE134" i="2"/>
  <c r="AE88" i="2"/>
  <c r="AE186" i="2"/>
  <c r="AE333" i="2"/>
  <c r="AE252" i="2"/>
  <c r="AE179" i="2"/>
  <c r="AE104" i="2"/>
  <c r="AE149" i="2"/>
  <c r="AE473" i="2"/>
  <c r="AE367" i="2"/>
  <c r="AE268" i="2"/>
  <c r="AE730" i="2"/>
  <c r="AE67" i="2"/>
  <c r="AE607" i="2"/>
  <c r="AE131" i="2"/>
  <c r="AE543" i="2"/>
  <c r="AE536" i="2"/>
  <c r="AE690" i="2"/>
  <c r="AE621" i="2"/>
  <c r="AE327" i="2"/>
  <c r="AE279" i="2"/>
  <c r="AE702" i="2"/>
  <c r="AE542" i="2"/>
  <c r="AE355" i="2"/>
  <c r="AE334" i="2"/>
  <c r="AE393" i="2"/>
  <c r="AE477" i="2"/>
  <c r="AE129" i="2"/>
  <c r="AE383" i="2"/>
  <c r="AE735" i="2"/>
  <c r="AE546" i="2"/>
  <c r="AE158" i="2"/>
  <c r="AE686" i="2"/>
  <c r="AE658" i="2"/>
  <c r="AE258" i="2"/>
  <c r="AE650" i="2"/>
  <c r="AE721" i="2"/>
  <c r="AE556" i="2"/>
  <c r="AE703" i="2"/>
  <c r="AE584" i="2"/>
  <c r="AE619" i="2"/>
  <c r="AE490" i="2"/>
  <c r="AE566" i="2"/>
  <c r="AE339" i="2"/>
  <c r="AE105" i="2"/>
  <c r="AE591" i="2"/>
  <c r="AE516" i="2"/>
  <c r="AE692" i="2"/>
  <c r="AE70" i="2"/>
  <c r="AE676" i="2"/>
  <c r="AE132" i="2"/>
  <c r="AE340" i="2"/>
  <c r="AE573" i="2"/>
  <c r="AE406" i="2"/>
  <c r="AE637" i="2"/>
  <c r="AE284" i="2"/>
  <c r="AE452" i="2"/>
  <c r="AE101" i="2"/>
  <c r="AE423" i="2"/>
  <c r="AE253" i="2"/>
  <c r="AE365" i="2"/>
  <c r="AE575" i="2"/>
  <c r="AE259" i="2"/>
  <c r="AE422" i="2"/>
  <c r="AE563" i="2"/>
  <c r="AE505" i="2"/>
  <c r="AE728" i="2"/>
  <c r="AE245" i="2"/>
  <c r="AE346" i="2"/>
  <c r="AE458" i="2"/>
  <c r="AE206" i="2"/>
  <c r="AE468" i="2"/>
  <c r="AE679" i="2"/>
  <c r="AE506" i="2"/>
  <c r="AE310" i="2"/>
  <c r="AE418" i="2"/>
  <c r="AE570" i="2"/>
  <c r="AE493" i="2"/>
  <c r="AE522" i="2"/>
  <c r="AE553" i="2"/>
  <c r="AE599" i="2"/>
  <c r="AE478" i="2"/>
  <c r="AE550" i="2"/>
  <c r="AE194" i="2"/>
  <c r="AE218" i="2"/>
  <c r="AE622" i="2"/>
  <c r="AE329" i="2"/>
  <c r="AE248" i="2"/>
  <c r="AE211" i="2"/>
  <c r="AE651" i="2"/>
  <c r="AE313" i="2"/>
  <c r="AE402" i="2"/>
  <c r="AE443" i="2"/>
  <c r="AE589" i="2"/>
  <c r="AE520" i="2"/>
  <c r="AE378" i="2"/>
  <c r="AE684" i="2"/>
  <c r="AE580" i="2"/>
  <c r="AE707" i="2"/>
  <c r="AE387" i="2"/>
  <c r="AE719" i="2"/>
  <c r="AE608" i="2"/>
  <c r="AE377" i="2"/>
  <c r="AE265" i="2"/>
  <c r="AE577" i="2"/>
  <c r="AE285" i="2"/>
  <c r="AE414" i="2"/>
  <c r="AE436" i="2"/>
  <c r="AE515" i="2"/>
  <c r="AE602" i="2"/>
  <c r="AE415" i="2"/>
  <c r="AE711" i="2"/>
  <c r="AE691" i="2"/>
  <c r="AE407" i="2"/>
  <c r="AE698" i="2"/>
  <c r="AE677" i="2"/>
  <c r="AE590" i="2"/>
  <c r="AE720" i="2"/>
  <c r="AE704" i="2"/>
  <c r="AE736" i="2"/>
  <c r="AE712" i="2"/>
  <c r="AE671" i="2"/>
  <c r="AE615" i="2"/>
  <c r="AE648" i="2"/>
  <c r="AE699" i="2"/>
  <c r="AE601" i="2"/>
  <c r="AE579" i="2"/>
  <c r="AE713" i="2"/>
  <c r="AE606" i="2"/>
  <c r="AE715" i="2"/>
  <c r="AE722" i="2"/>
  <c r="AE623" i="2"/>
  <c r="AE666" i="2"/>
  <c r="AE708" i="2"/>
  <c r="AE724" i="2"/>
  <c r="AE673" i="2"/>
  <c r="AE578" i="2"/>
  <c r="AE680" i="2"/>
  <c r="AE670" i="2"/>
  <c r="AE694" i="2"/>
  <c r="AE646" i="2"/>
  <c r="AE733" i="2"/>
  <c r="AD554" i="2"/>
  <c r="AD527" i="2"/>
  <c r="AD627" i="2"/>
  <c r="AD156" i="2"/>
  <c r="AD439" i="2"/>
  <c r="AD539" i="2"/>
  <c r="AD368" i="2"/>
  <c r="AD486" i="2"/>
  <c r="AD593" i="2"/>
  <c r="AD330" i="2"/>
  <c r="AD344" i="2"/>
  <c r="AD496" i="2"/>
  <c r="AD273" i="2"/>
  <c r="AD685" i="2"/>
  <c r="AD182" i="2"/>
  <c r="AD166" i="2"/>
  <c r="AD127" i="2"/>
  <c r="AD450" i="2"/>
  <c r="AD503" i="2"/>
  <c r="AD659" i="2"/>
  <c r="AD533" i="2"/>
  <c r="AD80" i="2"/>
  <c r="AD358" i="2"/>
  <c r="AD440" i="2"/>
  <c r="AD109" i="2"/>
  <c r="AD282" i="2"/>
  <c r="AD16" i="2"/>
  <c r="AD198" i="2"/>
  <c r="AD524" i="2"/>
  <c r="AD359" i="2"/>
  <c r="AD654" i="2"/>
  <c r="AD628" i="2"/>
  <c r="AD141" i="2"/>
  <c r="AD95" i="2"/>
  <c r="AD652" i="2"/>
  <c r="AD65" i="2"/>
  <c r="AD322" i="2"/>
  <c r="AD630" i="2"/>
  <c r="AD6" i="2"/>
  <c r="AD97" i="2"/>
  <c r="AD94" i="2"/>
  <c r="AD541" i="2"/>
  <c r="AD23" i="2"/>
  <c r="AD223" i="2"/>
  <c r="AD301" i="2"/>
  <c r="AD495" i="2"/>
  <c r="AD217" i="2"/>
  <c r="AD561" i="2"/>
  <c r="AD300" i="2"/>
  <c r="AD398" i="2"/>
  <c r="AD176" i="2"/>
  <c r="AD85" i="2"/>
  <c r="AD611" i="2"/>
  <c r="AD160" i="2"/>
  <c r="AD71" i="2"/>
  <c r="AD475" i="2"/>
  <c r="AD60" i="2"/>
  <c r="AD521" i="2"/>
  <c r="AD137" i="2"/>
  <c r="AD469" i="2"/>
  <c r="AD544" i="2"/>
  <c r="AD196" i="2"/>
  <c r="AD326" i="2"/>
  <c r="AD314" i="2"/>
  <c r="AD501" i="2"/>
  <c r="AD460" i="2"/>
  <c r="AD212" i="2"/>
  <c r="AD293" i="2"/>
  <c r="AD596" i="2"/>
  <c r="AD394" i="2"/>
  <c r="AD321" i="2"/>
  <c r="AD152" i="2"/>
  <c r="AD465" i="2"/>
  <c r="AD444" i="2"/>
  <c r="AD286" i="2"/>
  <c r="AD98" i="2"/>
  <c r="AD114" i="2"/>
  <c r="AD180" i="2"/>
  <c r="AD177" i="2"/>
  <c r="AD317" i="2"/>
  <c r="AD325" i="2"/>
  <c r="AD4" i="2"/>
  <c r="AD256" i="2"/>
  <c r="AD517" i="2"/>
  <c r="AD513" i="2"/>
  <c r="AD92" i="2"/>
  <c r="AD213" i="2"/>
  <c r="AD51" i="2"/>
  <c r="AD272" i="2"/>
  <c r="AD592" i="2"/>
  <c r="AD17" i="2"/>
  <c r="AD353" i="2"/>
  <c r="AD7" i="2"/>
  <c r="AD645" i="2"/>
  <c r="AD396" i="2"/>
  <c r="AD47" i="2"/>
  <c r="AD266" i="2"/>
  <c r="AD336" i="2"/>
  <c r="AD54" i="2"/>
  <c r="AD295" i="2"/>
  <c r="AD168" i="2"/>
  <c r="AD395" i="2"/>
  <c r="AD289" i="2"/>
  <c r="AD234" i="2"/>
  <c r="AD235" i="2"/>
  <c r="AD154" i="2"/>
  <c r="AD257" i="2"/>
  <c r="AD531" i="2"/>
  <c r="AD103" i="2"/>
  <c r="AD424" i="2"/>
  <c r="AD276" i="2"/>
  <c r="AD161" i="2"/>
  <c r="AD38" i="2"/>
  <c r="AD221" i="2"/>
  <c r="AD634" i="2"/>
  <c r="AD558" i="2"/>
  <c r="AD345" i="2"/>
  <c r="AD167" i="2"/>
  <c r="AD696" i="2"/>
  <c r="AD203" i="2"/>
  <c r="AD11" i="2"/>
  <c r="AD497" i="2"/>
  <c r="AD43" i="2"/>
  <c r="AD351" i="2"/>
  <c r="AD222" i="2"/>
  <c r="AD231" i="2"/>
  <c r="AD308" i="2"/>
  <c r="AD438" i="2"/>
  <c r="AD214" i="2"/>
  <c r="AD40" i="2"/>
  <c r="AD185" i="2"/>
  <c r="AD148" i="2"/>
  <c r="AD352" i="2"/>
  <c r="AD332" i="2"/>
  <c r="AD442" i="2"/>
  <c r="AD187" i="2"/>
  <c r="AD609" i="2"/>
  <c r="AD311" i="2"/>
  <c r="AD33" i="2"/>
  <c r="AD264" i="2"/>
  <c r="AD441" i="2"/>
  <c r="AD723" i="2"/>
  <c r="AD83" i="2"/>
  <c r="AD688" i="2"/>
  <c r="AD371" i="2"/>
  <c r="AD361" i="2"/>
  <c r="AD500" i="2"/>
  <c r="AD275" i="2"/>
  <c r="AD120" i="2"/>
  <c r="AD199" i="2"/>
  <c r="AD241" i="2"/>
  <c r="AD372" i="2"/>
  <c r="AD219" i="2"/>
  <c r="AD171" i="2"/>
  <c r="AD165" i="2"/>
  <c r="AD474" i="2"/>
  <c r="AD571" i="2"/>
  <c r="AD538" i="2"/>
  <c r="AD551" i="2"/>
  <c r="AD534" i="2"/>
  <c r="AD30" i="2"/>
  <c r="AD376" i="2"/>
  <c r="AD249" i="2"/>
  <c r="AD36" i="2"/>
  <c r="AD389" i="2"/>
  <c r="AD512" i="2"/>
  <c r="AD636" i="2"/>
  <c r="AD498" i="2"/>
  <c r="AD162" i="2"/>
  <c r="AD624" i="2"/>
  <c r="AD3" i="2"/>
  <c r="AD123" i="2"/>
  <c r="AD549" i="2"/>
  <c r="AD568" i="2"/>
  <c r="AD14" i="2"/>
  <c r="AD354" i="2"/>
  <c r="AD126" i="2"/>
  <c r="AD492" i="2"/>
  <c r="AD640" i="2"/>
  <c r="AD195" i="2"/>
  <c r="AD197" i="2"/>
  <c r="AD202" i="2"/>
  <c r="AD164" i="2"/>
  <c r="AD35" i="2"/>
  <c r="AD425" i="2"/>
  <c r="AD595" i="2"/>
  <c r="AD45" i="2"/>
  <c r="AD660" i="2"/>
  <c r="AD408" i="2"/>
  <c r="AD569" i="2"/>
  <c r="AD274" i="2"/>
  <c r="AD157" i="2"/>
  <c r="AD681" i="2"/>
  <c r="AD649" i="2"/>
  <c r="AD366" i="2"/>
  <c r="AD375" i="2"/>
  <c r="AD631" i="2"/>
  <c r="AD64" i="2"/>
  <c r="AD78" i="2"/>
  <c r="AD419" i="2"/>
  <c r="AD448" i="2"/>
  <c r="AD485" i="2"/>
  <c r="AD526" i="2"/>
  <c r="AD620" i="2"/>
  <c r="AD262" i="2"/>
  <c r="AD586" i="2"/>
  <c r="AD41" i="2"/>
  <c r="AD68" i="2"/>
  <c r="AD320" i="2"/>
  <c r="AD449" i="2"/>
  <c r="AD362" i="2"/>
  <c r="AD242" i="2"/>
  <c r="AD381" i="2"/>
  <c r="AD507" i="2"/>
  <c r="AD155" i="2"/>
  <c r="AD502" i="2"/>
  <c r="AD616" i="2"/>
  <c r="AD298" i="2"/>
  <c r="AD379" i="2"/>
  <c r="AD201" i="2"/>
  <c r="AD84" i="2"/>
  <c r="AD292" i="2"/>
  <c r="AD557" i="2"/>
  <c r="AD572" i="2"/>
  <c r="AD309" i="2"/>
  <c r="AD587" i="2"/>
  <c r="AD462" i="2"/>
  <c r="AD73" i="2"/>
  <c r="AD665" i="2"/>
  <c r="AD269" i="2"/>
  <c r="AD102" i="2"/>
  <c r="AD583" i="2"/>
  <c r="AD150" i="2"/>
  <c r="AD518" i="2"/>
  <c r="AD562" i="2"/>
  <c r="AD727" i="2"/>
  <c r="AD81" i="2"/>
  <c r="AD294" i="2"/>
  <c r="AD700" i="2"/>
  <c r="AD525" i="2"/>
  <c r="AD656" i="2"/>
  <c r="AD695" i="2"/>
  <c r="AD433" i="2"/>
  <c r="AD302" i="2"/>
  <c r="AD287" i="2"/>
  <c r="AD229" i="2"/>
  <c r="AD331" i="2"/>
  <c r="AD588" i="2"/>
  <c r="AD135" i="2"/>
  <c r="AD18" i="2"/>
  <c r="AD118" i="2"/>
  <c r="AD72" i="2"/>
  <c r="AD323" i="2"/>
  <c r="AD455" i="2"/>
  <c r="AD348" i="2"/>
  <c r="AD32" i="2"/>
  <c r="AD267" i="2"/>
  <c r="AD328" i="2"/>
  <c r="AD567" i="2"/>
  <c r="AD69" i="2"/>
  <c r="AD445" i="2"/>
  <c r="AD26" i="2"/>
  <c r="AD66" i="2"/>
  <c r="AD96" i="2"/>
  <c r="AD305" i="2"/>
  <c r="AD559" i="2"/>
  <c r="AD405" i="2"/>
  <c r="AD552" i="2"/>
  <c r="AD605" i="2"/>
  <c r="AD470" i="2"/>
  <c r="AD356" i="2"/>
  <c r="AD163" i="2"/>
  <c r="AD564" i="2"/>
  <c r="AD357" i="2"/>
  <c r="AD373" i="2"/>
  <c r="AD399" i="2"/>
  <c r="AD254" i="2"/>
  <c r="AD488" i="2"/>
  <c r="AD42" i="2"/>
  <c r="AD117" i="2"/>
  <c r="AD170" i="2"/>
  <c r="AD227" i="2"/>
  <c r="AD347" i="2"/>
  <c r="AD283" i="2"/>
  <c r="AD93" i="2"/>
  <c r="AD437" i="2"/>
  <c r="AD489" i="2"/>
  <c r="AD716" i="2"/>
  <c r="AD49" i="2"/>
  <c r="AD63" i="2"/>
  <c r="AD613" i="2"/>
  <c r="AD100" i="2"/>
  <c r="AD216" i="2"/>
  <c r="AD548" i="2"/>
  <c r="AD48" i="2"/>
  <c r="AD428" i="2"/>
  <c r="AD350" i="2"/>
  <c r="AD416" i="2"/>
  <c r="AD662" i="2"/>
  <c r="AD641" i="2"/>
  <c r="AD236" i="2"/>
  <c r="AD200" i="2"/>
  <c r="AD136" i="2"/>
  <c r="AD618" i="2"/>
  <c r="AD251" i="2"/>
  <c r="AD337" i="2"/>
  <c r="AD139" i="2"/>
  <c r="AD318" i="2"/>
  <c r="AD250" i="2"/>
  <c r="AD491" i="2"/>
  <c r="AD225" i="2"/>
  <c r="AD446" i="2"/>
  <c r="AD306" i="2"/>
  <c r="AD382" i="2"/>
  <c r="AD233" i="2"/>
  <c r="AD384" i="2"/>
  <c r="AD639" i="2"/>
  <c r="AD192" i="2"/>
  <c r="AD193" i="2"/>
  <c r="AD121" i="2"/>
  <c r="AD582" i="2"/>
  <c r="AD13" i="2"/>
  <c r="AD184" i="2"/>
  <c r="AD9" i="2"/>
  <c r="AD207" i="2"/>
  <c r="AD76" i="2"/>
  <c r="AD417" i="2"/>
  <c r="AD8" i="2"/>
  <c r="AD107" i="2"/>
  <c r="AD24" i="2"/>
  <c r="AD643" i="2"/>
  <c r="AD510" i="2"/>
  <c r="AD44" i="2"/>
  <c r="AD661" i="2"/>
  <c r="AD91" i="2"/>
  <c r="AD144" i="2"/>
  <c r="AD714" i="2"/>
  <c r="AD46" i="2"/>
  <c r="AD453" i="2"/>
  <c r="AD427" i="2"/>
  <c r="AD479" i="2"/>
  <c r="AD597" i="2"/>
  <c r="AD37" i="2"/>
  <c r="AD75" i="2"/>
  <c r="AD675" i="2"/>
  <c r="AD710" i="2"/>
  <c r="AD456" i="2"/>
  <c r="AD280" i="2"/>
  <c r="AD61" i="2"/>
  <c r="AD296" i="2"/>
  <c r="AD238" i="2"/>
  <c r="AD315" i="2"/>
  <c r="AD466" i="2"/>
  <c r="AD113" i="2"/>
  <c r="AD401" i="2"/>
  <c r="AD535" i="2"/>
  <c r="AD119" i="2"/>
  <c r="AD663" i="2"/>
  <c r="AD312" i="2"/>
  <c r="AD410" i="2"/>
  <c r="AD581" i="2"/>
  <c r="AD173" i="2"/>
  <c r="AD576" i="2"/>
  <c r="AD603" i="2"/>
  <c r="AD324" i="2"/>
  <c r="AD143" i="2"/>
  <c r="AD204" i="2"/>
  <c r="AD210" i="2"/>
  <c r="AD598" i="2"/>
  <c r="AD304" i="2"/>
  <c r="AD388" i="2"/>
  <c r="AD297" i="2"/>
  <c r="AD277" i="2"/>
  <c r="AD111" i="2"/>
  <c r="AD530" i="2"/>
  <c r="AD232" i="2"/>
  <c r="AD689" i="2"/>
  <c r="AD528" i="2"/>
  <c r="AD664" i="2"/>
  <c r="AD181" i="2"/>
  <c r="AD244" i="2"/>
  <c r="AD56" i="2"/>
  <c r="AD464" i="2"/>
  <c r="AD288" i="2"/>
  <c r="AD151" i="2"/>
  <c r="AD369" i="2"/>
  <c r="AD74" i="2"/>
  <c r="AD153" i="2"/>
  <c r="AD169" i="2"/>
  <c r="AD392" i="2"/>
  <c r="AD31" i="2"/>
  <c r="AD678" i="2"/>
  <c r="AD480" i="2"/>
  <c r="AD53" i="2"/>
  <c r="AD115" i="2"/>
  <c r="AD138" i="2"/>
  <c r="AD626" i="2"/>
  <c r="AD27" i="2"/>
  <c r="AD390" i="2"/>
  <c r="AD133" i="2"/>
  <c r="AD5" i="2"/>
  <c r="AD159" i="2"/>
  <c r="AD454" i="2"/>
  <c r="AD426" i="2"/>
  <c r="AD174" i="2"/>
  <c r="AD239" i="2"/>
  <c r="AD191" i="2"/>
  <c r="AD12" i="2"/>
  <c r="AD481" i="2"/>
  <c r="AD10" i="2"/>
  <c r="AD2" i="2"/>
  <c r="AD112" i="2"/>
  <c r="AD431" i="2"/>
  <c r="AD188" i="2"/>
  <c r="AD19" i="2"/>
  <c r="AD271" i="2"/>
  <c r="AD629" i="2"/>
  <c r="AD316" i="2"/>
  <c r="AD594" i="2"/>
  <c r="AD484" i="2"/>
  <c r="AD451" i="2"/>
  <c r="AD574" i="2"/>
  <c r="AD726" i="2"/>
  <c r="AD220" i="2"/>
  <c r="AD87" i="2"/>
  <c r="AD263" i="2"/>
  <c r="AD77" i="2"/>
  <c r="AD343" i="2"/>
  <c r="AD472" i="2"/>
  <c r="AD374" i="2"/>
  <c r="AD189" i="2"/>
  <c r="AD434" i="2"/>
  <c r="AD614" i="2"/>
  <c r="AD669" i="2"/>
  <c r="AD247" i="2"/>
  <c r="AD172" i="2"/>
  <c r="AD370" i="2"/>
  <c r="AD79" i="2"/>
  <c r="AD519" i="2"/>
  <c r="AD380" i="2"/>
  <c r="AD508" i="2"/>
  <c r="AD108" i="2"/>
  <c r="AD653" i="2"/>
  <c r="AD701" i="2"/>
  <c r="AD403" i="2"/>
  <c r="AD420" i="2"/>
  <c r="AD39" i="2"/>
  <c r="AD718" i="2"/>
  <c r="AD86" i="2"/>
  <c r="AD281" i="2"/>
  <c r="AD99" i="2"/>
  <c r="AD145" i="2"/>
  <c r="AD291" i="2"/>
  <c r="AD15" i="2"/>
  <c r="AD240" i="2"/>
  <c r="AD208" i="2"/>
  <c r="AD529" i="2"/>
  <c r="AD511" i="2"/>
  <c r="AD224" i="2"/>
  <c r="AD411" i="2"/>
  <c r="AD116" i="2"/>
  <c r="AD385" i="2"/>
  <c r="AD246" i="2"/>
  <c r="AD457" i="2"/>
  <c r="AD349" i="2"/>
  <c r="AD52" i="2"/>
  <c r="AD430" i="2"/>
  <c r="AD635" i="2"/>
  <c r="AD205" i="2"/>
  <c r="AD487" i="2"/>
  <c r="AD731" i="2"/>
  <c r="AD668" i="2"/>
  <c r="AD565" i="2"/>
  <c r="AD106" i="2"/>
  <c r="AD400" i="2"/>
  <c r="AD341" i="2"/>
  <c r="AD729" i="2"/>
  <c r="AD612" i="2"/>
  <c r="AD142" i="2"/>
  <c r="AD413" i="2"/>
  <c r="AD532" i="2"/>
  <c r="AD110" i="2"/>
  <c r="AD617" i="2"/>
  <c r="AD693" i="2"/>
  <c r="AD243" i="2"/>
  <c r="AD435" i="2"/>
  <c r="AD128" i="2"/>
  <c r="AD499" i="2"/>
  <c r="AD687" i="2"/>
  <c r="AD28" i="2"/>
  <c r="AD547" i="2"/>
  <c r="AD657" i="2"/>
  <c r="AD476" i="2"/>
  <c r="AD338" i="2"/>
  <c r="AD59" i="2"/>
  <c r="AD22" i="2"/>
  <c r="AD319" i="2"/>
  <c r="AD124" i="2"/>
  <c r="AD494" i="2"/>
  <c r="AD461" i="2"/>
  <c r="AD459" i="2"/>
  <c r="AD667" i="2"/>
  <c r="AD237" i="2"/>
  <c r="AD647" i="2"/>
  <c r="AD386" i="2"/>
  <c r="AD523" i="2"/>
  <c r="AD183" i="2"/>
  <c r="AD278" i="2"/>
  <c r="AD674" i="2"/>
  <c r="AD600" i="2"/>
  <c r="AD545" i="2"/>
  <c r="AD709" i="2"/>
  <c r="AD363" i="2"/>
  <c r="AD21" i="2"/>
  <c r="AD633" i="2"/>
  <c r="AD734" i="2"/>
  <c r="AD209" i="2"/>
  <c r="AD391" i="2"/>
  <c r="AD409" i="2"/>
  <c r="AD412" i="2"/>
  <c r="AD226" i="2"/>
  <c r="AD175" i="2"/>
  <c r="AD514" i="2"/>
  <c r="AD190" i="2"/>
  <c r="AD20" i="2"/>
  <c r="AD29" i="2"/>
  <c r="AD644" i="2"/>
  <c r="AD610" i="2"/>
  <c r="AD299" i="2"/>
  <c r="AD360" i="2"/>
  <c r="AD632" i="2"/>
  <c r="AD57" i="2"/>
  <c r="AD55" i="2"/>
  <c r="AD147" i="2"/>
  <c r="AD122" i="2"/>
  <c r="AD432" i="2"/>
  <c r="AD146" i="2"/>
  <c r="AD537" i="2"/>
  <c r="AD463" i="2"/>
  <c r="AD447" i="2"/>
  <c r="AD504" i="2"/>
  <c r="AD429" i="2"/>
  <c r="AD89" i="2"/>
  <c r="AD82" i="2"/>
  <c r="AD215" i="2"/>
  <c r="AD555" i="2"/>
  <c r="AD342" i="2"/>
  <c r="AD482" i="2"/>
  <c r="AD483" i="2"/>
  <c r="AD125" i="2"/>
  <c r="AD255" i="2"/>
  <c r="AD625" i="2"/>
  <c r="AD604" i="2"/>
  <c r="AD540" i="2"/>
  <c r="AD90" i="2"/>
  <c r="AD303" i="2"/>
  <c r="AD58" i="2"/>
  <c r="AD62" i="2"/>
  <c r="AD34" i="2"/>
  <c r="AD732" i="2"/>
  <c r="AD307" i="2"/>
  <c r="AD404" i="2"/>
  <c r="AD655" i="2"/>
  <c r="AD471" i="2"/>
  <c r="AD50" i="2"/>
  <c r="AD560" i="2"/>
  <c r="AD672" i="2"/>
  <c r="AD467" i="2"/>
  <c r="AD270" i="2"/>
  <c r="AD25" i="2"/>
  <c r="AD130" i="2"/>
  <c r="AD683" i="2"/>
  <c r="AD261" i="2"/>
  <c r="AD421" i="2"/>
  <c r="AD397" i="2"/>
  <c r="AD290" i="2"/>
  <c r="AD364" i="2"/>
  <c r="AD706" i="2"/>
  <c r="AD642" i="2"/>
  <c r="AD725" i="2"/>
  <c r="AD705" i="2"/>
  <c r="AD178" i="2"/>
  <c r="AD260" i="2"/>
  <c r="AD697" i="2"/>
  <c r="AD228" i="2"/>
  <c r="AD230" i="2"/>
  <c r="AD585" i="2"/>
  <c r="AD509" i="2"/>
  <c r="AD335" i="2"/>
  <c r="AD682" i="2"/>
  <c r="AD140" i="2"/>
  <c r="AD638" i="2"/>
  <c r="AD717" i="2"/>
  <c r="AD134" i="2"/>
  <c r="AD88" i="2"/>
  <c r="AD186" i="2"/>
  <c r="AD333" i="2"/>
  <c r="AD252" i="2"/>
  <c r="AD179" i="2"/>
  <c r="AD104" i="2"/>
  <c r="AD149" i="2"/>
  <c r="AD473" i="2"/>
  <c r="AD367" i="2"/>
  <c r="AD268" i="2"/>
  <c r="AD730" i="2"/>
  <c r="AD67" i="2"/>
  <c r="AD607" i="2"/>
  <c r="AD131" i="2"/>
  <c r="AD543" i="2"/>
  <c r="AD536" i="2"/>
  <c r="AD690" i="2"/>
  <c r="AD621" i="2"/>
  <c r="AD327" i="2"/>
  <c r="AD279" i="2"/>
  <c r="AD702" i="2"/>
  <c r="AD542" i="2"/>
  <c r="AD355" i="2"/>
  <c r="AD334" i="2"/>
  <c r="AD393" i="2"/>
  <c r="AD477" i="2"/>
  <c r="AD129" i="2"/>
  <c r="AD383" i="2"/>
  <c r="AD735" i="2"/>
  <c r="AD546" i="2"/>
  <c r="AD158" i="2"/>
  <c r="AD686" i="2"/>
  <c r="AD658" i="2"/>
  <c r="AD258" i="2"/>
  <c r="AD650" i="2"/>
  <c r="AD721" i="2"/>
  <c r="AD556" i="2"/>
  <c r="AD703" i="2"/>
  <c r="AD584" i="2"/>
  <c r="AD619" i="2"/>
  <c r="AD490" i="2"/>
  <c r="AD566" i="2"/>
  <c r="AD339" i="2"/>
  <c r="AD105" i="2"/>
  <c r="AD591" i="2"/>
  <c r="AD516" i="2"/>
  <c r="AD692" i="2"/>
  <c r="AD70" i="2"/>
  <c r="AD676" i="2"/>
  <c r="AD132" i="2"/>
  <c r="AD340" i="2"/>
  <c r="AD573" i="2"/>
  <c r="AD406" i="2"/>
  <c r="AD637" i="2"/>
  <c r="AD284" i="2"/>
  <c r="AD452" i="2"/>
  <c r="AD101" i="2"/>
  <c r="AD423" i="2"/>
  <c r="AD253" i="2"/>
  <c r="AD365" i="2"/>
  <c r="AD575" i="2"/>
  <c r="AD259" i="2"/>
  <c r="AD422" i="2"/>
  <c r="AD563" i="2"/>
  <c r="AD505" i="2"/>
  <c r="AD728" i="2"/>
  <c r="AD245" i="2"/>
  <c r="AD346" i="2"/>
  <c r="AD458" i="2"/>
  <c r="AD206" i="2"/>
  <c r="AD468" i="2"/>
  <c r="AD679" i="2"/>
  <c r="AD506" i="2"/>
  <c r="AD310" i="2"/>
  <c r="AD418" i="2"/>
  <c r="AD570" i="2"/>
  <c r="AD493" i="2"/>
  <c r="AD522" i="2"/>
  <c r="AD553" i="2"/>
  <c r="AD599" i="2"/>
  <c r="AD478" i="2"/>
  <c r="AD550" i="2"/>
  <c r="AD194" i="2"/>
  <c r="AD218" i="2"/>
  <c r="AD622" i="2"/>
  <c r="AD329" i="2"/>
  <c r="AD248" i="2"/>
  <c r="AD211" i="2"/>
  <c r="AD651" i="2"/>
  <c r="AD313" i="2"/>
  <c r="AD402" i="2"/>
  <c r="AD443" i="2"/>
  <c r="AD589" i="2"/>
  <c r="AD520" i="2"/>
  <c r="AD378" i="2"/>
  <c r="AD684" i="2"/>
  <c r="AD580" i="2"/>
  <c r="AD707" i="2"/>
  <c r="AD387" i="2"/>
  <c r="AD719" i="2"/>
  <c r="AD608" i="2"/>
  <c r="AD377" i="2"/>
  <c r="AD265" i="2"/>
  <c r="AD577" i="2"/>
  <c r="AD285" i="2"/>
  <c r="AD414" i="2"/>
  <c r="AD436" i="2"/>
  <c r="AD515" i="2"/>
  <c r="AD602" i="2"/>
  <c r="AD415" i="2"/>
  <c r="AD711" i="2"/>
  <c r="AD691" i="2"/>
  <c r="AD407" i="2"/>
  <c r="AD698" i="2"/>
  <c r="AD677" i="2"/>
  <c r="AD590" i="2"/>
  <c r="AD720" i="2"/>
  <c r="AD704" i="2"/>
  <c r="AD736" i="2"/>
  <c r="AD712" i="2"/>
  <c r="AD671" i="2"/>
  <c r="AD615" i="2"/>
  <c r="AD648" i="2"/>
  <c r="AD699" i="2"/>
  <c r="AD601" i="2"/>
  <c r="AD579" i="2"/>
  <c r="AD713" i="2"/>
  <c r="AD606" i="2"/>
  <c r="AD715" i="2"/>
  <c r="AD722" i="2"/>
  <c r="AD623" i="2"/>
  <c r="AD666" i="2"/>
  <c r="AD708" i="2"/>
  <c r="AD724" i="2"/>
  <c r="AD673" i="2"/>
  <c r="AD578" i="2"/>
  <c r="AD680" i="2"/>
  <c r="AD670" i="2"/>
  <c r="AD694" i="2"/>
  <c r="AD646" i="2"/>
  <c r="AD733" i="2"/>
  <c r="AC554" i="2"/>
  <c r="AC527" i="2"/>
  <c r="AC627" i="2"/>
  <c r="AC156" i="2"/>
  <c r="AC439" i="2"/>
  <c r="AC539" i="2"/>
  <c r="AC368" i="2"/>
  <c r="AC486" i="2"/>
  <c r="AC593" i="2"/>
  <c r="AC330" i="2"/>
  <c r="AC344" i="2"/>
  <c r="AC496" i="2"/>
  <c r="AC273" i="2"/>
  <c r="AC685" i="2"/>
  <c r="AC182" i="2"/>
  <c r="AC166" i="2"/>
  <c r="AC127" i="2"/>
  <c r="AC450" i="2"/>
  <c r="AC503" i="2"/>
  <c r="AC659" i="2"/>
  <c r="AC533" i="2"/>
  <c r="AC80" i="2"/>
  <c r="AC358" i="2"/>
  <c r="AC440" i="2"/>
  <c r="AC109" i="2"/>
  <c r="AC282" i="2"/>
  <c r="AC16" i="2"/>
  <c r="AC198" i="2"/>
  <c r="AC524" i="2"/>
  <c r="AC359" i="2"/>
  <c r="AC654" i="2"/>
  <c r="AC628" i="2"/>
  <c r="AC141" i="2"/>
  <c r="AC95" i="2"/>
  <c r="AC652" i="2"/>
  <c r="AC65" i="2"/>
  <c r="AC322" i="2"/>
  <c r="AC630" i="2"/>
  <c r="AC6" i="2"/>
  <c r="AC97" i="2"/>
  <c r="AC94" i="2"/>
  <c r="AC541" i="2"/>
  <c r="AC23" i="2"/>
  <c r="AC223" i="2"/>
  <c r="AC301" i="2"/>
  <c r="AC495" i="2"/>
  <c r="AC217" i="2"/>
  <c r="AC561" i="2"/>
  <c r="AC300" i="2"/>
  <c r="AC398" i="2"/>
  <c r="AC176" i="2"/>
  <c r="AC85" i="2"/>
  <c r="AC611" i="2"/>
  <c r="AC160" i="2"/>
  <c r="AC71" i="2"/>
  <c r="AC475" i="2"/>
  <c r="AC60" i="2"/>
  <c r="AC521" i="2"/>
  <c r="AC137" i="2"/>
  <c r="AC469" i="2"/>
  <c r="AC544" i="2"/>
  <c r="AC196" i="2"/>
  <c r="AC326" i="2"/>
  <c r="AC314" i="2"/>
  <c r="AC501" i="2"/>
  <c r="AC460" i="2"/>
  <c r="AC212" i="2"/>
  <c r="AC293" i="2"/>
  <c r="AC596" i="2"/>
  <c r="AC394" i="2"/>
  <c r="AC321" i="2"/>
  <c r="AC152" i="2"/>
  <c r="AC465" i="2"/>
  <c r="AC444" i="2"/>
  <c r="AC286" i="2"/>
  <c r="AC98" i="2"/>
  <c r="AC114" i="2"/>
  <c r="AC180" i="2"/>
  <c r="AC177" i="2"/>
  <c r="AC317" i="2"/>
  <c r="AC325" i="2"/>
  <c r="AC4" i="2"/>
  <c r="AC256" i="2"/>
  <c r="AC517" i="2"/>
  <c r="AC513" i="2"/>
  <c r="AC92" i="2"/>
  <c r="AC213" i="2"/>
  <c r="AC51" i="2"/>
  <c r="AC272" i="2"/>
  <c r="AC592" i="2"/>
  <c r="AC17" i="2"/>
  <c r="AC353" i="2"/>
  <c r="AC7" i="2"/>
  <c r="AC645" i="2"/>
  <c r="AC396" i="2"/>
  <c r="AC47" i="2"/>
  <c r="AC266" i="2"/>
  <c r="AC336" i="2"/>
  <c r="AC54" i="2"/>
  <c r="AC295" i="2"/>
  <c r="AC168" i="2"/>
  <c r="AC395" i="2"/>
  <c r="AC289" i="2"/>
  <c r="AC234" i="2"/>
  <c r="AC235" i="2"/>
  <c r="AC154" i="2"/>
  <c r="AC257" i="2"/>
  <c r="AC531" i="2"/>
  <c r="AC103" i="2"/>
  <c r="AC424" i="2"/>
  <c r="AC276" i="2"/>
  <c r="AC161" i="2"/>
  <c r="AC38" i="2"/>
  <c r="AC221" i="2"/>
  <c r="AC634" i="2"/>
  <c r="AC558" i="2"/>
  <c r="AC345" i="2"/>
  <c r="AC167" i="2"/>
  <c r="AC696" i="2"/>
  <c r="AC203" i="2"/>
  <c r="AC11" i="2"/>
  <c r="AC497" i="2"/>
  <c r="AC43" i="2"/>
  <c r="AC351" i="2"/>
  <c r="AC222" i="2"/>
  <c r="AC231" i="2"/>
  <c r="AC308" i="2"/>
  <c r="AC438" i="2"/>
  <c r="AC214" i="2"/>
  <c r="AC40" i="2"/>
  <c r="AC185" i="2"/>
  <c r="AC148" i="2"/>
  <c r="AC352" i="2"/>
  <c r="AC332" i="2"/>
  <c r="AC442" i="2"/>
  <c r="AC187" i="2"/>
  <c r="AC609" i="2"/>
  <c r="AC311" i="2"/>
  <c r="AC33" i="2"/>
  <c r="AC264" i="2"/>
  <c r="AC441" i="2"/>
  <c r="AC723" i="2"/>
  <c r="AC83" i="2"/>
  <c r="AC688" i="2"/>
  <c r="AC371" i="2"/>
  <c r="AC361" i="2"/>
  <c r="AC500" i="2"/>
  <c r="AC275" i="2"/>
  <c r="AC120" i="2"/>
  <c r="AC199" i="2"/>
  <c r="AC241" i="2"/>
  <c r="AC372" i="2"/>
  <c r="AC219" i="2"/>
  <c r="AC171" i="2"/>
  <c r="AC165" i="2"/>
  <c r="AC474" i="2"/>
  <c r="AC571" i="2"/>
  <c r="AC538" i="2"/>
  <c r="AC551" i="2"/>
  <c r="AC534" i="2"/>
  <c r="AC30" i="2"/>
  <c r="AC376" i="2"/>
  <c r="AC249" i="2"/>
  <c r="AC36" i="2"/>
  <c r="AC389" i="2"/>
  <c r="AC512" i="2"/>
  <c r="AC636" i="2"/>
  <c r="AC498" i="2"/>
  <c r="AC162" i="2"/>
  <c r="AC624" i="2"/>
  <c r="AC3" i="2"/>
  <c r="AC123" i="2"/>
  <c r="AC549" i="2"/>
  <c r="AC568" i="2"/>
  <c r="AC14" i="2"/>
  <c r="AC354" i="2"/>
  <c r="AC126" i="2"/>
  <c r="AC492" i="2"/>
  <c r="AC640" i="2"/>
  <c r="AC195" i="2"/>
  <c r="AC197" i="2"/>
  <c r="AC202" i="2"/>
  <c r="AC164" i="2"/>
  <c r="AC35" i="2"/>
  <c r="AC425" i="2"/>
  <c r="AC595" i="2"/>
  <c r="AC45" i="2"/>
  <c r="AC660" i="2"/>
  <c r="AC408" i="2"/>
  <c r="AC569" i="2"/>
  <c r="AC274" i="2"/>
  <c r="AC157" i="2"/>
  <c r="AC681" i="2"/>
  <c r="AC649" i="2"/>
  <c r="AC366" i="2"/>
  <c r="AC375" i="2"/>
  <c r="AC631" i="2"/>
  <c r="AC64" i="2"/>
  <c r="AC78" i="2"/>
  <c r="AC419" i="2"/>
  <c r="AC448" i="2"/>
  <c r="AC485" i="2"/>
  <c r="AC526" i="2"/>
  <c r="AC620" i="2"/>
  <c r="AC262" i="2"/>
  <c r="AC586" i="2"/>
  <c r="AC41" i="2"/>
  <c r="AC68" i="2"/>
  <c r="AC320" i="2"/>
  <c r="AC449" i="2"/>
  <c r="AC362" i="2"/>
  <c r="AC242" i="2"/>
  <c r="AC381" i="2"/>
  <c r="AC507" i="2"/>
  <c r="AC155" i="2"/>
  <c r="AC502" i="2"/>
  <c r="AC616" i="2"/>
  <c r="AC298" i="2"/>
  <c r="AC379" i="2"/>
  <c r="AC201" i="2"/>
  <c r="AC84" i="2"/>
  <c r="AC292" i="2"/>
  <c r="AC557" i="2"/>
  <c r="AC572" i="2"/>
  <c r="AC309" i="2"/>
  <c r="AC587" i="2"/>
  <c r="AC462" i="2"/>
  <c r="AC73" i="2"/>
  <c r="AC665" i="2"/>
  <c r="AC269" i="2"/>
  <c r="AC102" i="2"/>
  <c r="AC583" i="2"/>
  <c r="AC150" i="2"/>
  <c r="AC518" i="2"/>
  <c r="AC562" i="2"/>
  <c r="AC727" i="2"/>
  <c r="AC81" i="2"/>
  <c r="AC294" i="2"/>
  <c r="AC700" i="2"/>
  <c r="AC525" i="2"/>
  <c r="AC656" i="2"/>
  <c r="AC695" i="2"/>
  <c r="AC433" i="2"/>
  <c r="AC302" i="2"/>
  <c r="AC287" i="2"/>
  <c r="AC229" i="2"/>
  <c r="AC331" i="2"/>
  <c r="AC588" i="2"/>
  <c r="AC135" i="2"/>
  <c r="AC18" i="2"/>
  <c r="AC118" i="2"/>
  <c r="AC72" i="2"/>
  <c r="AC323" i="2"/>
  <c r="AC455" i="2"/>
  <c r="AC348" i="2"/>
  <c r="AC32" i="2"/>
  <c r="AC267" i="2"/>
  <c r="AC328" i="2"/>
  <c r="AC567" i="2"/>
  <c r="AC69" i="2"/>
  <c r="AC445" i="2"/>
  <c r="AC26" i="2"/>
  <c r="AC66" i="2"/>
  <c r="AC96" i="2"/>
  <c r="AC305" i="2"/>
  <c r="AC559" i="2"/>
  <c r="AC405" i="2"/>
  <c r="AC552" i="2"/>
  <c r="AC605" i="2"/>
  <c r="AC470" i="2"/>
  <c r="AC356" i="2"/>
  <c r="AC163" i="2"/>
  <c r="AC564" i="2"/>
  <c r="AC357" i="2"/>
  <c r="AC373" i="2"/>
  <c r="AC399" i="2"/>
  <c r="AC254" i="2"/>
  <c r="AC488" i="2"/>
  <c r="AC42" i="2"/>
  <c r="AC117" i="2"/>
  <c r="AC170" i="2"/>
  <c r="AC227" i="2"/>
  <c r="AC347" i="2"/>
  <c r="AC283" i="2"/>
  <c r="AC93" i="2"/>
  <c r="AC437" i="2"/>
  <c r="AC489" i="2"/>
  <c r="AC716" i="2"/>
  <c r="AC49" i="2"/>
  <c r="AC63" i="2"/>
  <c r="AC613" i="2"/>
  <c r="AC100" i="2"/>
  <c r="AC216" i="2"/>
  <c r="AC548" i="2"/>
  <c r="AC48" i="2"/>
  <c r="AC428" i="2"/>
  <c r="AC350" i="2"/>
  <c r="AC416" i="2"/>
  <c r="AC662" i="2"/>
  <c r="AC641" i="2"/>
  <c r="AC236" i="2"/>
  <c r="AC200" i="2"/>
  <c r="AC136" i="2"/>
  <c r="AC618" i="2"/>
  <c r="AC251" i="2"/>
  <c r="AC337" i="2"/>
  <c r="AC139" i="2"/>
  <c r="AC318" i="2"/>
  <c r="AC250" i="2"/>
  <c r="AC491" i="2"/>
  <c r="AC225" i="2"/>
  <c r="AC446" i="2"/>
  <c r="AC306" i="2"/>
  <c r="AC382" i="2"/>
  <c r="AC233" i="2"/>
  <c r="AC384" i="2"/>
  <c r="AC639" i="2"/>
  <c r="AC192" i="2"/>
  <c r="AC193" i="2"/>
  <c r="AC121" i="2"/>
  <c r="AC582" i="2"/>
  <c r="AC13" i="2"/>
  <c r="AC184" i="2"/>
  <c r="AC9" i="2"/>
  <c r="AC207" i="2"/>
  <c r="AC76" i="2"/>
  <c r="AC417" i="2"/>
  <c r="AC8" i="2"/>
  <c r="AC107" i="2"/>
  <c r="AC24" i="2"/>
  <c r="AC643" i="2"/>
  <c r="AC510" i="2"/>
  <c r="AC44" i="2"/>
  <c r="AC661" i="2"/>
  <c r="AC91" i="2"/>
  <c r="AC144" i="2"/>
  <c r="AC714" i="2"/>
  <c r="AC46" i="2"/>
  <c r="AC453" i="2"/>
  <c r="AC427" i="2"/>
  <c r="AC479" i="2"/>
  <c r="AC597" i="2"/>
  <c r="AC37" i="2"/>
  <c r="AC75" i="2"/>
  <c r="AC675" i="2"/>
  <c r="AC710" i="2"/>
  <c r="AC456" i="2"/>
  <c r="AC280" i="2"/>
  <c r="AC61" i="2"/>
  <c r="AC296" i="2"/>
  <c r="AC238" i="2"/>
  <c r="AC315" i="2"/>
  <c r="AC466" i="2"/>
  <c r="AC113" i="2"/>
  <c r="AC401" i="2"/>
  <c r="AC535" i="2"/>
  <c r="AC119" i="2"/>
  <c r="AC663" i="2"/>
  <c r="AC312" i="2"/>
  <c r="AC410" i="2"/>
  <c r="AC581" i="2"/>
  <c r="AC173" i="2"/>
  <c r="AC576" i="2"/>
  <c r="AC603" i="2"/>
  <c r="AC324" i="2"/>
  <c r="AC143" i="2"/>
  <c r="AC204" i="2"/>
  <c r="AC210" i="2"/>
  <c r="AC598" i="2"/>
  <c r="AC304" i="2"/>
  <c r="AC388" i="2"/>
  <c r="AC297" i="2"/>
  <c r="AC277" i="2"/>
  <c r="AC111" i="2"/>
  <c r="AC530" i="2"/>
  <c r="AC232" i="2"/>
  <c r="AC689" i="2"/>
  <c r="AC528" i="2"/>
  <c r="AC664" i="2"/>
  <c r="AC181" i="2"/>
  <c r="AC244" i="2"/>
  <c r="AC56" i="2"/>
  <c r="AC464" i="2"/>
  <c r="AC288" i="2"/>
  <c r="AC151" i="2"/>
  <c r="AC369" i="2"/>
  <c r="AC74" i="2"/>
  <c r="AC153" i="2"/>
  <c r="AC169" i="2"/>
  <c r="AC392" i="2"/>
  <c r="AC31" i="2"/>
  <c r="AC678" i="2"/>
  <c r="AC480" i="2"/>
  <c r="AC53" i="2"/>
  <c r="AC115" i="2"/>
  <c r="AC138" i="2"/>
  <c r="AC626" i="2"/>
  <c r="AC27" i="2"/>
  <c r="AC390" i="2"/>
  <c r="AC133" i="2"/>
  <c r="AC5" i="2"/>
  <c r="AC159" i="2"/>
  <c r="AC454" i="2"/>
  <c r="AC426" i="2"/>
  <c r="AC174" i="2"/>
  <c r="AC239" i="2"/>
  <c r="AC191" i="2"/>
  <c r="AC12" i="2"/>
  <c r="AC481" i="2"/>
  <c r="AC10" i="2"/>
  <c r="AC2" i="2"/>
  <c r="AC112" i="2"/>
  <c r="AC431" i="2"/>
  <c r="AC188" i="2"/>
  <c r="AC19" i="2"/>
  <c r="AC271" i="2"/>
  <c r="AC629" i="2"/>
  <c r="AC316" i="2"/>
  <c r="AC594" i="2"/>
  <c r="AC484" i="2"/>
  <c r="AC451" i="2"/>
  <c r="AC574" i="2"/>
  <c r="AC726" i="2"/>
  <c r="AC220" i="2"/>
  <c r="AC87" i="2"/>
  <c r="AC263" i="2"/>
  <c r="AC77" i="2"/>
  <c r="AC343" i="2"/>
  <c r="AC472" i="2"/>
  <c r="AC374" i="2"/>
  <c r="AC189" i="2"/>
  <c r="AC434" i="2"/>
  <c r="AC614" i="2"/>
  <c r="AC669" i="2"/>
  <c r="AC247" i="2"/>
  <c r="AC172" i="2"/>
  <c r="AC370" i="2"/>
  <c r="AC79" i="2"/>
  <c r="AC519" i="2"/>
  <c r="AC380" i="2"/>
  <c r="AC508" i="2"/>
  <c r="AC108" i="2"/>
  <c r="AC653" i="2"/>
  <c r="AC701" i="2"/>
  <c r="AC403" i="2"/>
  <c r="AC420" i="2"/>
  <c r="AC39" i="2"/>
  <c r="AC718" i="2"/>
  <c r="AC86" i="2"/>
  <c r="AC281" i="2"/>
  <c r="AC99" i="2"/>
  <c r="AC145" i="2"/>
  <c r="AC291" i="2"/>
  <c r="AC15" i="2"/>
  <c r="AC240" i="2"/>
  <c r="AC208" i="2"/>
  <c r="AC529" i="2"/>
  <c r="AC511" i="2"/>
  <c r="AC224" i="2"/>
  <c r="AC411" i="2"/>
  <c r="AC116" i="2"/>
  <c r="AC385" i="2"/>
  <c r="AC246" i="2"/>
  <c r="AC457" i="2"/>
  <c r="AC349" i="2"/>
  <c r="AC52" i="2"/>
  <c r="AC430" i="2"/>
  <c r="AC635" i="2"/>
  <c r="AC205" i="2"/>
  <c r="AC487" i="2"/>
  <c r="AC731" i="2"/>
  <c r="AC668" i="2"/>
  <c r="AC565" i="2"/>
  <c r="AC106" i="2"/>
  <c r="AC400" i="2"/>
  <c r="AC341" i="2"/>
  <c r="AC729" i="2"/>
  <c r="AC612" i="2"/>
  <c r="AC142" i="2"/>
  <c r="AC413" i="2"/>
  <c r="AC532" i="2"/>
  <c r="AC110" i="2"/>
  <c r="AC617" i="2"/>
  <c r="AC693" i="2"/>
  <c r="AC243" i="2"/>
  <c r="AC435" i="2"/>
  <c r="AC128" i="2"/>
  <c r="AC499" i="2"/>
  <c r="AC687" i="2"/>
  <c r="AC28" i="2"/>
  <c r="AC547" i="2"/>
  <c r="AC657" i="2"/>
  <c r="AC476" i="2"/>
  <c r="AC338" i="2"/>
  <c r="AC59" i="2"/>
  <c r="AC22" i="2"/>
  <c r="AC319" i="2"/>
  <c r="AC124" i="2"/>
  <c r="AC494" i="2"/>
  <c r="AC461" i="2"/>
  <c r="AC459" i="2"/>
  <c r="AC667" i="2"/>
  <c r="AC237" i="2"/>
  <c r="AC647" i="2"/>
  <c r="AC386" i="2"/>
  <c r="AC523" i="2"/>
  <c r="AC183" i="2"/>
  <c r="AC278" i="2"/>
  <c r="AC674" i="2"/>
  <c r="AC600" i="2"/>
  <c r="AC545" i="2"/>
  <c r="AC709" i="2"/>
  <c r="AC363" i="2"/>
  <c r="AC21" i="2"/>
  <c r="AC633" i="2"/>
  <c r="AC734" i="2"/>
  <c r="AC209" i="2"/>
  <c r="AC391" i="2"/>
  <c r="AC409" i="2"/>
  <c r="AC412" i="2"/>
  <c r="AC226" i="2"/>
  <c r="AC175" i="2"/>
  <c r="AC514" i="2"/>
  <c r="AC190" i="2"/>
  <c r="AC20" i="2"/>
  <c r="AC29" i="2"/>
  <c r="AC644" i="2"/>
  <c r="AC610" i="2"/>
  <c r="AC299" i="2"/>
  <c r="AC360" i="2"/>
  <c r="AC632" i="2"/>
  <c r="AC57" i="2"/>
  <c r="AC55" i="2"/>
  <c r="AC147" i="2"/>
  <c r="AC122" i="2"/>
  <c r="AC432" i="2"/>
  <c r="AC146" i="2"/>
  <c r="AC537" i="2"/>
  <c r="AC463" i="2"/>
  <c r="AC447" i="2"/>
  <c r="AC504" i="2"/>
  <c r="AC429" i="2"/>
  <c r="AC89" i="2"/>
  <c r="AC82" i="2"/>
  <c r="AC215" i="2"/>
  <c r="AC555" i="2"/>
  <c r="AC342" i="2"/>
  <c r="AC482" i="2"/>
  <c r="AC483" i="2"/>
  <c r="AC125" i="2"/>
  <c r="AC255" i="2"/>
  <c r="AC625" i="2"/>
  <c r="AC604" i="2"/>
  <c r="AC540" i="2"/>
  <c r="AC90" i="2"/>
  <c r="AC303" i="2"/>
  <c r="AC58" i="2"/>
  <c r="AC62" i="2"/>
  <c r="AC34" i="2"/>
  <c r="AC732" i="2"/>
  <c r="AC307" i="2"/>
  <c r="AC404" i="2"/>
  <c r="AC655" i="2"/>
  <c r="AC471" i="2"/>
  <c r="AC50" i="2"/>
  <c r="AC560" i="2"/>
  <c r="AC672" i="2"/>
  <c r="AC467" i="2"/>
  <c r="AC270" i="2"/>
  <c r="AC25" i="2"/>
  <c r="AC130" i="2"/>
  <c r="AC683" i="2"/>
  <c r="AC261" i="2"/>
  <c r="AC421" i="2"/>
  <c r="AC397" i="2"/>
  <c r="AC290" i="2"/>
  <c r="AC364" i="2"/>
  <c r="AC706" i="2"/>
  <c r="AC642" i="2"/>
  <c r="AC725" i="2"/>
  <c r="AC705" i="2"/>
  <c r="AC178" i="2"/>
  <c r="AC260" i="2"/>
  <c r="AC697" i="2"/>
  <c r="AC228" i="2"/>
  <c r="AC230" i="2"/>
  <c r="AC585" i="2"/>
  <c r="AC509" i="2"/>
  <c r="AC335" i="2"/>
  <c r="AC682" i="2"/>
  <c r="AC140" i="2"/>
  <c r="AC638" i="2"/>
  <c r="AC717" i="2"/>
  <c r="AC134" i="2"/>
  <c r="AC88" i="2"/>
  <c r="AC186" i="2"/>
  <c r="AC333" i="2"/>
  <c r="AC252" i="2"/>
  <c r="AC179" i="2"/>
  <c r="AC104" i="2"/>
  <c r="AC149" i="2"/>
  <c r="AC473" i="2"/>
  <c r="AC367" i="2"/>
  <c r="AC268" i="2"/>
  <c r="AC730" i="2"/>
  <c r="AC67" i="2"/>
  <c r="AC607" i="2"/>
  <c r="AC131" i="2"/>
  <c r="AC543" i="2"/>
  <c r="AC536" i="2"/>
  <c r="AC690" i="2"/>
  <c r="AC621" i="2"/>
  <c r="AC327" i="2"/>
  <c r="AC279" i="2"/>
  <c r="AC702" i="2"/>
  <c r="AC542" i="2"/>
  <c r="AC355" i="2"/>
  <c r="AC334" i="2"/>
  <c r="AC393" i="2"/>
  <c r="AC477" i="2"/>
  <c r="AC129" i="2"/>
  <c r="AC383" i="2"/>
  <c r="AC735" i="2"/>
  <c r="AC546" i="2"/>
  <c r="AC158" i="2"/>
  <c r="AC686" i="2"/>
  <c r="AC658" i="2"/>
  <c r="AC258" i="2"/>
  <c r="AC650" i="2"/>
  <c r="AC721" i="2"/>
  <c r="AC556" i="2"/>
  <c r="AC703" i="2"/>
  <c r="AC584" i="2"/>
  <c r="AC619" i="2"/>
  <c r="AC490" i="2"/>
  <c r="AC566" i="2"/>
  <c r="AC339" i="2"/>
  <c r="AC105" i="2"/>
  <c r="AC591" i="2"/>
  <c r="AC516" i="2"/>
  <c r="AC692" i="2"/>
  <c r="AC70" i="2"/>
  <c r="AC676" i="2"/>
  <c r="AC132" i="2"/>
  <c r="AC340" i="2"/>
  <c r="AC573" i="2"/>
  <c r="AC406" i="2"/>
  <c r="AC637" i="2"/>
  <c r="AC284" i="2"/>
  <c r="AC452" i="2"/>
  <c r="AC101" i="2"/>
  <c r="AC423" i="2"/>
  <c r="AC253" i="2"/>
  <c r="AC365" i="2"/>
  <c r="AC575" i="2"/>
  <c r="AC259" i="2"/>
  <c r="AC422" i="2"/>
  <c r="AC563" i="2"/>
  <c r="AC505" i="2"/>
  <c r="AC728" i="2"/>
  <c r="AC245" i="2"/>
  <c r="AC346" i="2"/>
  <c r="AC458" i="2"/>
  <c r="AC206" i="2"/>
  <c r="AC468" i="2"/>
  <c r="AC679" i="2"/>
  <c r="AC506" i="2"/>
  <c r="AC310" i="2"/>
  <c r="AC418" i="2"/>
  <c r="AC570" i="2"/>
  <c r="AC493" i="2"/>
  <c r="AC522" i="2"/>
  <c r="AC553" i="2"/>
  <c r="AC599" i="2"/>
  <c r="AC478" i="2"/>
  <c r="AC550" i="2"/>
  <c r="AC194" i="2"/>
  <c r="AC218" i="2"/>
  <c r="AC622" i="2"/>
  <c r="AC329" i="2"/>
  <c r="AC248" i="2"/>
  <c r="AC211" i="2"/>
  <c r="AC651" i="2"/>
  <c r="AC313" i="2"/>
  <c r="AC402" i="2"/>
  <c r="AC443" i="2"/>
  <c r="AC589" i="2"/>
  <c r="AC520" i="2"/>
  <c r="AC378" i="2"/>
  <c r="AC684" i="2"/>
  <c r="AC580" i="2"/>
  <c r="AC707" i="2"/>
  <c r="AC387" i="2"/>
  <c r="AC719" i="2"/>
  <c r="AC608" i="2"/>
  <c r="AC377" i="2"/>
  <c r="AC265" i="2"/>
  <c r="AC577" i="2"/>
  <c r="AC285" i="2"/>
  <c r="AC414" i="2"/>
  <c r="AC436" i="2"/>
  <c r="AC515" i="2"/>
  <c r="AC602" i="2"/>
  <c r="AC415" i="2"/>
  <c r="AC711" i="2"/>
  <c r="AC691" i="2"/>
  <c r="AC407" i="2"/>
  <c r="AC698" i="2"/>
  <c r="AC677" i="2"/>
  <c r="AC590" i="2"/>
  <c r="AC720" i="2"/>
  <c r="AC704" i="2"/>
  <c r="AC736" i="2"/>
  <c r="AC712" i="2"/>
  <c r="AC671" i="2"/>
  <c r="AC615" i="2"/>
  <c r="AC648" i="2"/>
  <c r="AC699" i="2"/>
  <c r="AC601" i="2"/>
  <c r="AC579" i="2"/>
  <c r="AC713" i="2"/>
  <c r="AC606" i="2"/>
  <c r="AC715" i="2"/>
  <c r="AC722" i="2"/>
  <c r="AC623" i="2"/>
  <c r="AC666" i="2"/>
  <c r="AC708" i="2"/>
  <c r="AC724" i="2"/>
  <c r="AC673" i="2"/>
  <c r="AC578" i="2"/>
  <c r="AC680" i="2"/>
  <c r="AC670" i="2"/>
  <c r="AC694" i="2"/>
  <c r="AC646" i="2"/>
  <c r="AC733" i="2"/>
  <c r="N554" i="2"/>
  <c r="N527" i="2"/>
  <c r="N627" i="2"/>
  <c r="N156" i="2"/>
  <c r="N439" i="2"/>
  <c r="N539" i="2"/>
  <c r="N368" i="2"/>
  <c r="N486" i="2"/>
  <c r="N593" i="2"/>
  <c r="N330" i="2"/>
  <c r="N344" i="2"/>
  <c r="N496" i="2"/>
  <c r="N273" i="2"/>
  <c r="N685" i="2"/>
  <c r="N182" i="2"/>
  <c r="N166" i="2"/>
  <c r="N127" i="2"/>
  <c r="N450" i="2"/>
  <c r="N503" i="2"/>
  <c r="N659" i="2"/>
  <c r="N533" i="2"/>
  <c r="N80" i="2"/>
  <c r="N358" i="2"/>
  <c r="N440" i="2"/>
  <c r="N109" i="2"/>
  <c r="N282" i="2"/>
  <c r="N16" i="2"/>
  <c r="N198" i="2"/>
  <c r="N524" i="2"/>
  <c r="N359" i="2"/>
  <c r="N654" i="2"/>
  <c r="N628" i="2"/>
  <c r="N141" i="2"/>
  <c r="N95" i="2"/>
  <c r="N652" i="2"/>
  <c r="N65" i="2"/>
  <c r="N322" i="2"/>
  <c r="N630" i="2"/>
  <c r="N6" i="2"/>
  <c r="N97" i="2"/>
  <c r="N94" i="2"/>
  <c r="N541" i="2"/>
  <c r="N23" i="2"/>
  <c r="N223" i="2"/>
  <c r="N301" i="2"/>
  <c r="N495" i="2"/>
  <c r="N217" i="2"/>
  <c r="N561" i="2"/>
  <c r="N300" i="2"/>
  <c r="N398" i="2"/>
  <c r="N176" i="2"/>
  <c r="N85" i="2"/>
  <c r="N611" i="2"/>
  <c r="N160" i="2"/>
  <c r="N71" i="2"/>
  <c r="N475" i="2"/>
  <c r="N60" i="2"/>
  <c r="N521" i="2"/>
  <c r="N137" i="2"/>
  <c r="N469" i="2"/>
  <c r="N544" i="2"/>
  <c r="N196" i="2"/>
  <c r="N326" i="2"/>
  <c r="N314" i="2"/>
  <c r="N501" i="2"/>
  <c r="N460" i="2"/>
  <c r="N212" i="2"/>
  <c r="N293" i="2"/>
  <c r="N596" i="2"/>
  <c r="N394" i="2"/>
  <c r="N321" i="2"/>
  <c r="N152" i="2"/>
  <c r="N465" i="2"/>
  <c r="N444" i="2"/>
  <c r="N286" i="2"/>
  <c r="N98" i="2"/>
  <c r="N114" i="2"/>
  <c r="N180" i="2"/>
  <c r="N177" i="2"/>
  <c r="N317" i="2"/>
  <c r="N325" i="2"/>
  <c r="N4" i="2"/>
  <c r="N256" i="2"/>
  <c r="N517" i="2"/>
  <c r="N513" i="2"/>
  <c r="N92" i="2"/>
  <c r="N213" i="2"/>
  <c r="N51" i="2"/>
  <c r="N272" i="2"/>
  <c r="N592" i="2"/>
  <c r="N17" i="2"/>
  <c r="N353" i="2"/>
  <c r="N7" i="2"/>
  <c r="N645" i="2"/>
  <c r="N396" i="2"/>
  <c r="N47" i="2"/>
  <c r="N266" i="2"/>
  <c r="N336" i="2"/>
  <c r="N54" i="2"/>
  <c r="N295" i="2"/>
  <c r="N168" i="2"/>
  <c r="N395" i="2"/>
  <c r="N289" i="2"/>
  <c r="N234" i="2"/>
  <c r="N235" i="2"/>
  <c r="N154" i="2"/>
  <c r="N257" i="2"/>
  <c r="N531" i="2"/>
  <c r="N103" i="2"/>
  <c r="N424" i="2"/>
  <c r="N276" i="2"/>
  <c r="N161" i="2"/>
  <c r="N38" i="2"/>
  <c r="N221" i="2"/>
  <c r="N634" i="2"/>
  <c r="N558" i="2"/>
  <c r="N345" i="2"/>
  <c r="N167" i="2"/>
  <c r="N696" i="2"/>
  <c r="N203" i="2"/>
  <c r="N11" i="2"/>
  <c r="N497" i="2"/>
  <c r="N43" i="2"/>
  <c r="N351" i="2"/>
  <c r="N222" i="2"/>
  <c r="N231" i="2"/>
  <c r="N308" i="2"/>
  <c r="N438" i="2"/>
  <c r="N214" i="2"/>
  <c r="N40" i="2"/>
  <c r="N185" i="2"/>
  <c r="N148" i="2"/>
  <c r="N352" i="2"/>
  <c r="N332" i="2"/>
  <c r="N442" i="2"/>
  <c r="N187" i="2"/>
  <c r="N609" i="2"/>
  <c r="N311" i="2"/>
  <c r="N33" i="2"/>
  <c r="N264" i="2"/>
  <c r="N441" i="2"/>
  <c r="N723" i="2"/>
  <c r="N83" i="2"/>
  <c r="N688" i="2"/>
  <c r="N371" i="2"/>
  <c r="N361" i="2"/>
  <c r="N500" i="2"/>
  <c r="N275" i="2"/>
  <c r="N120" i="2"/>
  <c r="N199" i="2"/>
  <c r="N241" i="2"/>
  <c r="N372" i="2"/>
  <c r="N219" i="2"/>
  <c r="N171" i="2"/>
  <c r="N165" i="2"/>
  <c r="N474" i="2"/>
  <c r="N571" i="2"/>
  <c r="N538" i="2"/>
  <c r="N551" i="2"/>
  <c r="N534" i="2"/>
  <c r="N30" i="2"/>
  <c r="N376" i="2"/>
  <c r="N249" i="2"/>
  <c r="N36" i="2"/>
  <c r="N389" i="2"/>
  <c r="N512" i="2"/>
  <c r="N636" i="2"/>
  <c r="N498" i="2"/>
  <c r="N162" i="2"/>
  <c r="N624" i="2"/>
  <c r="N3" i="2"/>
  <c r="N123" i="2"/>
  <c r="N549" i="2"/>
  <c r="N568" i="2"/>
  <c r="N14" i="2"/>
  <c r="N354" i="2"/>
  <c r="N126" i="2"/>
  <c r="N492" i="2"/>
  <c r="N640" i="2"/>
  <c r="N195" i="2"/>
  <c r="N197" i="2"/>
  <c r="N202" i="2"/>
  <c r="N164" i="2"/>
  <c r="N35" i="2"/>
  <c r="N425" i="2"/>
  <c r="N595" i="2"/>
  <c r="N45" i="2"/>
  <c r="N660" i="2"/>
  <c r="N408" i="2"/>
  <c r="N569" i="2"/>
  <c r="N274" i="2"/>
  <c r="N157" i="2"/>
  <c r="N681" i="2"/>
  <c r="N649" i="2"/>
  <c r="N366" i="2"/>
  <c r="N375" i="2"/>
  <c r="N631" i="2"/>
  <c r="N64" i="2"/>
  <c r="N78" i="2"/>
  <c r="N419" i="2"/>
  <c r="N448" i="2"/>
  <c r="N485" i="2"/>
  <c r="N526" i="2"/>
  <c r="N620" i="2"/>
  <c r="N262" i="2"/>
  <c r="N586" i="2"/>
  <c r="N41" i="2"/>
  <c r="N68" i="2"/>
  <c r="N320" i="2"/>
  <c r="N449" i="2"/>
  <c r="N362" i="2"/>
  <c r="N242" i="2"/>
  <c r="N381" i="2"/>
  <c r="N507" i="2"/>
  <c r="N155" i="2"/>
  <c r="N502" i="2"/>
  <c r="N616" i="2"/>
  <c r="N298" i="2"/>
  <c r="N379" i="2"/>
  <c r="N201" i="2"/>
  <c r="N84" i="2"/>
  <c r="N292" i="2"/>
  <c r="N557" i="2"/>
  <c r="N572" i="2"/>
  <c r="N309" i="2"/>
  <c r="N587" i="2"/>
  <c r="N462" i="2"/>
  <c r="N73" i="2"/>
  <c r="N665" i="2"/>
  <c r="N269" i="2"/>
  <c r="N102" i="2"/>
  <c r="N583" i="2"/>
  <c r="N150" i="2"/>
  <c r="N518" i="2"/>
  <c r="N562" i="2"/>
  <c r="N727" i="2"/>
  <c r="N81" i="2"/>
  <c r="N294" i="2"/>
  <c r="N700" i="2"/>
  <c r="N525" i="2"/>
  <c r="N656" i="2"/>
  <c r="N695" i="2"/>
  <c r="N433" i="2"/>
  <c r="N302" i="2"/>
  <c r="N287" i="2"/>
  <c r="N229" i="2"/>
  <c r="N331" i="2"/>
  <c r="N588" i="2"/>
  <c r="N135" i="2"/>
  <c r="N18" i="2"/>
  <c r="N118" i="2"/>
  <c r="N72" i="2"/>
  <c r="N323" i="2"/>
  <c r="N455" i="2"/>
  <c r="N348" i="2"/>
  <c r="N32" i="2"/>
  <c r="N267" i="2"/>
  <c r="N328" i="2"/>
  <c r="N567" i="2"/>
  <c r="N69" i="2"/>
  <c r="N445" i="2"/>
  <c r="N26" i="2"/>
  <c r="N66" i="2"/>
  <c r="N96" i="2"/>
  <c r="N305" i="2"/>
  <c r="N559" i="2"/>
  <c r="N405" i="2"/>
  <c r="N552" i="2"/>
  <c r="N605" i="2"/>
  <c r="N470" i="2"/>
  <c r="N356" i="2"/>
  <c r="N163" i="2"/>
  <c r="N564" i="2"/>
  <c r="N357" i="2"/>
  <c r="N373" i="2"/>
  <c r="N399" i="2"/>
  <c r="N254" i="2"/>
  <c r="N488" i="2"/>
  <c r="N42" i="2"/>
  <c r="N117" i="2"/>
  <c r="N170" i="2"/>
  <c r="N227" i="2"/>
  <c r="N347" i="2"/>
  <c r="N283" i="2"/>
  <c r="N93" i="2"/>
  <c r="N437" i="2"/>
  <c r="N489" i="2"/>
  <c r="N716" i="2"/>
  <c r="N49" i="2"/>
  <c r="N63" i="2"/>
  <c r="N613" i="2"/>
  <c r="N100" i="2"/>
  <c r="N216" i="2"/>
  <c r="N548" i="2"/>
  <c r="N48" i="2"/>
  <c r="N428" i="2"/>
  <c r="N350" i="2"/>
  <c r="N416" i="2"/>
  <c r="N662" i="2"/>
  <c r="N641" i="2"/>
  <c r="N236" i="2"/>
  <c r="N200" i="2"/>
  <c r="N136" i="2"/>
  <c r="N618" i="2"/>
  <c r="N251" i="2"/>
  <c r="N337" i="2"/>
  <c r="N139" i="2"/>
  <c r="N318" i="2"/>
  <c r="N250" i="2"/>
  <c r="N491" i="2"/>
  <c r="N225" i="2"/>
  <c r="N446" i="2"/>
  <c r="N306" i="2"/>
  <c r="N382" i="2"/>
  <c r="N233" i="2"/>
  <c r="N384" i="2"/>
  <c r="N639" i="2"/>
  <c r="N192" i="2"/>
  <c r="N193" i="2"/>
  <c r="N121" i="2"/>
  <c r="N582" i="2"/>
  <c r="N13" i="2"/>
  <c r="N184" i="2"/>
  <c r="N9" i="2"/>
  <c r="N207" i="2"/>
  <c r="N76" i="2"/>
  <c r="N417" i="2"/>
  <c r="N8" i="2"/>
  <c r="N107" i="2"/>
  <c r="N24" i="2"/>
  <c r="N643" i="2"/>
  <c r="N510" i="2"/>
  <c r="N44" i="2"/>
  <c r="N661" i="2"/>
  <c r="N91" i="2"/>
  <c r="N144" i="2"/>
  <c r="N714" i="2"/>
  <c r="N46" i="2"/>
  <c r="N453" i="2"/>
  <c r="N427" i="2"/>
  <c r="N479" i="2"/>
  <c r="N597" i="2"/>
  <c r="N37" i="2"/>
  <c r="N75" i="2"/>
  <c r="N675" i="2"/>
  <c r="N710" i="2"/>
  <c r="N456" i="2"/>
  <c r="N280" i="2"/>
  <c r="N61" i="2"/>
  <c r="N296" i="2"/>
  <c r="N238" i="2"/>
  <c r="N315" i="2"/>
  <c r="N466" i="2"/>
  <c r="N113" i="2"/>
  <c r="N401" i="2"/>
  <c r="N535" i="2"/>
  <c r="N119" i="2"/>
  <c r="N663" i="2"/>
  <c r="N312" i="2"/>
  <c r="N410" i="2"/>
  <c r="N581" i="2"/>
  <c r="N173" i="2"/>
  <c r="N576" i="2"/>
  <c r="N603" i="2"/>
  <c r="N324" i="2"/>
  <c r="N143" i="2"/>
  <c r="N204" i="2"/>
  <c r="N210" i="2"/>
  <c r="N598" i="2"/>
  <c r="N304" i="2"/>
  <c r="N388" i="2"/>
  <c r="N297" i="2"/>
  <c r="N277" i="2"/>
  <c r="N111" i="2"/>
  <c r="N530" i="2"/>
  <c r="N232" i="2"/>
  <c r="N689" i="2"/>
  <c r="N528" i="2"/>
  <c r="N664" i="2"/>
  <c r="N181" i="2"/>
  <c r="N244" i="2"/>
  <c r="N56" i="2"/>
  <c r="N464" i="2"/>
  <c r="N288" i="2"/>
  <c r="N151" i="2"/>
  <c r="N369" i="2"/>
  <c r="N74" i="2"/>
  <c r="N153" i="2"/>
  <c r="N169" i="2"/>
  <c r="N392" i="2"/>
  <c r="N31" i="2"/>
  <c r="N678" i="2"/>
  <c r="N480" i="2"/>
  <c r="N53" i="2"/>
  <c r="N115" i="2"/>
  <c r="N138" i="2"/>
  <c r="N626" i="2"/>
  <c r="N27" i="2"/>
  <c r="N390" i="2"/>
  <c r="N133" i="2"/>
  <c r="N5" i="2"/>
  <c r="N159" i="2"/>
  <c r="N454" i="2"/>
  <c r="N426" i="2"/>
  <c r="N174" i="2"/>
  <c r="N239" i="2"/>
  <c r="N191" i="2"/>
  <c r="N12" i="2"/>
  <c r="N481" i="2"/>
  <c r="N10" i="2"/>
  <c r="N2" i="2"/>
  <c r="N112" i="2"/>
  <c r="N431" i="2"/>
  <c r="N188" i="2"/>
  <c r="N19" i="2"/>
  <c r="N271" i="2"/>
  <c r="N629" i="2"/>
  <c r="N316" i="2"/>
  <c r="N594" i="2"/>
  <c r="N484" i="2"/>
  <c r="N451" i="2"/>
  <c r="N574" i="2"/>
  <c r="N726" i="2"/>
  <c r="N220" i="2"/>
  <c r="N87" i="2"/>
  <c r="N263" i="2"/>
  <c r="N77" i="2"/>
  <c r="N343" i="2"/>
  <c r="N472" i="2"/>
  <c r="N374" i="2"/>
  <c r="N189" i="2"/>
  <c r="N434" i="2"/>
  <c r="N614" i="2"/>
  <c r="N669" i="2"/>
  <c r="N247" i="2"/>
  <c r="N172" i="2"/>
  <c r="N370" i="2"/>
  <c r="N79" i="2"/>
  <c r="N519" i="2"/>
  <c r="N380" i="2"/>
  <c r="N508" i="2"/>
  <c r="N108" i="2"/>
  <c r="N653" i="2"/>
  <c r="N701" i="2"/>
  <c r="N403" i="2"/>
  <c r="N420" i="2"/>
  <c r="N39" i="2"/>
  <c r="N718" i="2"/>
  <c r="N86" i="2"/>
  <c r="N281" i="2"/>
  <c r="N99" i="2"/>
  <c r="N145" i="2"/>
  <c r="N291" i="2"/>
  <c r="N15" i="2"/>
  <c r="N240" i="2"/>
  <c r="N208" i="2"/>
  <c r="N529" i="2"/>
  <c r="N511" i="2"/>
  <c r="N224" i="2"/>
  <c r="N411" i="2"/>
  <c r="N116" i="2"/>
  <c r="N385" i="2"/>
  <c r="N246" i="2"/>
  <c r="N457" i="2"/>
  <c r="N349" i="2"/>
  <c r="N52" i="2"/>
  <c r="N430" i="2"/>
  <c r="N635" i="2"/>
  <c r="N205" i="2"/>
  <c r="N487" i="2"/>
  <c r="N731" i="2"/>
  <c r="N668" i="2"/>
  <c r="N565" i="2"/>
  <c r="N106" i="2"/>
  <c r="N400" i="2"/>
  <c r="N341" i="2"/>
  <c r="N729" i="2"/>
  <c r="N612" i="2"/>
  <c r="N142" i="2"/>
  <c r="N413" i="2"/>
  <c r="N532" i="2"/>
  <c r="N110" i="2"/>
  <c r="N617" i="2"/>
  <c r="N693" i="2"/>
  <c r="N243" i="2"/>
  <c r="N435" i="2"/>
  <c r="N128" i="2"/>
  <c r="N499" i="2"/>
  <c r="N687" i="2"/>
  <c r="N28" i="2"/>
  <c r="N547" i="2"/>
  <c r="N657" i="2"/>
  <c r="N476" i="2"/>
  <c r="N338" i="2"/>
  <c r="N59" i="2"/>
  <c r="N22" i="2"/>
  <c r="N319" i="2"/>
  <c r="N124" i="2"/>
  <c r="N494" i="2"/>
  <c r="N461" i="2"/>
  <c r="N459" i="2"/>
  <c r="N667" i="2"/>
  <c r="N237" i="2"/>
  <c r="N647" i="2"/>
  <c r="N386" i="2"/>
  <c r="N523" i="2"/>
  <c r="N183" i="2"/>
  <c r="N278" i="2"/>
  <c r="N674" i="2"/>
  <c r="N600" i="2"/>
  <c r="N545" i="2"/>
  <c r="N709" i="2"/>
  <c r="N363" i="2"/>
  <c r="N21" i="2"/>
  <c r="N633" i="2"/>
  <c r="N734" i="2"/>
  <c r="N209" i="2"/>
  <c r="N391" i="2"/>
  <c r="N409" i="2"/>
  <c r="N412" i="2"/>
  <c r="N226" i="2"/>
  <c r="N175" i="2"/>
  <c r="N514" i="2"/>
  <c r="N190" i="2"/>
  <c r="N20" i="2"/>
  <c r="N29" i="2"/>
  <c r="N644" i="2"/>
  <c r="N610" i="2"/>
  <c r="N299" i="2"/>
  <c r="N360" i="2"/>
  <c r="N632" i="2"/>
  <c r="N57" i="2"/>
  <c r="N55" i="2"/>
  <c r="N147" i="2"/>
  <c r="N122" i="2"/>
  <c r="N432" i="2"/>
  <c r="N146" i="2"/>
  <c r="N537" i="2"/>
  <c r="N463" i="2"/>
  <c r="N447" i="2"/>
  <c r="N504" i="2"/>
  <c r="N429" i="2"/>
  <c r="N89" i="2"/>
  <c r="N82" i="2"/>
  <c r="N215" i="2"/>
  <c r="N555" i="2"/>
  <c r="N342" i="2"/>
  <c r="N482" i="2"/>
  <c r="N483" i="2"/>
  <c r="N125" i="2"/>
  <c r="N255" i="2"/>
  <c r="N625" i="2"/>
  <c r="N604" i="2"/>
  <c r="N540" i="2"/>
  <c r="N90" i="2"/>
  <c r="N303" i="2"/>
  <c r="N58" i="2"/>
  <c r="N62" i="2"/>
  <c r="N34" i="2"/>
  <c r="N732" i="2"/>
  <c r="N307" i="2"/>
  <c r="N404" i="2"/>
  <c r="N655" i="2"/>
  <c r="N471" i="2"/>
  <c r="N50" i="2"/>
  <c r="N560" i="2"/>
  <c r="N672" i="2"/>
  <c r="N467" i="2"/>
  <c r="N270" i="2"/>
  <c r="N25" i="2"/>
  <c r="N130" i="2"/>
  <c r="N683" i="2"/>
  <c r="N261" i="2"/>
  <c r="N421" i="2"/>
  <c r="N397" i="2"/>
  <c r="N290" i="2"/>
  <c r="N364" i="2"/>
  <c r="N706" i="2"/>
  <c r="N642" i="2"/>
  <c r="N725" i="2"/>
  <c r="N705" i="2"/>
  <c r="N178" i="2"/>
  <c r="N260" i="2"/>
  <c r="N697" i="2"/>
  <c r="N228" i="2"/>
  <c r="N230" i="2"/>
  <c r="N585" i="2"/>
  <c r="N509" i="2"/>
  <c r="N335" i="2"/>
  <c r="N682" i="2"/>
  <c r="N140" i="2"/>
  <c r="N638" i="2"/>
  <c r="N717" i="2"/>
  <c r="N134" i="2"/>
  <c r="N88" i="2"/>
  <c r="N186" i="2"/>
  <c r="N333" i="2"/>
  <c r="N252" i="2"/>
  <c r="N179" i="2"/>
  <c r="N104" i="2"/>
  <c r="N149" i="2"/>
  <c r="N473" i="2"/>
  <c r="N367" i="2"/>
  <c r="N268" i="2"/>
  <c r="N730" i="2"/>
  <c r="N67" i="2"/>
  <c r="N607" i="2"/>
  <c r="N131" i="2"/>
  <c r="N543" i="2"/>
  <c r="N536" i="2"/>
  <c r="N690" i="2"/>
  <c r="N621" i="2"/>
  <c r="N327" i="2"/>
  <c r="N279" i="2"/>
  <c r="N702" i="2"/>
  <c r="N542" i="2"/>
  <c r="N355" i="2"/>
  <c r="N334" i="2"/>
  <c r="N393" i="2"/>
  <c r="N477" i="2"/>
  <c r="N129" i="2"/>
  <c r="N383" i="2"/>
  <c r="N735" i="2"/>
  <c r="N546" i="2"/>
  <c r="N158" i="2"/>
  <c r="N686" i="2"/>
  <c r="N658" i="2"/>
  <c r="N258" i="2"/>
  <c r="N650" i="2"/>
  <c r="N721" i="2"/>
  <c r="N556" i="2"/>
  <c r="N703" i="2"/>
  <c r="N584" i="2"/>
  <c r="N619" i="2"/>
  <c r="N490" i="2"/>
  <c r="N566" i="2"/>
  <c r="N339" i="2"/>
  <c r="N105" i="2"/>
  <c r="N591" i="2"/>
  <c r="N516" i="2"/>
  <c r="N692" i="2"/>
  <c r="N70" i="2"/>
  <c r="N676" i="2"/>
  <c r="N132" i="2"/>
  <c r="N340" i="2"/>
  <c r="N573" i="2"/>
  <c r="N406" i="2"/>
  <c r="N637" i="2"/>
  <c r="N284" i="2"/>
  <c r="N452" i="2"/>
  <c r="N101" i="2"/>
  <c r="N423" i="2"/>
  <c r="N253" i="2"/>
  <c r="N365" i="2"/>
  <c r="N575" i="2"/>
  <c r="N259" i="2"/>
  <c r="N422" i="2"/>
  <c r="N563" i="2"/>
  <c r="N505" i="2"/>
  <c r="N728" i="2"/>
  <c r="N245" i="2"/>
  <c r="N346" i="2"/>
  <c r="N458" i="2"/>
  <c r="N206" i="2"/>
  <c r="N468" i="2"/>
  <c r="N679" i="2"/>
  <c r="N506" i="2"/>
  <c r="N310" i="2"/>
  <c r="N418" i="2"/>
  <c r="N570" i="2"/>
  <c r="N493" i="2"/>
  <c r="N522" i="2"/>
  <c r="N553" i="2"/>
  <c r="N599" i="2"/>
  <c r="N478" i="2"/>
  <c r="N550" i="2"/>
  <c r="N194" i="2"/>
  <c r="N218" i="2"/>
  <c r="N622" i="2"/>
  <c r="N329" i="2"/>
  <c r="N248" i="2"/>
  <c r="N211" i="2"/>
  <c r="N651" i="2"/>
  <c r="N313" i="2"/>
  <c r="N402" i="2"/>
  <c r="N443" i="2"/>
  <c r="N589" i="2"/>
  <c r="N520" i="2"/>
  <c r="N378" i="2"/>
  <c r="N684" i="2"/>
  <c r="N580" i="2"/>
  <c r="N707" i="2"/>
  <c r="N387" i="2"/>
  <c r="N719" i="2"/>
  <c r="N608" i="2"/>
  <c r="N377" i="2"/>
  <c r="N265" i="2"/>
  <c r="N577" i="2"/>
  <c r="N285" i="2"/>
  <c r="N414" i="2"/>
  <c r="N436" i="2"/>
  <c r="N515" i="2"/>
  <c r="N602" i="2"/>
  <c r="N415" i="2"/>
  <c r="N711" i="2"/>
  <c r="N691" i="2"/>
  <c r="N407" i="2"/>
  <c r="N698" i="2"/>
  <c r="N677" i="2"/>
  <c r="N590" i="2"/>
  <c r="N720" i="2"/>
  <c r="N704" i="2"/>
  <c r="N736" i="2"/>
  <c r="N712" i="2"/>
  <c r="N671" i="2"/>
  <c r="N615" i="2"/>
  <c r="N648" i="2"/>
  <c r="N699" i="2"/>
  <c r="N601" i="2"/>
  <c r="N579" i="2"/>
  <c r="N713" i="2"/>
  <c r="N606" i="2"/>
  <c r="N715" i="2"/>
  <c r="N722" i="2"/>
  <c r="N623" i="2"/>
  <c r="N666" i="2"/>
  <c r="N708" i="2"/>
  <c r="N724" i="2"/>
  <c r="N673" i="2"/>
  <c r="N578" i="2"/>
  <c r="N680" i="2"/>
  <c r="N670" i="2"/>
  <c r="N694" i="2"/>
  <c r="N646" i="2"/>
  <c r="N733" i="2"/>
  <c r="L554" i="2"/>
  <c r="L527" i="2"/>
  <c r="L627" i="2"/>
  <c r="L156" i="2"/>
  <c r="L439" i="2"/>
  <c r="L539" i="2"/>
  <c r="L368" i="2"/>
  <c r="L486" i="2"/>
  <c r="L593" i="2"/>
  <c r="L330" i="2"/>
  <c r="L344" i="2"/>
  <c r="L496" i="2"/>
  <c r="L273" i="2"/>
  <c r="L685" i="2"/>
  <c r="L182" i="2"/>
  <c r="L166" i="2"/>
  <c r="L127" i="2"/>
  <c r="L450" i="2"/>
  <c r="L503" i="2"/>
  <c r="L659" i="2"/>
  <c r="L533" i="2"/>
  <c r="L80" i="2"/>
  <c r="L358" i="2"/>
  <c r="L440" i="2"/>
  <c r="L109" i="2"/>
  <c r="L282" i="2"/>
  <c r="L16" i="2"/>
  <c r="L198" i="2"/>
  <c r="L524" i="2"/>
  <c r="L359" i="2"/>
  <c r="L654" i="2"/>
  <c r="L628" i="2"/>
  <c r="L141" i="2"/>
  <c r="L95" i="2"/>
  <c r="L652" i="2"/>
  <c r="L65" i="2"/>
  <c r="L322" i="2"/>
  <c r="L630" i="2"/>
  <c r="L6" i="2"/>
  <c r="L97" i="2"/>
  <c r="L94" i="2"/>
  <c r="L541" i="2"/>
  <c r="L23" i="2"/>
  <c r="L223" i="2"/>
  <c r="L301" i="2"/>
  <c r="L495" i="2"/>
  <c r="L217" i="2"/>
  <c r="L561" i="2"/>
  <c r="L300" i="2"/>
  <c r="L398" i="2"/>
  <c r="L176" i="2"/>
  <c r="L85" i="2"/>
  <c r="L611" i="2"/>
  <c r="L160" i="2"/>
  <c r="L71" i="2"/>
  <c r="L475" i="2"/>
  <c r="L60" i="2"/>
  <c r="L521" i="2"/>
  <c r="L137" i="2"/>
  <c r="L469" i="2"/>
  <c r="L544" i="2"/>
  <c r="L196" i="2"/>
  <c r="L326" i="2"/>
  <c r="L314" i="2"/>
  <c r="L501" i="2"/>
  <c r="L460" i="2"/>
  <c r="L212" i="2"/>
  <c r="L293" i="2"/>
  <c r="L596" i="2"/>
  <c r="L394" i="2"/>
  <c r="L321" i="2"/>
  <c r="L152" i="2"/>
  <c r="L465" i="2"/>
  <c r="L444" i="2"/>
  <c r="L286" i="2"/>
  <c r="L98" i="2"/>
  <c r="L114" i="2"/>
  <c r="L180" i="2"/>
  <c r="L177" i="2"/>
  <c r="L317" i="2"/>
  <c r="L325" i="2"/>
  <c r="L4" i="2"/>
  <c r="L256" i="2"/>
  <c r="L517" i="2"/>
  <c r="L513" i="2"/>
  <c r="L92" i="2"/>
  <c r="L213" i="2"/>
  <c r="L51" i="2"/>
  <c r="L272" i="2"/>
  <c r="L592" i="2"/>
  <c r="L17" i="2"/>
  <c r="L353" i="2"/>
  <c r="L7" i="2"/>
  <c r="L645" i="2"/>
  <c r="L396" i="2"/>
  <c r="L47" i="2"/>
  <c r="L266" i="2"/>
  <c r="L336" i="2"/>
  <c r="L54" i="2"/>
  <c r="L295" i="2"/>
  <c r="L168" i="2"/>
  <c r="L395" i="2"/>
  <c r="L289" i="2"/>
  <c r="L234" i="2"/>
  <c r="L235" i="2"/>
  <c r="L154" i="2"/>
  <c r="L257" i="2"/>
  <c r="L531" i="2"/>
  <c r="L103" i="2"/>
  <c r="L424" i="2"/>
  <c r="L276" i="2"/>
  <c r="L161" i="2"/>
  <c r="L38" i="2"/>
  <c r="L221" i="2"/>
  <c r="L634" i="2"/>
  <c r="L558" i="2"/>
  <c r="L345" i="2"/>
  <c r="L167" i="2"/>
  <c r="L696" i="2"/>
  <c r="L203" i="2"/>
  <c r="L11" i="2"/>
  <c r="L497" i="2"/>
  <c r="L43" i="2"/>
  <c r="L351" i="2"/>
  <c r="L222" i="2"/>
  <c r="L231" i="2"/>
  <c r="L308" i="2"/>
  <c r="L438" i="2"/>
  <c r="L214" i="2"/>
  <c r="L40" i="2"/>
  <c r="L185" i="2"/>
  <c r="L148" i="2"/>
  <c r="L352" i="2"/>
  <c r="L332" i="2"/>
  <c r="L442" i="2"/>
  <c r="L187" i="2"/>
  <c r="L609" i="2"/>
  <c r="L311" i="2"/>
  <c r="L33" i="2"/>
  <c r="L264" i="2"/>
  <c r="L441" i="2"/>
  <c r="L723" i="2"/>
  <c r="L83" i="2"/>
  <c r="L688" i="2"/>
  <c r="L371" i="2"/>
  <c r="L361" i="2"/>
  <c r="L500" i="2"/>
  <c r="L275" i="2"/>
  <c r="L120" i="2"/>
  <c r="L199" i="2"/>
  <c r="L241" i="2"/>
  <c r="L372" i="2"/>
  <c r="L219" i="2"/>
  <c r="L171" i="2"/>
  <c r="L165" i="2"/>
  <c r="L474" i="2"/>
  <c r="L571" i="2"/>
  <c r="L538" i="2"/>
  <c r="L551" i="2"/>
  <c r="L534" i="2"/>
  <c r="L30" i="2"/>
  <c r="L376" i="2"/>
  <c r="L249" i="2"/>
  <c r="L36" i="2"/>
  <c r="L389" i="2"/>
  <c r="L512" i="2"/>
  <c r="L636" i="2"/>
  <c r="L498" i="2"/>
  <c r="L162" i="2"/>
  <c r="L624" i="2"/>
  <c r="L3" i="2"/>
  <c r="L123" i="2"/>
  <c r="L549" i="2"/>
  <c r="L568" i="2"/>
  <c r="L14" i="2"/>
  <c r="L354" i="2"/>
  <c r="L126" i="2"/>
  <c r="L492" i="2"/>
  <c r="L640" i="2"/>
  <c r="L195" i="2"/>
  <c r="L197" i="2"/>
  <c r="L202" i="2"/>
  <c r="L164" i="2"/>
  <c r="L35" i="2"/>
  <c r="L425" i="2"/>
  <c r="L595" i="2"/>
  <c r="L45" i="2"/>
  <c r="L660" i="2"/>
  <c r="L408" i="2"/>
  <c r="L569" i="2"/>
  <c r="L274" i="2"/>
  <c r="L157" i="2"/>
  <c r="L681" i="2"/>
  <c r="L649" i="2"/>
  <c r="L366" i="2"/>
  <c r="L375" i="2"/>
  <c r="L631" i="2"/>
  <c r="L64" i="2"/>
  <c r="L78" i="2"/>
  <c r="L419" i="2"/>
  <c r="L448" i="2"/>
  <c r="L485" i="2"/>
  <c r="L526" i="2"/>
  <c r="L620" i="2"/>
  <c r="L262" i="2"/>
  <c r="L586" i="2"/>
  <c r="L41" i="2"/>
  <c r="L68" i="2"/>
  <c r="L320" i="2"/>
  <c r="L449" i="2"/>
  <c r="L362" i="2"/>
  <c r="L242" i="2"/>
  <c r="L381" i="2"/>
  <c r="L507" i="2"/>
  <c r="L155" i="2"/>
  <c r="L502" i="2"/>
  <c r="L616" i="2"/>
  <c r="L298" i="2"/>
  <c r="L379" i="2"/>
  <c r="L201" i="2"/>
  <c r="L84" i="2"/>
  <c r="L292" i="2"/>
  <c r="L557" i="2"/>
  <c r="L572" i="2"/>
  <c r="L309" i="2"/>
  <c r="L587" i="2"/>
  <c r="L462" i="2"/>
  <c r="L73" i="2"/>
  <c r="L665" i="2"/>
  <c r="L269" i="2"/>
  <c r="L102" i="2"/>
  <c r="L583" i="2"/>
  <c r="L150" i="2"/>
  <c r="L518" i="2"/>
  <c r="L562" i="2"/>
  <c r="L727" i="2"/>
  <c r="L81" i="2"/>
  <c r="L294" i="2"/>
  <c r="L700" i="2"/>
  <c r="L525" i="2"/>
  <c r="L656" i="2"/>
  <c r="L695" i="2"/>
  <c r="L433" i="2"/>
  <c r="L302" i="2"/>
  <c r="L287" i="2"/>
  <c r="L229" i="2"/>
  <c r="L331" i="2"/>
  <c r="L588" i="2"/>
  <c r="L135" i="2"/>
  <c r="L18" i="2"/>
  <c r="L118" i="2"/>
  <c r="L72" i="2"/>
  <c r="L323" i="2"/>
  <c r="L455" i="2"/>
  <c r="L348" i="2"/>
  <c r="L32" i="2"/>
  <c r="L267" i="2"/>
  <c r="L328" i="2"/>
  <c r="L567" i="2"/>
  <c r="L69" i="2"/>
  <c r="L445" i="2"/>
  <c r="L26" i="2"/>
  <c r="L66" i="2"/>
  <c r="L96" i="2"/>
  <c r="L305" i="2"/>
  <c r="L559" i="2"/>
  <c r="L405" i="2"/>
  <c r="L552" i="2"/>
  <c r="L605" i="2"/>
  <c r="L470" i="2"/>
  <c r="L356" i="2"/>
  <c r="L163" i="2"/>
  <c r="L564" i="2"/>
  <c r="L357" i="2"/>
  <c r="L373" i="2"/>
  <c r="L399" i="2"/>
  <c r="L254" i="2"/>
  <c r="L488" i="2"/>
  <c r="L42" i="2"/>
  <c r="L117" i="2"/>
  <c r="L170" i="2"/>
  <c r="L227" i="2"/>
  <c r="L347" i="2"/>
  <c r="L283" i="2"/>
  <c r="L93" i="2"/>
  <c r="L437" i="2"/>
  <c r="L489" i="2"/>
  <c r="L716" i="2"/>
  <c r="L49" i="2"/>
  <c r="L63" i="2"/>
  <c r="L613" i="2"/>
  <c r="L100" i="2"/>
  <c r="L216" i="2"/>
  <c r="L548" i="2"/>
  <c r="L48" i="2"/>
  <c r="L428" i="2"/>
  <c r="L350" i="2"/>
  <c r="L416" i="2"/>
  <c r="L662" i="2"/>
  <c r="L641" i="2"/>
  <c r="L236" i="2"/>
  <c r="L200" i="2"/>
  <c r="L136" i="2"/>
  <c r="L618" i="2"/>
  <c r="L251" i="2"/>
  <c r="L337" i="2"/>
  <c r="L139" i="2"/>
  <c r="L318" i="2"/>
  <c r="L250" i="2"/>
  <c r="L491" i="2"/>
  <c r="L225" i="2"/>
  <c r="L446" i="2"/>
  <c r="L306" i="2"/>
  <c r="L382" i="2"/>
  <c r="L233" i="2"/>
  <c r="L384" i="2"/>
  <c r="L639" i="2"/>
  <c r="L192" i="2"/>
  <c r="L193" i="2"/>
  <c r="L121" i="2"/>
  <c r="L582" i="2"/>
  <c r="L13" i="2"/>
  <c r="L184" i="2"/>
  <c r="L9" i="2"/>
  <c r="L207" i="2"/>
  <c r="L76" i="2"/>
  <c r="L417" i="2"/>
  <c r="L8" i="2"/>
  <c r="L107" i="2"/>
  <c r="L24" i="2"/>
  <c r="L643" i="2"/>
  <c r="L510" i="2"/>
  <c r="L44" i="2"/>
  <c r="L661" i="2"/>
  <c r="L91" i="2"/>
  <c r="L144" i="2"/>
  <c r="L714" i="2"/>
  <c r="L46" i="2"/>
  <c r="L453" i="2"/>
  <c r="L427" i="2"/>
  <c r="L479" i="2"/>
  <c r="L597" i="2"/>
  <c r="L37" i="2"/>
  <c r="L75" i="2"/>
  <c r="L675" i="2"/>
  <c r="L710" i="2"/>
  <c r="L456" i="2"/>
  <c r="L280" i="2"/>
  <c r="L61" i="2"/>
  <c r="L296" i="2"/>
  <c r="L238" i="2"/>
  <c r="L315" i="2"/>
  <c r="L466" i="2"/>
  <c r="L113" i="2"/>
  <c r="L401" i="2"/>
  <c r="L535" i="2"/>
  <c r="L119" i="2"/>
  <c r="L663" i="2"/>
  <c r="L312" i="2"/>
  <c r="L410" i="2"/>
  <c r="L581" i="2"/>
  <c r="L173" i="2"/>
  <c r="L576" i="2"/>
  <c r="L603" i="2"/>
  <c r="L324" i="2"/>
  <c r="L143" i="2"/>
  <c r="L204" i="2"/>
  <c r="L210" i="2"/>
  <c r="L598" i="2"/>
  <c r="L304" i="2"/>
  <c r="L388" i="2"/>
  <c r="L297" i="2"/>
  <c r="L277" i="2"/>
  <c r="L111" i="2"/>
  <c r="L530" i="2"/>
  <c r="L232" i="2"/>
  <c r="L689" i="2"/>
  <c r="L528" i="2"/>
  <c r="L664" i="2"/>
  <c r="L181" i="2"/>
  <c r="L244" i="2"/>
  <c r="L56" i="2"/>
  <c r="L464" i="2"/>
  <c r="L288" i="2"/>
  <c r="L151" i="2"/>
  <c r="L369" i="2"/>
  <c r="L74" i="2"/>
  <c r="L153" i="2"/>
  <c r="L169" i="2"/>
  <c r="L392" i="2"/>
  <c r="L31" i="2"/>
  <c r="L678" i="2"/>
  <c r="L480" i="2"/>
  <c r="L53" i="2"/>
  <c r="L115" i="2"/>
  <c r="L138" i="2"/>
  <c r="L626" i="2"/>
  <c r="L27" i="2"/>
  <c r="L390" i="2"/>
  <c r="L133" i="2"/>
  <c r="L5" i="2"/>
  <c r="L159" i="2"/>
  <c r="L454" i="2"/>
  <c r="L426" i="2"/>
  <c r="L174" i="2"/>
  <c r="L239" i="2"/>
  <c r="L191" i="2"/>
  <c r="L12" i="2"/>
  <c r="L481" i="2"/>
  <c r="L10" i="2"/>
  <c r="L2" i="2"/>
  <c r="L112" i="2"/>
  <c r="L431" i="2"/>
  <c r="L188" i="2"/>
  <c r="L19" i="2"/>
  <c r="L271" i="2"/>
  <c r="L629" i="2"/>
  <c r="L316" i="2"/>
  <c r="L594" i="2"/>
  <c r="L484" i="2"/>
  <c r="L451" i="2"/>
  <c r="L574" i="2"/>
  <c r="L726" i="2"/>
  <c r="L220" i="2"/>
  <c r="L87" i="2"/>
  <c r="L263" i="2"/>
  <c r="L77" i="2"/>
  <c r="L343" i="2"/>
  <c r="L472" i="2"/>
  <c r="L374" i="2"/>
  <c r="L189" i="2"/>
  <c r="L434" i="2"/>
  <c r="L614" i="2"/>
  <c r="L669" i="2"/>
  <c r="L247" i="2"/>
  <c r="L172" i="2"/>
  <c r="L370" i="2"/>
  <c r="L79" i="2"/>
  <c r="L519" i="2"/>
  <c r="L380" i="2"/>
  <c r="L508" i="2"/>
  <c r="L108" i="2"/>
  <c r="L653" i="2"/>
  <c r="L701" i="2"/>
  <c r="L403" i="2"/>
  <c r="L420" i="2"/>
  <c r="L39" i="2"/>
  <c r="L718" i="2"/>
  <c r="L86" i="2"/>
  <c r="L281" i="2"/>
  <c r="L99" i="2"/>
  <c r="L145" i="2"/>
  <c r="L291" i="2"/>
  <c r="L15" i="2"/>
  <c r="L240" i="2"/>
  <c r="L208" i="2"/>
  <c r="L529" i="2"/>
  <c r="L511" i="2"/>
  <c r="L224" i="2"/>
  <c r="L411" i="2"/>
  <c r="L116" i="2"/>
  <c r="L385" i="2"/>
  <c r="L246" i="2"/>
  <c r="L457" i="2"/>
  <c r="L349" i="2"/>
  <c r="L52" i="2"/>
  <c r="L430" i="2"/>
  <c r="L635" i="2"/>
  <c r="L205" i="2"/>
  <c r="L487" i="2"/>
  <c r="L731" i="2"/>
  <c r="L668" i="2"/>
  <c r="L565" i="2"/>
  <c r="L106" i="2"/>
  <c r="L400" i="2"/>
  <c r="L341" i="2"/>
  <c r="L729" i="2"/>
  <c r="L612" i="2"/>
  <c r="L142" i="2"/>
  <c r="L413" i="2"/>
  <c r="L532" i="2"/>
  <c r="L110" i="2"/>
  <c r="L617" i="2"/>
  <c r="L693" i="2"/>
  <c r="L243" i="2"/>
  <c r="L435" i="2"/>
  <c r="L128" i="2"/>
  <c r="L499" i="2"/>
  <c r="L687" i="2"/>
  <c r="L28" i="2"/>
  <c r="L547" i="2"/>
  <c r="L657" i="2"/>
  <c r="L476" i="2"/>
  <c r="L338" i="2"/>
  <c r="L59" i="2"/>
  <c r="L22" i="2"/>
  <c r="L319" i="2"/>
  <c r="L124" i="2"/>
  <c r="L494" i="2"/>
  <c r="L461" i="2"/>
  <c r="L459" i="2"/>
  <c r="L667" i="2"/>
  <c r="L237" i="2"/>
  <c r="L647" i="2"/>
  <c r="L386" i="2"/>
  <c r="L523" i="2"/>
  <c r="L183" i="2"/>
  <c r="L278" i="2"/>
  <c r="L674" i="2"/>
  <c r="L600" i="2"/>
  <c r="L545" i="2"/>
  <c r="L709" i="2"/>
  <c r="L363" i="2"/>
  <c r="L21" i="2"/>
  <c r="L633" i="2"/>
  <c r="L734" i="2"/>
  <c r="L209" i="2"/>
  <c r="L391" i="2"/>
  <c r="L409" i="2"/>
  <c r="L412" i="2"/>
  <c r="L226" i="2"/>
  <c r="L175" i="2"/>
  <c r="L514" i="2"/>
  <c r="L190" i="2"/>
  <c r="L20" i="2"/>
  <c r="L29" i="2"/>
  <c r="L644" i="2"/>
  <c r="L610" i="2"/>
  <c r="L299" i="2"/>
  <c r="L360" i="2"/>
  <c r="L632" i="2"/>
  <c r="L57" i="2"/>
  <c r="L55" i="2"/>
  <c r="L147" i="2"/>
  <c r="L122" i="2"/>
  <c r="L432" i="2"/>
  <c r="L146" i="2"/>
  <c r="L537" i="2"/>
  <c r="L463" i="2"/>
  <c r="L447" i="2"/>
  <c r="L504" i="2"/>
  <c r="L429" i="2"/>
  <c r="L89" i="2"/>
  <c r="L82" i="2"/>
  <c r="L215" i="2"/>
  <c r="L555" i="2"/>
  <c r="L342" i="2"/>
  <c r="L482" i="2"/>
  <c r="L483" i="2"/>
  <c r="L125" i="2"/>
  <c r="L255" i="2"/>
  <c r="L625" i="2"/>
  <c r="L604" i="2"/>
  <c r="L540" i="2"/>
  <c r="L90" i="2"/>
  <c r="L303" i="2"/>
  <c r="L58" i="2"/>
  <c r="L62" i="2"/>
  <c r="L34" i="2"/>
  <c r="L732" i="2"/>
  <c r="L307" i="2"/>
  <c r="L404" i="2"/>
  <c r="L655" i="2"/>
  <c r="L471" i="2"/>
  <c r="L50" i="2"/>
  <c r="L560" i="2"/>
  <c r="L672" i="2"/>
  <c r="L467" i="2"/>
  <c r="L270" i="2"/>
  <c r="L25" i="2"/>
  <c r="L130" i="2"/>
  <c r="L683" i="2"/>
  <c r="L261" i="2"/>
  <c r="L421" i="2"/>
  <c r="L397" i="2"/>
  <c r="L290" i="2"/>
  <c r="L364" i="2"/>
  <c r="L706" i="2"/>
  <c r="L642" i="2"/>
  <c r="L725" i="2"/>
  <c r="L705" i="2"/>
  <c r="L178" i="2"/>
  <c r="L260" i="2"/>
  <c r="L697" i="2"/>
  <c r="L228" i="2"/>
  <c r="L230" i="2"/>
  <c r="L585" i="2"/>
  <c r="L509" i="2"/>
  <c r="L335" i="2"/>
  <c r="L682" i="2"/>
  <c r="L140" i="2"/>
  <c r="L638" i="2"/>
  <c r="L717" i="2"/>
  <c r="L134" i="2"/>
  <c r="L88" i="2"/>
  <c r="L186" i="2"/>
  <c r="L333" i="2"/>
  <c r="L252" i="2"/>
  <c r="L179" i="2"/>
  <c r="L104" i="2"/>
  <c r="L149" i="2"/>
  <c r="L473" i="2"/>
  <c r="L367" i="2"/>
  <c r="L268" i="2"/>
  <c r="L730" i="2"/>
  <c r="L67" i="2"/>
  <c r="L607" i="2"/>
  <c r="L131" i="2"/>
  <c r="L543" i="2"/>
  <c r="L536" i="2"/>
  <c r="L690" i="2"/>
  <c r="L621" i="2"/>
  <c r="L327" i="2"/>
  <c r="L279" i="2"/>
  <c r="L702" i="2"/>
  <c r="L542" i="2"/>
  <c r="L355" i="2"/>
  <c r="L334" i="2"/>
  <c r="L393" i="2"/>
  <c r="L477" i="2"/>
  <c r="L129" i="2"/>
  <c r="L383" i="2"/>
  <c r="L735" i="2"/>
  <c r="L546" i="2"/>
  <c r="L158" i="2"/>
  <c r="L686" i="2"/>
  <c r="L658" i="2"/>
  <c r="L258" i="2"/>
  <c r="L650" i="2"/>
  <c r="L721" i="2"/>
  <c r="L556" i="2"/>
  <c r="L703" i="2"/>
  <c r="L584" i="2"/>
  <c r="L619" i="2"/>
  <c r="L490" i="2"/>
  <c r="L566" i="2"/>
  <c r="L339" i="2"/>
  <c r="L105" i="2"/>
  <c r="L591" i="2"/>
  <c r="L516" i="2"/>
  <c r="L692" i="2"/>
  <c r="L70" i="2"/>
  <c r="L676" i="2"/>
  <c r="L132" i="2"/>
  <c r="L340" i="2"/>
  <c r="L573" i="2"/>
  <c r="L406" i="2"/>
  <c r="L637" i="2"/>
  <c r="L284" i="2"/>
  <c r="L452" i="2"/>
  <c r="L101" i="2"/>
  <c r="L423" i="2"/>
  <c r="L253" i="2"/>
  <c r="L365" i="2"/>
  <c r="L575" i="2"/>
  <c r="L259" i="2"/>
  <c r="L422" i="2"/>
  <c r="L563" i="2"/>
  <c r="L505" i="2"/>
  <c r="L728" i="2"/>
  <c r="L245" i="2"/>
  <c r="L346" i="2"/>
  <c r="L458" i="2"/>
  <c r="L206" i="2"/>
  <c r="L468" i="2"/>
  <c r="L679" i="2"/>
  <c r="L506" i="2"/>
  <c r="L310" i="2"/>
  <c r="L418" i="2"/>
  <c r="L570" i="2"/>
  <c r="L493" i="2"/>
  <c r="L522" i="2"/>
  <c r="L553" i="2"/>
  <c r="L599" i="2"/>
  <c r="L478" i="2"/>
  <c r="L550" i="2"/>
  <c r="L194" i="2"/>
  <c r="L218" i="2"/>
  <c r="L622" i="2"/>
  <c r="L329" i="2"/>
  <c r="L248" i="2"/>
  <c r="L211" i="2"/>
  <c r="L651" i="2"/>
  <c r="L313" i="2"/>
  <c r="L402" i="2"/>
  <c r="L443" i="2"/>
  <c r="L589" i="2"/>
  <c r="L520" i="2"/>
  <c r="L378" i="2"/>
  <c r="L684" i="2"/>
  <c r="L580" i="2"/>
  <c r="L707" i="2"/>
  <c r="L387" i="2"/>
  <c r="L719" i="2"/>
  <c r="L608" i="2"/>
  <c r="L377" i="2"/>
  <c r="L265" i="2"/>
  <c r="L577" i="2"/>
  <c r="L285" i="2"/>
  <c r="L414" i="2"/>
  <c r="L436" i="2"/>
  <c r="L515" i="2"/>
  <c r="L602" i="2"/>
  <c r="L415" i="2"/>
  <c r="L711" i="2"/>
  <c r="L691" i="2"/>
  <c r="L407" i="2"/>
  <c r="L698" i="2"/>
  <c r="L677" i="2"/>
  <c r="L590" i="2"/>
  <c r="L720" i="2"/>
  <c r="L704" i="2"/>
  <c r="L736" i="2"/>
  <c r="L712" i="2"/>
  <c r="L671" i="2"/>
  <c r="L615" i="2"/>
  <c r="L648" i="2"/>
  <c r="L699" i="2"/>
  <c r="L601" i="2"/>
  <c r="L579" i="2"/>
  <c r="L713" i="2"/>
  <c r="L606" i="2"/>
  <c r="L715" i="2"/>
  <c r="L722" i="2"/>
  <c r="L623" i="2"/>
  <c r="L666" i="2"/>
  <c r="L708" i="2"/>
  <c r="L724" i="2"/>
  <c r="L673" i="2"/>
  <c r="L578" i="2"/>
  <c r="L680" i="2"/>
  <c r="L670" i="2"/>
  <c r="L694" i="2"/>
  <c r="L646" i="2"/>
  <c r="L733" i="2"/>
  <c r="J554" i="2"/>
  <c r="J527" i="2"/>
  <c r="J627" i="2"/>
  <c r="J156" i="2"/>
  <c r="J439" i="2"/>
  <c r="J539" i="2"/>
  <c r="J368" i="2"/>
  <c r="J486" i="2"/>
  <c r="J593" i="2"/>
  <c r="J330" i="2"/>
  <c r="J344" i="2"/>
  <c r="J496" i="2"/>
  <c r="J273" i="2"/>
  <c r="J685" i="2"/>
  <c r="J182" i="2"/>
  <c r="J166" i="2"/>
  <c r="J127" i="2"/>
  <c r="J450" i="2"/>
  <c r="J503" i="2"/>
  <c r="J659" i="2"/>
  <c r="J533" i="2"/>
  <c r="J80" i="2"/>
  <c r="J358" i="2"/>
  <c r="J440" i="2"/>
  <c r="J109" i="2"/>
  <c r="J282" i="2"/>
  <c r="J16" i="2"/>
  <c r="J198" i="2"/>
  <c r="J524" i="2"/>
  <c r="J359" i="2"/>
  <c r="J654" i="2"/>
  <c r="J628" i="2"/>
  <c r="J141" i="2"/>
  <c r="J95" i="2"/>
  <c r="J652" i="2"/>
  <c r="J65" i="2"/>
  <c r="J322" i="2"/>
  <c r="J630" i="2"/>
  <c r="J6" i="2"/>
  <c r="J97" i="2"/>
  <c r="J94" i="2"/>
  <c r="J541" i="2"/>
  <c r="J23" i="2"/>
  <c r="J223" i="2"/>
  <c r="J301" i="2"/>
  <c r="J495" i="2"/>
  <c r="J217" i="2"/>
  <c r="J561" i="2"/>
  <c r="J300" i="2"/>
  <c r="J398" i="2"/>
  <c r="J176" i="2"/>
  <c r="J85" i="2"/>
  <c r="J611" i="2"/>
  <c r="J160" i="2"/>
  <c r="J71" i="2"/>
  <c r="J475" i="2"/>
  <c r="J60" i="2"/>
  <c r="J521" i="2"/>
  <c r="J137" i="2"/>
  <c r="J469" i="2"/>
  <c r="J544" i="2"/>
  <c r="J196" i="2"/>
  <c r="J326" i="2"/>
  <c r="J314" i="2"/>
  <c r="J501" i="2"/>
  <c r="J460" i="2"/>
  <c r="J212" i="2"/>
  <c r="J293" i="2"/>
  <c r="J596" i="2"/>
  <c r="J394" i="2"/>
  <c r="J321" i="2"/>
  <c r="J152" i="2"/>
  <c r="J465" i="2"/>
  <c r="J444" i="2"/>
  <c r="J286" i="2"/>
  <c r="J98" i="2"/>
  <c r="J114" i="2"/>
  <c r="J180" i="2"/>
  <c r="J177" i="2"/>
  <c r="J317" i="2"/>
  <c r="J325" i="2"/>
  <c r="J4" i="2"/>
  <c r="J256" i="2"/>
  <c r="J517" i="2"/>
  <c r="J513" i="2"/>
  <c r="J92" i="2"/>
  <c r="J213" i="2"/>
  <c r="J51" i="2"/>
  <c r="J272" i="2"/>
  <c r="J592" i="2"/>
  <c r="J17" i="2"/>
  <c r="J353" i="2"/>
  <c r="J7" i="2"/>
  <c r="J645" i="2"/>
  <c r="J396" i="2"/>
  <c r="J47" i="2"/>
  <c r="J266" i="2"/>
  <c r="J336" i="2"/>
  <c r="J54" i="2"/>
  <c r="J295" i="2"/>
  <c r="J168" i="2"/>
  <c r="J395" i="2"/>
  <c r="J289" i="2"/>
  <c r="J234" i="2"/>
  <c r="J235" i="2"/>
  <c r="J154" i="2"/>
  <c r="J257" i="2"/>
  <c r="J531" i="2"/>
  <c r="J103" i="2"/>
  <c r="J424" i="2"/>
  <c r="J276" i="2"/>
  <c r="J161" i="2"/>
  <c r="J38" i="2"/>
  <c r="J221" i="2"/>
  <c r="J634" i="2"/>
  <c r="J558" i="2"/>
  <c r="J345" i="2"/>
  <c r="J167" i="2"/>
  <c r="J696" i="2"/>
  <c r="J203" i="2"/>
  <c r="J11" i="2"/>
  <c r="J497" i="2"/>
  <c r="J43" i="2"/>
  <c r="J351" i="2"/>
  <c r="J222" i="2"/>
  <c r="J231" i="2"/>
  <c r="J308" i="2"/>
  <c r="J438" i="2"/>
  <c r="J214" i="2"/>
  <c r="J40" i="2"/>
  <c r="J185" i="2"/>
  <c r="J148" i="2"/>
  <c r="J352" i="2"/>
  <c r="J332" i="2"/>
  <c r="J442" i="2"/>
  <c r="J187" i="2"/>
  <c r="J609" i="2"/>
  <c r="J311" i="2"/>
  <c r="J33" i="2"/>
  <c r="J264" i="2"/>
  <c r="J441" i="2"/>
  <c r="J723" i="2"/>
  <c r="J83" i="2"/>
  <c r="J688" i="2"/>
  <c r="J371" i="2"/>
  <c r="J361" i="2"/>
  <c r="J500" i="2"/>
  <c r="J275" i="2"/>
  <c r="J120" i="2"/>
  <c r="J199" i="2"/>
  <c r="J241" i="2"/>
  <c r="J372" i="2"/>
  <c r="J219" i="2"/>
  <c r="J171" i="2"/>
  <c r="J165" i="2"/>
  <c r="J474" i="2"/>
  <c r="J571" i="2"/>
  <c r="J538" i="2"/>
  <c r="J551" i="2"/>
  <c r="J534" i="2"/>
  <c r="J30" i="2"/>
  <c r="J376" i="2"/>
  <c r="J249" i="2"/>
  <c r="J36" i="2"/>
  <c r="J389" i="2"/>
  <c r="J512" i="2"/>
  <c r="J636" i="2"/>
  <c r="J498" i="2"/>
  <c r="J162" i="2"/>
  <c r="J624" i="2"/>
  <c r="J3" i="2"/>
  <c r="J123" i="2"/>
  <c r="J549" i="2"/>
  <c r="J568" i="2"/>
  <c r="J14" i="2"/>
  <c r="J354" i="2"/>
  <c r="J126" i="2"/>
  <c r="J492" i="2"/>
  <c r="J640" i="2"/>
  <c r="J195" i="2"/>
  <c r="J197" i="2"/>
  <c r="J202" i="2"/>
  <c r="J164" i="2"/>
  <c r="J35" i="2"/>
  <c r="J425" i="2"/>
  <c r="J595" i="2"/>
  <c r="J45" i="2"/>
  <c r="J660" i="2"/>
  <c r="J408" i="2"/>
  <c r="J569" i="2"/>
  <c r="J274" i="2"/>
  <c r="J157" i="2"/>
  <c r="J681" i="2"/>
  <c r="J649" i="2"/>
  <c r="J366" i="2"/>
  <c r="J375" i="2"/>
  <c r="J631" i="2"/>
  <c r="J64" i="2"/>
  <c r="J78" i="2"/>
  <c r="J419" i="2"/>
  <c r="J448" i="2"/>
  <c r="J485" i="2"/>
  <c r="J526" i="2"/>
  <c r="J620" i="2"/>
  <c r="J262" i="2"/>
  <c r="J586" i="2"/>
  <c r="J41" i="2"/>
  <c r="J68" i="2"/>
  <c r="J320" i="2"/>
  <c r="J449" i="2"/>
  <c r="J362" i="2"/>
  <c r="J242" i="2"/>
  <c r="J381" i="2"/>
  <c r="J507" i="2"/>
  <c r="J155" i="2"/>
  <c r="J502" i="2"/>
  <c r="J616" i="2"/>
  <c r="J298" i="2"/>
  <c r="J379" i="2"/>
  <c r="J201" i="2"/>
  <c r="J84" i="2"/>
  <c r="J292" i="2"/>
  <c r="J557" i="2"/>
  <c r="J572" i="2"/>
  <c r="J309" i="2"/>
  <c r="J587" i="2"/>
  <c r="J462" i="2"/>
  <c r="J73" i="2"/>
  <c r="J665" i="2"/>
  <c r="J269" i="2"/>
  <c r="J102" i="2"/>
  <c r="J583" i="2"/>
  <c r="J150" i="2"/>
  <c r="J518" i="2"/>
  <c r="J562" i="2"/>
  <c r="J727" i="2"/>
  <c r="J81" i="2"/>
  <c r="J294" i="2"/>
  <c r="J700" i="2"/>
  <c r="J525" i="2"/>
  <c r="J656" i="2"/>
  <c r="J695" i="2"/>
  <c r="J433" i="2"/>
  <c r="J302" i="2"/>
  <c r="J287" i="2"/>
  <c r="J229" i="2"/>
  <c r="J331" i="2"/>
  <c r="J588" i="2"/>
  <c r="J135" i="2"/>
  <c r="J18" i="2"/>
  <c r="J118" i="2"/>
  <c r="J72" i="2"/>
  <c r="J323" i="2"/>
  <c r="J455" i="2"/>
  <c r="J348" i="2"/>
  <c r="J32" i="2"/>
  <c r="J267" i="2"/>
  <c r="J328" i="2"/>
  <c r="J567" i="2"/>
  <c r="J69" i="2"/>
  <c r="J445" i="2"/>
  <c r="J26" i="2"/>
  <c r="J66" i="2"/>
  <c r="J96" i="2"/>
  <c r="J305" i="2"/>
  <c r="J559" i="2"/>
  <c r="J405" i="2"/>
  <c r="J552" i="2"/>
  <c r="J605" i="2"/>
  <c r="J470" i="2"/>
  <c r="J356" i="2"/>
  <c r="J163" i="2"/>
  <c r="J564" i="2"/>
  <c r="J357" i="2"/>
  <c r="J373" i="2"/>
  <c r="J399" i="2"/>
  <c r="J254" i="2"/>
  <c r="J488" i="2"/>
  <c r="J42" i="2"/>
  <c r="J117" i="2"/>
  <c r="J170" i="2"/>
  <c r="J227" i="2"/>
  <c r="J347" i="2"/>
  <c r="J283" i="2"/>
  <c r="J93" i="2"/>
  <c r="J437" i="2"/>
  <c r="J489" i="2"/>
  <c r="J716" i="2"/>
  <c r="J49" i="2"/>
  <c r="J63" i="2"/>
  <c r="J613" i="2"/>
  <c r="J100" i="2"/>
  <c r="J216" i="2"/>
  <c r="J548" i="2"/>
  <c r="J48" i="2"/>
  <c r="J428" i="2"/>
  <c r="J350" i="2"/>
  <c r="J416" i="2"/>
  <c r="J662" i="2"/>
  <c r="J641" i="2"/>
  <c r="J236" i="2"/>
  <c r="J200" i="2"/>
  <c r="J136" i="2"/>
  <c r="J618" i="2"/>
  <c r="J251" i="2"/>
  <c r="J337" i="2"/>
  <c r="J139" i="2"/>
  <c r="J318" i="2"/>
  <c r="J250" i="2"/>
  <c r="J491" i="2"/>
  <c r="J225" i="2"/>
  <c r="J446" i="2"/>
  <c r="J306" i="2"/>
  <c r="J382" i="2"/>
  <c r="J233" i="2"/>
  <c r="J384" i="2"/>
  <c r="J639" i="2"/>
  <c r="J192" i="2"/>
  <c r="J193" i="2"/>
  <c r="J121" i="2"/>
  <c r="J582" i="2"/>
  <c r="J13" i="2"/>
  <c r="J184" i="2"/>
  <c r="J9" i="2"/>
  <c r="J207" i="2"/>
  <c r="J76" i="2"/>
  <c r="J417" i="2"/>
  <c r="J8" i="2"/>
  <c r="J107" i="2"/>
  <c r="J24" i="2"/>
  <c r="J643" i="2"/>
  <c r="J510" i="2"/>
  <c r="J44" i="2"/>
  <c r="J661" i="2"/>
  <c r="J91" i="2"/>
  <c r="J144" i="2"/>
  <c r="J714" i="2"/>
  <c r="J46" i="2"/>
  <c r="J453" i="2"/>
  <c r="J427" i="2"/>
  <c r="J479" i="2"/>
  <c r="J597" i="2"/>
  <c r="J37" i="2"/>
  <c r="J75" i="2"/>
  <c r="J675" i="2"/>
  <c r="J710" i="2"/>
  <c r="J456" i="2"/>
  <c r="J280" i="2"/>
  <c r="J61" i="2"/>
  <c r="J296" i="2"/>
  <c r="J238" i="2"/>
  <c r="J315" i="2"/>
  <c r="J466" i="2"/>
  <c r="J113" i="2"/>
  <c r="J401" i="2"/>
  <c r="J535" i="2"/>
  <c r="J119" i="2"/>
  <c r="J663" i="2"/>
  <c r="J312" i="2"/>
  <c r="J410" i="2"/>
  <c r="J581" i="2"/>
  <c r="J173" i="2"/>
  <c r="J576" i="2"/>
  <c r="J603" i="2"/>
  <c r="J324" i="2"/>
  <c r="J143" i="2"/>
  <c r="J204" i="2"/>
  <c r="J210" i="2"/>
  <c r="J598" i="2"/>
  <c r="J304" i="2"/>
  <c r="J388" i="2"/>
  <c r="J297" i="2"/>
  <c r="J277" i="2"/>
  <c r="J111" i="2"/>
  <c r="J530" i="2"/>
  <c r="J232" i="2"/>
  <c r="J689" i="2"/>
  <c r="J528" i="2"/>
  <c r="J664" i="2"/>
  <c r="J181" i="2"/>
  <c r="J244" i="2"/>
  <c r="J56" i="2"/>
  <c r="J464" i="2"/>
  <c r="J288" i="2"/>
  <c r="J151" i="2"/>
  <c r="J369" i="2"/>
  <c r="J74" i="2"/>
  <c r="J153" i="2"/>
  <c r="J169" i="2"/>
  <c r="J392" i="2"/>
  <c r="J31" i="2"/>
  <c r="J678" i="2"/>
  <c r="J480" i="2"/>
  <c r="J53" i="2"/>
  <c r="J115" i="2"/>
  <c r="J138" i="2"/>
  <c r="J626" i="2"/>
  <c r="J27" i="2"/>
  <c r="J390" i="2"/>
  <c r="J133" i="2"/>
  <c r="J5" i="2"/>
  <c r="J159" i="2"/>
  <c r="J454" i="2"/>
  <c r="J426" i="2"/>
  <c r="J174" i="2"/>
  <c r="J239" i="2"/>
  <c r="J191" i="2"/>
  <c r="J12" i="2"/>
  <c r="J481" i="2"/>
  <c r="J10" i="2"/>
  <c r="J2" i="2"/>
  <c r="J112" i="2"/>
  <c r="J431" i="2"/>
  <c r="J188" i="2"/>
  <c r="J19" i="2"/>
  <c r="J271" i="2"/>
  <c r="J629" i="2"/>
  <c r="J316" i="2"/>
  <c r="J594" i="2"/>
  <c r="J484" i="2"/>
  <c r="J451" i="2"/>
  <c r="J574" i="2"/>
  <c r="J726" i="2"/>
  <c r="J220" i="2"/>
  <c r="J87" i="2"/>
  <c r="J263" i="2"/>
  <c r="J77" i="2"/>
  <c r="J343" i="2"/>
  <c r="J472" i="2"/>
  <c r="J374" i="2"/>
  <c r="J189" i="2"/>
  <c r="J434" i="2"/>
  <c r="J614" i="2"/>
  <c r="J669" i="2"/>
  <c r="J247" i="2"/>
  <c r="J172" i="2"/>
  <c r="J370" i="2"/>
  <c r="J79" i="2"/>
  <c r="J519" i="2"/>
  <c r="J380" i="2"/>
  <c r="J508" i="2"/>
  <c r="J108" i="2"/>
  <c r="J653" i="2"/>
  <c r="J701" i="2"/>
  <c r="J403" i="2"/>
  <c r="J420" i="2"/>
  <c r="J39" i="2"/>
  <c r="J718" i="2"/>
  <c r="J86" i="2"/>
  <c r="J281" i="2"/>
  <c r="J99" i="2"/>
  <c r="J145" i="2"/>
  <c r="J291" i="2"/>
  <c r="J15" i="2"/>
  <c r="J240" i="2"/>
  <c r="J208" i="2"/>
  <c r="J529" i="2"/>
  <c r="J511" i="2"/>
  <c r="J224" i="2"/>
  <c r="J411" i="2"/>
  <c r="J116" i="2"/>
  <c r="J385" i="2"/>
  <c r="J246" i="2"/>
  <c r="J457" i="2"/>
  <c r="J349" i="2"/>
  <c r="J52" i="2"/>
  <c r="J430" i="2"/>
  <c r="J635" i="2"/>
  <c r="J205" i="2"/>
  <c r="J487" i="2"/>
  <c r="J731" i="2"/>
  <c r="J668" i="2"/>
  <c r="J565" i="2"/>
  <c r="J106" i="2"/>
  <c r="J400" i="2"/>
  <c r="J341" i="2"/>
  <c r="J729" i="2"/>
  <c r="J612" i="2"/>
  <c r="J142" i="2"/>
  <c r="J413" i="2"/>
  <c r="J532" i="2"/>
  <c r="J110" i="2"/>
  <c r="J617" i="2"/>
  <c r="J693" i="2"/>
  <c r="J243" i="2"/>
  <c r="J435" i="2"/>
  <c r="J128" i="2"/>
  <c r="J499" i="2"/>
  <c r="J687" i="2"/>
  <c r="J28" i="2"/>
  <c r="J547" i="2"/>
  <c r="J657" i="2"/>
  <c r="J476" i="2"/>
  <c r="J338" i="2"/>
  <c r="J59" i="2"/>
  <c r="J22" i="2"/>
  <c r="J319" i="2"/>
  <c r="J124" i="2"/>
  <c r="J494" i="2"/>
  <c r="J461" i="2"/>
  <c r="J459" i="2"/>
  <c r="J667" i="2"/>
  <c r="J237" i="2"/>
  <c r="J647" i="2"/>
  <c r="J386" i="2"/>
  <c r="J523" i="2"/>
  <c r="J183" i="2"/>
  <c r="J278" i="2"/>
  <c r="J674" i="2"/>
  <c r="J600" i="2"/>
  <c r="J545" i="2"/>
  <c r="J709" i="2"/>
  <c r="J363" i="2"/>
  <c r="J21" i="2"/>
  <c r="J633" i="2"/>
  <c r="J734" i="2"/>
  <c r="J209" i="2"/>
  <c r="J391" i="2"/>
  <c r="J409" i="2"/>
  <c r="J412" i="2"/>
  <c r="J226" i="2"/>
  <c r="J175" i="2"/>
  <c r="J514" i="2"/>
  <c r="J190" i="2"/>
  <c r="J20" i="2"/>
  <c r="J29" i="2"/>
  <c r="J644" i="2"/>
  <c r="J610" i="2"/>
  <c r="J299" i="2"/>
  <c r="J360" i="2"/>
  <c r="J632" i="2"/>
  <c r="J57" i="2"/>
  <c r="J55" i="2"/>
  <c r="J147" i="2"/>
  <c r="J122" i="2"/>
  <c r="J432" i="2"/>
  <c r="J146" i="2"/>
  <c r="J537" i="2"/>
  <c r="J463" i="2"/>
  <c r="J447" i="2"/>
  <c r="J504" i="2"/>
  <c r="J429" i="2"/>
  <c r="J89" i="2"/>
  <c r="J82" i="2"/>
  <c r="J215" i="2"/>
  <c r="J555" i="2"/>
  <c r="J342" i="2"/>
  <c r="J482" i="2"/>
  <c r="J483" i="2"/>
  <c r="J125" i="2"/>
  <c r="J255" i="2"/>
  <c r="J625" i="2"/>
  <c r="J604" i="2"/>
  <c r="J540" i="2"/>
  <c r="J90" i="2"/>
  <c r="J303" i="2"/>
  <c r="J58" i="2"/>
  <c r="J62" i="2"/>
  <c r="J34" i="2"/>
  <c r="J732" i="2"/>
  <c r="J307" i="2"/>
  <c r="J404" i="2"/>
  <c r="J655" i="2"/>
  <c r="J471" i="2"/>
  <c r="J50" i="2"/>
  <c r="J560" i="2"/>
  <c r="J672" i="2"/>
  <c r="J467" i="2"/>
  <c r="J270" i="2"/>
  <c r="J25" i="2"/>
  <c r="J130" i="2"/>
  <c r="J683" i="2"/>
  <c r="J261" i="2"/>
  <c r="J421" i="2"/>
  <c r="J397" i="2"/>
  <c r="J290" i="2"/>
  <c r="J364" i="2"/>
  <c r="J706" i="2"/>
  <c r="J642" i="2"/>
  <c r="J725" i="2"/>
  <c r="J705" i="2"/>
  <c r="J178" i="2"/>
  <c r="J260" i="2"/>
  <c r="J697" i="2"/>
  <c r="J228" i="2"/>
  <c r="J230" i="2"/>
  <c r="J585" i="2"/>
  <c r="J509" i="2"/>
  <c r="J335" i="2"/>
  <c r="J682" i="2"/>
  <c r="J140" i="2"/>
  <c r="J638" i="2"/>
  <c r="J717" i="2"/>
  <c r="J134" i="2"/>
  <c r="J88" i="2"/>
  <c r="J186" i="2"/>
  <c r="J333" i="2"/>
  <c r="J252" i="2"/>
  <c r="J179" i="2"/>
  <c r="J104" i="2"/>
  <c r="J149" i="2"/>
  <c r="J473" i="2"/>
  <c r="J367" i="2"/>
  <c r="J268" i="2"/>
  <c r="J730" i="2"/>
  <c r="J67" i="2"/>
  <c r="J607" i="2"/>
  <c r="J131" i="2"/>
  <c r="J543" i="2"/>
  <c r="J536" i="2"/>
  <c r="J690" i="2"/>
  <c r="J621" i="2"/>
  <c r="J327" i="2"/>
  <c r="J279" i="2"/>
  <c r="J702" i="2"/>
  <c r="J542" i="2"/>
  <c r="J355" i="2"/>
  <c r="J334" i="2"/>
  <c r="J393" i="2"/>
  <c r="J477" i="2"/>
  <c r="J129" i="2"/>
  <c r="J383" i="2"/>
  <c r="J735" i="2"/>
  <c r="J546" i="2"/>
  <c r="J158" i="2"/>
  <c r="J686" i="2"/>
  <c r="J658" i="2"/>
  <c r="J258" i="2"/>
  <c r="J650" i="2"/>
  <c r="J721" i="2"/>
  <c r="J556" i="2"/>
  <c r="J703" i="2"/>
  <c r="J584" i="2"/>
  <c r="J619" i="2"/>
  <c r="J490" i="2"/>
  <c r="J566" i="2"/>
  <c r="J339" i="2"/>
  <c r="J105" i="2"/>
  <c r="J591" i="2"/>
  <c r="J516" i="2"/>
  <c r="J692" i="2"/>
  <c r="J70" i="2"/>
  <c r="J676" i="2"/>
  <c r="J132" i="2"/>
  <c r="J340" i="2"/>
  <c r="J573" i="2"/>
  <c r="J406" i="2"/>
  <c r="J637" i="2"/>
  <c r="J284" i="2"/>
  <c r="J452" i="2"/>
  <c r="J101" i="2"/>
  <c r="J423" i="2"/>
  <c r="J253" i="2"/>
  <c r="J365" i="2"/>
  <c r="J575" i="2"/>
  <c r="J259" i="2"/>
  <c r="J422" i="2"/>
  <c r="J563" i="2"/>
  <c r="J505" i="2"/>
  <c r="J728" i="2"/>
  <c r="J245" i="2"/>
  <c r="J346" i="2"/>
  <c r="J458" i="2"/>
  <c r="J206" i="2"/>
  <c r="J468" i="2"/>
  <c r="J679" i="2"/>
  <c r="J506" i="2"/>
  <c r="J310" i="2"/>
  <c r="J418" i="2"/>
  <c r="J570" i="2"/>
  <c r="J493" i="2"/>
  <c r="J522" i="2"/>
  <c r="J553" i="2"/>
  <c r="J599" i="2"/>
  <c r="J478" i="2"/>
  <c r="J550" i="2"/>
  <c r="J194" i="2"/>
  <c r="J218" i="2"/>
  <c r="J622" i="2"/>
  <c r="J329" i="2"/>
  <c r="J248" i="2"/>
  <c r="J211" i="2"/>
  <c r="J651" i="2"/>
  <c r="J313" i="2"/>
  <c r="J402" i="2"/>
  <c r="J443" i="2"/>
  <c r="J589" i="2"/>
  <c r="J520" i="2"/>
  <c r="J378" i="2"/>
  <c r="J684" i="2"/>
  <c r="J580" i="2"/>
  <c r="J707" i="2"/>
  <c r="J387" i="2"/>
  <c r="J719" i="2"/>
  <c r="J608" i="2"/>
  <c r="J377" i="2"/>
  <c r="J265" i="2"/>
  <c r="J577" i="2"/>
  <c r="J285" i="2"/>
  <c r="J414" i="2"/>
  <c r="J436" i="2"/>
  <c r="J515" i="2"/>
  <c r="J602" i="2"/>
  <c r="J415" i="2"/>
  <c r="J711" i="2"/>
  <c r="J691" i="2"/>
  <c r="J407" i="2"/>
  <c r="J698" i="2"/>
  <c r="J677" i="2"/>
  <c r="J590" i="2"/>
  <c r="J720" i="2"/>
  <c r="J704" i="2"/>
  <c r="J736" i="2"/>
  <c r="J712" i="2"/>
  <c r="J671" i="2"/>
  <c r="J615" i="2"/>
  <c r="J648" i="2"/>
  <c r="J699" i="2"/>
  <c r="J601" i="2"/>
  <c r="J579" i="2"/>
  <c r="J713" i="2"/>
  <c r="J606" i="2"/>
  <c r="J715" i="2"/>
  <c r="J722" i="2"/>
  <c r="J623" i="2"/>
  <c r="J666" i="2"/>
  <c r="J708" i="2"/>
  <c r="J724" i="2"/>
  <c r="J673" i="2"/>
  <c r="J578" i="2"/>
  <c r="J680" i="2"/>
  <c r="J670" i="2"/>
  <c r="J694" i="2"/>
  <c r="J646" i="2"/>
  <c r="J733" i="2"/>
  <c r="H554" i="2"/>
  <c r="H527" i="2"/>
  <c r="H627" i="2"/>
  <c r="H156" i="2"/>
  <c r="H439" i="2"/>
  <c r="H539" i="2"/>
  <c r="H368" i="2"/>
  <c r="H486" i="2"/>
  <c r="H593" i="2"/>
  <c r="H330" i="2"/>
  <c r="H344" i="2"/>
  <c r="H496" i="2"/>
  <c r="H273" i="2"/>
  <c r="H685" i="2"/>
  <c r="H182" i="2"/>
  <c r="H166" i="2"/>
  <c r="H127" i="2"/>
  <c r="H450" i="2"/>
  <c r="H503" i="2"/>
  <c r="H659" i="2"/>
  <c r="H533" i="2"/>
  <c r="H80" i="2"/>
  <c r="H358" i="2"/>
  <c r="H440" i="2"/>
  <c r="H109" i="2"/>
  <c r="H282" i="2"/>
  <c r="H16" i="2"/>
  <c r="H198" i="2"/>
  <c r="H524" i="2"/>
  <c r="H359" i="2"/>
  <c r="H654" i="2"/>
  <c r="H628" i="2"/>
  <c r="H141" i="2"/>
  <c r="H95" i="2"/>
  <c r="H652" i="2"/>
  <c r="H65" i="2"/>
  <c r="H322" i="2"/>
  <c r="H630" i="2"/>
  <c r="H6" i="2"/>
  <c r="H97" i="2"/>
  <c r="H94" i="2"/>
  <c r="H541" i="2"/>
  <c r="H23" i="2"/>
  <c r="H223" i="2"/>
  <c r="H301" i="2"/>
  <c r="H495" i="2"/>
  <c r="H217" i="2"/>
  <c r="H561" i="2"/>
  <c r="H300" i="2"/>
  <c r="H398" i="2"/>
  <c r="H176" i="2"/>
  <c r="H85" i="2"/>
  <c r="H611" i="2"/>
  <c r="H160" i="2"/>
  <c r="H71" i="2"/>
  <c r="H475" i="2"/>
  <c r="H60" i="2"/>
  <c r="H521" i="2"/>
  <c r="H137" i="2"/>
  <c r="H469" i="2"/>
  <c r="H544" i="2"/>
  <c r="H196" i="2"/>
  <c r="H326" i="2"/>
  <c r="H314" i="2"/>
  <c r="H501" i="2"/>
  <c r="H460" i="2"/>
  <c r="H212" i="2"/>
  <c r="H293" i="2"/>
  <c r="H596" i="2"/>
  <c r="H394" i="2"/>
  <c r="H321" i="2"/>
  <c r="H152" i="2"/>
  <c r="H465" i="2"/>
  <c r="H444" i="2"/>
  <c r="H286" i="2"/>
  <c r="H98" i="2"/>
  <c r="H114" i="2"/>
  <c r="H180" i="2"/>
  <c r="H177" i="2"/>
  <c r="H317" i="2"/>
  <c r="H325" i="2"/>
  <c r="H4" i="2"/>
  <c r="H256" i="2"/>
  <c r="H517" i="2"/>
  <c r="H513" i="2"/>
  <c r="H92" i="2"/>
  <c r="H213" i="2"/>
  <c r="H51" i="2"/>
  <c r="H272" i="2"/>
  <c r="H592" i="2"/>
  <c r="H17" i="2"/>
  <c r="H353" i="2"/>
  <c r="H7" i="2"/>
  <c r="H645" i="2"/>
  <c r="H396" i="2"/>
  <c r="H47" i="2"/>
  <c r="H266" i="2"/>
  <c r="H336" i="2"/>
  <c r="H54" i="2"/>
  <c r="H295" i="2"/>
  <c r="H168" i="2"/>
  <c r="H395" i="2"/>
  <c r="H289" i="2"/>
  <c r="H234" i="2"/>
  <c r="H235" i="2"/>
  <c r="H154" i="2"/>
  <c r="H257" i="2"/>
  <c r="H531" i="2"/>
  <c r="H103" i="2"/>
  <c r="H424" i="2"/>
  <c r="H276" i="2"/>
  <c r="H161" i="2"/>
  <c r="H38" i="2"/>
  <c r="H221" i="2"/>
  <c r="H634" i="2"/>
  <c r="H558" i="2"/>
  <c r="H345" i="2"/>
  <c r="H167" i="2"/>
  <c r="H696" i="2"/>
  <c r="H203" i="2"/>
  <c r="H11" i="2"/>
  <c r="H497" i="2"/>
  <c r="H43" i="2"/>
  <c r="H351" i="2"/>
  <c r="H222" i="2"/>
  <c r="H231" i="2"/>
  <c r="H308" i="2"/>
  <c r="H438" i="2"/>
  <c r="H214" i="2"/>
  <c r="H40" i="2"/>
  <c r="H185" i="2"/>
  <c r="H148" i="2"/>
  <c r="H352" i="2"/>
  <c r="H332" i="2"/>
  <c r="H442" i="2"/>
  <c r="H187" i="2"/>
  <c r="H609" i="2"/>
  <c r="H311" i="2"/>
  <c r="H33" i="2"/>
  <c r="H264" i="2"/>
  <c r="H441" i="2"/>
  <c r="H723" i="2"/>
  <c r="H83" i="2"/>
  <c r="H688" i="2"/>
  <c r="H371" i="2"/>
  <c r="H361" i="2"/>
  <c r="H500" i="2"/>
  <c r="H275" i="2"/>
  <c r="H120" i="2"/>
  <c r="H199" i="2"/>
  <c r="H241" i="2"/>
  <c r="H372" i="2"/>
  <c r="H219" i="2"/>
  <c r="H171" i="2"/>
  <c r="H165" i="2"/>
  <c r="H474" i="2"/>
  <c r="H571" i="2"/>
  <c r="H538" i="2"/>
  <c r="H551" i="2"/>
  <c r="H534" i="2"/>
  <c r="H30" i="2"/>
  <c r="H376" i="2"/>
  <c r="H249" i="2"/>
  <c r="H36" i="2"/>
  <c r="H389" i="2"/>
  <c r="H512" i="2"/>
  <c r="H636" i="2"/>
  <c r="H498" i="2"/>
  <c r="H162" i="2"/>
  <c r="H624" i="2"/>
  <c r="H3" i="2"/>
  <c r="H123" i="2"/>
  <c r="H549" i="2"/>
  <c r="H568" i="2"/>
  <c r="H14" i="2"/>
  <c r="H354" i="2"/>
  <c r="H126" i="2"/>
  <c r="H492" i="2"/>
  <c r="H640" i="2"/>
  <c r="H195" i="2"/>
  <c r="H197" i="2"/>
  <c r="H202" i="2"/>
  <c r="H164" i="2"/>
  <c r="H35" i="2"/>
  <c r="H425" i="2"/>
  <c r="H595" i="2"/>
  <c r="H45" i="2"/>
  <c r="H660" i="2"/>
  <c r="H408" i="2"/>
  <c r="H569" i="2"/>
  <c r="H274" i="2"/>
  <c r="H157" i="2"/>
  <c r="H681" i="2"/>
  <c r="H649" i="2"/>
  <c r="H366" i="2"/>
  <c r="H375" i="2"/>
  <c r="H631" i="2"/>
  <c r="H64" i="2"/>
  <c r="H78" i="2"/>
  <c r="H419" i="2"/>
  <c r="H448" i="2"/>
  <c r="H485" i="2"/>
  <c r="H526" i="2"/>
  <c r="H620" i="2"/>
  <c r="H262" i="2"/>
  <c r="H586" i="2"/>
  <c r="H41" i="2"/>
  <c r="H68" i="2"/>
  <c r="H320" i="2"/>
  <c r="H449" i="2"/>
  <c r="H362" i="2"/>
  <c r="H242" i="2"/>
  <c r="H381" i="2"/>
  <c r="H507" i="2"/>
  <c r="H155" i="2"/>
  <c r="H502" i="2"/>
  <c r="H616" i="2"/>
  <c r="H298" i="2"/>
  <c r="H379" i="2"/>
  <c r="H201" i="2"/>
  <c r="H84" i="2"/>
  <c r="H292" i="2"/>
  <c r="H557" i="2"/>
  <c r="H572" i="2"/>
  <c r="H309" i="2"/>
  <c r="H587" i="2"/>
  <c r="H462" i="2"/>
  <c r="H73" i="2"/>
  <c r="H665" i="2"/>
  <c r="H269" i="2"/>
  <c r="H102" i="2"/>
  <c r="H583" i="2"/>
  <c r="H150" i="2"/>
  <c r="H518" i="2"/>
  <c r="H562" i="2"/>
  <c r="H727" i="2"/>
  <c r="H81" i="2"/>
  <c r="H294" i="2"/>
  <c r="H700" i="2"/>
  <c r="H525" i="2"/>
  <c r="H656" i="2"/>
  <c r="H695" i="2"/>
  <c r="H433" i="2"/>
  <c r="H302" i="2"/>
  <c r="H287" i="2"/>
  <c r="H229" i="2"/>
  <c r="H331" i="2"/>
  <c r="H588" i="2"/>
  <c r="H135" i="2"/>
  <c r="H18" i="2"/>
  <c r="H118" i="2"/>
  <c r="H72" i="2"/>
  <c r="H323" i="2"/>
  <c r="H455" i="2"/>
  <c r="H348" i="2"/>
  <c r="H32" i="2"/>
  <c r="H267" i="2"/>
  <c r="H328" i="2"/>
  <c r="H567" i="2"/>
  <c r="H69" i="2"/>
  <c r="H445" i="2"/>
  <c r="H26" i="2"/>
  <c r="H66" i="2"/>
  <c r="H96" i="2"/>
  <c r="H305" i="2"/>
  <c r="H559" i="2"/>
  <c r="H405" i="2"/>
  <c r="H552" i="2"/>
  <c r="H605" i="2"/>
  <c r="H470" i="2"/>
  <c r="H356" i="2"/>
  <c r="H163" i="2"/>
  <c r="H564" i="2"/>
  <c r="H357" i="2"/>
  <c r="H373" i="2"/>
  <c r="H399" i="2"/>
  <c r="H254" i="2"/>
  <c r="H488" i="2"/>
  <c r="H42" i="2"/>
  <c r="H117" i="2"/>
  <c r="H170" i="2"/>
  <c r="H227" i="2"/>
  <c r="H347" i="2"/>
  <c r="H283" i="2"/>
  <c r="H93" i="2"/>
  <c r="H437" i="2"/>
  <c r="H489" i="2"/>
  <c r="H716" i="2"/>
  <c r="H49" i="2"/>
  <c r="H63" i="2"/>
  <c r="H613" i="2"/>
  <c r="H100" i="2"/>
  <c r="H216" i="2"/>
  <c r="H548" i="2"/>
  <c r="H48" i="2"/>
  <c r="H428" i="2"/>
  <c r="H350" i="2"/>
  <c r="H416" i="2"/>
  <c r="H662" i="2"/>
  <c r="H641" i="2"/>
  <c r="H236" i="2"/>
  <c r="H200" i="2"/>
  <c r="H136" i="2"/>
  <c r="H618" i="2"/>
  <c r="H251" i="2"/>
  <c r="H337" i="2"/>
  <c r="H139" i="2"/>
  <c r="H318" i="2"/>
  <c r="H250" i="2"/>
  <c r="H491" i="2"/>
  <c r="H225" i="2"/>
  <c r="H446" i="2"/>
  <c r="H306" i="2"/>
  <c r="H382" i="2"/>
  <c r="H233" i="2"/>
  <c r="H384" i="2"/>
  <c r="H639" i="2"/>
  <c r="H192" i="2"/>
  <c r="H193" i="2"/>
  <c r="H121" i="2"/>
  <c r="H582" i="2"/>
  <c r="H13" i="2"/>
  <c r="H184" i="2"/>
  <c r="H9" i="2"/>
  <c r="H207" i="2"/>
  <c r="H76" i="2"/>
  <c r="H417" i="2"/>
  <c r="H8" i="2"/>
  <c r="H107" i="2"/>
  <c r="H24" i="2"/>
  <c r="H643" i="2"/>
  <c r="H510" i="2"/>
  <c r="H44" i="2"/>
  <c r="H661" i="2"/>
  <c r="H91" i="2"/>
  <c r="H144" i="2"/>
  <c r="H714" i="2"/>
  <c r="H46" i="2"/>
  <c r="H453" i="2"/>
  <c r="H427" i="2"/>
  <c r="H479" i="2"/>
  <c r="H597" i="2"/>
  <c r="H37" i="2"/>
  <c r="H75" i="2"/>
  <c r="H675" i="2"/>
  <c r="H710" i="2"/>
  <c r="H456" i="2"/>
  <c r="H280" i="2"/>
  <c r="H61" i="2"/>
  <c r="H296" i="2"/>
  <c r="H238" i="2"/>
  <c r="H315" i="2"/>
  <c r="H466" i="2"/>
  <c r="H113" i="2"/>
  <c r="H401" i="2"/>
  <c r="H535" i="2"/>
  <c r="H119" i="2"/>
  <c r="H663" i="2"/>
  <c r="H312" i="2"/>
  <c r="H410" i="2"/>
  <c r="H581" i="2"/>
  <c r="H173" i="2"/>
  <c r="H576" i="2"/>
  <c r="H603" i="2"/>
  <c r="H324" i="2"/>
  <c r="H143" i="2"/>
  <c r="H204" i="2"/>
  <c r="H210" i="2"/>
  <c r="H598" i="2"/>
  <c r="H304" i="2"/>
  <c r="H388" i="2"/>
  <c r="H297" i="2"/>
  <c r="H277" i="2"/>
  <c r="H111" i="2"/>
  <c r="H530" i="2"/>
  <c r="H232" i="2"/>
  <c r="H689" i="2"/>
  <c r="H528" i="2"/>
  <c r="H664" i="2"/>
  <c r="H181" i="2"/>
  <c r="H244" i="2"/>
  <c r="H56" i="2"/>
  <c r="H464" i="2"/>
  <c r="H288" i="2"/>
  <c r="H151" i="2"/>
  <c r="H369" i="2"/>
  <c r="H74" i="2"/>
  <c r="H153" i="2"/>
  <c r="H169" i="2"/>
  <c r="H392" i="2"/>
  <c r="H31" i="2"/>
  <c r="H678" i="2"/>
  <c r="H480" i="2"/>
  <c r="H53" i="2"/>
  <c r="H115" i="2"/>
  <c r="H138" i="2"/>
  <c r="H626" i="2"/>
  <c r="H27" i="2"/>
  <c r="H390" i="2"/>
  <c r="H133" i="2"/>
  <c r="H5" i="2"/>
  <c r="H159" i="2"/>
  <c r="H454" i="2"/>
  <c r="H426" i="2"/>
  <c r="H174" i="2"/>
  <c r="H239" i="2"/>
  <c r="H191" i="2"/>
  <c r="H12" i="2"/>
  <c r="H481" i="2"/>
  <c r="H10" i="2"/>
  <c r="H2" i="2"/>
  <c r="H112" i="2"/>
  <c r="H431" i="2"/>
  <c r="H188" i="2"/>
  <c r="H19" i="2"/>
  <c r="H271" i="2"/>
  <c r="H629" i="2"/>
  <c r="H316" i="2"/>
  <c r="H594" i="2"/>
  <c r="H484" i="2"/>
  <c r="H451" i="2"/>
  <c r="H574" i="2"/>
  <c r="H726" i="2"/>
  <c r="H220" i="2"/>
  <c r="H87" i="2"/>
  <c r="H263" i="2"/>
  <c r="H77" i="2"/>
  <c r="H343" i="2"/>
  <c r="H472" i="2"/>
  <c r="H374" i="2"/>
  <c r="H189" i="2"/>
  <c r="H434" i="2"/>
  <c r="H614" i="2"/>
  <c r="H669" i="2"/>
  <c r="H247" i="2"/>
  <c r="H172" i="2"/>
  <c r="H370" i="2"/>
  <c r="H79" i="2"/>
  <c r="H519" i="2"/>
  <c r="H380" i="2"/>
  <c r="H508" i="2"/>
  <c r="H108" i="2"/>
  <c r="H653" i="2"/>
  <c r="H701" i="2"/>
  <c r="H403" i="2"/>
  <c r="H420" i="2"/>
  <c r="H39" i="2"/>
  <c r="H718" i="2"/>
  <c r="H86" i="2"/>
  <c r="H281" i="2"/>
  <c r="H99" i="2"/>
  <c r="H145" i="2"/>
  <c r="H291" i="2"/>
  <c r="H15" i="2"/>
  <c r="H240" i="2"/>
  <c r="H208" i="2"/>
  <c r="H529" i="2"/>
  <c r="H511" i="2"/>
  <c r="H224" i="2"/>
  <c r="H411" i="2"/>
  <c r="H116" i="2"/>
  <c r="H385" i="2"/>
  <c r="H246" i="2"/>
  <c r="H457" i="2"/>
  <c r="H349" i="2"/>
  <c r="H52" i="2"/>
  <c r="H430" i="2"/>
  <c r="H635" i="2"/>
  <c r="H205" i="2"/>
  <c r="H487" i="2"/>
  <c r="H731" i="2"/>
  <c r="H668" i="2"/>
  <c r="H565" i="2"/>
  <c r="H106" i="2"/>
  <c r="H400" i="2"/>
  <c r="H341" i="2"/>
  <c r="H729" i="2"/>
  <c r="H612" i="2"/>
  <c r="H142" i="2"/>
  <c r="H413" i="2"/>
  <c r="H532" i="2"/>
  <c r="H110" i="2"/>
  <c r="H617" i="2"/>
  <c r="H693" i="2"/>
  <c r="H243" i="2"/>
  <c r="H435" i="2"/>
  <c r="H128" i="2"/>
  <c r="H499" i="2"/>
  <c r="H687" i="2"/>
  <c r="H28" i="2"/>
  <c r="H547" i="2"/>
  <c r="H657" i="2"/>
  <c r="H476" i="2"/>
  <c r="H338" i="2"/>
  <c r="H59" i="2"/>
  <c r="H22" i="2"/>
  <c r="H319" i="2"/>
  <c r="H124" i="2"/>
  <c r="H494" i="2"/>
  <c r="H461" i="2"/>
  <c r="H459" i="2"/>
  <c r="H667" i="2"/>
  <c r="H237" i="2"/>
  <c r="H647" i="2"/>
  <c r="H386" i="2"/>
  <c r="H523" i="2"/>
  <c r="H183" i="2"/>
  <c r="H278" i="2"/>
  <c r="H674" i="2"/>
  <c r="H600" i="2"/>
  <c r="H545" i="2"/>
  <c r="H709" i="2"/>
  <c r="H363" i="2"/>
  <c r="H21" i="2"/>
  <c r="H633" i="2"/>
  <c r="H734" i="2"/>
  <c r="H209" i="2"/>
  <c r="H391" i="2"/>
  <c r="H409" i="2"/>
  <c r="H412" i="2"/>
  <c r="H226" i="2"/>
  <c r="H175" i="2"/>
  <c r="H514" i="2"/>
  <c r="H190" i="2"/>
  <c r="H20" i="2"/>
  <c r="H29" i="2"/>
  <c r="H644" i="2"/>
  <c r="H610" i="2"/>
  <c r="H299" i="2"/>
  <c r="H360" i="2"/>
  <c r="H632" i="2"/>
  <c r="H57" i="2"/>
  <c r="H55" i="2"/>
  <c r="H147" i="2"/>
  <c r="H122" i="2"/>
  <c r="H432" i="2"/>
  <c r="H146" i="2"/>
  <c r="H537" i="2"/>
  <c r="H463" i="2"/>
  <c r="H447" i="2"/>
  <c r="H504" i="2"/>
  <c r="H429" i="2"/>
  <c r="H89" i="2"/>
  <c r="H82" i="2"/>
  <c r="H215" i="2"/>
  <c r="H555" i="2"/>
  <c r="H342" i="2"/>
  <c r="H482" i="2"/>
  <c r="H483" i="2"/>
  <c r="H125" i="2"/>
  <c r="H255" i="2"/>
  <c r="H625" i="2"/>
  <c r="H604" i="2"/>
  <c r="H540" i="2"/>
  <c r="H90" i="2"/>
  <c r="H303" i="2"/>
  <c r="H58" i="2"/>
  <c r="H62" i="2"/>
  <c r="H34" i="2"/>
  <c r="H732" i="2"/>
  <c r="H307" i="2"/>
  <c r="H404" i="2"/>
  <c r="H655" i="2"/>
  <c r="H471" i="2"/>
  <c r="H50" i="2"/>
  <c r="H560" i="2"/>
  <c r="H672" i="2"/>
  <c r="H467" i="2"/>
  <c r="H270" i="2"/>
  <c r="H25" i="2"/>
  <c r="H130" i="2"/>
  <c r="H683" i="2"/>
  <c r="H261" i="2"/>
  <c r="H421" i="2"/>
  <c r="H397" i="2"/>
  <c r="H290" i="2"/>
  <c r="H364" i="2"/>
  <c r="H706" i="2"/>
  <c r="H642" i="2"/>
  <c r="H725" i="2"/>
  <c r="H705" i="2"/>
  <c r="H178" i="2"/>
  <c r="H260" i="2"/>
  <c r="H697" i="2"/>
  <c r="H228" i="2"/>
  <c r="H230" i="2"/>
  <c r="H585" i="2"/>
  <c r="H509" i="2"/>
  <c r="H335" i="2"/>
  <c r="H682" i="2"/>
  <c r="H140" i="2"/>
  <c r="H638" i="2"/>
  <c r="H717" i="2"/>
  <c r="H134" i="2"/>
  <c r="H88" i="2"/>
  <c r="H186" i="2"/>
  <c r="H333" i="2"/>
  <c r="H252" i="2"/>
  <c r="H179" i="2"/>
  <c r="H104" i="2"/>
  <c r="H149" i="2"/>
  <c r="H473" i="2"/>
  <c r="H367" i="2"/>
  <c r="H268" i="2"/>
  <c r="H730" i="2"/>
  <c r="H67" i="2"/>
  <c r="H607" i="2"/>
  <c r="H131" i="2"/>
  <c r="H543" i="2"/>
  <c r="H536" i="2"/>
  <c r="H690" i="2"/>
  <c r="H621" i="2"/>
  <c r="H327" i="2"/>
  <c r="H279" i="2"/>
  <c r="H702" i="2"/>
  <c r="H542" i="2"/>
  <c r="H355" i="2"/>
  <c r="H334" i="2"/>
  <c r="H393" i="2"/>
  <c r="H477" i="2"/>
  <c r="H129" i="2"/>
  <c r="H383" i="2"/>
  <c r="H735" i="2"/>
  <c r="H546" i="2"/>
  <c r="H158" i="2"/>
  <c r="H686" i="2"/>
  <c r="H658" i="2"/>
  <c r="H258" i="2"/>
  <c r="H650" i="2"/>
  <c r="H721" i="2"/>
  <c r="H556" i="2"/>
  <c r="H703" i="2"/>
  <c r="H584" i="2"/>
  <c r="H619" i="2"/>
  <c r="H490" i="2"/>
  <c r="H566" i="2"/>
  <c r="H339" i="2"/>
  <c r="H105" i="2"/>
  <c r="H591" i="2"/>
  <c r="H516" i="2"/>
  <c r="H692" i="2"/>
  <c r="H70" i="2"/>
  <c r="H676" i="2"/>
  <c r="H132" i="2"/>
  <c r="H340" i="2"/>
  <c r="H573" i="2"/>
  <c r="H406" i="2"/>
  <c r="H637" i="2"/>
  <c r="H284" i="2"/>
  <c r="H452" i="2"/>
  <c r="H101" i="2"/>
  <c r="H423" i="2"/>
  <c r="H253" i="2"/>
  <c r="H365" i="2"/>
  <c r="H575" i="2"/>
  <c r="H259" i="2"/>
  <c r="H422" i="2"/>
  <c r="H563" i="2"/>
  <c r="H505" i="2"/>
  <c r="H728" i="2"/>
  <c r="H245" i="2"/>
  <c r="H346" i="2"/>
  <c r="H458" i="2"/>
  <c r="H206" i="2"/>
  <c r="H468" i="2"/>
  <c r="H679" i="2"/>
  <c r="H506" i="2"/>
  <c r="H310" i="2"/>
  <c r="H418" i="2"/>
  <c r="H570" i="2"/>
  <c r="H493" i="2"/>
  <c r="H522" i="2"/>
  <c r="H553" i="2"/>
  <c r="H599" i="2"/>
  <c r="H478" i="2"/>
  <c r="H550" i="2"/>
  <c r="H194" i="2"/>
  <c r="H218" i="2"/>
  <c r="H622" i="2"/>
  <c r="H329" i="2"/>
  <c r="H248" i="2"/>
  <c r="H211" i="2"/>
  <c r="H651" i="2"/>
  <c r="H313" i="2"/>
  <c r="H402" i="2"/>
  <c r="H443" i="2"/>
  <c r="H589" i="2"/>
  <c r="H520" i="2"/>
  <c r="H378" i="2"/>
  <c r="H684" i="2"/>
  <c r="H580" i="2"/>
  <c r="H707" i="2"/>
  <c r="H387" i="2"/>
  <c r="H719" i="2"/>
  <c r="H608" i="2"/>
  <c r="H377" i="2"/>
  <c r="H265" i="2"/>
  <c r="H577" i="2"/>
  <c r="H285" i="2"/>
  <c r="H414" i="2"/>
  <c r="H436" i="2"/>
  <c r="H515" i="2"/>
  <c r="H602" i="2"/>
  <c r="H415" i="2"/>
  <c r="H711" i="2"/>
  <c r="H691" i="2"/>
  <c r="H407" i="2"/>
  <c r="H698" i="2"/>
  <c r="H677" i="2"/>
  <c r="H590" i="2"/>
  <c r="H720" i="2"/>
  <c r="H704" i="2"/>
  <c r="H736" i="2"/>
  <c r="H712" i="2"/>
  <c r="H671" i="2"/>
  <c r="H615" i="2"/>
  <c r="H648" i="2"/>
  <c r="H699" i="2"/>
  <c r="H601" i="2"/>
  <c r="H579" i="2"/>
  <c r="H713" i="2"/>
  <c r="H606" i="2"/>
  <c r="H715" i="2"/>
  <c r="H722" i="2"/>
  <c r="H623" i="2"/>
  <c r="H666" i="2"/>
  <c r="H708" i="2"/>
  <c r="H724" i="2"/>
  <c r="H673" i="2"/>
  <c r="H578" i="2"/>
  <c r="H680" i="2"/>
  <c r="H670" i="2"/>
  <c r="H694" i="2"/>
  <c r="H646" i="2"/>
  <c r="H733" i="2"/>
  <c r="I10" i="3" l="1"/>
  <c r="S10" i="3"/>
  <c r="H104" i="3"/>
  <c r="S104" i="3"/>
  <c r="I104" i="3"/>
  <c r="F4" i="3"/>
  <c r="S4" i="3"/>
  <c r="I4" i="3"/>
  <c r="H82" i="3"/>
  <c r="S82" i="3"/>
  <c r="I82" i="3"/>
  <c r="G50" i="3"/>
  <c r="I50" i="3"/>
  <c r="S50" i="3"/>
  <c r="F61" i="3"/>
  <c r="I61" i="3"/>
  <c r="S61" i="3"/>
  <c r="H6" i="3"/>
  <c r="I6" i="3"/>
  <c r="S6" i="3"/>
  <c r="H35" i="3"/>
  <c r="I35" i="3"/>
  <c r="S35" i="3"/>
  <c r="G43" i="3"/>
  <c r="S43" i="3"/>
  <c r="I43" i="3"/>
  <c r="H46" i="3"/>
  <c r="S46" i="3"/>
  <c r="I46" i="3"/>
  <c r="H12" i="3"/>
  <c r="I12" i="3"/>
  <c r="S12" i="3"/>
  <c r="H27" i="3"/>
  <c r="I27" i="3"/>
  <c r="S27" i="3"/>
  <c r="I115" i="3"/>
  <c r="S115" i="3"/>
  <c r="I95" i="3"/>
  <c r="S95" i="3"/>
  <c r="I68" i="3"/>
  <c r="S68" i="3"/>
  <c r="I48" i="3"/>
  <c r="S48" i="3"/>
  <c r="I88" i="3"/>
  <c r="S88" i="3"/>
  <c r="S19" i="3"/>
  <c r="I19" i="3"/>
  <c r="I53" i="3"/>
  <c r="S53" i="3"/>
  <c r="I78" i="3"/>
  <c r="S78" i="3"/>
  <c r="I34" i="3"/>
  <c r="S34" i="3"/>
  <c r="S81" i="3"/>
  <c r="I81" i="3"/>
  <c r="S29" i="3"/>
  <c r="I29" i="3"/>
  <c r="S102" i="3"/>
  <c r="I102" i="3"/>
  <c r="I69" i="3"/>
  <c r="S69" i="3"/>
  <c r="I41" i="3"/>
  <c r="S41" i="3"/>
  <c r="S67" i="3"/>
  <c r="I67" i="3"/>
  <c r="I22" i="3"/>
  <c r="S22" i="3"/>
  <c r="S90" i="3"/>
  <c r="I90" i="3"/>
  <c r="S9" i="3"/>
  <c r="I9" i="3"/>
  <c r="I109" i="3"/>
  <c r="S109" i="3"/>
  <c r="S30" i="3"/>
  <c r="I30" i="3"/>
  <c r="I8" i="3"/>
  <c r="S8" i="3"/>
  <c r="H42" i="3"/>
  <c r="I42" i="3"/>
  <c r="S42" i="3"/>
  <c r="D120" i="3"/>
  <c r="I120" i="3"/>
  <c r="S120" i="3"/>
  <c r="D106" i="3"/>
  <c r="S106" i="3"/>
  <c r="I106" i="3"/>
  <c r="D83" i="3"/>
  <c r="I83" i="3"/>
  <c r="S83" i="3"/>
  <c r="D20" i="3"/>
  <c r="I20" i="3"/>
  <c r="S20" i="3"/>
  <c r="D111" i="3"/>
  <c r="I111" i="3"/>
  <c r="S111" i="3"/>
  <c r="D18" i="3"/>
  <c r="I18" i="3"/>
  <c r="S18" i="3"/>
  <c r="D72" i="3"/>
  <c r="I72" i="3"/>
  <c r="S72" i="3"/>
  <c r="D73" i="3"/>
  <c r="S73" i="3"/>
  <c r="I73" i="3"/>
  <c r="D54" i="3"/>
  <c r="I54" i="3"/>
  <c r="S54" i="3"/>
  <c r="D63" i="3"/>
  <c r="S63" i="3"/>
  <c r="I63" i="3"/>
  <c r="F116" i="3"/>
  <c r="I116" i="3"/>
  <c r="S116" i="3"/>
  <c r="G119" i="3"/>
  <c r="I119" i="3"/>
  <c r="S119" i="3"/>
  <c r="G99" i="3"/>
  <c r="S99" i="3"/>
  <c r="I99" i="3"/>
  <c r="I97" i="3"/>
  <c r="S97" i="3"/>
  <c r="I108" i="3"/>
  <c r="S108" i="3"/>
  <c r="I93" i="3"/>
  <c r="S93" i="3"/>
  <c r="G36" i="3"/>
  <c r="I36" i="3"/>
  <c r="S36" i="3"/>
  <c r="S28" i="3"/>
  <c r="I28" i="3"/>
  <c r="S13" i="3"/>
  <c r="I13" i="3"/>
  <c r="S7" i="3"/>
  <c r="I7" i="3"/>
  <c r="G77" i="3"/>
  <c r="S77" i="3"/>
  <c r="I77" i="3"/>
  <c r="H24" i="3"/>
  <c r="I24" i="3"/>
  <c r="S24" i="3"/>
  <c r="D114" i="3"/>
  <c r="S114" i="3"/>
  <c r="I114" i="3"/>
  <c r="H51" i="3"/>
  <c r="I51" i="3"/>
  <c r="S51" i="3"/>
  <c r="D110" i="3"/>
  <c r="I110" i="3"/>
  <c r="S110" i="3"/>
  <c r="I84" i="3"/>
  <c r="S84" i="3"/>
  <c r="I64" i="3"/>
  <c r="S64" i="3"/>
  <c r="S47" i="3"/>
  <c r="I47" i="3"/>
  <c r="I16" i="3"/>
  <c r="S16" i="3"/>
  <c r="H21" i="3"/>
  <c r="I21" i="3"/>
  <c r="S21" i="3"/>
  <c r="I32" i="3"/>
  <c r="S32" i="3"/>
  <c r="H5" i="3"/>
  <c r="I5" i="3"/>
  <c r="S5" i="3"/>
  <c r="I113" i="3"/>
  <c r="S113" i="3"/>
  <c r="E103" i="3"/>
  <c r="S103" i="3"/>
  <c r="I103" i="3"/>
  <c r="I105" i="3"/>
  <c r="S105" i="3"/>
  <c r="S112" i="3"/>
  <c r="I112" i="3"/>
  <c r="E91" i="3"/>
  <c r="I91" i="3"/>
  <c r="S91" i="3"/>
  <c r="E100" i="3"/>
  <c r="I100" i="3"/>
  <c r="S100" i="3"/>
  <c r="G23" i="3"/>
  <c r="S23" i="3"/>
  <c r="I23" i="3"/>
  <c r="I85" i="3"/>
  <c r="S85" i="3"/>
  <c r="E38" i="3"/>
  <c r="I38" i="3"/>
  <c r="S38" i="3"/>
  <c r="F71" i="3"/>
  <c r="I71" i="3"/>
  <c r="S71" i="3"/>
  <c r="I14" i="3"/>
  <c r="S14" i="3"/>
  <c r="I79" i="3"/>
  <c r="S79" i="3"/>
  <c r="I86" i="3"/>
  <c r="S86" i="3"/>
  <c r="I76" i="3"/>
  <c r="S76" i="3"/>
  <c r="I37" i="3"/>
  <c r="S37" i="3"/>
  <c r="S89" i="3"/>
  <c r="I89" i="3"/>
  <c r="S60" i="3"/>
  <c r="I60" i="3"/>
  <c r="S107" i="3"/>
  <c r="I107" i="3"/>
  <c r="I58" i="3"/>
  <c r="S58" i="3"/>
  <c r="I55" i="3"/>
  <c r="S55" i="3"/>
  <c r="I94" i="3"/>
  <c r="S94" i="3"/>
  <c r="I2" i="3"/>
  <c r="S2" i="3"/>
  <c r="S118" i="3"/>
  <c r="I118" i="3"/>
  <c r="H33" i="3"/>
  <c r="I33" i="3"/>
  <c r="S33" i="3"/>
  <c r="H52" i="3"/>
  <c r="I52" i="3"/>
  <c r="S52" i="3"/>
  <c r="I92" i="3"/>
  <c r="S92" i="3"/>
  <c r="S98" i="3"/>
  <c r="I98" i="3"/>
  <c r="G17" i="3"/>
  <c r="I17" i="3"/>
  <c r="S17" i="3"/>
  <c r="I96" i="3"/>
  <c r="S96" i="3"/>
  <c r="S39" i="3"/>
  <c r="I39" i="3"/>
  <c r="G11" i="3"/>
  <c r="I11" i="3"/>
  <c r="S11" i="3"/>
  <c r="S57" i="3"/>
  <c r="I57" i="3"/>
  <c r="S121" i="3"/>
  <c r="I121" i="3"/>
  <c r="S101" i="3"/>
  <c r="I101" i="3"/>
  <c r="I80" i="3"/>
  <c r="S80" i="3"/>
  <c r="S3" i="3"/>
  <c r="I3" i="3"/>
  <c r="I62" i="3"/>
  <c r="S62" i="3"/>
  <c r="S45" i="3"/>
  <c r="I45" i="3"/>
  <c r="I65" i="3"/>
  <c r="S65" i="3"/>
  <c r="S75" i="3"/>
  <c r="I75" i="3"/>
  <c r="I70" i="3"/>
  <c r="S70" i="3"/>
  <c r="I15" i="3"/>
  <c r="S15" i="3"/>
  <c r="S59" i="3"/>
  <c r="I59" i="3"/>
  <c r="I87" i="3"/>
  <c r="S87" i="3"/>
  <c r="F122" i="3"/>
  <c r="I122" i="3"/>
  <c r="S122" i="3"/>
  <c r="E117" i="3"/>
  <c r="I117" i="3"/>
  <c r="S117" i="3"/>
  <c r="G66" i="3"/>
  <c r="I66" i="3"/>
  <c r="S66" i="3"/>
  <c r="I44" i="3"/>
  <c r="S44" i="3"/>
  <c r="E40" i="3"/>
  <c r="I40" i="3"/>
  <c r="S40" i="3"/>
  <c r="E31" i="3"/>
  <c r="I31" i="3"/>
  <c r="S31" i="3"/>
  <c r="E74" i="3"/>
  <c r="S74" i="3"/>
  <c r="I74" i="3"/>
  <c r="P26" i="3"/>
  <c r="I26" i="3"/>
  <c r="S26" i="3"/>
  <c r="F25" i="3"/>
  <c r="I25" i="3"/>
  <c r="S25" i="3"/>
  <c r="E56" i="3"/>
  <c r="I56" i="3"/>
  <c r="S56" i="3"/>
  <c r="I49" i="3"/>
  <c r="S49" i="3"/>
  <c r="C61" i="3"/>
  <c r="C4" i="3"/>
  <c r="C119" i="3"/>
  <c r="J91" i="3"/>
  <c r="C13" i="3"/>
  <c r="C38" i="3"/>
  <c r="C93" i="3"/>
  <c r="C11" i="3"/>
  <c r="D104" i="3"/>
  <c r="C12" i="3"/>
  <c r="D51" i="3"/>
  <c r="C68" i="3"/>
  <c r="D82" i="3"/>
  <c r="C99" i="3"/>
  <c r="C23" i="3"/>
  <c r="C85" i="3"/>
  <c r="E116" i="3"/>
  <c r="C82" i="3"/>
  <c r="E87" i="3"/>
  <c r="E25" i="3"/>
  <c r="E10" i="3"/>
  <c r="C108" i="3"/>
  <c r="C28" i="3"/>
  <c r="D43" i="3"/>
  <c r="C52" i="3"/>
  <c r="C33" i="3"/>
  <c r="E122" i="3"/>
  <c r="C7" i="3"/>
  <c r="C57" i="3"/>
  <c r="E121" i="3"/>
  <c r="C43" i="3"/>
  <c r="C96" i="3"/>
  <c r="C91" i="3"/>
  <c r="C92" i="3"/>
  <c r="E113" i="3"/>
  <c r="C71" i="3"/>
  <c r="C98" i="3"/>
  <c r="C77" i="3"/>
  <c r="C50" i="3"/>
  <c r="C46" i="3"/>
  <c r="C6" i="3"/>
  <c r="C35" i="3"/>
  <c r="C14" i="3"/>
  <c r="F31" i="3"/>
  <c r="M99" i="3"/>
  <c r="C97" i="3"/>
  <c r="D50" i="3"/>
  <c r="C100" i="3"/>
  <c r="J105" i="3"/>
  <c r="M112" i="3"/>
  <c r="J14" i="3"/>
  <c r="D42" i="3"/>
  <c r="H10" i="3"/>
  <c r="AT722" i="2"/>
  <c r="C103" i="3"/>
  <c r="AS28" i="2"/>
  <c r="AT704" i="2"/>
  <c r="D35" i="3"/>
  <c r="E27" i="3"/>
  <c r="F74" i="3"/>
  <c r="G14" i="3"/>
  <c r="E71" i="3"/>
  <c r="F26" i="3"/>
  <c r="H116" i="3"/>
  <c r="O64" i="3"/>
  <c r="L47" i="3"/>
  <c r="D121" i="3"/>
  <c r="D79" i="3"/>
  <c r="D29" i="3"/>
  <c r="E105" i="3"/>
  <c r="E23" i="3"/>
  <c r="E14" i="3"/>
  <c r="F10" i="3"/>
  <c r="L118" i="3"/>
  <c r="K52" i="3"/>
  <c r="K92" i="3"/>
  <c r="K96" i="3"/>
  <c r="K39" i="3"/>
  <c r="C39" i="3"/>
  <c r="D113" i="3"/>
  <c r="D27" i="3"/>
  <c r="E66" i="3"/>
  <c r="E49" i="3"/>
  <c r="G104" i="3"/>
  <c r="J85" i="3"/>
  <c r="C105" i="3"/>
  <c r="AU670" i="2"/>
  <c r="C65" i="3"/>
  <c r="K75" i="3"/>
  <c r="L70" i="3"/>
  <c r="C15" i="3"/>
  <c r="J59" i="3"/>
  <c r="D116" i="3"/>
  <c r="D61" i="3"/>
  <c r="D46" i="3"/>
  <c r="E24" i="3"/>
  <c r="E42" i="3"/>
  <c r="C122" i="3"/>
  <c r="J117" i="3"/>
  <c r="C44" i="3"/>
  <c r="J40" i="3"/>
  <c r="J31" i="3"/>
  <c r="C74" i="3"/>
  <c r="J25" i="3"/>
  <c r="C56" i="3"/>
  <c r="C36" i="3"/>
  <c r="D4" i="3"/>
  <c r="E112" i="3"/>
  <c r="E85" i="3"/>
  <c r="F117" i="3"/>
  <c r="G112" i="3"/>
  <c r="C104" i="3"/>
  <c r="C112" i="3"/>
  <c r="D87" i="3"/>
  <c r="D10" i="3"/>
  <c r="E44" i="3"/>
  <c r="E26" i="3"/>
  <c r="F66" i="3"/>
  <c r="G40" i="3"/>
  <c r="L12" i="3"/>
  <c r="C115" i="3"/>
  <c r="D6" i="3"/>
  <c r="D12" i="3"/>
  <c r="E79" i="3"/>
  <c r="E29" i="3"/>
  <c r="F44" i="3"/>
  <c r="G85" i="3"/>
  <c r="C78" i="3"/>
  <c r="D24" i="3"/>
  <c r="F40" i="3"/>
  <c r="G46" i="3"/>
  <c r="V115" i="3"/>
  <c r="U115" i="3"/>
  <c r="T115" i="3"/>
  <c r="N115" i="3"/>
  <c r="R115" i="3"/>
  <c r="Q115" i="3"/>
  <c r="P115" i="3"/>
  <c r="K115" i="3"/>
  <c r="O115" i="3"/>
  <c r="J115" i="3"/>
  <c r="M115" i="3"/>
  <c r="H115" i="3"/>
  <c r="F115" i="3"/>
  <c r="E115" i="3"/>
  <c r="L115" i="3"/>
  <c r="G115" i="3"/>
  <c r="D115" i="3"/>
  <c r="V95" i="3"/>
  <c r="U95" i="3"/>
  <c r="T95" i="3"/>
  <c r="N95" i="3"/>
  <c r="R95" i="3"/>
  <c r="Q95" i="3"/>
  <c r="P95" i="3"/>
  <c r="O95" i="3"/>
  <c r="K95" i="3"/>
  <c r="M95" i="3"/>
  <c r="J95" i="3"/>
  <c r="H95" i="3"/>
  <c r="G95" i="3"/>
  <c r="L95" i="3"/>
  <c r="F95" i="3"/>
  <c r="E95" i="3"/>
  <c r="D95" i="3"/>
  <c r="V68" i="3"/>
  <c r="U68" i="3"/>
  <c r="T68" i="3"/>
  <c r="N68" i="3"/>
  <c r="R68" i="3"/>
  <c r="Q68" i="3"/>
  <c r="P68" i="3"/>
  <c r="K68" i="3"/>
  <c r="J68" i="3"/>
  <c r="O68" i="3"/>
  <c r="M68" i="3"/>
  <c r="H68" i="3"/>
  <c r="G68" i="3"/>
  <c r="L68" i="3"/>
  <c r="F68" i="3"/>
  <c r="E68" i="3"/>
  <c r="D68" i="3"/>
  <c r="V48" i="3"/>
  <c r="U48" i="3"/>
  <c r="T48" i="3"/>
  <c r="N48" i="3"/>
  <c r="R48" i="3"/>
  <c r="Q48" i="3"/>
  <c r="P48" i="3"/>
  <c r="M48" i="3"/>
  <c r="O48" i="3"/>
  <c r="K48" i="3"/>
  <c r="J48" i="3"/>
  <c r="H48" i="3"/>
  <c r="L48" i="3"/>
  <c r="G48" i="3"/>
  <c r="F48" i="3"/>
  <c r="E48" i="3"/>
  <c r="D48" i="3"/>
  <c r="V88" i="3"/>
  <c r="U88" i="3"/>
  <c r="T88" i="3"/>
  <c r="N88" i="3"/>
  <c r="R88" i="3"/>
  <c r="Q88" i="3"/>
  <c r="P88" i="3"/>
  <c r="O88" i="3"/>
  <c r="M88" i="3"/>
  <c r="L88" i="3"/>
  <c r="K88" i="3"/>
  <c r="J88" i="3"/>
  <c r="H88" i="3"/>
  <c r="F88" i="3"/>
  <c r="G88" i="3"/>
  <c r="E88" i="3"/>
  <c r="D88" i="3"/>
  <c r="V19" i="3"/>
  <c r="U19" i="3"/>
  <c r="T19" i="3"/>
  <c r="N19" i="3"/>
  <c r="R19" i="3"/>
  <c r="Q19" i="3"/>
  <c r="P19" i="3"/>
  <c r="M19" i="3"/>
  <c r="O19" i="3"/>
  <c r="K19" i="3"/>
  <c r="J19" i="3"/>
  <c r="L19" i="3"/>
  <c r="H19" i="3"/>
  <c r="G19" i="3"/>
  <c r="F19" i="3"/>
  <c r="E19" i="3"/>
  <c r="D19" i="3"/>
  <c r="V53" i="3"/>
  <c r="U53" i="3"/>
  <c r="T53" i="3"/>
  <c r="N53" i="3"/>
  <c r="R53" i="3"/>
  <c r="Q53" i="3"/>
  <c r="P53" i="3"/>
  <c r="O53" i="3"/>
  <c r="M53" i="3"/>
  <c r="K53" i="3"/>
  <c r="J53" i="3"/>
  <c r="H53" i="3"/>
  <c r="G53" i="3"/>
  <c r="L53" i="3"/>
  <c r="F53" i="3"/>
  <c r="E53" i="3"/>
  <c r="D53" i="3"/>
  <c r="V78" i="3"/>
  <c r="U78" i="3"/>
  <c r="T78" i="3"/>
  <c r="N78" i="3"/>
  <c r="Q78" i="3"/>
  <c r="R78" i="3"/>
  <c r="P78" i="3"/>
  <c r="L78" i="3"/>
  <c r="K78" i="3"/>
  <c r="J78" i="3"/>
  <c r="M78" i="3"/>
  <c r="O78" i="3"/>
  <c r="H78" i="3"/>
  <c r="G78" i="3"/>
  <c r="F78" i="3"/>
  <c r="E78" i="3"/>
  <c r="D78" i="3"/>
  <c r="V34" i="3"/>
  <c r="U34" i="3"/>
  <c r="T34" i="3"/>
  <c r="N34" i="3"/>
  <c r="Q34" i="3"/>
  <c r="P34" i="3"/>
  <c r="M34" i="3"/>
  <c r="L34" i="3"/>
  <c r="O34" i="3"/>
  <c r="K34" i="3"/>
  <c r="R34" i="3"/>
  <c r="J34" i="3"/>
  <c r="H34" i="3"/>
  <c r="F34" i="3"/>
  <c r="E34" i="3"/>
  <c r="G34" i="3"/>
  <c r="D34" i="3"/>
  <c r="V81" i="3"/>
  <c r="U81" i="3"/>
  <c r="T81" i="3"/>
  <c r="R81" i="3"/>
  <c r="N81" i="3"/>
  <c r="Q81" i="3"/>
  <c r="P81" i="3"/>
  <c r="O81" i="3"/>
  <c r="L81" i="3"/>
  <c r="K81" i="3"/>
  <c r="M81" i="3"/>
  <c r="J81" i="3"/>
  <c r="H81" i="3"/>
  <c r="G81" i="3"/>
  <c r="F81" i="3"/>
  <c r="E81" i="3"/>
  <c r="D81" i="3"/>
  <c r="C19" i="3"/>
  <c r="V102" i="3"/>
  <c r="U102" i="3"/>
  <c r="T102" i="3"/>
  <c r="M102" i="3"/>
  <c r="R102" i="3"/>
  <c r="Q102" i="3"/>
  <c r="P102" i="3"/>
  <c r="O102" i="3"/>
  <c r="N102" i="3"/>
  <c r="L102" i="3"/>
  <c r="J102" i="3"/>
  <c r="H102" i="3"/>
  <c r="K102" i="3"/>
  <c r="F102" i="3"/>
  <c r="E102" i="3"/>
  <c r="G102" i="3"/>
  <c r="D102" i="3"/>
  <c r="C102" i="3"/>
  <c r="V41" i="3"/>
  <c r="U41" i="3"/>
  <c r="T41" i="3"/>
  <c r="M41" i="3"/>
  <c r="R41" i="3"/>
  <c r="Q41" i="3"/>
  <c r="P41" i="3"/>
  <c r="O41" i="3"/>
  <c r="N41" i="3"/>
  <c r="L41" i="3"/>
  <c r="J41" i="3"/>
  <c r="H41" i="3"/>
  <c r="G41" i="3"/>
  <c r="F41" i="3"/>
  <c r="E41" i="3"/>
  <c r="D41" i="3"/>
  <c r="K41" i="3"/>
  <c r="C41" i="3"/>
  <c r="V22" i="3"/>
  <c r="U22" i="3"/>
  <c r="T22" i="3"/>
  <c r="M22" i="3"/>
  <c r="R22" i="3"/>
  <c r="Q22" i="3"/>
  <c r="P22" i="3"/>
  <c r="O22" i="3"/>
  <c r="N22" i="3"/>
  <c r="J22" i="3"/>
  <c r="H22" i="3"/>
  <c r="K22" i="3"/>
  <c r="F22" i="3"/>
  <c r="G22" i="3"/>
  <c r="E22" i="3"/>
  <c r="D22" i="3"/>
  <c r="L22" i="3"/>
  <c r="C22" i="3"/>
  <c r="V90" i="3"/>
  <c r="U90" i="3"/>
  <c r="T90" i="3"/>
  <c r="M90" i="3"/>
  <c r="R90" i="3"/>
  <c r="Q90" i="3"/>
  <c r="P90" i="3"/>
  <c r="O90" i="3"/>
  <c r="J90" i="3"/>
  <c r="L90" i="3"/>
  <c r="N90" i="3"/>
  <c r="H90" i="3"/>
  <c r="K90" i="3"/>
  <c r="F90" i="3"/>
  <c r="E90" i="3"/>
  <c r="D90" i="3"/>
  <c r="C90" i="3"/>
  <c r="G90" i="3"/>
  <c r="V109" i="3"/>
  <c r="U109" i="3"/>
  <c r="T109" i="3"/>
  <c r="M109" i="3"/>
  <c r="Q109" i="3"/>
  <c r="R109" i="3"/>
  <c r="P109" i="3"/>
  <c r="O109" i="3"/>
  <c r="L109" i="3"/>
  <c r="J109" i="3"/>
  <c r="H109" i="3"/>
  <c r="N109" i="3"/>
  <c r="G109" i="3"/>
  <c r="K109" i="3"/>
  <c r="F109" i="3"/>
  <c r="E109" i="3"/>
  <c r="D109" i="3"/>
  <c r="C109" i="3"/>
  <c r="V30" i="3"/>
  <c r="U30" i="3"/>
  <c r="T30" i="3"/>
  <c r="M30" i="3"/>
  <c r="Q30" i="3"/>
  <c r="P30" i="3"/>
  <c r="R30" i="3"/>
  <c r="O30" i="3"/>
  <c r="L30" i="3"/>
  <c r="N30" i="3"/>
  <c r="J30" i="3"/>
  <c r="H30" i="3"/>
  <c r="K30" i="3"/>
  <c r="F30" i="3"/>
  <c r="E30" i="3"/>
  <c r="G30" i="3"/>
  <c r="D30" i="3"/>
  <c r="C30" i="3"/>
  <c r="V8" i="3"/>
  <c r="U8" i="3"/>
  <c r="T8" i="3"/>
  <c r="M8" i="3"/>
  <c r="Q8" i="3"/>
  <c r="P8" i="3"/>
  <c r="O8" i="3"/>
  <c r="N8" i="3"/>
  <c r="L8" i="3"/>
  <c r="R8" i="3"/>
  <c r="J8" i="3"/>
  <c r="H8" i="3"/>
  <c r="K8" i="3"/>
  <c r="G8" i="3"/>
  <c r="F8" i="3"/>
  <c r="E8" i="3"/>
  <c r="D8" i="3"/>
  <c r="C8" i="3"/>
  <c r="V69" i="3"/>
  <c r="U69" i="3"/>
  <c r="T69" i="3"/>
  <c r="M69" i="3"/>
  <c r="R69" i="3"/>
  <c r="Q69" i="3"/>
  <c r="P69" i="3"/>
  <c r="O69" i="3"/>
  <c r="L69" i="3"/>
  <c r="N69" i="3"/>
  <c r="J69" i="3"/>
  <c r="H69" i="3"/>
  <c r="K69" i="3"/>
  <c r="F69" i="3"/>
  <c r="E69" i="3"/>
  <c r="D69" i="3"/>
  <c r="G69" i="3"/>
  <c r="C69" i="3"/>
  <c r="V9" i="3"/>
  <c r="U9" i="3"/>
  <c r="T9" i="3"/>
  <c r="M9" i="3"/>
  <c r="R9" i="3"/>
  <c r="Q9" i="3"/>
  <c r="P9" i="3"/>
  <c r="O9" i="3"/>
  <c r="N9" i="3"/>
  <c r="J9" i="3"/>
  <c r="H9" i="3"/>
  <c r="L9" i="3"/>
  <c r="G9" i="3"/>
  <c r="F9" i="3"/>
  <c r="E9" i="3"/>
  <c r="D9" i="3"/>
  <c r="K9" i="3"/>
  <c r="C9" i="3"/>
  <c r="C48" i="3"/>
  <c r="V67" i="3"/>
  <c r="U67" i="3"/>
  <c r="T67" i="3"/>
  <c r="M67" i="3"/>
  <c r="R67" i="3"/>
  <c r="Q67" i="3"/>
  <c r="P67" i="3"/>
  <c r="O67" i="3"/>
  <c r="L67" i="3"/>
  <c r="N67" i="3"/>
  <c r="J67" i="3"/>
  <c r="H67" i="3"/>
  <c r="G67" i="3"/>
  <c r="K67" i="3"/>
  <c r="F67" i="3"/>
  <c r="E67" i="3"/>
  <c r="D67" i="3"/>
  <c r="C67" i="3"/>
  <c r="C34" i="3"/>
  <c r="C95" i="3"/>
  <c r="C53" i="3"/>
  <c r="V86" i="3"/>
  <c r="U86" i="3"/>
  <c r="T86" i="3"/>
  <c r="R86" i="3"/>
  <c r="Q86" i="3"/>
  <c r="O86" i="3"/>
  <c r="N86" i="3"/>
  <c r="M86" i="3"/>
  <c r="K86" i="3"/>
  <c r="P86" i="3"/>
  <c r="J86" i="3"/>
  <c r="H86" i="3"/>
  <c r="F86" i="3"/>
  <c r="E86" i="3"/>
  <c r="D86" i="3"/>
  <c r="G86" i="3"/>
  <c r="C86" i="3"/>
  <c r="L86" i="3"/>
  <c r="V76" i="3"/>
  <c r="U76" i="3"/>
  <c r="T76" i="3"/>
  <c r="R76" i="3"/>
  <c r="Q76" i="3"/>
  <c r="O76" i="3"/>
  <c r="N76" i="3"/>
  <c r="K76" i="3"/>
  <c r="M76" i="3"/>
  <c r="P76" i="3"/>
  <c r="D76" i="3"/>
  <c r="F76" i="3"/>
  <c r="E76" i="3"/>
  <c r="C76" i="3"/>
  <c r="L76" i="3"/>
  <c r="H76" i="3"/>
  <c r="J76" i="3"/>
  <c r="G76" i="3"/>
  <c r="V37" i="3"/>
  <c r="U37" i="3"/>
  <c r="T37" i="3"/>
  <c r="R37" i="3"/>
  <c r="Q37" i="3"/>
  <c r="O37" i="3"/>
  <c r="N37" i="3"/>
  <c r="P37" i="3"/>
  <c r="K37" i="3"/>
  <c r="M37" i="3"/>
  <c r="H37" i="3"/>
  <c r="E37" i="3"/>
  <c r="F37" i="3"/>
  <c r="L37" i="3"/>
  <c r="J37" i="3"/>
  <c r="D37" i="3"/>
  <c r="C37" i="3"/>
  <c r="G37" i="3"/>
  <c r="V89" i="3"/>
  <c r="U89" i="3"/>
  <c r="T89" i="3"/>
  <c r="R89" i="3"/>
  <c r="Q89" i="3"/>
  <c r="O89" i="3"/>
  <c r="N89" i="3"/>
  <c r="L89" i="3"/>
  <c r="K89" i="3"/>
  <c r="M89" i="3"/>
  <c r="P89" i="3"/>
  <c r="G89" i="3"/>
  <c r="F89" i="3"/>
  <c r="E89" i="3"/>
  <c r="D89" i="3"/>
  <c r="H89" i="3"/>
  <c r="C89" i="3"/>
  <c r="J89" i="3"/>
  <c r="V60" i="3"/>
  <c r="U60" i="3"/>
  <c r="T60" i="3"/>
  <c r="R60" i="3"/>
  <c r="Q60" i="3"/>
  <c r="O60" i="3"/>
  <c r="N60" i="3"/>
  <c r="K60" i="3"/>
  <c r="L60" i="3"/>
  <c r="P60" i="3"/>
  <c r="M60" i="3"/>
  <c r="F60" i="3"/>
  <c r="E60" i="3"/>
  <c r="D60" i="3"/>
  <c r="J60" i="3"/>
  <c r="G60" i="3"/>
  <c r="C60" i="3"/>
  <c r="H60" i="3"/>
  <c r="V107" i="3"/>
  <c r="U107" i="3"/>
  <c r="T107" i="3"/>
  <c r="R107" i="3"/>
  <c r="Q107" i="3"/>
  <c r="O107" i="3"/>
  <c r="N107" i="3"/>
  <c r="K107" i="3"/>
  <c r="J107" i="3"/>
  <c r="P107" i="3"/>
  <c r="L107" i="3"/>
  <c r="H107" i="3"/>
  <c r="F107" i="3"/>
  <c r="E107" i="3"/>
  <c r="D107" i="3"/>
  <c r="C107" i="3"/>
  <c r="M107" i="3"/>
  <c r="G107" i="3"/>
  <c r="V58" i="3"/>
  <c r="U58" i="3"/>
  <c r="T58" i="3"/>
  <c r="R58" i="3"/>
  <c r="Q58" i="3"/>
  <c r="O58" i="3"/>
  <c r="N58" i="3"/>
  <c r="P58" i="3"/>
  <c r="M58" i="3"/>
  <c r="K58" i="3"/>
  <c r="J58" i="3"/>
  <c r="H58" i="3"/>
  <c r="D58" i="3"/>
  <c r="F58" i="3"/>
  <c r="E58" i="3"/>
  <c r="C58" i="3"/>
  <c r="L58" i="3"/>
  <c r="G58" i="3"/>
  <c r="V55" i="3"/>
  <c r="U55" i="3"/>
  <c r="T55" i="3"/>
  <c r="Q55" i="3"/>
  <c r="O55" i="3"/>
  <c r="N55" i="3"/>
  <c r="K55" i="3"/>
  <c r="J55" i="3"/>
  <c r="H55" i="3"/>
  <c r="M55" i="3"/>
  <c r="G55" i="3"/>
  <c r="L55" i="3"/>
  <c r="R55" i="3"/>
  <c r="P55" i="3"/>
  <c r="F55" i="3"/>
  <c r="D55" i="3"/>
  <c r="E55" i="3"/>
  <c r="C55" i="3"/>
  <c r="V94" i="3"/>
  <c r="U94" i="3"/>
  <c r="T94" i="3"/>
  <c r="Q94" i="3"/>
  <c r="R94" i="3"/>
  <c r="O94" i="3"/>
  <c r="N94" i="3"/>
  <c r="K94" i="3"/>
  <c r="J94" i="3"/>
  <c r="H94" i="3"/>
  <c r="G94" i="3"/>
  <c r="P94" i="3"/>
  <c r="L94" i="3"/>
  <c r="F94" i="3"/>
  <c r="E94" i="3"/>
  <c r="M94" i="3"/>
  <c r="D94" i="3"/>
  <c r="C94" i="3"/>
  <c r="V2" i="3"/>
  <c r="U2" i="3"/>
  <c r="T2" i="3"/>
  <c r="Q2" i="3"/>
  <c r="O2" i="3"/>
  <c r="R2" i="3"/>
  <c r="N2" i="3"/>
  <c r="L2" i="3"/>
  <c r="K2" i="3"/>
  <c r="J2" i="3"/>
  <c r="P2" i="3"/>
  <c r="H2" i="3"/>
  <c r="M2" i="3"/>
  <c r="G2" i="3"/>
  <c r="E2" i="3"/>
  <c r="F2" i="3"/>
  <c r="D2" i="3"/>
  <c r="C2" i="3"/>
  <c r="C88" i="3"/>
  <c r="V101" i="3"/>
  <c r="T101" i="3"/>
  <c r="R101" i="3"/>
  <c r="P101" i="3"/>
  <c r="M101" i="3"/>
  <c r="U101" i="3"/>
  <c r="O101" i="3"/>
  <c r="N101" i="3"/>
  <c r="L101" i="3"/>
  <c r="J101" i="3"/>
  <c r="H101" i="3"/>
  <c r="F101" i="3"/>
  <c r="E101" i="3"/>
  <c r="D101" i="3"/>
  <c r="C101" i="3"/>
  <c r="K101" i="3"/>
  <c r="G101" i="3"/>
  <c r="Q101" i="3"/>
  <c r="V80" i="3"/>
  <c r="T80" i="3"/>
  <c r="R80" i="3"/>
  <c r="P80" i="3"/>
  <c r="M80" i="3"/>
  <c r="U80" i="3"/>
  <c r="O80" i="3"/>
  <c r="N80" i="3"/>
  <c r="Q80" i="3"/>
  <c r="L80" i="3"/>
  <c r="F80" i="3"/>
  <c r="E80" i="3"/>
  <c r="C80" i="3"/>
  <c r="D80" i="3"/>
  <c r="H80" i="3"/>
  <c r="G80" i="3"/>
  <c r="J80" i="3"/>
  <c r="K80" i="3"/>
  <c r="V3" i="3"/>
  <c r="T3" i="3"/>
  <c r="R3" i="3"/>
  <c r="P3" i="3"/>
  <c r="U3" i="3"/>
  <c r="M3" i="3"/>
  <c r="Q3" i="3"/>
  <c r="O3" i="3"/>
  <c r="N3" i="3"/>
  <c r="L3" i="3"/>
  <c r="F3" i="3"/>
  <c r="E3" i="3"/>
  <c r="J3" i="3"/>
  <c r="D3" i="3"/>
  <c r="C3" i="3"/>
  <c r="K3" i="3"/>
  <c r="G3" i="3"/>
  <c r="H3" i="3"/>
  <c r="V62" i="3"/>
  <c r="T62" i="3"/>
  <c r="R62" i="3"/>
  <c r="U62" i="3"/>
  <c r="P62" i="3"/>
  <c r="M62" i="3"/>
  <c r="Q62" i="3"/>
  <c r="O62" i="3"/>
  <c r="N62" i="3"/>
  <c r="L62" i="3"/>
  <c r="G62" i="3"/>
  <c r="F62" i="3"/>
  <c r="E62" i="3"/>
  <c r="D62" i="3"/>
  <c r="C62" i="3"/>
  <c r="H62" i="3"/>
  <c r="K62" i="3"/>
  <c r="J62" i="3"/>
  <c r="V45" i="3"/>
  <c r="T45" i="3"/>
  <c r="R45" i="3"/>
  <c r="P45" i="3"/>
  <c r="M45" i="3"/>
  <c r="N45" i="3"/>
  <c r="L45" i="3"/>
  <c r="U45" i="3"/>
  <c r="O45" i="3"/>
  <c r="F45" i="3"/>
  <c r="E45" i="3"/>
  <c r="C45" i="3"/>
  <c r="K45" i="3"/>
  <c r="D45" i="3"/>
  <c r="Q45" i="3"/>
  <c r="G45" i="3"/>
  <c r="J45" i="3"/>
  <c r="H45" i="3"/>
  <c r="C81" i="3"/>
  <c r="H75" i="3"/>
  <c r="J74" i="3"/>
  <c r="K59" i="3"/>
  <c r="N59" i="3"/>
  <c r="V120" i="3"/>
  <c r="U120" i="3"/>
  <c r="T120" i="3"/>
  <c r="R120" i="3"/>
  <c r="Q120" i="3"/>
  <c r="P120" i="3"/>
  <c r="O120" i="3"/>
  <c r="N120" i="3"/>
  <c r="L120" i="3"/>
  <c r="M120" i="3"/>
  <c r="K120" i="3"/>
  <c r="G120" i="3"/>
  <c r="V106" i="3"/>
  <c r="T106" i="3"/>
  <c r="R106" i="3"/>
  <c r="Q106" i="3"/>
  <c r="P106" i="3"/>
  <c r="O106" i="3"/>
  <c r="U106" i="3"/>
  <c r="N106" i="3"/>
  <c r="L106" i="3"/>
  <c r="K106" i="3"/>
  <c r="M106" i="3"/>
  <c r="G106" i="3"/>
  <c r="R83" i="3"/>
  <c r="U83" i="3"/>
  <c r="Q83" i="3"/>
  <c r="T83" i="3"/>
  <c r="P83" i="3"/>
  <c r="O83" i="3"/>
  <c r="N83" i="3"/>
  <c r="V83" i="3"/>
  <c r="L83" i="3"/>
  <c r="K83" i="3"/>
  <c r="M83" i="3"/>
  <c r="G83" i="3"/>
  <c r="L20" i="3"/>
  <c r="T20" i="3"/>
  <c r="U20" i="3"/>
  <c r="R20" i="3"/>
  <c r="Q20" i="3"/>
  <c r="P20" i="3"/>
  <c r="O20" i="3"/>
  <c r="V20" i="3"/>
  <c r="N20" i="3"/>
  <c r="K20" i="3"/>
  <c r="G20" i="3"/>
  <c r="L111" i="3"/>
  <c r="U111" i="3"/>
  <c r="R111" i="3"/>
  <c r="Q111" i="3"/>
  <c r="P111" i="3"/>
  <c r="V111" i="3"/>
  <c r="O111" i="3"/>
  <c r="T111" i="3"/>
  <c r="N111" i="3"/>
  <c r="M111" i="3"/>
  <c r="K111" i="3"/>
  <c r="H111" i="3"/>
  <c r="G111" i="3"/>
  <c r="L18" i="3"/>
  <c r="T18" i="3"/>
  <c r="R18" i="3"/>
  <c r="Q18" i="3"/>
  <c r="V18" i="3"/>
  <c r="P18" i="3"/>
  <c r="O18" i="3"/>
  <c r="U18" i="3"/>
  <c r="N18" i="3"/>
  <c r="M18" i="3"/>
  <c r="K18" i="3"/>
  <c r="H18" i="3"/>
  <c r="G18" i="3"/>
  <c r="L72" i="3"/>
  <c r="T72" i="3"/>
  <c r="V72" i="3"/>
  <c r="R72" i="3"/>
  <c r="Q72" i="3"/>
  <c r="U72" i="3"/>
  <c r="P72" i="3"/>
  <c r="O72" i="3"/>
  <c r="N72" i="3"/>
  <c r="M72" i="3"/>
  <c r="K72" i="3"/>
  <c r="H72" i="3"/>
  <c r="G72" i="3"/>
  <c r="T73" i="3"/>
  <c r="L73" i="3"/>
  <c r="V73" i="3"/>
  <c r="U73" i="3"/>
  <c r="Q73" i="3"/>
  <c r="R73" i="3"/>
  <c r="P73" i="3"/>
  <c r="O73" i="3"/>
  <c r="N73" i="3"/>
  <c r="K73" i="3"/>
  <c r="M73" i="3"/>
  <c r="H73" i="3"/>
  <c r="G73" i="3"/>
  <c r="T54" i="3"/>
  <c r="L54" i="3"/>
  <c r="U54" i="3"/>
  <c r="V54" i="3"/>
  <c r="Q54" i="3"/>
  <c r="P54" i="3"/>
  <c r="R54" i="3"/>
  <c r="O54" i="3"/>
  <c r="N54" i="3"/>
  <c r="M54" i="3"/>
  <c r="K54" i="3"/>
  <c r="H54" i="3"/>
  <c r="G54" i="3"/>
  <c r="U63" i="3"/>
  <c r="T63" i="3"/>
  <c r="L63" i="3"/>
  <c r="V63" i="3"/>
  <c r="Q63" i="3"/>
  <c r="P63" i="3"/>
  <c r="O63" i="3"/>
  <c r="R63" i="3"/>
  <c r="N63" i="3"/>
  <c r="K63" i="3"/>
  <c r="M63" i="3"/>
  <c r="H63" i="3"/>
  <c r="G63" i="3"/>
  <c r="E104" i="3"/>
  <c r="E4" i="3"/>
  <c r="E82" i="3"/>
  <c r="E50" i="3"/>
  <c r="E61" i="3"/>
  <c r="E6" i="3"/>
  <c r="E35" i="3"/>
  <c r="E43" i="3"/>
  <c r="E46" i="3"/>
  <c r="E12" i="3"/>
  <c r="F121" i="3"/>
  <c r="F24" i="3"/>
  <c r="F79" i="3"/>
  <c r="F113" i="3"/>
  <c r="F87" i="3"/>
  <c r="F42" i="3"/>
  <c r="F29" i="3"/>
  <c r="F27" i="3"/>
  <c r="F12" i="3"/>
  <c r="G52" i="3"/>
  <c r="G61" i="3"/>
  <c r="G96" i="3"/>
  <c r="G57" i="3"/>
  <c r="H4" i="3"/>
  <c r="H98" i="3"/>
  <c r="H29" i="3"/>
  <c r="J106" i="3"/>
  <c r="J72" i="3"/>
  <c r="J63" i="3"/>
  <c r="L87" i="3"/>
  <c r="M82" i="3"/>
  <c r="O24" i="3"/>
  <c r="J56" i="3"/>
  <c r="K65" i="3"/>
  <c r="V119" i="3"/>
  <c r="U119" i="3"/>
  <c r="T119" i="3"/>
  <c r="R119" i="3"/>
  <c r="Q119" i="3"/>
  <c r="O119" i="3"/>
  <c r="N119" i="3"/>
  <c r="L119" i="3"/>
  <c r="M119" i="3"/>
  <c r="K119" i="3"/>
  <c r="J119" i="3"/>
  <c r="H119" i="3"/>
  <c r="P119" i="3"/>
  <c r="V99" i="3"/>
  <c r="T99" i="3"/>
  <c r="R99" i="3"/>
  <c r="Q99" i="3"/>
  <c r="O99" i="3"/>
  <c r="U99" i="3"/>
  <c r="L99" i="3"/>
  <c r="K99" i="3"/>
  <c r="P99" i="3"/>
  <c r="J99" i="3"/>
  <c r="N99" i="3"/>
  <c r="H99" i="3"/>
  <c r="V97" i="3"/>
  <c r="R97" i="3"/>
  <c r="U97" i="3"/>
  <c r="Q97" i="3"/>
  <c r="T97" i="3"/>
  <c r="O97" i="3"/>
  <c r="N97" i="3"/>
  <c r="P97" i="3"/>
  <c r="L97" i="3"/>
  <c r="K97" i="3"/>
  <c r="J97" i="3"/>
  <c r="H97" i="3"/>
  <c r="M97" i="3"/>
  <c r="V108" i="3"/>
  <c r="T108" i="3"/>
  <c r="U108" i="3"/>
  <c r="R108" i="3"/>
  <c r="Q108" i="3"/>
  <c r="P108" i="3"/>
  <c r="O108" i="3"/>
  <c r="N108" i="3"/>
  <c r="L108" i="3"/>
  <c r="K108" i="3"/>
  <c r="J108" i="3"/>
  <c r="H108" i="3"/>
  <c r="M108" i="3"/>
  <c r="V93" i="3"/>
  <c r="U93" i="3"/>
  <c r="R93" i="3"/>
  <c r="Q93" i="3"/>
  <c r="P93" i="3"/>
  <c r="O93" i="3"/>
  <c r="T93" i="3"/>
  <c r="N93" i="3"/>
  <c r="M93" i="3"/>
  <c r="K93" i="3"/>
  <c r="L93" i="3"/>
  <c r="J93" i="3"/>
  <c r="H93" i="3"/>
  <c r="V36" i="3"/>
  <c r="T36" i="3"/>
  <c r="R36" i="3"/>
  <c r="Q36" i="3"/>
  <c r="P36" i="3"/>
  <c r="O36" i="3"/>
  <c r="U36" i="3"/>
  <c r="N36" i="3"/>
  <c r="M36" i="3"/>
  <c r="K36" i="3"/>
  <c r="J36" i="3"/>
  <c r="L36" i="3"/>
  <c r="H36" i="3"/>
  <c r="V28" i="3"/>
  <c r="T28" i="3"/>
  <c r="R28" i="3"/>
  <c r="Q28" i="3"/>
  <c r="U28" i="3"/>
  <c r="P28" i="3"/>
  <c r="O28" i="3"/>
  <c r="N28" i="3"/>
  <c r="M28" i="3"/>
  <c r="K28" i="3"/>
  <c r="J28" i="3"/>
  <c r="H28" i="3"/>
  <c r="L28" i="3"/>
  <c r="V13" i="3"/>
  <c r="U13" i="3"/>
  <c r="Q13" i="3"/>
  <c r="R13" i="3"/>
  <c r="P13" i="3"/>
  <c r="O13" i="3"/>
  <c r="N13" i="3"/>
  <c r="T13" i="3"/>
  <c r="M13" i="3"/>
  <c r="K13" i="3"/>
  <c r="J13" i="3"/>
  <c r="H13" i="3"/>
  <c r="V7" i="3"/>
  <c r="U7" i="3"/>
  <c r="Q7" i="3"/>
  <c r="T7" i="3"/>
  <c r="P7" i="3"/>
  <c r="R7" i="3"/>
  <c r="O7" i="3"/>
  <c r="N7" i="3"/>
  <c r="M7" i="3"/>
  <c r="L7" i="3"/>
  <c r="K7" i="3"/>
  <c r="J7" i="3"/>
  <c r="H7" i="3"/>
  <c r="F7" i="3"/>
  <c r="V77" i="3"/>
  <c r="U77" i="3"/>
  <c r="T77" i="3"/>
  <c r="Q77" i="3"/>
  <c r="P77" i="3"/>
  <c r="O77" i="3"/>
  <c r="R77" i="3"/>
  <c r="N77" i="3"/>
  <c r="M77" i="3"/>
  <c r="L77" i="3"/>
  <c r="K77" i="3"/>
  <c r="J77" i="3"/>
  <c r="H77" i="3"/>
  <c r="F77" i="3"/>
  <c r="C120" i="3"/>
  <c r="C106" i="3"/>
  <c r="C83" i="3"/>
  <c r="C20" i="3"/>
  <c r="C111" i="3"/>
  <c r="C18" i="3"/>
  <c r="C72" i="3"/>
  <c r="C73" i="3"/>
  <c r="C54" i="3"/>
  <c r="C63" i="3"/>
  <c r="F104" i="3"/>
  <c r="F82" i="3"/>
  <c r="F50" i="3"/>
  <c r="F6" i="3"/>
  <c r="F35" i="3"/>
  <c r="F43" i="3"/>
  <c r="F46" i="3"/>
  <c r="G105" i="3"/>
  <c r="G75" i="3"/>
  <c r="G59" i="3"/>
  <c r="H106" i="3"/>
  <c r="H79" i="3"/>
  <c r="H43" i="3"/>
  <c r="H57" i="3"/>
  <c r="V114" i="3"/>
  <c r="U114" i="3"/>
  <c r="T114" i="3"/>
  <c r="Q114" i="3"/>
  <c r="P114" i="3"/>
  <c r="N114" i="3"/>
  <c r="L114" i="3"/>
  <c r="M114" i="3"/>
  <c r="J114" i="3"/>
  <c r="O114" i="3"/>
  <c r="V110" i="3"/>
  <c r="U110" i="3"/>
  <c r="Q110" i="3"/>
  <c r="T110" i="3"/>
  <c r="P110" i="3"/>
  <c r="N110" i="3"/>
  <c r="L110" i="3"/>
  <c r="K110" i="3"/>
  <c r="J110" i="3"/>
  <c r="R110" i="3"/>
  <c r="M110" i="3"/>
  <c r="G110" i="3"/>
  <c r="O110" i="3"/>
  <c r="V64" i="3"/>
  <c r="U64" i="3"/>
  <c r="Q64" i="3"/>
  <c r="P64" i="3"/>
  <c r="T64" i="3"/>
  <c r="N64" i="3"/>
  <c r="R64" i="3"/>
  <c r="K64" i="3"/>
  <c r="L64" i="3"/>
  <c r="J64" i="3"/>
  <c r="G64" i="3"/>
  <c r="V16" i="3"/>
  <c r="U16" i="3"/>
  <c r="T16" i="3"/>
  <c r="R16" i="3"/>
  <c r="Q16" i="3"/>
  <c r="P16" i="3"/>
  <c r="N16" i="3"/>
  <c r="O16" i="3"/>
  <c r="M16" i="3"/>
  <c r="K16" i="3"/>
  <c r="J16" i="3"/>
  <c r="G16" i="3"/>
  <c r="L16" i="3"/>
  <c r="V32" i="3"/>
  <c r="U32" i="3"/>
  <c r="Q32" i="3"/>
  <c r="T32" i="3"/>
  <c r="P32" i="3"/>
  <c r="R32" i="3"/>
  <c r="N32" i="3"/>
  <c r="M32" i="3"/>
  <c r="L32" i="3"/>
  <c r="K32" i="3"/>
  <c r="J32" i="3"/>
  <c r="O32" i="3"/>
  <c r="G32" i="3"/>
  <c r="G44" i="3"/>
  <c r="G26" i="3"/>
  <c r="G7" i="3"/>
  <c r="G49" i="3"/>
  <c r="H50" i="3"/>
  <c r="H87" i="3"/>
  <c r="H59" i="3"/>
  <c r="J75" i="3"/>
  <c r="M20" i="3"/>
  <c r="O29" i="3"/>
  <c r="V51" i="3"/>
  <c r="U51" i="3"/>
  <c r="Q51" i="3"/>
  <c r="P51" i="3"/>
  <c r="N51" i="3"/>
  <c r="O51" i="3"/>
  <c r="L51" i="3"/>
  <c r="J51" i="3"/>
  <c r="M51" i="3"/>
  <c r="G51" i="3"/>
  <c r="T51" i="3"/>
  <c r="R51" i="3"/>
  <c r="V84" i="3"/>
  <c r="U84" i="3"/>
  <c r="T84" i="3"/>
  <c r="Q84" i="3"/>
  <c r="P84" i="3"/>
  <c r="N84" i="3"/>
  <c r="L84" i="3"/>
  <c r="K84" i="3"/>
  <c r="O84" i="3"/>
  <c r="J84" i="3"/>
  <c r="R84" i="3"/>
  <c r="G84" i="3"/>
  <c r="M84" i="3"/>
  <c r="V47" i="3"/>
  <c r="U47" i="3"/>
  <c r="T47" i="3"/>
  <c r="Q47" i="3"/>
  <c r="P47" i="3"/>
  <c r="N47" i="3"/>
  <c r="R47" i="3"/>
  <c r="M47" i="3"/>
  <c r="K47" i="3"/>
  <c r="J47" i="3"/>
  <c r="O47" i="3"/>
  <c r="G47" i="3"/>
  <c r="V21" i="3"/>
  <c r="U21" i="3"/>
  <c r="Q21" i="3"/>
  <c r="R21" i="3"/>
  <c r="P21" i="3"/>
  <c r="N21" i="3"/>
  <c r="T21" i="3"/>
  <c r="K21" i="3"/>
  <c r="J21" i="3"/>
  <c r="M21" i="3"/>
  <c r="G21" i="3"/>
  <c r="O21" i="3"/>
  <c r="L21" i="3"/>
  <c r="V5" i="3"/>
  <c r="U5" i="3"/>
  <c r="T5" i="3"/>
  <c r="Q5" i="3"/>
  <c r="P5" i="3"/>
  <c r="R5" i="3"/>
  <c r="N5" i="3"/>
  <c r="O5" i="3"/>
  <c r="L5" i="3"/>
  <c r="K5" i="3"/>
  <c r="J5" i="3"/>
  <c r="M5" i="3"/>
  <c r="G5" i="3"/>
  <c r="V103" i="3"/>
  <c r="U103" i="3"/>
  <c r="T103" i="3"/>
  <c r="R103" i="3"/>
  <c r="P103" i="3"/>
  <c r="O103" i="3"/>
  <c r="Q103" i="3"/>
  <c r="L103" i="3"/>
  <c r="M103" i="3"/>
  <c r="K103" i="3"/>
  <c r="H103" i="3"/>
  <c r="V105" i="3"/>
  <c r="U105" i="3"/>
  <c r="T105" i="3"/>
  <c r="R105" i="3"/>
  <c r="P105" i="3"/>
  <c r="O105" i="3"/>
  <c r="L105" i="3"/>
  <c r="K105" i="3"/>
  <c r="M105" i="3"/>
  <c r="N105" i="3"/>
  <c r="H105" i="3"/>
  <c r="Q105" i="3"/>
  <c r="V112" i="3"/>
  <c r="U112" i="3"/>
  <c r="T112" i="3"/>
  <c r="R112" i="3"/>
  <c r="P112" i="3"/>
  <c r="O112" i="3"/>
  <c r="L112" i="3"/>
  <c r="K112" i="3"/>
  <c r="H112" i="3"/>
  <c r="Q112" i="3"/>
  <c r="V91" i="3"/>
  <c r="U91" i="3"/>
  <c r="T91" i="3"/>
  <c r="R91" i="3"/>
  <c r="P91" i="3"/>
  <c r="O91" i="3"/>
  <c r="L91" i="3"/>
  <c r="K91" i="3"/>
  <c r="Q91" i="3"/>
  <c r="H91" i="3"/>
  <c r="N91" i="3"/>
  <c r="M91" i="3"/>
  <c r="V100" i="3"/>
  <c r="U100" i="3"/>
  <c r="T100" i="3"/>
  <c r="R100" i="3"/>
  <c r="P100" i="3"/>
  <c r="O100" i="3"/>
  <c r="Q100" i="3"/>
  <c r="N100" i="3"/>
  <c r="K100" i="3"/>
  <c r="L100" i="3"/>
  <c r="H100" i="3"/>
  <c r="M100" i="3"/>
  <c r="V23" i="3"/>
  <c r="U23" i="3"/>
  <c r="T23" i="3"/>
  <c r="R23" i="3"/>
  <c r="P23" i="3"/>
  <c r="O23" i="3"/>
  <c r="M23" i="3"/>
  <c r="K23" i="3"/>
  <c r="L23" i="3"/>
  <c r="H23" i="3"/>
  <c r="N23" i="3"/>
  <c r="Q23" i="3"/>
  <c r="V85" i="3"/>
  <c r="U85" i="3"/>
  <c r="T85" i="3"/>
  <c r="P85" i="3"/>
  <c r="O85" i="3"/>
  <c r="M85" i="3"/>
  <c r="K85" i="3"/>
  <c r="N85" i="3"/>
  <c r="H85" i="3"/>
  <c r="Q85" i="3"/>
  <c r="L85" i="3"/>
  <c r="V38" i="3"/>
  <c r="U38" i="3"/>
  <c r="T38" i="3"/>
  <c r="R38" i="3"/>
  <c r="P38" i="3"/>
  <c r="O38" i="3"/>
  <c r="K38" i="3"/>
  <c r="Q38" i="3"/>
  <c r="H38" i="3"/>
  <c r="M38" i="3"/>
  <c r="L38" i="3"/>
  <c r="N38" i="3"/>
  <c r="V71" i="3"/>
  <c r="U71" i="3"/>
  <c r="T71" i="3"/>
  <c r="P71" i="3"/>
  <c r="R71" i="3"/>
  <c r="O71" i="3"/>
  <c r="M71" i="3"/>
  <c r="K71" i="3"/>
  <c r="Q71" i="3"/>
  <c r="N71" i="3"/>
  <c r="H71" i="3"/>
  <c r="V14" i="3"/>
  <c r="U14" i="3"/>
  <c r="T14" i="3"/>
  <c r="P14" i="3"/>
  <c r="O14" i="3"/>
  <c r="R14" i="3"/>
  <c r="M14" i="3"/>
  <c r="N14" i="3"/>
  <c r="Q14" i="3"/>
  <c r="L14" i="3"/>
  <c r="K14" i="3"/>
  <c r="H14" i="3"/>
  <c r="C114" i="3"/>
  <c r="C51" i="3"/>
  <c r="C110" i="3"/>
  <c r="C84" i="3"/>
  <c r="C64" i="3"/>
  <c r="C47" i="3"/>
  <c r="C16" i="3"/>
  <c r="C21" i="3"/>
  <c r="C32" i="3"/>
  <c r="C5" i="3"/>
  <c r="D119" i="3"/>
  <c r="D99" i="3"/>
  <c r="D97" i="3"/>
  <c r="D108" i="3"/>
  <c r="D93" i="3"/>
  <c r="D36" i="3"/>
  <c r="D28" i="3"/>
  <c r="D13" i="3"/>
  <c r="D7" i="3"/>
  <c r="D77" i="3"/>
  <c r="E120" i="3"/>
  <c r="E106" i="3"/>
  <c r="E83" i="3"/>
  <c r="E20" i="3"/>
  <c r="E111" i="3"/>
  <c r="E18" i="3"/>
  <c r="E72" i="3"/>
  <c r="E73" i="3"/>
  <c r="E54" i="3"/>
  <c r="E63" i="3"/>
  <c r="F63" i="3"/>
  <c r="G114" i="3"/>
  <c r="G33" i="3"/>
  <c r="G93" i="3"/>
  <c r="G71" i="3"/>
  <c r="H121" i="3"/>
  <c r="H20" i="3"/>
  <c r="H39" i="3"/>
  <c r="J111" i="3"/>
  <c r="J26" i="3"/>
  <c r="J49" i="3"/>
  <c r="M64" i="3"/>
  <c r="P122" i="3"/>
  <c r="D84" i="3"/>
  <c r="D64" i="3"/>
  <c r="D47" i="3"/>
  <c r="D16" i="3"/>
  <c r="D21" i="3"/>
  <c r="D32" i="3"/>
  <c r="D5" i="3"/>
  <c r="E119" i="3"/>
  <c r="E99" i="3"/>
  <c r="E97" i="3"/>
  <c r="E108" i="3"/>
  <c r="E93" i="3"/>
  <c r="E36" i="3"/>
  <c r="E28" i="3"/>
  <c r="E13" i="3"/>
  <c r="E7" i="3"/>
  <c r="E77" i="3"/>
  <c r="F120" i="3"/>
  <c r="F106" i="3"/>
  <c r="F83" i="3"/>
  <c r="F20" i="3"/>
  <c r="F111" i="3"/>
  <c r="F18" i="3"/>
  <c r="F72" i="3"/>
  <c r="F73" i="3"/>
  <c r="F54" i="3"/>
  <c r="F5" i="3"/>
  <c r="G103" i="3"/>
  <c r="G100" i="3"/>
  <c r="G65" i="3"/>
  <c r="H84" i="3"/>
  <c r="H47" i="3"/>
  <c r="H70" i="3"/>
  <c r="J66" i="3"/>
  <c r="J100" i="3"/>
  <c r="J73" i="3"/>
  <c r="L13" i="3"/>
  <c r="P44" i="3"/>
  <c r="V118" i="3"/>
  <c r="U118" i="3"/>
  <c r="T118" i="3"/>
  <c r="R118" i="3"/>
  <c r="Q118" i="3"/>
  <c r="P118" i="3"/>
  <c r="N118" i="3"/>
  <c r="M118" i="3"/>
  <c r="J118" i="3"/>
  <c r="O118" i="3"/>
  <c r="V33" i="3"/>
  <c r="U33" i="3"/>
  <c r="T33" i="3"/>
  <c r="R33" i="3"/>
  <c r="Q33" i="3"/>
  <c r="P33" i="3"/>
  <c r="N33" i="3"/>
  <c r="O33" i="3"/>
  <c r="J33" i="3"/>
  <c r="M33" i="3"/>
  <c r="V52" i="3"/>
  <c r="U52" i="3"/>
  <c r="T52" i="3"/>
  <c r="R52" i="3"/>
  <c r="Q52" i="3"/>
  <c r="P52" i="3"/>
  <c r="N52" i="3"/>
  <c r="J52" i="3"/>
  <c r="M52" i="3"/>
  <c r="O52" i="3"/>
  <c r="V92" i="3"/>
  <c r="U92" i="3"/>
  <c r="T92" i="3"/>
  <c r="R92" i="3"/>
  <c r="Q92" i="3"/>
  <c r="P92" i="3"/>
  <c r="N92" i="3"/>
  <c r="L92" i="3"/>
  <c r="J92" i="3"/>
  <c r="O92" i="3"/>
  <c r="M92" i="3"/>
  <c r="V98" i="3"/>
  <c r="U98" i="3"/>
  <c r="T98" i="3"/>
  <c r="R98" i="3"/>
  <c r="Q98" i="3"/>
  <c r="P98" i="3"/>
  <c r="N98" i="3"/>
  <c r="L98" i="3"/>
  <c r="J98" i="3"/>
  <c r="M98" i="3"/>
  <c r="O98" i="3"/>
  <c r="V17" i="3"/>
  <c r="U17" i="3"/>
  <c r="T17" i="3"/>
  <c r="R17" i="3"/>
  <c r="Q17" i="3"/>
  <c r="P17" i="3"/>
  <c r="N17" i="3"/>
  <c r="J17" i="3"/>
  <c r="L17" i="3"/>
  <c r="O17" i="3"/>
  <c r="M17" i="3"/>
  <c r="V96" i="3"/>
  <c r="U96" i="3"/>
  <c r="T96" i="3"/>
  <c r="R96" i="3"/>
  <c r="Q96" i="3"/>
  <c r="P96" i="3"/>
  <c r="N96" i="3"/>
  <c r="O96" i="3"/>
  <c r="M96" i="3"/>
  <c r="J96" i="3"/>
  <c r="L96" i="3"/>
  <c r="V39" i="3"/>
  <c r="U39" i="3"/>
  <c r="T39" i="3"/>
  <c r="R39" i="3"/>
  <c r="Q39" i="3"/>
  <c r="P39" i="3"/>
  <c r="N39" i="3"/>
  <c r="M39" i="3"/>
  <c r="J39" i="3"/>
  <c r="L39" i="3"/>
  <c r="O39" i="3"/>
  <c r="V11" i="3"/>
  <c r="U11" i="3"/>
  <c r="T11" i="3"/>
  <c r="R11" i="3"/>
  <c r="Q11" i="3"/>
  <c r="P11" i="3"/>
  <c r="N11" i="3"/>
  <c r="M11" i="3"/>
  <c r="J11" i="3"/>
  <c r="O11" i="3"/>
  <c r="L11" i="3"/>
  <c r="V57" i="3"/>
  <c r="U57" i="3"/>
  <c r="T57" i="3"/>
  <c r="R57" i="3"/>
  <c r="Q57" i="3"/>
  <c r="P57" i="3"/>
  <c r="N57" i="3"/>
  <c r="M57" i="3"/>
  <c r="O57" i="3"/>
  <c r="J57" i="3"/>
  <c r="D103" i="3"/>
  <c r="D105" i="3"/>
  <c r="D112" i="3"/>
  <c r="D91" i="3"/>
  <c r="D100" i="3"/>
  <c r="D23" i="3"/>
  <c r="D85" i="3"/>
  <c r="D38" i="3"/>
  <c r="D71" i="3"/>
  <c r="D14" i="3"/>
  <c r="E114" i="3"/>
  <c r="E51" i="3"/>
  <c r="E110" i="3"/>
  <c r="E84" i="3"/>
  <c r="E64" i="3"/>
  <c r="E47" i="3"/>
  <c r="E16" i="3"/>
  <c r="E21" i="3"/>
  <c r="E32" i="3"/>
  <c r="E5" i="3"/>
  <c r="F119" i="3"/>
  <c r="F99" i="3"/>
  <c r="F97" i="3"/>
  <c r="F108" i="3"/>
  <c r="F93" i="3"/>
  <c r="F36" i="3"/>
  <c r="F28" i="3"/>
  <c r="F13" i="3"/>
  <c r="F32" i="3"/>
  <c r="F14" i="3"/>
  <c r="G74" i="3"/>
  <c r="G15" i="3"/>
  <c r="H17" i="3"/>
  <c r="J83" i="3"/>
  <c r="J38" i="3"/>
  <c r="K114" i="3"/>
  <c r="K70" i="3"/>
  <c r="L33" i="3"/>
  <c r="M26" i="3"/>
  <c r="V70" i="3"/>
  <c r="U70" i="3"/>
  <c r="T70" i="3"/>
  <c r="Q70" i="3"/>
  <c r="P70" i="3"/>
  <c r="R70" i="3"/>
  <c r="O70" i="3"/>
  <c r="M70" i="3"/>
  <c r="N70" i="3"/>
  <c r="F114" i="3"/>
  <c r="F51" i="3"/>
  <c r="F110" i="3"/>
  <c r="F84" i="3"/>
  <c r="F64" i="3"/>
  <c r="F47" i="3"/>
  <c r="F16" i="3"/>
  <c r="F21" i="3"/>
  <c r="G118" i="3"/>
  <c r="G82" i="3"/>
  <c r="G108" i="3"/>
  <c r="G98" i="3"/>
  <c r="G35" i="3"/>
  <c r="G13" i="3"/>
  <c r="G56" i="3"/>
  <c r="H120" i="3"/>
  <c r="H92" i="3"/>
  <c r="H65" i="3"/>
  <c r="J122" i="3"/>
  <c r="J112" i="3"/>
  <c r="J70" i="3"/>
  <c r="K118" i="3"/>
  <c r="L71" i="3"/>
  <c r="V75" i="3"/>
  <c r="U75" i="3"/>
  <c r="T75" i="3"/>
  <c r="Q75" i="3"/>
  <c r="R75" i="3"/>
  <c r="P75" i="3"/>
  <c r="O75" i="3"/>
  <c r="M75" i="3"/>
  <c r="N75" i="3"/>
  <c r="L75" i="3"/>
  <c r="V59" i="3"/>
  <c r="U59" i="3"/>
  <c r="T59" i="3"/>
  <c r="Q59" i="3"/>
  <c r="P59" i="3"/>
  <c r="O59" i="3"/>
  <c r="R59" i="3"/>
  <c r="M59" i="3"/>
  <c r="L59" i="3"/>
  <c r="V117" i="3"/>
  <c r="U117" i="3"/>
  <c r="Q117" i="3"/>
  <c r="O117" i="3"/>
  <c r="T117" i="3"/>
  <c r="H117" i="3"/>
  <c r="P117" i="3"/>
  <c r="N117" i="3"/>
  <c r="L117" i="3"/>
  <c r="R117" i="3"/>
  <c r="K117" i="3"/>
  <c r="V40" i="3"/>
  <c r="U40" i="3"/>
  <c r="T40" i="3"/>
  <c r="Q40" i="3"/>
  <c r="O40" i="3"/>
  <c r="H40" i="3"/>
  <c r="R40" i="3"/>
  <c r="N40" i="3"/>
  <c r="M40" i="3"/>
  <c r="P40" i="3"/>
  <c r="L40" i="3"/>
  <c r="K40" i="3"/>
  <c r="V26" i="3"/>
  <c r="U26" i="3"/>
  <c r="Q26" i="3"/>
  <c r="R26" i="3"/>
  <c r="O26" i="3"/>
  <c r="L26" i="3"/>
  <c r="N26" i="3"/>
  <c r="H26" i="3"/>
  <c r="T26" i="3"/>
  <c r="K26" i="3"/>
  <c r="V49" i="3"/>
  <c r="U49" i="3"/>
  <c r="Q49" i="3"/>
  <c r="T49" i="3"/>
  <c r="O49" i="3"/>
  <c r="L49" i="3"/>
  <c r="H49" i="3"/>
  <c r="P49" i="3"/>
  <c r="M49" i="3"/>
  <c r="R49" i="3"/>
  <c r="N49" i="3"/>
  <c r="K49" i="3"/>
  <c r="D33" i="3"/>
  <c r="D98" i="3"/>
  <c r="D39" i="3"/>
  <c r="D11" i="3"/>
  <c r="D57" i="3"/>
  <c r="F103" i="3"/>
  <c r="F105" i="3"/>
  <c r="F112" i="3"/>
  <c r="F91" i="3"/>
  <c r="F100" i="3"/>
  <c r="F23" i="3"/>
  <c r="F85" i="3"/>
  <c r="F38" i="3"/>
  <c r="F57" i="3"/>
  <c r="G91" i="3"/>
  <c r="G38" i="3"/>
  <c r="G12" i="3"/>
  <c r="H114" i="3"/>
  <c r="H32" i="3"/>
  <c r="J120" i="3"/>
  <c r="K98" i="3"/>
  <c r="K11" i="3"/>
  <c r="N103" i="3"/>
  <c r="V65" i="3"/>
  <c r="U65" i="3"/>
  <c r="T65" i="3"/>
  <c r="R65" i="3"/>
  <c r="Q65" i="3"/>
  <c r="P65" i="3"/>
  <c r="M65" i="3"/>
  <c r="L65" i="3"/>
  <c r="O65" i="3"/>
  <c r="N65" i="3"/>
  <c r="V15" i="3"/>
  <c r="U15" i="3"/>
  <c r="T15" i="3"/>
  <c r="Q15" i="3"/>
  <c r="P15" i="3"/>
  <c r="O15" i="3"/>
  <c r="M15" i="3"/>
  <c r="N15" i="3"/>
  <c r="R15" i="3"/>
  <c r="L15" i="3"/>
  <c r="V66" i="3"/>
  <c r="U66" i="3"/>
  <c r="Q66" i="3"/>
  <c r="O66" i="3"/>
  <c r="T66" i="3"/>
  <c r="M66" i="3"/>
  <c r="H66" i="3"/>
  <c r="P66" i="3"/>
  <c r="N66" i="3"/>
  <c r="R66" i="3"/>
  <c r="L66" i="3"/>
  <c r="K66" i="3"/>
  <c r="V31" i="3"/>
  <c r="U31" i="3"/>
  <c r="Q31" i="3"/>
  <c r="O31" i="3"/>
  <c r="L31" i="3"/>
  <c r="T31" i="3"/>
  <c r="H31" i="3"/>
  <c r="R31" i="3"/>
  <c r="P31" i="3"/>
  <c r="M31" i="3"/>
  <c r="K31" i="3"/>
  <c r="V25" i="3"/>
  <c r="U25" i="3"/>
  <c r="Q25" i="3"/>
  <c r="R25" i="3"/>
  <c r="O25" i="3"/>
  <c r="L25" i="3"/>
  <c r="T25" i="3"/>
  <c r="H25" i="3"/>
  <c r="M25" i="3"/>
  <c r="P25" i="3"/>
  <c r="N25" i="3"/>
  <c r="K25" i="3"/>
  <c r="C75" i="3"/>
  <c r="C59" i="3"/>
  <c r="D52" i="3"/>
  <c r="D17" i="3"/>
  <c r="V121" i="3"/>
  <c r="U121" i="3"/>
  <c r="P121" i="3"/>
  <c r="N121" i="3"/>
  <c r="T121" i="3"/>
  <c r="R121" i="3"/>
  <c r="Q121" i="3"/>
  <c r="G121" i="3"/>
  <c r="M121" i="3"/>
  <c r="L121" i="3"/>
  <c r="O121" i="3"/>
  <c r="K121" i="3"/>
  <c r="J121" i="3"/>
  <c r="V116" i="3"/>
  <c r="U116" i="3"/>
  <c r="P116" i="3"/>
  <c r="T116" i="3"/>
  <c r="N116" i="3"/>
  <c r="R116" i="3"/>
  <c r="G116" i="3"/>
  <c r="O116" i="3"/>
  <c r="L116" i="3"/>
  <c r="K116" i="3"/>
  <c r="Q116" i="3"/>
  <c r="M116" i="3"/>
  <c r="J116" i="3"/>
  <c r="V24" i="3"/>
  <c r="U24" i="3"/>
  <c r="P24" i="3"/>
  <c r="N24" i="3"/>
  <c r="T24" i="3"/>
  <c r="R24" i="3"/>
  <c r="M24" i="3"/>
  <c r="G24" i="3"/>
  <c r="Q24" i="3"/>
  <c r="L24" i="3"/>
  <c r="K24" i="3"/>
  <c r="J24" i="3"/>
  <c r="V79" i="3"/>
  <c r="U79" i="3"/>
  <c r="P79" i="3"/>
  <c r="N79" i="3"/>
  <c r="T79" i="3"/>
  <c r="R79" i="3"/>
  <c r="G79" i="3"/>
  <c r="M79" i="3"/>
  <c r="Q79" i="3"/>
  <c r="O79" i="3"/>
  <c r="L79" i="3"/>
  <c r="K79" i="3"/>
  <c r="J79" i="3"/>
  <c r="V113" i="3"/>
  <c r="U113" i="3"/>
  <c r="P113" i="3"/>
  <c r="N113" i="3"/>
  <c r="R113" i="3"/>
  <c r="Q113" i="3"/>
  <c r="O113" i="3"/>
  <c r="G113" i="3"/>
  <c r="M113" i="3"/>
  <c r="T113" i="3"/>
  <c r="L113" i="3"/>
  <c r="K113" i="3"/>
  <c r="J113" i="3"/>
  <c r="V87" i="3"/>
  <c r="U87" i="3"/>
  <c r="T87" i="3"/>
  <c r="P87" i="3"/>
  <c r="N87" i="3"/>
  <c r="R87" i="3"/>
  <c r="G87" i="3"/>
  <c r="M87" i="3"/>
  <c r="O87" i="3"/>
  <c r="K87" i="3"/>
  <c r="Q87" i="3"/>
  <c r="J87" i="3"/>
  <c r="V42" i="3"/>
  <c r="U42" i="3"/>
  <c r="T42" i="3"/>
  <c r="P42" i="3"/>
  <c r="N42" i="3"/>
  <c r="R42" i="3"/>
  <c r="L42" i="3"/>
  <c r="G42" i="3"/>
  <c r="O42" i="3"/>
  <c r="Q42" i="3"/>
  <c r="M42" i="3"/>
  <c r="K42" i="3"/>
  <c r="J42" i="3"/>
  <c r="V29" i="3"/>
  <c r="U29" i="3"/>
  <c r="T29" i="3"/>
  <c r="R29" i="3"/>
  <c r="P29" i="3"/>
  <c r="N29" i="3"/>
  <c r="G29" i="3"/>
  <c r="L29" i="3"/>
  <c r="Q29" i="3"/>
  <c r="K29" i="3"/>
  <c r="M29" i="3"/>
  <c r="J29" i="3"/>
  <c r="V27" i="3"/>
  <c r="U27" i="3"/>
  <c r="T27" i="3"/>
  <c r="P27" i="3"/>
  <c r="R27" i="3"/>
  <c r="N27" i="3"/>
  <c r="G27" i="3"/>
  <c r="M27" i="3"/>
  <c r="Q27" i="3"/>
  <c r="L27" i="3"/>
  <c r="O27" i="3"/>
  <c r="K27" i="3"/>
  <c r="J27" i="3"/>
  <c r="V10" i="3"/>
  <c r="U10" i="3"/>
  <c r="T10" i="3"/>
  <c r="P10" i="3"/>
  <c r="R10" i="3"/>
  <c r="N10" i="3"/>
  <c r="G10" i="3"/>
  <c r="Q10" i="3"/>
  <c r="O10" i="3"/>
  <c r="L10" i="3"/>
  <c r="M10" i="3"/>
  <c r="K10" i="3"/>
  <c r="J10" i="3"/>
  <c r="C117" i="3"/>
  <c r="C66" i="3"/>
  <c r="C40" i="3"/>
  <c r="C31" i="3"/>
  <c r="C26" i="3"/>
  <c r="C25" i="3"/>
  <c r="C49" i="3"/>
  <c r="D65" i="3"/>
  <c r="D75" i="3"/>
  <c r="D70" i="3"/>
  <c r="D15" i="3"/>
  <c r="D59" i="3"/>
  <c r="E118" i="3"/>
  <c r="E33" i="3"/>
  <c r="E52" i="3"/>
  <c r="E92" i="3"/>
  <c r="E98" i="3"/>
  <c r="E17" i="3"/>
  <c r="E96" i="3"/>
  <c r="E39" i="3"/>
  <c r="E11" i="3"/>
  <c r="E57" i="3"/>
  <c r="F11" i="3"/>
  <c r="F59" i="3"/>
  <c r="G117" i="3"/>
  <c r="G31" i="3"/>
  <c r="G39" i="3"/>
  <c r="H83" i="3"/>
  <c r="H113" i="3"/>
  <c r="H11" i="3"/>
  <c r="J103" i="3"/>
  <c r="J18" i="3"/>
  <c r="J54" i="3"/>
  <c r="K15" i="3"/>
  <c r="L52" i="3"/>
  <c r="L57" i="3"/>
  <c r="N112" i="3"/>
  <c r="R114" i="3"/>
  <c r="V122" i="3"/>
  <c r="U122" i="3"/>
  <c r="Q122" i="3"/>
  <c r="O122" i="3"/>
  <c r="T122" i="3"/>
  <c r="R122" i="3"/>
  <c r="H122" i="3"/>
  <c r="N122" i="3"/>
  <c r="M122" i="3"/>
  <c r="L122" i="3"/>
  <c r="K122" i="3"/>
  <c r="V44" i="3"/>
  <c r="U44" i="3"/>
  <c r="Q44" i="3"/>
  <c r="O44" i="3"/>
  <c r="T44" i="3"/>
  <c r="H44" i="3"/>
  <c r="M44" i="3"/>
  <c r="R44" i="3"/>
  <c r="N44" i="3"/>
  <c r="L44" i="3"/>
  <c r="K44" i="3"/>
  <c r="V74" i="3"/>
  <c r="U74" i="3"/>
  <c r="R74" i="3"/>
  <c r="Q74" i="3"/>
  <c r="O74" i="3"/>
  <c r="T74" i="3"/>
  <c r="L74" i="3"/>
  <c r="H74" i="3"/>
  <c r="P74" i="3"/>
  <c r="N74" i="3"/>
  <c r="M74" i="3"/>
  <c r="K74" i="3"/>
  <c r="V56" i="3"/>
  <c r="U56" i="3"/>
  <c r="Q56" i="3"/>
  <c r="O56" i="3"/>
  <c r="R56" i="3"/>
  <c r="T56" i="3"/>
  <c r="L56" i="3"/>
  <c r="H56" i="3"/>
  <c r="N56" i="3"/>
  <c r="P56" i="3"/>
  <c r="M56" i="3"/>
  <c r="K56" i="3"/>
  <c r="C70" i="3"/>
  <c r="D118" i="3"/>
  <c r="D92" i="3"/>
  <c r="D96" i="3"/>
  <c r="V104" i="3"/>
  <c r="U104" i="3"/>
  <c r="T104" i="3"/>
  <c r="O104" i="3"/>
  <c r="R104" i="3"/>
  <c r="Q104" i="3"/>
  <c r="N104" i="3"/>
  <c r="M104" i="3"/>
  <c r="L104" i="3"/>
  <c r="K104" i="3"/>
  <c r="J104" i="3"/>
  <c r="P104" i="3"/>
  <c r="V4" i="3"/>
  <c r="U4" i="3"/>
  <c r="T4" i="3"/>
  <c r="O4" i="3"/>
  <c r="R4" i="3"/>
  <c r="Q4" i="3"/>
  <c r="P4" i="3"/>
  <c r="L4" i="3"/>
  <c r="N4" i="3"/>
  <c r="K4" i="3"/>
  <c r="M4" i="3"/>
  <c r="J4" i="3"/>
  <c r="V82" i="3"/>
  <c r="U82" i="3"/>
  <c r="T82" i="3"/>
  <c r="O82" i="3"/>
  <c r="R82" i="3"/>
  <c r="Q82" i="3"/>
  <c r="P82" i="3"/>
  <c r="N82" i="3"/>
  <c r="L82" i="3"/>
  <c r="K82" i="3"/>
  <c r="J82" i="3"/>
  <c r="V50" i="3"/>
  <c r="U50" i="3"/>
  <c r="T50" i="3"/>
  <c r="O50" i="3"/>
  <c r="R50" i="3"/>
  <c r="Q50" i="3"/>
  <c r="M50" i="3"/>
  <c r="L50" i="3"/>
  <c r="N50" i="3"/>
  <c r="K50" i="3"/>
  <c r="J50" i="3"/>
  <c r="P50" i="3"/>
  <c r="V61" i="3"/>
  <c r="U61" i="3"/>
  <c r="T61" i="3"/>
  <c r="O61" i="3"/>
  <c r="R61" i="3"/>
  <c r="Q61" i="3"/>
  <c r="N61" i="3"/>
  <c r="M61" i="3"/>
  <c r="P61" i="3"/>
  <c r="L61" i="3"/>
  <c r="K61" i="3"/>
  <c r="J61" i="3"/>
  <c r="V6" i="3"/>
  <c r="U6" i="3"/>
  <c r="T6" i="3"/>
  <c r="O6" i="3"/>
  <c r="R6" i="3"/>
  <c r="Q6" i="3"/>
  <c r="P6" i="3"/>
  <c r="M6" i="3"/>
  <c r="K6" i="3"/>
  <c r="J6" i="3"/>
  <c r="N6" i="3"/>
  <c r="L6" i="3"/>
  <c r="V35" i="3"/>
  <c r="U35" i="3"/>
  <c r="T35" i="3"/>
  <c r="O35" i="3"/>
  <c r="R35" i="3"/>
  <c r="Q35" i="3"/>
  <c r="L35" i="3"/>
  <c r="P35" i="3"/>
  <c r="N35" i="3"/>
  <c r="M35" i="3"/>
  <c r="K35" i="3"/>
  <c r="J35" i="3"/>
  <c r="V43" i="3"/>
  <c r="U43" i="3"/>
  <c r="T43" i="3"/>
  <c r="O43" i="3"/>
  <c r="M43" i="3"/>
  <c r="Q43" i="3"/>
  <c r="N43" i="3"/>
  <c r="L43" i="3"/>
  <c r="K43" i="3"/>
  <c r="J43" i="3"/>
  <c r="R43" i="3"/>
  <c r="P43" i="3"/>
  <c r="V46" i="3"/>
  <c r="U46" i="3"/>
  <c r="T46" i="3"/>
  <c r="R46" i="3"/>
  <c r="O46" i="3"/>
  <c r="M46" i="3"/>
  <c r="Q46" i="3"/>
  <c r="L46" i="3"/>
  <c r="P46" i="3"/>
  <c r="N46" i="3"/>
  <c r="K46" i="3"/>
  <c r="J46" i="3"/>
  <c r="V12" i="3"/>
  <c r="U12" i="3"/>
  <c r="T12" i="3"/>
  <c r="O12" i="3"/>
  <c r="R12" i="3"/>
  <c r="M12" i="3"/>
  <c r="Q12" i="3"/>
  <c r="N12" i="3"/>
  <c r="P12" i="3"/>
  <c r="K12" i="3"/>
  <c r="J12" i="3"/>
  <c r="C121" i="3"/>
  <c r="C116" i="3"/>
  <c r="C24" i="3"/>
  <c r="C79" i="3"/>
  <c r="C113" i="3"/>
  <c r="C87" i="3"/>
  <c r="C42" i="3"/>
  <c r="C29" i="3"/>
  <c r="C27" i="3"/>
  <c r="C10" i="3"/>
  <c r="D122" i="3"/>
  <c r="D117" i="3"/>
  <c r="D66" i="3"/>
  <c r="D44" i="3"/>
  <c r="D40" i="3"/>
  <c r="D31" i="3"/>
  <c r="D74" i="3"/>
  <c r="D26" i="3"/>
  <c r="D25" i="3"/>
  <c r="D56" i="3"/>
  <c r="D49" i="3"/>
  <c r="E65" i="3"/>
  <c r="E75" i="3"/>
  <c r="E70" i="3"/>
  <c r="E15" i="3"/>
  <c r="E59" i="3"/>
  <c r="F118" i="3"/>
  <c r="F33" i="3"/>
  <c r="F52" i="3"/>
  <c r="F92" i="3"/>
  <c r="F98" i="3"/>
  <c r="F17" i="3"/>
  <c r="F96" i="3"/>
  <c r="F39" i="3"/>
  <c r="F15" i="3"/>
  <c r="F49" i="3"/>
  <c r="G4" i="3"/>
  <c r="G97" i="3"/>
  <c r="G92" i="3"/>
  <c r="G6" i="3"/>
  <c r="G28" i="3"/>
  <c r="G70" i="3"/>
  <c r="H118" i="3"/>
  <c r="H110" i="3"/>
  <c r="H61" i="3"/>
  <c r="H16" i="3"/>
  <c r="H15" i="3"/>
  <c r="J44" i="3"/>
  <c r="J23" i="3"/>
  <c r="J71" i="3"/>
  <c r="K51" i="3"/>
  <c r="N31" i="3"/>
  <c r="R85" i="3"/>
  <c r="F65" i="3"/>
  <c r="F75" i="3"/>
  <c r="F70" i="3"/>
  <c r="F56" i="3"/>
  <c r="G122" i="3"/>
  <c r="G25" i="3"/>
  <c r="H64" i="3"/>
  <c r="H96" i="3"/>
  <c r="J20" i="3"/>
  <c r="J65" i="3"/>
  <c r="J15" i="3"/>
  <c r="K33" i="3"/>
  <c r="K17" i="3"/>
  <c r="K57" i="3"/>
  <c r="M117" i="3"/>
  <c r="AS719" i="2"/>
  <c r="AS404" i="2"/>
  <c r="AS316" i="2"/>
  <c r="AS357" i="2"/>
  <c r="AS645" i="2"/>
  <c r="AS715" i="2"/>
  <c r="AS458" i="2"/>
  <c r="AS367" i="2"/>
  <c r="AS89" i="2"/>
  <c r="AS617" i="2"/>
  <c r="AS2" i="2"/>
  <c r="AS606" i="2"/>
  <c r="AS443" i="2"/>
  <c r="AS452" i="2"/>
  <c r="AS686" i="2"/>
  <c r="AS473" i="2"/>
  <c r="AS706" i="2"/>
  <c r="AS540" i="2"/>
  <c r="AS360" i="2"/>
  <c r="AS523" i="2"/>
  <c r="AS110" i="2"/>
  <c r="AS511" i="2"/>
  <c r="AS669" i="2"/>
  <c r="AS10" i="2"/>
  <c r="AS369" i="2"/>
  <c r="AS296" i="2"/>
  <c r="AS76" i="2"/>
  <c r="AS200" i="2"/>
  <c r="AS488" i="2"/>
  <c r="AS559" i="2"/>
  <c r="AS570" i="2"/>
  <c r="AS537" i="2"/>
  <c r="AS53" i="2"/>
  <c r="AS18" i="2"/>
  <c r="AS495" i="2"/>
  <c r="AS720" i="2"/>
  <c r="AS101" i="2"/>
  <c r="AS140" i="2"/>
  <c r="AS632" i="2"/>
  <c r="AS731" i="2"/>
  <c r="AS390" i="2"/>
  <c r="AS646" i="2"/>
  <c r="AS577" i="2"/>
  <c r="AS346" i="2"/>
  <c r="AS105" i="2"/>
  <c r="AS279" i="2"/>
  <c r="AS682" i="2"/>
  <c r="AS560" i="2"/>
  <c r="AS429" i="2"/>
  <c r="AS391" i="2"/>
  <c r="AS338" i="2"/>
  <c r="AS487" i="2"/>
  <c r="AS420" i="2"/>
  <c r="AS574" i="2"/>
  <c r="AS27" i="2"/>
  <c r="AS111" i="2"/>
  <c r="AS173" i="2"/>
  <c r="AS46" i="2"/>
  <c r="AS382" i="2"/>
  <c r="AS63" i="2"/>
  <c r="AS694" i="2"/>
  <c r="AS713" i="2"/>
  <c r="AS677" i="2"/>
  <c r="AS265" i="2"/>
  <c r="AS402" i="2"/>
  <c r="AS553" i="2"/>
  <c r="AS245" i="2"/>
  <c r="AS284" i="2"/>
  <c r="AS339" i="2"/>
  <c r="AS158" i="2"/>
  <c r="AS327" i="2"/>
  <c r="AS149" i="2"/>
  <c r="AS335" i="2"/>
  <c r="AS364" i="2"/>
  <c r="AS50" i="2"/>
  <c r="AS604" i="2"/>
  <c r="AS504" i="2"/>
  <c r="AS299" i="2"/>
  <c r="AS209" i="2"/>
  <c r="AS386" i="2"/>
  <c r="AS476" i="2"/>
  <c r="AS532" i="2"/>
  <c r="AS205" i="2"/>
  <c r="AS529" i="2"/>
  <c r="AS403" i="2"/>
  <c r="AS614" i="2"/>
  <c r="AS451" i="2"/>
  <c r="AS481" i="2"/>
  <c r="AS626" i="2"/>
  <c r="AS151" i="2"/>
  <c r="AS277" i="2"/>
  <c r="AS581" i="2"/>
  <c r="AS61" i="2"/>
  <c r="AS714" i="2"/>
  <c r="AS207" i="2"/>
  <c r="AS306" i="2"/>
  <c r="AS536" i="2"/>
  <c r="AS52" i="2"/>
  <c r="AS13" i="2"/>
  <c r="AS492" i="2"/>
  <c r="AS330" i="2"/>
  <c r="AS589" i="2"/>
  <c r="AS658" i="2"/>
  <c r="AS672" i="2"/>
  <c r="AS183" i="2"/>
  <c r="AS224" i="2"/>
  <c r="AS530" i="2"/>
  <c r="AS590" i="2"/>
  <c r="AS670" i="2"/>
  <c r="AS698" i="2"/>
  <c r="AS313" i="2"/>
  <c r="AS728" i="2"/>
  <c r="AS566" i="2"/>
  <c r="AS621" i="2"/>
  <c r="AS509" i="2"/>
  <c r="AS471" i="2"/>
  <c r="AS447" i="2"/>
  <c r="AS734" i="2"/>
  <c r="AS657" i="2"/>
  <c r="AS635" i="2"/>
  <c r="AS701" i="2"/>
  <c r="AS484" i="2"/>
  <c r="AS138" i="2"/>
  <c r="AS297" i="2"/>
  <c r="AS280" i="2"/>
  <c r="AS9" i="2"/>
  <c r="AS641" i="2"/>
  <c r="AS399" i="2"/>
  <c r="AS72" i="2"/>
  <c r="AS73" i="2"/>
  <c r="AS620" i="2"/>
  <c r="AS573" i="2"/>
  <c r="AS612" i="2"/>
  <c r="AS661" i="2"/>
  <c r="AS485" i="2"/>
  <c r="AS80" i="2"/>
  <c r="AS285" i="2"/>
  <c r="AS591" i="2"/>
  <c r="AS642" i="2"/>
  <c r="AS409" i="2"/>
  <c r="AS39" i="2"/>
  <c r="AS726" i="2"/>
  <c r="AS238" i="2"/>
  <c r="AS599" i="2"/>
  <c r="AS579" i="2"/>
  <c r="AS377" i="2"/>
  <c r="AS522" i="2"/>
  <c r="AS637" i="2"/>
  <c r="AS546" i="2"/>
  <c r="AS104" i="2"/>
  <c r="AS290" i="2"/>
  <c r="AS625" i="2"/>
  <c r="AS610" i="2"/>
  <c r="AS647" i="2"/>
  <c r="AS413" i="2"/>
  <c r="AS208" i="2"/>
  <c r="AS434" i="2"/>
  <c r="AS12" i="2"/>
  <c r="AS288" i="2"/>
  <c r="AS410" i="2"/>
  <c r="AS144" i="2"/>
  <c r="AS446" i="2"/>
  <c r="AS716" i="2"/>
  <c r="AS96" i="2"/>
  <c r="AS525" i="2"/>
  <c r="AS502" i="2"/>
  <c r="AS157" i="2"/>
  <c r="AS680" i="2"/>
  <c r="AS601" i="2"/>
  <c r="AS407" i="2"/>
  <c r="AS608" i="2"/>
  <c r="AS651" i="2"/>
  <c r="AS493" i="2"/>
  <c r="AS505" i="2"/>
  <c r="AS406" i="2"/>
  <c r="AS490" i="2"/>
  <c r="AS735" i="2"/>
  <c r="AS690" i="2"/>
  <c r="AS179" i="2"/>
  <c r="AS585" i="2"/>
  <c r="AS397" i="2"/>
  <c r="AS655" i="2"/>
  <c r="AS255" i="2"/>
  <c r="AS463" i="2"/>
  <c r="AS644" i="2"/>
  <c r="AS633" i="2"/>
  <c r="AS237" i="2"/>
  <c r="AS547" i="2"/>
  <c r="AS142" i="2"/>
  <c r="AS430" i="2"/>
  <c r="AS240" i="2"/>
  <c r="AS653" i="2"/>
  <c r="AS189" i="2"/>
  <c r="AS594" i="2"/>
  <c r="AS191" i="2"/>
  <c r="AS115" i="2"/>
  <c r="AS464" i="2"/>
  <c r="AS388" i="2"/>
  <c r="AS312" i="2"/>
  <c r="AS456" i="2"/>
  <c r="AS91" i="2"/>
  <c r="AS184" i="2"/>
  <c r="AS225" i="2"/>
  <c r="AS662" i="2"/>
  <c r="AS489" i="2"/>
  <c r="AS383" i="2"/>
  <c r="AS667" i="2"/>
  <c r="AS663" i="2"/>
  <c r="AS294" i="2"/>
  <c r="AS154" i="2"/>
  <c r="AT206" i="2"/>
  <c r="AT268" i="2"/>
  <c r="AT82" i="2"/>
  <c r="AT693" i="2"/>
  <c r="AT220" i="2"/>
  <c r="AT603" i="2"/>
  <c r="AT618" i="2"/>
  <c r="AT302" i="2"/>
  <c r="AT35" i="2"/>
  <c r="AT351" i="2"/>
  <c r="AT314" i="2"/>
  <c r="AT156" i="2"/>
  <c r="AR414" i="2"/>
  <c r="AR520" i="2"/>
  <c r="AR206" i="2"/>
  <c r="AR516" i="2"/>
  <c r="AR258" i="2"/>
  <c r="AR542" i="2"/>
  <c r="AR268" i="2"/>
  <c r="AR303" i="2"/>
  <c r="AR82" i="2"/>
  <c r="AR57" i="2"/>
  <c r="AR412" i="2"/>
  <c r="AR278" i="2"/>
  <c r="AR22" i="2"/>
  <c r="AR411" i="2"/>
  <c r="AR172" i="2"/>
  <c r="AR112" i="2"/>
  <c r="AR315" i="2"/>
  <c r="AR427" i="2"/>
  <c r="AR8" i="2"/>
  <c r="AR618" i="2"/>
  <c r="AS699" i="2"/>
  <c r="AS230" i="2"/>
  <c r="AR230" i="2"/>
  <c r="AS108" i="2"/>
  <c r="AR108" i="2"/>
  <c r="AS416" i="2"/>
  <c r="AS512" i="2"/>
  <c r="AS394" i="2"/>
  <c r="AT550" i="2"/>
  <c r="AT542" i="2"/>
  <c r="AT303" i="2"/>
  <c r="AT22" i="2"/>
  <c r="AT172" i="2"/>
  <c r="AT232" i="2"/>
  <c r="AT384" i="2"/>
  <c r="AT32" i="2"/>
  <c r="AT375" i="2"/>
  <c r="AT187" i="2"/>
  <c r="AT98" i="2"/>
  <c r="AT166" i="2"/>
  <c r="AS711" i="2"/>
  <c r="AS422" i="2"/>
  <c r="AS543" i="2"/>
  <c r="AS261" i="2"/>
  <c r="AS20" i="2"/>
  <c r="AS687" i="2"/>
  <c r="AS291" i="2"/>
  <c r="AS629" i="2"/>
  <c r="AS480" i="2"/>
  <c r="AS119" i="2"/>
  <c r="AS675" i="2"/>
  <c r="AS44" i="2"/>
  <c r="AS582" i="2"/>
  <c r="AS250" i="2"/>
  <c r="AS350" i="2"/>
  <c r="AS93" i="2"/>
  <c r="AS564" i="2"/>
  <c r="AS445" i="2"/>
  <c r="AS135" i="2"/>
  <c r="AS81" i="2"/>
  <c r="AS309" i="2"/>
  <c r="AS381" i="2"/>
  <c r="AS448" i="2"/>
  <c r="AS408" i="2"/>
  <c r="AS126" i="2"/>
  <c r="AS389" i="2"/>
  <c r="AS219" i="2"/>
  <c r="AS441" i="2"/>
  <c r="AS214" i="2"/>
  <c r="AS345" i="2"/>
  <c r="AS235" i="2"/>
  <c r="AS7" i="2"/>
  <c r="AS325" i="2"/>
  <c r="AS596" i="2"/>
  <c r="AS60" i="2"/>
  <c r="AS301" i="2"/>
  <c r="AS141" i="2"/>
  <c r="AS533" i="2"/>
  <c r="AS593" i="2"/>
  <c r="AS691" i="2"/>
  <c r="AS421" i="2"/>
  <c r="AS374" i="2"/>
  <c r="AS437" i="2"/>
  <c r="AS723" i="2"/>
  <c r="AS95" i="2"/>
  <c r="AT423" i="2"/>
  <c r="AT638" i="2"/>
  <c r="AT57" i="2"/>
  <c r="AT668" i="2"/>
  <c r="AT112" i="2"/>
  <c r="AT315" i="2"/>
  <c r="AT100" i="2"/>
  <c r="AT583" i="2"/>
  <c r="AT123" i="2"/>
  <c r="AT161" i="2"/>
  <c r="AT85" i="2"/>
  <c r="AS387" i="2"/>
  <c r="AS340" i="2"/>
  <c r="AS333" i="2"/>
  <c r="AS307" i="2"/>
  <c r="AS363" i="2"/>
  <c r="AS729" i="2"/>
  <c r="AS508" i="2"/>
  <c r="AS174" i="2"/>
  <c r="AS598" i="2"/>
  <c r="AS724" i="2"/>
  <c r="AS615" i="2"/>
  <c r="AS415" i="2"/>
  <c r="AS707" i="2"/>
  <c r="AS329" i="2"/>
  <c r="AS310" i="2"/>
  <c r="AS259" i="2"/>
  <c r="AS132" i="2"/>
  <c r="AS703" i="2"/>
  <c r="AS477" i="2"/>
  <c r="AS131" i="2"/>
  <c r="AS186" i="2"/>
  <c r="AS697" i="2"/>
  <c r="AS683" i="2"/>
  <c r="AS732" i="2"/>
  <c r="AS482" i="2"/>
  <c r="AS432" i="2"/>
  <c r="AS190" i="2"/>
  <c r="AS709" i="2"/>
  <c r="AS461" i="2"/>
  <c r="AS499" i="2"/>
  <c r="AS341" i="2"/>
  <c r="AS457" i="2"/>
  <c r="AS145" i="2"/>
  <c r="AS380" i="2"/>
  <c r="AS343" i="2"/>
  <c r="AS271" i="2"/>
  <c r="AS426" i="2"/>
  <c r="AS678" i="2"/>
  <c r="AS181" i="2"/>
  <c r="AS210" i="2"/>
  <c r="AS535" i="2"/>
  <c r="AS75" i="2"/>
  <c r="AS510" i="2"/>
  <c r="AS121" i="2"/>
  <c r="AS318" i="2"/>
  <c r="AS428" i="2"/>
  <c r="AS283" i="2"/>
  <c r="AS163" i="2"/>
  <c r="AS69" i="2"/>
  <c r="AS588" i="2"/>
  <c r="AS727" i="2"/>
  <c r="AS710" i="2"/>
  <c r="AS507" i="2"/>
  <c r="AS4" i="2"/>
  <c r="AT520" i="2"/>
  <c r="AT258" i="2"/>
  <c r="AT467" i="2"/>
  <c r="AT278" i="2"/>
  <c r="AT718" i="2"/>
  <c r="AT153" i="2"/>
  <c r="AT8" i="2"/>
  <c r="AT552" i="2"/>
  <c r="AT68" i="2"/>
  <c r="AT275" i="2"/>
  <c r="AT51" i="2"/>
  <c r="AT198" i="2"/>
  <c r="AS648" i="2"/>
  <c r="AS248" i="2"/>
  <c r="AS584" i="2"/>
  <c r="AS483" i="2"/>
  <c r="AS708" i="2"/>
  <c r="AS671" i="2"/>
  <c r="AS602" i="2"/>
  <c r="AS580" i="2"/>
  <c r="AS622" i="2"/>
  <c r="AS506" i="2"/>
  <c r="AS575" i="2"/>
  <c r="AS676" i="2"/>
  <c r="AS556" i="2"/>
  <c r="AS393" i="2"/>
  <c r="AS607" i="2"/>
  <c r="AS88" i="2"/>
  <c r="AS260" i="2"/>
  <c r="AS130" i="2"/>
  <c r="AS34" i="2"/>
  <c r="AS342" i="2"/>
  <c r="AS122" i="2"/>
  <c r="AS514" i="2"/>
  <c r="AS545" i="2"/>
  <c r="AS494" i="2"/>
  <c r="AS128" i="2"/>
  <c r="AS400" i="2"/>
  <c r="AS246" i="2"/>
  <c r="AS99" i="2"/>
  <c r="AS519" i="2"/>
  <c r="AS77" i="2"/>
  <c r="AS19" i="2"/>
  <c r="AS454" i="2"/>
  <c r="AS31" i="2"/>
  <c r="AS664" i="2"/>
  <c r="AS204" i="2"/>
  <c r="AS401" i="2"/>
  <c r="AS37" i="2"/>
  <c r="AS643" i="2"/>
  <c r="AS193" i="2"/>
  <c r="AS139" i="2"/>
  <c r="AS48" i="2"/>
  <c r="AS347" i="2"/>
  <c r="AS356" i="2"/>
  <c r="AS619" i="2"/>
  <c r="AS21" i="2"/>
  <c r="AS304" i="2"/>
  <c r="AS587" i="2"/>
  <c r="AS167" i="2"/>
  <c r="AT414" i="2"/>
  <c r="AT516" i="2"/>
  <c r="AT725" i="2"/>
  <c r="AT412" i="2"/>
  <c r="AT411" i="2"/>
  <c r="AT133" i="2"/>
  <c r="AT427" i="2"/>
  <c r="AT117" i="2"/>
  <c r="AT201" i="2"/>
  <c r="AT534" i="2"/>
  <c r="AT295" i="2"/>
  <c r="AT97" i="2"/>
  <c r="AS673" i="2"/>
  <c r="AS418" i="2"/>
  <c r="AS129" i="2"/>
  <c r="AS228" i="2"/>
  <c r="AS146" i="2"/>
  <c r="AS459" i="2"/>
  <c r="AS349" i="2"/>
  <c r="AS472" i="2"/>
  <c r="AS244" i="2"/>
  <c r="AS666" i="2"/>
  <c r="AS712" i="2"/>
  <c r="AS515" i="2"/>
  <c r="AS684" i="2"/>
  <c r="AS218" i="2"/>
  <c r="AS679" i="2"/>
  <c r="AS365" i="2"/>
  <c r="AS70" i="2"/>
  <c r="AS721" i="2"/>
  <c r="AS334" i="2"/>
  <c r="AS67" i="2"/>
  <c r="AS134" i="2"/>
  <c r="AS178" i="2"/>
  <c r="AS25" i="2"/>
  <c r="AS62" i="2"/>
  <c r="AS555" i="2"/>
  <c r="AS147" i="2"/>
  <c r="AS175" i="2"/>
  <c r="AS600" i="2"/>
  <c r="AS124" i="2"/>
  <c r="AS435" i="2"/>
  <c r="AS106" i="2"/>
  <c r="AS385" i="2"/>
  <c r="AS281" i="2"/>
  <c r="AS79" i="2"/>
  <c r="AS263" i="2"/>
  <c r="AS188" i="2"/>
  <c r="AS159" i="2"/>
  <c r="AS392" i="2"/>
  <c r="AS528" i="2"/>
  <c r="AS143" i="2"/>
  <c r="AS113" i="2"/>
  <c r="AS597" i="2"/>
  <c r="AS24" i="2"/>
  <c r="AS192" i="2"/>
  <c r="AS337" i="2"/>
  <c r="AS548" i="2"/>
  <c r="AS227" i="2"/>
  <c r="AS578" i="2"/>
  <c r="AR578" i="2"/>
  <c r="AS252" i="2"/>
  <c r="AS15" i="2"/>
  <c r="AS491" i="2"/>
  <c r="AS569" i="2"/>
  <c r="AS521" i="2"/>
  <c r="AS623" i="2"/>
  <c r="AS436" i="2"/>
  <c r="AS194" i="2"/>
  <c r="AS253" i="2"/>
  <c r="AS650" i="2"/>
  <c r="AS730" i="2"/>
  <c r="AS705" i="2"/>
  <c r="AS58" i="2"/>
  <c r="AS55" i="2"/>
  <c r="AS674" i="2"/>
  <c r="AS243" i="2"/>
  <c r="AS116" i="2"/>
  <c r="AS370" i="2"/>
  <c r="AS431" i="2"/>
  <c r="AS169" i="2"/>
  <c r="AS324" i="2"/>
  <c r="AS479" i="2"/>
  <c r="AS639" i="2"/>
  <c r="AS216" i="2"/>
  <c r="AS605" i="2"/>
  <c r="AS287" i="2"/>
  <c r="AS84" i="2"/>
  <c r="AS631" i="2"/>
  <c r="AS549" i="2"/>
  <c r="AS120" i="2"/>
  <c r="AS222" i="2"/>
  <c r="AS38" i="2"/>
  <c r="AS168" i="2"/>
  <c r="AS272" i="2"/>
  <c r="AS114" i="2"/>
  <c r="AS501" i="2"/>
  <c r="AS611" i="2"/>
  <c r="AS94" i="2"/>
  <c r="AS524" i="2"/>
  <c r="AS127" i="2"/>
  <c r="AS439" i="2"/>
  <c r="AS211" i="2"/>
  <c r="AS125" i="2"/>
  <c r="AS239" i="2"/>
  <c r="AS26" i="2"/>
  <c r="AS40" i="2"/>
  <c r="AS736" i="2"/>
  <c r="AS378" i="2"/>
  <c r="AS468" i="2"/>
  <c r="AS692" i="2"/>
  <c r="AS355" i="2"/>
  <c r="AS717" i="2"/>
  <c r="AS270" i="2"/>
  <c r="AS215" i="2"/>
  <c r="AS226" i="2"/>
  <c r="AS319" i="2"/>
  <c r="AS565" i="2"/>
  <c r="AS86" i="2"/>
  <c r="AS87" i="2"/>
  <c r="AS5" i="2"/>
  <c r="AS689" i="2"/>
  <c r="AS466" i="2"/>
  <c r="AS107" i="2"/>
  <c r="AS251" i="2"/>
  <c r="AS170" i="2"/>
  <c r="AS267" i="2"/>
  <c r="AS150" i="2"/>
  <c r="AS320" i="2"/>
  <c r="AS425" i="2"/>
  <c r="AS30" i="2"/>
  <c r="AS609" i="2"/>
  <c r="AS722" i="2"/>
  <c r="AS704" i="2"/>
  <c r="AS414" i="2"/>
  <c r="AS520" i="2"/>
  <c r="AS550" i="2"/>
  <c r="AS206" i="2"/>
  <c r="AS423" i="2"/>
  <c r="AS516" i="2"/>
  <c r="AS258" i="2"/>
  <c r="AS542" i="2"/>
  <c r="AS268" i="2"/>
  <c r="AS638" i="2"/>
  <c r="AS725" i="2"/>
  <c r="AS467" i="2"/>
  <c r="AS303" i="2"/>
  <c r="AS82" i="2"/>
  <c r="AS57" i="2"/>
  <c r="AS412" i="2"/>
  <c r="AS278" i="2"/>
  <c r="AS22" i="2"/>
  <c r="AS693" i="2"/>
  <c r="AS668" i="2"/>
  <c r="AS411" i="2"/>
  <c r="AS718" i="2"/>
  <c r="AS172" i="2"/>
  <c r="AS220" i="2"/>
  <c r="AS112" i="2"/>
  <c r="AS133" i="2"/>
  <c r="AS153" i="2"/>
  <c r="AS232" i="2"/>
  <c r="AS603" i="2"/>
  <c r="AS315" i="2"/>
  <c r="AS427" i="2"/>
  <c r="AS8" i="2"/>
  <c r="AS384" i="2"/>
  <c r="AS618" i="2"/>
  <c r="AS100" i="2"/>
  <c r="AS117" i="2"/>
  <c r="AS563" i="2"/>
  <c r="AS29" i="2"/>
  <c r="AS56" i="2"/>
  <c r="AS171" i="2"/>
  <c r="AS733" i="2"/>
  <c r="AS478" i="2"/>
  <c r="AS702" i="2"/>
  <c r="AS90" i="2"/>
  <c r="AS59" i="2"/>
  <c r="AS247" i="2"/>
  <c r="AS74" i="2"/>
  <c r="AS576" i="2"/>
  <c r="AS453" i="2"/>
  <c r="AS417" i="2"/>
  <c r="AS233" i="2"/>
  <c r="AS136" i="2"/>
  <c r="AS613" i="2"/>
  <c r="AS42" i="2"/>
  <c r="AS405" i="2"/>
  <c r="AS348" i="2"/>
  <c r="AS433" i="2"/>
  <c r="AS102" i="2"/>
  <c r="AS379" i="2"/>
  <c r="AS41" i="2"/>
  <c r="AS366" i="2"/>
  <c r="AS164" i="2"/>
  <c r="AS3" i="2"/>
  <c r="AS551" i="2"/>
  <c r="AS500" i="2"/>
  <c r="AS442" i="2"/>
  <c r="AS43" i="2"/>
  <c r="AS276" i="2"/>
  <c r="AS54" i="2"/>
  <c r="AS213" i="2"/>
  <c r="AS286" i="2"/>
  <c r="AS326" i="2"/>
  <c r="AS176" i="2"/>
  <c r="AS6" i="2"/>
  <c r="AS16" i="2"/>
  <c r="AS182" i="2"/>
  <c r="AS627" i="2"/>
  <c r="AT733" i="2"/>
  <c r="AT715" i="2"/>
  <c r="AT720" i="2"/>
  <c r="AT285" i="2"/>
  <c r="AT589" i="2"/>
  <c r="AT478" i="2"/>
  <c r="AT458" i="2"/>
  <c r="AT101" i="2"/>
  <c r="AT591" i="2"/>
  <c r="AT658" i="2"/>
  <c r="AT702" i="2"/>
  <c r="AT367" i="2"/>
  <c r="AT140" i="2"/>
  <c r="AT642" i="2"/>
  <c r="AT672" i="2"/>
  <c r="AT90" i="2"/>
  <c r="AT89" i="2"/>
  <c r="AT632" i="2"/>
  <c r="AT409" i="2"/>
  <c r="AT183" i="2"/>
  <c r="AT59" i="2"/>
  <c r="AT617" i="2"/>
  <c r="AT731" i="2"/>
  <c r="AT224" i="2"/>
  <c r="AT39" i="2"/>
  <c r="AT247" i="2"/>
  <c r="AT726" i="2"/>
  <c r="AT2" i="2"/>
  <c r="AT390" i="2"/>
  <c r="AT74" i="2"/>
  <c r="AT530" i="2"/>
  <c r="AT576" i="2"/>
  <c r="AT238" i="2"/>
  <c r="AT453" i="2"/>
  <c r="AT417" i="2"/>
  <c r="AT233" i="2"/>
  <c r="AT136" i="2"/>
  <c r="AT613" i="2"/>
  <c r="AT42" i="2"/>
  <c r="AT405" i="2"/>
  <c r="AT348" i="2"/>
  <c r="AT433" i="2"/>
  <c r="AT102" i="2"/>
  <c r="AT379" i="2"/>
  <c r="AT41" i="2"/>
  <c r="AT366" i="2"/>
  <c r="AT164" i="2"/>
  <c r="AT3" i="2"/>
  <c r="AT551" i="2"/>
  <c r="AT500" i="2"/>
  <c r="AT442" i="2"/>
  <c r="AT43" i="2"/>
  <c r="AT276" i="2"/>
  <c r="AT54" i="2"/>
  <c r="AT213" i="2"/>
  <c r="AT286" i="2"/>
  <c r="AT326" i="2"/>
  <c r="AT176" i="2"/>
  <c r="AT6" i="2"/>
  <c r="AT16" i="2"/>
  <c r="AT182" i="2"/>
  <c r="AT627" i="2"/>
  <c r="AS572" i="2"/>
  <c r="AS242" i="2"/>
  <c r="AS419" i="2"/>
  <c r="AS660" i="2"/>
  <c r="AS354" i="2"/>
  <c r="AS36" i="2"/>
  <c r="AS372" i="2"/>
  <c r="AS264" i="2"/>
  <c r="AS438" i="2"/>
  <c r="AS558" i="2"/>
  <c r="AS234" i="2"/>
  <c r="AS353" i="2"/>
  <c r="AS317" i="2"/>
  <c r="AS293" i="2"/>
  <c r="AS475" i="2"/>
  <c r="AS223" i="2"/>
  <c r="AS628" i="2"/>
  <c r="AS659" i="2"/>
  <c r="AS486" i="2"/>
  <c r="AT646" i="2"/>
  <c r="AT606" i="2"/>
  <c r="AT590" i="2"/>
  <c r="AT577" i="2"/>
  <c r="AT443" i="2"/>
  <c r="AT599" i="2"/>
  <c r="AT346" i="2"/>
  <c r="AT452" i="2"/>
  <c r="AT105" i="2"/>
  <c r="AT686" i="2"/>
  <c r="AT279" i="2"/>
  <c r="AT473" i="2"/>
  <c r="AT682" i="2"/>
  <c r="AT706" i="2"/>
  <c r="AT560" i="2"/>
  <c r="AT540" i="2"/>
  <c r="AT429" i="2"/>
  <c r="AT360" i="2"/>
  <c r="AT391" i="2"/>
  <c r="AT523" i="2"/>
  <c r="AT338" i="2"/>
  <c r="AT110" i="2"/>
  <c r="AT487" i="2"/>
  <c r="AT511" i="2"/>
  <c r="AT420" i="2"/>
  <c r="AT669" i="2"/>
  <c r="AT574" i="2"/>
  <c r="AT10" i="2"/>
  <c r="AT27" i="2"/>
  <c r="AT369" i="2"/>
  <c r="AT111" i="2"/>
  <c r="AT173" i="2"/>
  <c r="AT296" i="2"/>
  <c r="AT46" i="2"/>
  <c r="AT76" i="2"/>
  <c r="AT382" i="2"/>
  <c r="AT200" i="2"/>
  <c r="AT63" i="2"/>
  <c r="AT488" i="2"/>
  <c r="AT559" i="2"/>
  <c r="AT455" i="2"/>
  <c r="AT695" i="2"/>
  <c r="AT269" i="2"/>
  <c r="AT298" i="2"/>
  <c r="AT586" i="2"/>
  <c r="AT649" i="2"/>
  <c r="AT202" i="2"/>
  <c r="AT624" i="2"/>
  <c r="AT538" i="2"/>
  <c r="AT361" i="2"/>
  <c r="AT332" i="2"/>
  <c r="AT497" i="2"/>
  <c r="AT424" i="2"/>
  <c r="AT336" i="2"/>
  <c r="AT92" i="2"/>
  <c r="AT444" i="2"/>
  <c r="AT196" i="2"/>
  <c r="AT398" i="2"/>
  <c r="AT630" i="2"/>
  <c r="AT282" i="2"/>
  <c r="AT685" i="2"/>
  <c r="AT527" i="2"/>
  <c r="AR444" i="2"/>
  <c r="AS567" i="2"/>
  <c r="AS331" i="2"/>
  <c r="AS562" i="2"/>
  <c r="AS557" i="2"/>
  <c r="AS362" i="2"/>
  <c r="AS78" i="2"/>
  <c r="AS45" i="2"/>
  <c r="AS14" i="2"/>
  <c r="AS249" i="2"/>
  <c r="AS241" i="2"/>
  <c r="AS33" i="2"/>
  <c r="AS308" i="2"/>
  <c r="AS634" i="2"/>
  <c r="AS289" i="2"/>
  <c r="AS17" i="2"/>
  <c r="AS177" i="2"/>
  <c r="AS212" i="2"/>
  <c r="AS71" i="2"/>
  <c r="AS23" i="2"/>
  <c r="AS654" i="2"/>
  <c r="AS503" i="2"/>
  <c r="AS368" i="2"/>
  <c r="AT694" i="2"/>
  <c r="AT713" i="2"/>
  <c r="AT677" i="2"/>
  <c r="AT265" i="2"/>
  <c r="AT402" i="2"/>
  <c r="AT553" i="2"/>
  <c r="AT245" i="2"/>
  <c r="AT284" i="2"/>
  <c r="AT339" i="2"/>
  <c r="AT158" i="2"/>
  <c r="AT327" i="2"/>
  <c r="AT149" i="2"/>
  <c r="AT335" i="2"/>
  <c r="AT364" i="2"/>
  <c r="AT50" i="2"/>
  <c r="AT604" i="2"/>
  <c r="AT504" i="2"/>
  <c r="AT299" i="2"/>
  <c r="AT209" i="2"/>
  <c r="AT386" i="2"/>
  <c r="AT476" i="2"/>
  <c r="AT532" i="2"/>
  <c r="AT205" i="2"/>
  <c r="AT529" i="2"/>
  <c r="AT403" i="2"/>
  <c r="AT614" i="2"/>
  <c r="AT451" i="2"/>
  <c r="AT481" i="2"/>
  <c r="AT626" i="2"/>
  <c r="AT151" i="2"/>
  <c r="AT277" i="2"/>
  <c r="AT581" i="2"/>
  <c r="AT61" i="2"/>
  <c r="AT714" i="2"/>
  <c r="AT207" i="2"/>
  <c r="AT306" i="2"/>
  <c r="AT236" i="2"/>
  <c r="AT49" i="2"/>
  <c r="AT254" i="2"/>
  <c r="AT305" i="2"/>
  <c r="AT323" i="2"/>
  <c r="AT656" i="2"/>
  <c r="AT665" i="2"/>
  <c r="AT616" i="2"/>
  <c r="AT262" i="2"/>
  <c r="AT681" i="2"/>
  <c r="AT197" i="2"/>
  <c r="AT162" i="2"/>
  <c r="AT571" i="2"/>
  <c r="AT371" i="2"/>
  <c r="AT352" i="2"/>
  <c r="AT11" i="2"/>
  <c r="AT103" i="2"/>
  <c r="AT266" i="2"/>
  <c r="AT513" i="2"/>
  <c r="AT465" i="2"/>
  <c r="AT544" i="2"/>
  <c r="AT300" i="2"/>
  <c r="AT322" i="2"/>
  <c r="AT109" i="2"/>
  <c r="AT273" i="2"/>
  <c r="AT554" i="2"/>
  <c r="AR254" i="2"/>
  <c r="AS470" i="2"/>
  <c r="AS328" i="2"/>
  <c r="AS229" i="2"/>
  <c r="AS518" i="2"/>
  <c r="AS292" i="2"/>
  <c r="AS449" i="2"/>
  <c r="AS64" i="2"/>
  <c r="AS595" i="2"/>
  <c r="AS568" i="2"/>
  <c r="AS376" i="2"/>
  <c r="AS199" i="2"/>
  <c r="AS311" i="2"/>
  <c r="AS231" i="2"/>
  <c r="AS221" i="2"/>
  <c r="AS395" i="2"/>
  <c r="AS592" i="2"/>
  <c r="AS180" i="2"/>
  <c r="AS460" i="2"/>
  <c r="AS160" i="2"/>
  <c r="AS541" i="2"/>
  <c r="AS359" i="2"/>
  <c r="AS450" i="2"/>
  <c r="AS539" i="2"/>
  <c r="AT670" i="2"/>
  <c r="AT579" i="2"/>
  <c r="AT698" i="2"/>
  <c r="AT377" i="2"/>
  <c r="AT313" i="2"/>
  <c r="AT522" i="2"/>
  <c r="AT728" i="2"/>
  <c r="AT637" i="2"/>
  <c r="AT566" i="2"/>
  <c r="AT546" i="2"/>
  <c r="AT621" i="2"/>
  <c r="AT104" i="2"/>
  <c r="AT509" i="2"/>
  <c r="AT290" i="2"/>
  <c r="AT471" i="2"/>
  <c r="AT625" i="2"/>
  <c r="AT447" i="2"/>
  <c r="AT610" i="2"/>
  <c r="AT734" i="2"/>
  <c r="AT647" i="2"/>
  <c r="AT657" i="2"/>
  <c r="AT413" i="2"/>
  <c r="AT635" i="2"/>
  <c r="AT208" i="2"/>
  <c r="AT701" i="2"/>
  <c r="AT434" i="2"/>
  <c r="AT484" i="2"/>
  <c r="AT12" i="2"/>
  <c r="AT138" i="2"/>
  <c r="AT288" i="2"/>
  <c r="AT297" i="2"/>
  <c r="AT410" i="2"/>
  <c r="AT280" i="2"/>
  <c r="AT144" i="2"/>
  <c r="AT9" i="2"/>
  <c r="AT446" i="2"/>
  <c r="AT641" i="2"/>
  <c r="AT716" i="2"/>
  <c r="AT399" i="2"/>
  <c r="AT96" i="2"/>
  <c r="AT72" i="2"/>
  <c r="AT525" i="2"/>
  <c r="AT73" i="2"/>
  <c r="AT502" i="2"/>
  <c r="AT620" i="2"/>
  <c r="AT157" i="2"/>
  <c r="AT195" i="2"/>
  <c r="AT498" i="2"/>
  <c r="AT474" i="2"/>
  <c r="AT688" i="2"/>
  <c r="AT148" i="2"/>
  <c r="AT203" i="2"/>
  <c r="AT531" i="2"/>
  <c r="AT47" i="2"/>
  <c r="AT517" i="2"/>
  <c r="AT152" i="2"/>
  <c r="AT469" i="2"/>
  <c r="AT561" i="2"/>
  <c r="AT65" i="2"/>
  <c r="AT440" i="2"/>
  <c r="AT496" i="2"/>
  <c r="AR620" i="2"/>
  <c r="AT680" i="2"/>
  <c r="AT601" i="2"/>
  <c r="AT407" i="2"/>
  <c r="AT608" i="2"/>
  <c r="AT651" i="2"/>
  <c r="AT493" i="2"/>
  <c r="AT505" i="2"/>
  <c r="AT406" i="2"/>
  <c r="AT490" i="2"/>
  <c r="AT735" i="2"/>
  <c r="AT690" i="2"/>
  <c r="AT179" i="2"/>
  <c r="AT585" i="2"/>
  <c r="AT397" i="2"/>
  <c r="AT655" i="2"/>
  <c r="AT255" i="2"/>
  <c r="AT463" i="2"/>
  <c r="AT644" i="2"/>
  <c r="AT633" i="2"/>
  <c r="AT237" i="2"/>
  <c r="AT547" i="2"/>
  <c r="AT142" i="2"/>
  <c r="AT430" i="2"/>
  <c r="AT240" i="2"/>
  <c r="AT653" i="2"/>
  <c r="AT189" i="2"/>
  <c r="AT594" i="2"/>
  <c r="AT191" i="2"/>
  <c r="AT115" i="2"/>
  <c r="AT464" i="2"/>
  <c r="AT388" i="2"/>
  <c r="AT312" i="2"/>
  <c r="AT456" i="2"/>
  <c r="AT91" i="2"/>
  <c r="AT184" i="2"/>
  <c r="AT225" i="2"/>
  <c r="AT662" i="2"/>
  <c r="AT489" i="2"/>
  <c r="AT373" i="2"/>
  <c r="AT66" i="2"/>
  <c r="AT118" i="2"/>
  <c r="AT700" i="2"/>
  <c r="AT462" i="2"/>
  <c r="AT155" i="2"/>
  <c r="AT526" i="2"/>
  <c r="AT274" i="2"/>
  <c r="AT640" i="2"/>
  <c r="AT636" i="2"/>
  <c r="AT165" i="2"/>
  <c r="AT83" i="2"/>
  <c r="AT185" i="2"/>
  <c r="AT696" i="2"/>
  <c r="AT257" i="2"/>
  <c r="AT396" i="2"/>
  <c r="AT256" i="2"/>
  <c r="AT321" i="2"/>
  <c r="AT137" i="2"/>
  <c r="AT217" i="2"/>
  <c r="AT652" i="2"/>
  <c r="AT358" i="2"/>
  <c r="AT344" i="2"/>
  <c r="AR66" i="2"/>
  <c r="AS552" i="2"/>
  <c r="AS32" i="2"/>
  <c r="AS302" i="2"/>
  <c r="AS583" i="2"/>
  <c r="AS201" i="2"/>
  <c r="AS68" i="2"/>
  <c r="AS375" i="2"/>
  <c r="AS35" i="2"/>
  <c r="AS123" i="2"/>
  <c r="AS534" i="2"/>
  <c r="AS275" i="2"/>
  <c r="AS187" i="2"/>
  <c r="AS351" i="2"/>
  <c r="AS161" i="2"/>
  <c r="AS295" i="2"/>
  <c r="AS51" i="2"/>
  <c r="AS98" i="2"/>
  <c r="AS314" i="2"/>
  <c r="AS85" i="2"/>
  <c r="AS97" i="2"/>
  <c r="AS198" i="2"/>
  <c r="AS166" i="2"/>
  <c r="AS156" i="2"/>
  <c r="AT578" i="2"/>
  <c r="AT699" i="2"/>
  <c r="AT691" i="2"/>
  <c r="AT719" i="2"/>
  <c r="AT211" i="2"/>
  <c r="AT570" i="2"/>
  <c r="AT563" i="2"/>
  <c r="AT573" i="2"/>
  <c r="AT619" i="2"/>
  <c r="AT383" i="2"/>
  <c r="AT536" i="2"/>
  <c r="AT252" i="2"/>
  <c r="AT230" i="2"/>
  <c r="AT421" i="2"/>
  <c r="AT404" i="2"/>
  <c r="AT125" i="2"/>
  <c r="AT537" i="2"/>
  <c r="AT29" i="2"/>
  <c r="AT21" i="2"/>
  <c r="AT667" i="2"/>
  <c r="AT28" i="2"/>
  <c r="AT612" i="2"/>
  <c r="AT52" i="2"/>
  <c r="AT15" i="2"/>
  <c r="AT108" i="2"/>
  <c r="AT374" i="2"/>
  <c r="AT316" i="2"/>
  <c r="AT239" i="2"/>
  <c r="AT53" i="2"/>
  <c r="AT56" i="2"/>
  <c r="AT304" i="2"/>
  <c r="AT663" i="2"/>
  <c r="AT710" i="2"/>
  <c r="AT661" i="2"/>
  <c r="AT13" i="2"/>
  <c r="AT491" i="2"/>
  <c r="AT416" i="2"/>
  <c r="AT437" i="2"/>
  <c r="AT357" i="2"/>
  <c r="AT26" i="2"/>
  <c r="AT18" i="2"/>
  <c r="AT294" i="2"/>
  <c r="AT587" i="2"/>
  <c r="AT507" i="2"/>
  <c r="AT485" i="2"/>
  <c r="AT569" i="2"/>
  <c r="AT492" i="2"/>
  <c r="AT512" i="2"/>
  <c r="AT171" i="2"/>
  <c r="AT723" i="2"/>
  <c r="AT40" i="2"/>
  <c r="AT167" i="2"/>
  <c r="AT154" i="2"/>
  <c r="AT645" i="2"/>
  <c r="AT4" i="2"/>
  <c r="AT394" i="2"/>
  <c r="AT521" i="2"/>
  <c r="AT495" i="2"/>
  <c r="AT95" i="2"/>
  <c r="AT80" i="2"/>
  <c r="AT330" i="2"/>
  <c r="AR211" i="2"/>
  <c r="AR573" i="2"/>
  <c r="AR619" i="2"/>
  <c r="AR383" i="2"/>
  <c r="AR536" i="2"/>
  <c r="AR252" i="2"/>
  <c r="AR421" i="2"/>
  <c r="AR404" i="2"/>
  <c r="AR125" i="2"/>
  <c r="AR29" i="2"/>
  <c r="AR21" i="2"/>
  <c r="AR28" i="2"/>
  <c r="AR612" i="2"/>
  <c r="AR52" i="2"/>
  <c r="AR15" i="2"/>
  <c r="AR374" i="2"/>
  <c r="AR316" i="2"/>
  <c r="AR239" i="2"/>
  <c r="AR53" i="2"/>
  <c r="AR56" i="2"/>
  <c r="AR304" i="2"/>
  <c r="AR663" i="2"/>
  <c r="AT673" i="2"/>
  <c r="AT648" i="2"/>
  <c r="AT711" i="2"/>
  <c r="AT387" i="2"/>
  <c r="AT248" i="2"/>
  <c r="AT418" i="2"/>
  <c r="AT422" i="2"/>
  <c r="AT340" i="2"/>
  <c r="AT584" i="2"/>
  <c r="AT129" i="2"/>
  <c r="AT543" i="2"/>
  <c r="AT333" i="2"/>
  <c r="AT228" i="2"/>
  <c r="AT261" i="2"/>
  <c r="AT307" i="2"/>
  <c r="AT483" i="2"/>
  <c r="AT146" i="2"/>
  <c r="AT20" i="2"/>
  <c r="AT363" i="2"/>
  <c r="AT459" i="2"/>
  <c r="AT687" i="2"/>
  <c r="AT729" i="2"/>
  <c r="AT349" i="2"/>
  <c r="AT291" i="2"/>
  <c r="AT508" i="2"/>
  <c r="AT472" i="2"/>
  <c r="AT629" i="2"/>
  <c r="AT174" i="2"/>
  <c r="AT480" i="2"/>
  <c r="AT244" i="2"/>
  <c r="AT598" i="2"/>
  <c r="AT119" i="2"/>
  <c r="AT675" i="2"/>
  <c r="AT44" i="2"/>
  <c r="AT582" i="2"/>
  <c r="AT250" i="2"/>
  <c r="AT350" i="2"/>
  <c r="AT93" i="2"/>
  <c r="AT564" i="2"/>
  <c r="AT445" i="2"/>
  <c r="AT135" i="2"/>
  <c r="AT81" i="2"/>
  <c r="AT309" i="2"/>
  <c r="AT381" i="2"/>
  <c r="AT448" i="2"/>
  <c r="AT408" i="2"/>
  <c r="AT126" i="2"/>
  <c r="AT389" i="2"/>
  <c r="AT219" i="2"/>
  <c r="AT441" i="2"/>
  <c r="AT214" i="2"/>
  <c r="AT345" i="2"/>
  <c r="AT235" i="2"/>
  <c r="AT7" i="2"/>
  <c r="AT325" i="2"/>
  <c r="AT596" i="2"/>
  <c r="AT60" i="2"/>
  <c r="AT301" i="2"/>
  <c r="AT141" i="2"/>
  <c r="AT533" i="2"/>
  <c r="AT593" i="2"/>
  <c r="AR387" i="2"/>
  <c r="AR248" i="2"/>
  <c r="AR418" i="2"/>
  <c r="AR340" i="2"/>
  <c r="AR584" i="2"/>
  <c r="AR129" i="2"/>
  <c r="AR333" i="2"/>
  <c r="AR228" i="2"/>
  <c r="AR261" i="2"/>
  <c r="AR307" i="2"/>
  <c r="AR483" i="2"/>
  <c r="AR20" i="2"/>
  <c r="AR459" i="2"/>
  <c r="AR349" i="2"/>
  <c r="AR291" i="2"/>
  <c r="AR174" i="2"/>
  <c r="AR598" i="2"/>
  <c r="AR119" i="2"/>
  <c r="AR675" i="2"/>
  <c r="AR582" i="2"/>
  <c r="AR250" i="2"/>
  <c r="AR93" i="2"/>
  <c r="AR445" i="2"/>
  <c r="AR81" i="2"/>
  <c r="AR309" i="2"/>
  <c r="AR381" i="2"/>
  <c r="AR448" i="2"/>
  <c r="AR126" i="2"/>
  <c r="AR389" i="2"/>
  <c r="AR441" i="2"/>
  <c r="AR214" i="2"/>
  <c r="AR345" i="2"/>
  <c r="AR7" i="2"/>
  <c r="AR596" i="2"/>
  <c r="AR60" i="2"/>
  <c r="AR301" i="2"/>
  <c r="AR141" i="2"/>
  <c r="AR593" i="2"/>
  <c r="AU579" i="2"/>
  <c r="AU698" i="2"/>
  <c r="AU377" i="2"/>
  <c r="AU313" i="2"/>
  <c r="AU522" i="2"/>
  <c r="AU728" i="2"/>
  <c r="AU637" i="2"/>
  <c r="AU566" i="2"/>
  <c r="AU546" i="2"/>
  <c r="AU621" i="2"/>
  <c r="AU104" i="2"/>
  <c r="AU509" i="2"/>
  <c r="AU290" i="2"/>
  <c r="AU471" i="2"/>
  <c r="AU625" i="2"/>
  <c r="AU447" i="2"/>
  <c r="AU610" i="2"/>
  <c r="AU734" i="2"/>
  <c r="AU647" i="2"/>
  <c r="AU657" i="2"/>
  <c r="AU413" i="2"/>
  <c r="AU635" i="2"/>
  <c r="AU208" i="2"/>
  <c r="AU701" i="2"/>
  <c r="AU434" i="2"/>
  <c r="AU484" i="2"/>
  <c r="AU12" i="2"/>
  <c r="AU138" i="2"/>
  <c r="AU288" i="2"/>
  <c r="AU297" i="2"/>
  <c r="AU410" i="2"/>
  <c r="AU280" i="2"/>
  <c r="AU144" i="2"/>
  <c r="AU9" i="2"/>
  <c r="AU446" i="2"/>
  <c r="AU641" i="2"/>
  <c r="AS455" i="2"/>
  <c r="AS695" i="2"/>
  <c r="AS269" i="2"/>
  <c r="AS298" i="2"/>
  <c r="AS586" i="2"/>
  <c r="AS649" i="2"/>
  <c r="AS202" i="2"/>
  <c r="AS624" i="2"/>
  <c r="AS538" i="2"/>
  <c r="AS361" i="2"/>
  <c r="AS332" i="2"/>
  <c r="AS497" i="2"/>
  <c r="AS424" i="2"/>
  <c r="AS336" i="2"/>
  <c r="AS92" i="2"/>
  <c r="AS444" i="2"/>
  <c r="AS196" i="2"/>
  <c r="AS398" i="2"/>
  <c r="AS630" i="2"/>
  <c r="AS282" i="2"/>
  <c r="AS685" i="2"/>
  <c r="AS527" i="2"/>
  <c r="AT724" i="2"/>
  <c r="AT615" i="2"/>
  <c r="AT415" i="2"/>
  <c r="AT707" i="2"/>
  <c r="AT329" i="2"/>
  <c r="AT310" i="2"/>
  <c r="AT259" i="2"/>
  <c r="AT132" i="2"/>
  <c r="AT703" i="2"/>
  <c r="AT477" i="2"/>
  <c r="AT131" i="2"/>
  <c r="AT186" i="2"/>
  <c r="AT697" i="2"/>
  <c r="AT683" i="2"/>
  <c r="AT732" i="2"/>
  <c r="AT482" i="2"/>
  <c r="AT432" i="2"/>
  <c r="AT190" i="2"/>
  <c r="AT709" i="2"/>
  <c r="AT461" i="2"/>
  <c r="AT499" i="2"/>
  <c r="AT341" i="2"/>
  <c r="AT457" i="2"/>
  <c r="AT145" i="2"/>
  <c r="AT380" i="2"/>
  <c r="AT343" i="2"/>
  <c r="AT271" i="2"/>
  <c r="AT426" i="2"/>
  <c r="AT678" i="2"/>
  <c r="AT181" i="2"/>
  <c r="AT210" i="2"/>
  <c r="AT535" i="2"/>
  <c r="AT75" i="2"/>
  <c r="AT510" i="2"/>
  <c r="AT121" i="2"/>
  <c r="AT318" i="2"/>
  <c r="AT428" i="2"/>
  <c r="AT283" i="2"/>
  <c r="AT163" i="2"/>
  <c r="AT69" i="2"/>
  <c r="AT588" i="2"/>
  <c r="AT727" i="2"/>
  <c r="AT572" i="2"/>
  <c r="AT242" i="2"/>
  <c r="AT419" i="2"/>
  <c r="AT660" i="2"/>
  <c r="AT354" i="2"/>
  <c r="AT36" i="2"/>
  <c r="AT372" i="2"/>
  <c r="AT264" i="2"/>
  <c r="AT438" i="2"/>
  <c r="AT558" i="2"/>
  <c r="AT234" i="2"/>
  <c r="AT353" i="2"/>
  <c r="AT317" i="2"/>
  <c r="AT293" i="2"/>
  <c r="AT475" i="2"/>
  <c r="AT223" i="2"/>
  <c r="AT628" i="2"/>
  <c r="AT659" i="2"/>
  <c r="AT486" i="2"/>
  <c r="AR121" i="2"/>
  <c r="AS236" i="2"/>
  <c r="AS49" i="2"/>
  <c r="AS254" i="2"/>
  <c r="AS305" i="2"/>
  <c r="AS323" i="2"/>
  <c r="AS656" i="2"/>
  <c r="AS665" i="2"/>
  <c r="AS616" i="2"/>
  <c r="AS262" i="2"/>
  <c r="AS681" i="2"/>
  <c r="AS197" i="2"/>
  <c r="AS162" i="2"/>
  <c r="AS571" i="2"/>
  <c r="AS371" i="2"/>
  <c r="AS352" i="2"/>
  <c r="AS11" i="2"/>
  <c r="AS103" i="2"/>
  <c r="AS266" i="2"/>
  <c r="AS513" i="2"/>
  <c r="AS465" i="2"/>
  <c r="AS544" i="2"/>
  <c r="AS300" i="2"/>
  <c r="AS322" i="2"/>
  <c r="AS109" i="2"/>
  <c r="AS273" i="2"/>
  <c r="AS554" i="2"/>
  <c r="AT708" i="2"/>
  <c r="AT671" i="2"/>
  <c r="AT602" i="2"/>
  <c r="AT580" i="2"/>
  <c r="AT622" i="2"/>
  <c r="AT506" i="2"/>
  <c r="AT575" i="2"/>
  <c r="AT676" i="2"/>
  <c r="AT556" i="2"/>
  <c r="AT393" i="2"/>
  <c r="AT607" i="2"/>
  <c r="AT88" i="2"/>
  <c r="AT260" i="2"/>
  <c r="AT130" i="2"/>
  <c r="AT34" i="2"/>
  <c r="AT342" i="2"/>
  <c r="AT122" i="2"/>
  <c r="AT514" i="2"/>
  <c r="AT545" i="2"/>
  <c r="AT494" i="2"/>
  <c r="AT128" i="2"/>
  <c r="AT400" i="2"/>
  <c r="AT246" i="2"/>
  <c r="AT99" i="2"/>
  <c r="AT519" i="2"/>
  <c r="AT77" i="2"/>
  <c r="AT19" i="2"/>
  <c r="AT454" i="2"/>
  <c r="AT31" i="2"/>
  <c r="AT664" i="2"/>
  <c r="AT204" i="2"/>
  <c r="AT401" i="2"/>
  <c r="AT37" i="2"/>
  <c r="AT643" i="2"/>
  <c r="AT193" i="2"/>
  <c r="AT139" i="2"/>
  <c r="AT48" i="2"/>
  <c r="AT347" i="2"/>
  <c r="AT356" i="2"/>
  <c r="AT567" i="2"/>
  <c r="AT331" i="2"/>
  <c r="AT562" i="2"/>
  <c r="AT557" i="2"/>
  <c r="AT362" i="2"/>
  <c r="AT78" i="2"/>
  <c r="AT45" i="2"/>
  <c r="AT14" i="2"/>
  <c r="AT249" i="2"/>
  <c r="AT241" i="2"/>
  <c r="AT33" i="2"/>
  <c r="AT308" i="2"/>
  <c r="AT634" i="2"/>
  <c r="AT289" i="2"/>
  <c r="AT17" i="2"/>
  <c r="AT177" i="2"/>
  <c r="AT212" i="2"/>
  <c r="AT71" i="2"/>
  <c r="AT23" i="2"/>
  <c r="AT654" i="2"/>
  <c r="AT503" i="2"/>
  <c r="AT368" i="2"/>
  <c r="AS195" i="2"/>
  <c r="AS498" i="2"/>
  <c r="AS474" i="2"/>
  <c r="AS688" i="2"/>
  <c r="AS148" i="2"/>
  <c r="AS203" i="2"/>
  <c r="AS531" i="2"/>
  <c r="AS47" i="2"/>
  <c r="AS517" i="2"/>
  <c r="AS152" i="2"/>
  <c r="AS469" i="2"/>
  <c r="AS561" i="2"/>
  <c r="AS65" i="2"/>
  <c r="AS440" i="2"/>
  <c r="AS496" i="2"/>
  <c r="AT666" i="2"/>
  <c r="AT712" i="2"/>
  <c r="AT515" i="2"/>
  <c r="AT684" i="2"/>
  <c r="AT218" i="2"/>
  <c r="AT679" i="2"/>
  <c r="AT365" i="2"/>
  <c r="AT70" i="2"/>
  <c r="AT721" i="2"/>
  <c r="AT334" i="2"/>
  <c r="AT67" i="2"/>
  <c r="AT134" i="2"/>
  <c r="AT178" i="2"/>
  <c r="AT25" i="2"/>
  <c r="AT62" i="2"/>
  <c r="AT555" i="2"/>
  <c r="AT147" i="2"/>
  <c r="AT175" i="2"/>
  <c r="AT600" i="2"/>
  <c r="AT124" i="2"/>
  <c r="AT435" i="2"/>
  <c r="AT106" i="2"/>
  <c r="AT385" i="2"/>
  <c r="AT281" i="2"/>
  <c r="AT79" i="2"/>
  <c r="AT263" i="2"/>
  <c r="AT188" i="2"/>
  <c r="AT159" i="2"/>
  <c r="AT392" i="2"/>
  <c r="AT528" i="2"/>
  <c r="AT143" i="2"/>
  <c r="AT113" i="2"/>
  <c r="AT597" i="2"/>
  <c r="AT24" i="2"/>
  <c r="AT192" i="2"/>
  <c r="AT337" i="2"/>
  <c r="AT548" i="2"/>
  <c r="AT227" i="2"/>
  <c r="AT470" i="2"/>
  <c r="AT328" i="2"/>
  <c r="AT229" i="2"/>
  <c r="AT518" i="2"/>
  <c r="AT292" i="2"/>
  <c r="AT449" i="2"/>
  <c r="AT64" i="2"/>
  <c r="AT595" i="2"/>
  <c r="AT568" i="2"/>
  <c r="AT376" i="2"/>
  <c r="AT199" i="2"/>
  <c r="AT311" i="2"/>
  <c r="AT231" i="2"/>
  <c r="AT221" i="2"/>
  <c r="AT395" i="2"/>
  <c r="AT592" i="2"/>
  <c r="AT180" i="2"/>
  <c r="AT460" i="2"/>
  <c r="AT160" i="2"/>
  <c r="AT541" i="2"/>
  <c r="AT359" i="2"/>
  <c r="AT450" i="2"/>
  <c r="AT539" i="2"/>
  <c r="AS373" i="2"/>
  <c r="AS66" i="2"/>
  <c r="AS118" i="2"/>
  <c r="AS700" i="2"/>
  <c r="AS462" i="2"/>
  <c r="AS155" i="2"/>
  <c r="AS526" i="2"/>
  <c r="AS274" i="2"/>
  <c r="AS640" i="2"/>
  <c r="AS636" i="2"/>
  <c r="AS165" i="2"/>
  <c r="AS83" i="2"/>
  <c r="AS185" i="2"/>
  <c r="AS696" i="2"/>
  <c r="AS257" i="2"/>
  <c r="AS396" i="2"/>
  <c r="AS256" i="2"/>
  <c r="AS321" i="2"/>
  <c r="AS137" i="2"/>
  <c r="AS217" i="2"/>
  <c r="AS652" i="2"/>
  <c r="AS358" i="2"/>
  <c r="AS344" i="2"/>
  <c r="AT623" i="2"/>
  <c r="AT736" i="2"/>
  <c r="AT436" i="2"/>
  <c r="AT378" i="2"/>
  <c r="AT194" i="2"/>
  <c r="AT468" i="2"/>
  <c r="AT253" i="2"/>
  <c r="AT692" i="2"/>
  <c r="AT650" i="2"/>
  <c r="AT355" i="2"/>
  <c r="AT730" i="2"/>
  <c r="AT717" i="2"/>
  <c r="AT705" i="2"/>
  <c r="AT270" i="2"/>
  <c r="AT58" i="2"/>
  <c r="AT215" i="2"/>
  <c r="AT55" i="2"/>
  <c r="AT226" i="2"/>
  <c r="AT674" i="2"/>
  <c r="AT319" i="2"/>
  <c r="AT243" i="2"/>
  <c r="AT565" i="2"/>
  <c r="AT116" i="2"/>
  <c r="AT86" i="2"/>
  <c r="AT370" i="2"/>
  <c r="AT87" i="2"/>
  <c r="AT431" i="2"/>
  <c r="AT5" i="2"/>
  <c r="AT169" i="2"/>
  <c r="AT689" i="2"/>
  <c r="AT324" i="2"/>
  <c r="AT466" i="2"/>
  <c r="AT479" i="2"/>
  <c r="AT107" i="2"/>
  <c r="AT639" i="2"/>
  <c r="AT251" i="2"/>
  <c r="AT216" i="2"/>
  <c r="AT170" i="2"/>
  <c r="AT605" i="2"/>
  <c r="AT267" i="2"/>
  <c r="AT287" i="2"/>
  <c r="AT150" i="2"/>
  <c r="AT84" i="2"/>
  <c r="AT320" i="2"/>
  <c r="AT631" i="2"/>
  <c r="AT425" i="2"/>
  <c r="AT549" i="2"/>
  <c r="AT30" i="2"/>
  <c r="AT120" i="2"/>
  <c r="AT609" i="2"/>
  <c r="AT222" i="2"/>
  <c r="AT38" i="2"/>
  <c r="AT168" i="2"/>
  <c r="AT272" i="2"/>
  <c r="AT114" i="2"/>
  <c r="AT501" i="2"/>
  <c r="AT611" i="2"/>
  <c r="AT94" i="2"/>
  <c r="AT524" i="2"/>
  <c r="AT127" i="2"/>
  <c r="AT439" i="2"/>
  <c r="AR251" i="2"/>
  <c r="AR150" i="2"/>
  <c r="AR198" i="2"/>
  <c r="AR415" i="2"/>
  <c r="AR259" i="2"/>
  <c r="AR132" i="2"/>
  <c r="AR131" i="2"/>
  <c r="AR432" i="2"/>
  <c r="AR190" i="2"/>
  <c r="AR341" i="2"/>
  <c r="AR457" i="2"/>
  <c r="AR145" i="2"/>
  <c r="AR380" i="2"/>
  <c r="AR343" i="2"/>
  <c r="AR271" i="2"/>
  <c r="AR426" i="2"/>
  <c r="AR210" i="2"/>
  <c r="AR75" i="2"/>
  <c r="AR318" i="2"/>
  <c r="AR283" i="2"/>
  <c r="AR69" i="2"/>
  <c r="AR572" i="2"/>
  <c r="AR36" i="2"/>
  <c r="AR438" i="2"/>
  <c r="AR558" i="2"/>
  <c r="AR234" i="2"/>
  <c r="AR353" i="2"/>
  <c r="AR317" i="2"/>
  <c r="AR293" i="2"/>
  <c r="AR475" i="2"/>
  <c r="AR628" i="2"/>
  <c r="AR659" i="2"/>
  <c r="AR486" i="2"/>
  <c r="AU680" i="2"/>
  <c r="AU601" i="2"/>
  <c r="AU407" i="2"/>
  <c r="AU608" i="2"/>
  <c r="AU651" i="2"/>
  <c r="AU493" i="2"/>
  <c r="AU505" i="2"/>
  <c r="AU406" i="2"/>
  <c r="AU490" i="2"/>
  <c r="AU735" i="2"/>
  <c r="AU690" i="2"/>
  <c r="AU179" i="2"/>
  <c r="AU585" i="2"/>
  <c r="AU397" i="2"/>
  <c r="AU655" i="2"/>
  <c r="AU255" i="2"/>
  <c r="AU463" i="2"/>
  <c r="AU644" i="2"/>
  <c r="AU633" i="2"/>
  <c r="AU237" i="2"/>
  <c r="AU547" i="2"/>
  <c r="AU142" i="2"/>
  <c r="AU430" i="2"/>
  <c r="AU240" i="2"/>
  <c r="AU653" i="2"/>
  <c r="AU189" i="2"/>
  <c r="AU594" i="2"/>
  <c r="AU191" i="2"/>
  <c r="AU115" i="2"/>
  <c r="AU464" i="2"/>
  <c r="AU388" i="2"/>
  <c r="AU312" i="2"/>
  <c r="AU456" i="2"/>
  <c r="AU91" i="2"/>
  <c r="AU184" i="2"/>
  <c r="AU225" i="2"/>
  <c r="AU662" i="2"/>
  <c r="AR580" i="2"/>
  <c r="AR506" i="2"/>
  <c r="AR676" i="2"/>
  <c r="AR607" i="2"/>
  <c r="AR88" i="2"/>
  <c r="AR260" i="2"/>
  <c r="AR34" i="2"/>
  <c r="AR342" i="2"/>
  <c r="AR122" i="2"/>
  <c r="AR545" i="2"/>
  <c r="AR494" i="2"/>
  <c r="AR246" i="2"/>
  <c r="AR99" i="2"/>
  <c r="AR77" i="2"/>
  <c r="AR19" i="2"/>
  <c r="AR454" i="2"/>
  <c r="AR31" i="2"/>
  <c r="AR401" i="2"/>
  <c r="AR37" i="2"/>
  <c r="AR193" i="2"/>
  <c r="AR347" i="2"/>
  <c r="AR331" i="2"/>
  <c r="AR562" i="2"/>
  <c r="AR362" i="2"/>
  <c r="AR45" i="2"/>
  <c r="AR14" i="2"/>
  <c r="AR249" i="2"/>
  <c r="AR33" i="2"/>
  <c r="AR308" i="2"/>
  <c r="AR17" i="2"/>
  <c r="AR177" i="2"/>
  <c r="AR23" i="2"/>
  <c r="AU578" i="2"/>
  <c r="AU699" i="2"/>
  <c r="AU691" i="2"/>
  <c r="AU719" i="2"/>
  <c r="AU211" i="2"/>
  <c r="AU570" i="2"/>
  <c r="AU563" i="2"/>
  <c r="AU573" i="2"/>
  <c r="AU619" i="2"/>
  <c r="AU383" i="2"/>
  <c r="AU536" i="2"/>
  <c r="AU252" i="2"/>
  <c r="AU230" i="2"/>
  <c r="AU421" i="2"/>
  <c r="AU404" i="2"/>
  <c r="AU125" i="2"/>
  <c r="AU537" i="2"/>
  <c r="AU29" i="2"/>
  <c r="AU21" i="2"/>
  <c r="AU667" i="2"/>
  <c r="AU28" i="2"/>
  <c r="AU612" i="2"/>
  <c r="AU52" i="2"/>
  <c r="AU15" i="2"/>
  <c r="AU108" i="2"/>
  <c r="AU374" i="2"/>
  <c r="AU316" i="2"/>
  <c r="AU239" i="2"/>
  <c r="AU53" i="2"/>
  <c r="AU56" i="2"/>
  <c r="AU304" i="2"/>
  <c r="AU663" i="2"/>
  <c r="AU710" i="2"/>
  <c r="AU661" i="2"/>
  <c r="AR515" i="2"/>
  <c r="AR218" i="2"/>
  <c r="AR70" i="2"/>
  <c r="AR67" i="2"/>
  <c r="AR134" i="2"/>
  <c r="AR178" i="2"/>
  <c r="AR25" i="2"/>
  <c r="AR62" i="2"/>
  <c r="AR147" i="2"/>
  <c r="AR175" i="2"/>
  <c r="AR600" i="2"/>
  <c r="AR124" i="2"/>
  <c r="AR106" i="2"/>
  <c r="AR79" i="2"/>
  <c r="AR159" i="2"/>
  <c r="AR392" i="2"/>
  <c r="AR528" i="2"/>
  <c r="AR143" i="2"/>
  <c r="AR113" i="2"/>
  <c r="AR24" i="2"/>
  <c r="AR192" i="2"/>
  <c r="AR337" i="2"/>
  <c r="AR548" i="2"/>
  <c r="AR227" i="2"/>
  <c r="AR328" i="2"/>
  <c r="AR518" i="2"/>
  <c r="AR292" i="2"/>
  <c r="AR449" i="2"/>
  <c r="AR64" i="2"/>
  <c r="AR568" i="2"/>
  <c r="AR199" i="2"/>
  <c r="AR311" i="2"/>
  <c r="AR395" i="2"/>
  <c r="AR592" i="2"/>
  <c r="AR180" i="2"/>
  <c r="AR460" i="2"/>
  <c r="AR160" i="2"/>
  <c r="AR541" i="2"/>
  <c r="AR359" i="2"/>
  <c r="AR539" i="2"/>
  <c r="AU673" i="2"/>
  <c r="AU648" i="2"/>
  <c r="AU711" i="2"/>
  <c r="AU387" i="2"/>
  <c r="AU248" i="2"/>
  <c r="AU418" i="2"/>
  <c r="AU422" i="2"/>
  <c r="AU340" i="2"/>
  <c r="AU584" i="2"/>
  <c r="AU129" i="2"/>
  <c r="AU543" i="2"/>
  <c r="AU333" i="2"/>
  <c r="AU228" i="2"/>
  <c r="AU261" i="2"/>
  <c r="AU307" i="2"/>
  <c r="AU483" i="2"/>
  <c r="AU146" i="2"/>
  <c r="AU20" i="2"/>
  <c r="AU363" i="2"/>
  <c r="AU459" i="2"/>
  <c r="AU687" i="2"/>
  <c r="AU729" i="2"/>
  <c r="AU349" i="2"/>
  <c r="AU291" i="2"/>
  <c r="AU508" i="2"/>
  <c r="AU472" i="2"/>
  <c r="AU629" i="2"/>
  <c r="AU174" i="2"/>
  <c r="AU480" i="2"/>
  <c r="AU244" i="2"/>
  <c r="AU598" i="2"/>
  <c r="AU119" i="2"/>
  <c r="AU675" i="2"/>
  <c r="AU44" i="2"/>
  <c r="AU582" i="2"/>
  <c r="AU250" i="2"/>
  <c r="AU350" i="2"/>
  <c r="AR436" i="2"/>
  <c r="AR378" i="2"/>
  <c r="AR194" i="2"/>
  <c r="AR468" i="2"/>
  <c r="AR253" i="2"/>
  <c r="AR355" i="2"/>
  <c r="AR705" i="2"/>
  <c r="AR270" i="2"/>
  <c r="AR58" i="2"/>
  <c r="AR215" i="2"/>
  <c r="AR55" i="2"/>
  <c r="AR226" i="2"/>
  <c r="AR674" i="2"/>
  <c r="AR319" i="2"/>
  <c r="AR243" i="2"/>
  <c r="AR565" i="2"/>
  <c r="AR116" i="2"/>
  <c r="AR86" i="2"/>
  <c r="AR87" i="2"/>
  <c r="AR5" i="2"/>
  <c r="AR169" i="2"/>
  <c r="AR466" i="2"/>
  <c r="AR107" i="2"/>
  <c r="AR216" i="2"/>
  <c r="AR170" i="2"/>
  <c r="AR605" i="2"/>
  <c r="AR287" i="2"/>
  <c r="AR84" i="2"/>
  <c r="AR320" i="2"/>
  <c r="AR30" i="2"/>
  <c r="AR609" i="2"/>
  <c r="AR222" i="2"/>
  <c r="AR38" i="2"/>
  <c r="AR168" i="2"/>
  <c r="AR272" i="2"/>
  <c r="AR114" i="2"/>
  <c r="AR501" i="2"/>
  <c r="AR611" i="2"/>
  <c r="AR94" i="2"/>
  <c r="AR524" i="2"/>
  <c r="AR127" i="2"/>
  <c r="AR439" i="2"/>
  <c r="AU724" i="2"/>
  <c r="AU615" i="2"/>
  <c r="AU415" i="2"/>
  <c r="AU707" i="2"/>
  <c r="AU329" i="2"/>
  <c r="AU310" i="2"/>
  <c r="AU259" i="2"/>
  <c r="AU132" i="2"/>
  <c r="AU703" i="2"/>
  <c r="AU477" i="2"/>
  <c r="AU131" i="2"/>
  <c r="AU186" i="2"/>
  <c r="AU697" i="2"/>
  <c r="AU683" i="2"/>
  <c r="AU732" i="2"/>
  <c r="AU482" i="2"/>
  <c r="AU432" i="2"/>
  <c r="AU190" i="2"/>
  <c r="AU709" i="2"/>
  <c r="AU461" i="2"/>
  <c r="AU499" i="2"/>
  <c r="AU341" i="2"/>
  <c r="AU457" i="2"/>
  <c r="AU145" i="2"/>
  <c r="AU380" i="2"/>
  <c r="AU343" i="2"/>
  <c r="AU271" i="2"/>
  <c r="AU426" i="2"/>
  <c r="AU678" i="2"/>
  <c r="AU181" i="2"/>
  <c r="AU210" i="2"/>
  <c r="AU535" i="2"/>
  <c r="AU75" i="2"/>
  <c r="AU510" i="2"/>
  <c r="AU121" i="2"/>
  <c r="AU318" i="2"/>
  <c r="AU428" i="2"/>
  <c r="AR100" i="2"/>
  <c r="AR32" i="2"/>
  <c r="AR583" i="2"/>
  <c r="AR201" i="2"/>
  <c r="AR68" i="2"/>
  <c r="AR375" i="2"/>
  <c r="AR123" i="2"/>
  <c r="AR534" i="2"/>
  <c r="AR275" i="2"/>
  <c r="AR187" i="2"/>
  <c r="AR351" i="2"/>
  <c r="AR161" i="2"/>
  <c r="AR295" i="2"/>
  <c r="AR51" i="2"/>
  <c r="AR98" i="2"/>
  <c r="AR85" i="2"/>
  <c r="AR97" i="2"/>
  <c r="AR166" i="2"/>
  <c r="AR156" i="2"/>
  <c r="AU708" i="2"/>
  <c r="AU671" i="2"/>
  <c r="AU602" i="2"/>
  <c r="AU580" i="2"/>
  <c r="AU622" i="2"/>
  <c r="AU506" i="2"/>
  <c r="AU575" i="2"/>
  <c r="AU676" i="2"/>
  <c r="AU556" i="2"/>
  <c r="AU393" i="2"/>
  <c r="AU607" i="2"/>
  <c r="AU88" i="2"/>
  <c r="AU260" i="2"/>
  <c r="AU130" i="2"/>
  <c r="AU34" i="2"/>
  <c r="AU342" i="2"/>
  <c r="AU122" i="2"/>
  <c r="AU514" i="2"/>
  <c r="AU545" i="2"/>
  <c r="AU494" i="2"/>
  <c r="AU128" i="2"/>
  <c r="AU400" i="2"/>
  <c r="AU246" i="2"/>
  <c r="AU99" i="2"/>
  <c r="AU519" i="2"/>
  <c r="AU77" i="2"/>
  <c r="AU19" i="2"/>
  <c r="AU454" i="2"/>
  <c r="AU31" i="2"/>
  <c r="AU664" i="2"/>
  <c r="AU204" i="2"/>
  <c r="AU401" i="2"/>
  <c r="AU37" i="2"/>
  <c r="AU643" i="2"/>
  <c r="AU193" i="2"/>
  <c r="AU139" i="2"/>
  <c r="AU48" i="2"/>
  <c r="AU347" i="2"/>
  <c r="AU356" i="2"/>
  <c r="AU567" i="2"/>
  <c r="AU331" i="2"/>
  <c r="AU562" i="2"/>
  <c r="AU557" i="2"/>
  <c r="AU362" i="2"/>
  <c r="AU78" i="2"/>
  <c r="AU45" i="2"/>
  <c r="AU14" i="2"/>
  <c r="AU249" i="2"/>
  <c r="AU241" i="2"/>
  <c r="AU33" i="2"/>
  <c r="AU308" i="2"/>
  <c r="AU634" i="2"/>
  <c r="AU289" i="2"/>
  <c r="AU17" i="2"/>
  <c r="AU177" i="2"/>
  <c r="AU212" i="2"/>
  <c r="AU71" i="2"/>
  <c r="AU23" i="2"/>
  <c r="AU654" i="2"/>
  <c r="AU503" i="2"/>
  <c r="AU368" i="2"/>
  <c r="AR285" i="2"/>
  <c r="AR589" i="2"/>
  <c r="AR101" i="2"/>
  <c r="AR591" i="2"/>
  <c r="AR140" i="2"/>
  <c r="AR90" i="2"/>
  <c r="AR89" i="2"/>
  <c r="AR409" i="2"/>
  <c r="AR183" i="2"/>
  <c r="AR59" i="2"/>
  <c r="AR224" i="2"/>
  <c r="AR39" i="2"/>
  <c r="AR2" i="2"/>
  <c r="AR390" i="2"/>
  <c r="AR74" i="2"/>
  <c r="AR238" i="2"/>
  <c r="AR453" i="2"/>
  <c r="AR233" i="2"/>
  <c r="AR136" i="2"/>
  <c r="AR42" i="2"/>
  <c r="AR405" i="2"/>
  <c r="AR348" i="2"/>
  <c r="AR102" i="2"/>
  <c r="AR41" i="2"/>
  <c r="AR366" i="2"/>
  <c r="AR164" i="2"/>
  <c r="AR3" i="2"/>
  <c r="AR551" i="2"/>
  <c r="AR500" i="2"/>
  <c r="AR43" i="2"/>
  <c r="AR276" i="2"/>
  <c r="AR54" i="2"/>
  <c r="AR213" i="2"/>
  <c r="AR326" i="2"/>
  <c r="AR176" i="2"/>
  <c r="AR6" i="2"/>
  <c r="AR182" i="2"/>
  <c r="AR627" i="2"/>
  <c r="AU666" i="2"/>
  <c r="AU712" i="2"/>
  <c r="AU515" i="2"/>
  <c r="AU684" i="2"/>
  <c r="AU218" i="2"/>
  <c r="AU679" i="2"/>
  <c r="AU365" i="2"/>
  <c r="AU70" i="2"/>
  <c r="AU721" i="2"/>
  <c r="AU334" i="2"/>
  <c r="AU67" i="2"/>
  <c r="AU134" i="2"/>
  <c r="AU178" i="2"/>
  <c r="AU25" i="2"/>
  <c r="AU62" i="2"/>
  <c r="AU555" i="2"/>
  <c r="AU147" i="2"/>
  <c r="AU175" i="2"/>
  <c r="AU600" i="2"/>
  <c r="AU124" i="2"/>
  <c r="AU435" i="2"/>
  <c r="AU106" i="2"/>
  <c r="AU385" i="2"/>
  <c r="AU281" i="2"/>
  <c r="AU79" i="2"/>
  <c r="AU263" i="2"/>
  <c r="AU188" i="2"/>
  <c r="AU159" i="2"/>
  <c r="AU392" i="2"/>
  <c r="AU528" i="2"/>
  <c r="AU143" i="2"/>
  <c r="AU113" i="2"/>
  <c r="AU597" i="2"/>
  <c r="AU24" i="2"/>
  <c r="AU192" i="2"/>
  <c r="AU337" i="2"/>
  <c r="AU548" i="2"/>
  <c r="AR606" i="2"/>
  <c r="AR599" i="2"/>
  <c r="AR346" i="2"/>
  <c r="AR105" i="2"/>
  <c r="AR279" i="2"/>
  <c r="AR473" i="2"/>
  <c r="AR391" i="2"/>
  <c r="AR338" i="2"/>
  <c r="AR110" i="2"/>
  <c r="AR487" i="2"/>
  <c r="AR511" i="2"/>
  <c r="AR10" i="2"/>
  <c r="AR27" i="2"/>
  <c r="AR369" i="2"/>
  <c r="AR111" i="2"/>
  <c r="AR173" i="2"/>
  <c r="AR76" i="2"/>
  <c r="AR382" i="2"/>
  <c r="AR200" i="2"/>
  <c r="AR63" i="2"/>
  <c r="AR559" i="2"/>
  <c r="AR455" i="2"/>
  <c r="AR269" i="2"/>
  <c r="AR586" i="2"/>
  <c r="AR538" i="2"/>
  <c r="AR332" i="2"/>
  <c r="AR497" i="2"/>
  <c r="AR336" i="2"/>
  <c r="AR92" i="2"/>
  <c r="AR196" i="2"/>
  <c r="AR398" i="2"/>
  <c r="AR282" i="2"/>
  <c r="AR527" i="2"/>
  <c r="AU623" i="2"/>
  <c r="AU736" i="2"/>
  <c r="AU436" i="2"/>
  <c r="AU378" i="2"/>
  <c r="AU194" i="2"/>
  <c r="AU468" i="2"/>
  <c r="AU253" i="2"/>
  <c r="AU692" i="2"/>
  <c r="AU650" i="2"/>
  <c r="AU355" i="2"/>
  <c r="AU730" i="2"/>
  <c r="AU717" i="2"/>
  <c r="AU705" i="2"/>
  <c r="AU270" i="2"/>
  <c r="AU58" i="2"/>
  <c r="AU215" i="2"/>
  <c r="AU55" i="2"/>
  <c r="AU226" i="2"/>
  <c r="AU674" i="2"/>
  <c r="AU319" i="2"/>
  <c r="AU243" i="2"/>
  <c r="AU565" i="2"/>
  <c r="AU116" i="2"/>
  <c r="AU86" i="2"/>
  <c r="AU370" i="2"/>
  <c r="AU87" i="2"/>
  <c r="AU431" i="2"/>
  <c r="AU5" i="2"/>
  <c r="AU169" i="2"/>
  <c r="AU689" i="2"/>
  <c r="AU324" i="2"/>
  <c r="AU466" i="2"/>
  <c r="AU479" i="2"/>
  <c r="AU107" i="2"/>
  <c r="AU639" i="2"/>
  <c r="AU251" i="2"/>
  <c r="AU216" i="2"/>
  <c r="AR265" i="2"/>
  <c r="AR402" i="2"/>
  <c r="AR553" i="2"/>
  <c r="AR245" i="2"/>
  <c r="AR339" i="2"/>
  <c r="AR158" i="2"/>
  <c r="AR149" i="2"/>
  <c r="AR335" i="2"/>
  <c r="AR364" i="2"/>
  <c r="AR50" i="2"/>
  <c r="AR504" i="2"/>
  <c r="AR209" i="2"/>
  <c r="AR476" i="2"/>
  <c r="AR532" i="2"/>
  <c r="AR205" i="2"/>
  <c r="AR529" i="2"/>
  <c r="AR403" i="2"/>
  <c r="AR481" i="2"/>
  <c r="AR277" i="2"/>
  <c r="AR61" i="2"/>
  <c r="AR207" i="2"/>
  <c r="AR306" i="2"/>
  <c r="AR236" i="2"/>
  <c r="AR49" i="2"/>
  <c r="AR323" i="2"/>
  <c r="AR656" i="2"/>
  <c r="AR665" i="2"/>
  <c r="AR197" i="2"/>
  <c r="AR162" i="2"/>
  <c r="AR571" i="2"/>
  <c r="AR371" i="2"/>
  <c r="AR352" i="2"/>
  <c r="AR11" i="2"/>
  <c r="AR103" i="2"/>
  <c r="AR513" i="2"/>
  <c r="AR465" i="2"/>
  <c r="AR544" i="2"/>
  <c r="AR300" i="2"/>
  <c r="AR322" i="2"/>
  <c r="AR109" i="2"/>
  <c r="AR273" i="2"/>
  <c r="AU722" i="2"/>
  <c r="AU704" i="2"/>
  <c r="AU414" i="2"/>
  <c r="AU520" i="2"/>
  <c r="AU550" i="2"/>
  <c r="AU206" i="2"/>
  <c r="AU423" i="2"/>
  <c r="AU516" i="2"/>
  <c r="AU258" i="2"/>
  <c r="AU542" i="2"/>
  <c r="AU268" i="2"/>
  <c r="AU638" i="2"/>
  <c r="AU725" i="2"/>
  <c r="AU467" i="2"/>
  <c r="AU303" i="2"/>
  <c r="AU82" i="2"/>
  <c r="AU57" i="2"/>
  <c r="AU412" i="2"/>
  <c r="AU278" i="2"/>
  <c r="AU22" i="2"/>
  <c r="AU693" i="2"/>
  <c r="AU668" i="2"/>
  <c r="AU411" i="2"/>
  <c r="AU718" i="2"/>
  <c r="AU172" i="2"/>
  <c r="AU220" i="2"/>
  <c r="AU112" i="2"/>
  <c r="AU133" i="2"/>
  <c r="AU153" i="2"/>
  <c r="AU232" i="2"/>
  <c r="AU603" i="2"/>
  <c r="AU315" i="2"/>
  <c r="AU427" i="2"/>
  <c r="AU8" i="2"/>
  <c r="AU384" i="2"/>
  <c r="AU618" i="2"/>
  <c r="AU100" i="2"/>
  <c r="AR579" i="2"/>
  <c r="AR377" i="2"/>
  <c r="AR104" i="2"/>
  <c r="AR290" i="2"/>
  <c r="AR471" i="2"/>
  <c r="AR447" i="2"/>
  <c r="AR413" i="2"/>
  <c r="AR208" i="2"/>
  <c r="AR434" i="2"/>
  <c r="AR484" i="2"/>
  <c r="AR12" i="2"/>
  <c r="AR288" i="2"/>
  <c r="AR297" i="2"/>
  <c r="AR410" i="2"/>
  <c r="AR280" i="2"/>
  <c r="AR9" i="2"/>
  <c r="AR399" i="2"/>
  <c r="AR96" i="2"/>
  <c r="AR72" i="2"/>
  <c r="AR73" i="2"/>
  <c r="AR502" i="2"/>
  <c r="AR157" i="2"/>
  <c r="AR195" i="2"/>
  <c r="AR148" i="2"/>
  <c r="AR203" i="2"/>
  <c r="AR531" i="2"/>
  <c r="AR47" i="2"/>
  <c r="AR517" i="2"/>
  <c r="AR152" i="2"/>
  <c r="AR65" i="2"/>
  <c r="AR440" i="2"/>
  <c r="AR496" i="2"/>
  <c r="AU733" i="2"/>
  <c r="AU715" i="2"/>
  <c r="AU720" i="2"/>
  <c r="AU285" i="2"/>
  <c r="AU589" i="2"/>
  <c r="AU478" i="2"/>
  <c r="AU458" i="2"/>
  <c r="AU101" i="2"/>
  <c r="AU591" i="2"/>
  <c r="AU658" i="2"/>
  <c r="AU702" i="2"/>
  <c r="AU367" i="2"/>
  <c r="AU140" i="2"/>
  <c r="AU642" i="2"/>
  <c r="AU672" i="2"/>
  <c r="AU90" i="2"/>
  <c r="AU89" i="2"/>
  <c r="AU632" i="2"/>
  <c r="AU409" i="2"/>
  <c r="AU183" i="2"/>
  <c r="AU59" i="2"/>
  <c r="AU617" i="2"/>
  <c r="AU731" i="2"/>
  <c r="AU224" i="2"/>
  <c r="AU39" i="2"/>
  <c r="AU247" i="2"/>
  <c r="AU726" i="2"/>
  <c r="AU2" i="2"/>
  <c r="AU390" i="2"/>
  <c r="AU74" i="2"/>
  <c r="AU530" i="2"/>
  <c r="AU576" i="2"/>
  <c r="AU238" i="2"/>
  <c r="AU453" i="2"/>
  <c r="AU417" i="2"/>
  <c r="AU233" i="2"/>
  <c r="AU136" i="2"/>
  <c r="AU613" i="2"/>
  <c r="AR601" i="2"/>
  <c r="AR493" i="2"/>
  <c r="AR505" i="2"/>
  <c r="AR406" i="2"/>
  <c r="AR490" i="2"/>
  <c r="AR179" i="2"/>
  <c r="AR585" i="2"/>
  <c r="AR255" i="2"/>
  <c r="AR633" i="2"/>
  <c r="AR237" i="2"/>
  <c r="AR547" i="2"/>
  <c r="AR142" i="2"/>
  <c r="AR240" i="2"/>
  <c r="AR653" i="2"/>
  <c r="AR189" i="2"/>
  <c r="AR191" i="2"/>
  <c r="AR115" i="2"/>
  <c r="AR388" i="2"/>
  <c r="AR312" i="2"/>
  <c r="AR456" i="2"/>
  <c r="AR91" i="2"/>
  <c r="AR184" i="2"/>
  <c r="AR225" i="2"/>
  <c r="AR662" i="2"/>
  <c r="AR373" i="2"/>
  <c r="AR118" i="2"/>
  <c r="AR462" i="2"/>
  <c r="AR155" i="2"/>
  <c r="AR526" i="2"/>
  <c r="AR636" i="2"/>
  <c r="AR165" i="2"/>
  <c r="AR83" i="2"/>
  <c r="AR185" i="2"/>
  <c r="AR396" i="2"/>
  <c r="AR256" i="2"/>
  <c r="AR137" i="2"/>
  <c r="AR358" i="2"/>
  <c r="AU646" i="2"/>
  <c r="AU606" i="2"/>
  <c r="AU590" i="2"/>
  <c r="AU577" i="2"/>
  <c r="AU443" i="2"/>
  <c r="AU599" i="2"/>
  <c r="AU346" i="2"/>
  <c r="AU452" i="2"/>
  <c r="AU105" i="2"/>
  <c r="AU686" i="2"/>
  <c r="AU279" i="2"/>
  <c r="AU473" i="2"/>
  <c r="AU682" i="2"/>
  <c r="AU706" i="2"/>
  <c r="AU560" i="2"/>
  <c r="AU540" i="2"/>
  <c r="AU429" i="2"/>
  <c r="AU360" i="2"/>
  <c r="AU391" i="2"/>
  <c r="AU523" i="2"/>
  <c r="AU338" i="2"/>
  <c r="AU110" i="2"/>
  <c r="AU487" i="2"/>
  <c r="AU511" i="2"/>
  <c r="AU420" i="2"/>
  <c r="AU669" i="2"/>
  <c r="AU574" i="2"/>
  <c r="AU10" i="2"/>
  <c r="AU27" i="2"/>
  <c r="AU369" i="2"/>
  <c r="AU111" i="2"/>
  <c r="AU173" i="2"/>
  <c r="AU296" i="2"/>
  <c r="AU46" i="2"/>
  <c r="AU76" i="2"/>
  <c r="AU382" i="2"/>
  <c r="AU200" i="2"/>
  <c r="AU63" i="2"/>
  <c r="AU488" i="2"/>
  <c r="AU559" i="2"/>
  <c r="AU455" i="2"/>
  <c r="AR13" i="2"/>
  <c r="AR491" i="2"/>
  <c r="AR357" i="2"/>
  <c r="AR26" i="2"/>
  <c r="AR18" i="2"/>
  <c r="AR294" i="2"/>
  <c r="AR587" i="2"/>
  <c r="AR507" i="2"/>
  <c r="AR485" i="2"/>
  <c r="AR569" i="2"/>
  <c r="AR40" i="2"/>
  <c r="AR167" i="2"/>
  <c r="AR154" i="2"/>
  <c r="AR4" i="2"/>
  <c r="AR521" i="2"/>
  <c r="AR95" i="2"/>
  <c r="AR80" i="2"/>
  <c r="AR330" i="2"/>
  <c r="AU694" i="2"/>
  <c r="AU713" i="2"/>
  <c r="AU677" i="2"/>
  <c r="AU265" i="2"/>
  <c r="AU402" i="2"/>
  <c r="AU553" i="2"/>
  <c r="AU245" i="2"/>
  <c r="AU284" i="2"/>
  <c r="AU339" i="2"/>
  <c r="AU158" i="2"/>
  <c r="AU327" i="2"/>
  <c r="AU149" i="2"/>
  <c r="AU335" i="2"/>
  <c r="AU364" i="2"/>
  <c r="AU50" i="2"/>
  <c r="AU604" i="2"/>
  <c r="AU504" i="2"/>
  <c r="AU299" i="2"/>
  <c r="AU209" i="2"/>
  <c r="AU386" i="2"/>
  <c r="AU476" i="2"/>
  <c r="AU532" i="2"/>
  <c r="AU205" i="2"/>
  <c r="AU529" i="2"/>
  <c r="AU403" i="2"/>
  <c r="AU614" i="2"/>
  <c r="AU451" i="2"/>
  <c r="AU481" i="2"/>
  <c r="AU626" i="2"/>
  <c r="AU151" i="2"/>
  <c r="AU277" i="2"/>
  <c r="AU581" i="2"/>
  <c r="AU61" i="2"/>
  <c r="AU714" i="2"/>
  <c r="AU207" i="2"/>
  <c r="AU306" i="2"/>
  <c r="AU236" i="2"/>
  <c r="AU49" i="2"/>
  <c r="AU227" i="2"/>
  <c r="AU470" i="2"/>
  <c r="AU328" i="2"/>
  <c r="AU229" i="2"/>
  <c r="AU518" i="2"/>
  <c r="AU292" i="2"/>
  <c r="AU449" i="2"/>
  <c r="AU64" i="2"/>
  <c r="AU595" i="2"/>
  <c r="AU568" i="2"/>
  <c r="AU376" i="2"/>
  <c r="AU199" i="2"/>
  <c r="AU311" i="2"/>
  <c r="AU231" i="2"/>
  <c r="AU221" i="2"/>
  <c r="AU395" i="2"/>
  <c r="AU592" i="2"/>
  <c r="AU180" i="2"/>
  <c r="AU460" i="2"/>
  <c r="AU160" i="2"/>
  <c r="AU541" i="2"/>
  <c r="AU359" i="2"/>
  <c r="AU450" i="2"/>
  <c r="AU539" i="2"/>
  <c r="AU170" i="2"/>
  <c r="AU605" i="2"/>
  <c r="AU267" i="2"/>
  <c r="AU287" i="2"/>
  <c r="AU150" i="2"/>
  <c r="AU84" i="2"/>
  <c r="AU320" i="2"/>
  <c r="AU631" i="2"/>
  <c r="AU425" i="2"/>
  <c r="AU549" i="2"/>
  <c r="AU30" i="2"/>
  <c r="AU120" i="2"/>
  <c r="AU609" i="2"/>
  <c r="AU222" i="2"/>
  <c r="AU38" i="2"/>
  <c r="AU168" i="2"/>
  <c r="AU272" i="2"/>
  <c r="AU114" i="2"/>
  <c r="AU501" i="2"/>
  <c r="AU611" i="2"/>
  <c r="AU94" i="2"/>
  <c r="AU524" i="2"/>
  <c r="AU127" i="2"/>
  <c r="AU439" i="2"/>
  <c r="AU117" i="2"/>
  <c r="AU552" i="2"/>
  <c r="AU32" i="2"/>
  <c r="AU302" i="2"/>
  <c r="AU583" i="2"/>
  <c r="AU201" i="2"/>
  <c r="AU68" i="2"/>
  <c r="AU375" i="2"/>
  <c r="AU35" i="2"/>
  <c r="AU123" i="2"/>
  <c r="AU534" i="2"/>
  <c r="AU275" i="2"/>
  <c r="AU187" i="2"/>
  <c r="AU351" i="2"/>
  <c r="AU161" i="2"/>
  <c r="AU295" i="2"/>
  <c r="AU51" i="2"/>
  <c r="AU98" i="2"/>
  <c r="AU314" i="2"/>
  <c r="AU85" i="2"/>
  <c r="AU97" i="2"/>
  <c r="AU198" i="2"/>
  <c r="AU166" i="2"/>
  <c r="AU156" i="2"/>
  <c r="AU42" i="2"/>
  <c r="AU405" i="2"/>
  <c r="AU348" i="2"/>
  <c r="AU433" i="2"/>
  <c r="AU102" i="2"/>
  <c r="AU379" i="2"/>
  <c r="AU41" i="2"/>
  <c r="AU366" i="2"/>
  <c r="AU164" i="2"/>
  <c r="AU3" i="2"/>
  <c r="AU551" i="2"/>
  <c r="AU500" i="2"/>
  <c r="AU442" i="2"/>
  <c r="AU43" i="2"/>
  <c r="AU276" i="2"/>
  <c r="AU54" i="2"/>
  <c r="AU213" i="2"/>
  <c r="AU286" i="2"/>
  <c r="AU326" i="2"/>
  <c r="AU176" i="2"/>
  <c r="AU6" i="2"/>
  <c r="AU16" i="2"/>
  <c r="AU182" i="2"/>
  <c r="AU627" i="2"/>
  <c r="AU695" i="2"/>
  <c r="AU269" i="2"/>
  <c r="AU298" i="2"/>
  <c r="AU586" i="2"/>
  <c r="AU649" i="2"/>
  <c r="AU202" i="2"/>
  <c r="AU624" i="2"/>
  <c r="AU538" i="2"/>
  <c r="AU361" i="2"/>
  <c r="AU332" i="2"/>
  <c r="AU497" i="2"/>
  <c r="AU424" i="2"/>
  <c r="AU336" i="2"/>
  <c r="AU92" i="2"/>
  <c r="AU444" i="2"/>
  <c r="AU196" i="2"/>
  <c r="AU398" i="2"/>
  <c r="AU630" i="2"/>
  <c r="AU282" i="2"/>
  <c r="AU685" i="2"/>
  <c r="AU527" i="2"/>
  <c r="AU254" i="2"/>
  <c r="AU305" i="2"/>
  <c r="AU323" i="2"/>
  <c r="AU656" i="2"/>
  <c r="AU665" i="2"/>
  <c r="AU616" i="2"/>
  <c r="AU262" i="2"/>
  <c r="AU681" i="2"/>
  <c r="AU197" i="2"/>
  <c r="AU162" i="2"/>
  <c r="AU571" i="2"/>
  <c r="AU371" i="2"/>
  <c r="AU352" i="2"/>
  <c r="AU11" i="2"/>
  <c r="AU103" i="2"/>
  <c r="AU266" i="2"/>
  <c r="AU513" i="2"/>
  <c r="AU465" i="2"/>
  <c r="AU544" i="2"/>
  <c r="AU300" i="2"/>
  <c r="AU322" i="2"/>
  <c r="AU109" i="2"/>
  <c r="AU273" i="2"/>
  <c r="AU554" i="2"/>
  <c r="AU716" i="2"/>
  <c r="AU399" i="2"/>
  <c r="AU96" i="2"/>
  <c r="AU72" i="2"/>
  <c r="AU525" i="2"/>
  <c r="AU73" i="2"/>
  <c r="AU502" i="2"/>
  <c r="AU620" i="2"/>
  <c r="AU157" i="2"/>
  <c r="AU195" i="2"/>
  <c r="AU498" i="2"/>
  <c r="AU474" i="2"/>
  <c r="AU688" i="2"/>
  <c r="AU148" i="2"/>
  <c r="AU203" i="2"/>
  <c r="AU531" i="2"/>
  <c r="AU47" i="2"/>
  <c r="AU517" i="2"/>
  <c r="AU152" i="2"/>
  <c r="AU469" i="2"/>
  <c r="AU561" i="2"/>
  <c r="AU65" i="2"/>
  <c r="AU440" i="2"/>
  <c r="AU496" i="2"/>
  <c r="AU489" i="2"/>
  <c r="AU373" i="2"/>
  <c r="AU66" i="2"/>
  <c r="AU118" i="2"/>
  <c r="AU700" i="2"/>
  <c r="AU462" i="2"/>
  <c r="AU155" i="2"/>
  <c r="AU526" i="2"/>
  <c r="AU274" i="2"/>
  <c r="AU640" i="2"/>
  <c r="AU636" i="2"/>
  <c r="AU165" i="2"/>
  <c r="AU83" i="2"/>
  <c r="AU185" i="2"/>
  <c r="AU696" i="2"/>
  <c r="AU257" i="2"/>
  <c r="AU396" i="2"/>
  <c r="AU256" i="2"/>
  <c r="AU321" i="2"/>
  <c r="AU137" i="2"/>
  <c r="AU217" i="2"/>
  <c r="AU652" i="2"/>
  <c r="AU358" i="2"/>
  <c r="AU344" i="2"/>
  <c r="AU13" i="2"/>
  <c r="AU491" i="2"/>
  <c r="AU416" i="2"/>
  <c r="AU437" i="2"/>
  <c r="AU357" i="2"/>
  <c r="AU26" i="2"/>
  <c r="AU18" i="2"/>
  <c r="AU294" i="2"/>
  <c r="AU587" i="2"/>
  <c r="AU507" i="2"/>
  <c r="AU485" i="2"/>
  <c r="AU569" i="2"/>
  <c r="AU492" i="2"/>
  <c r="AU512" i="2"/>
  <c r="AU171" i="2"/>
  <c r="AU723" i="2"/>
  <c r="AU40" i="2"/>
  <c r="AU167" i="2"/>
  <c r="AU154" i="2"/>
  <c r="AU645" i="2"/>
  <c r="AU4" i="2"/>
  <c r="AU394" i="2"/>
  <c r="AU521" i="2"/>
  <c r="AU495" i="2"/>
  <c r="AU95" i="2"/>
  <c r="AU80" i="2"/>
  <c r="AU330" i="2"/>
  <c r="AU93" i="2"/>
  <c r="AU564" i="2"/>
  <c r="AU445" i="2"/>
  <c r="AU135" i="2"/>
  <c r="AU81" i="2"/>
  <c r="AU309" i="2"/>
  <c r="AU381" i="2"/>
  <c r="AU448" i="2"/>
  <c r="AU408" i="2"/>
  <c r="AU126" i="2"/>
  <c r="AU389" i="2"/>
  <c r="AU219" i="2"/>
  <c r="AU441" i="2"/>
  <c r="AU214" i="2"/>
  <c r="AU345" i="2"/>
  <c r="AU235" i="2"/>
  <c r="AU7" i="2"/>
  <c r="AU325" i="2"/>
  <c r="AU596" i="2"/>
  <c r="AU60" i="2"/>
  <c r="AU301" i="2"/>
  <c r="AU141" i="2"/>
  <c r="AU533" i="2"/>
  <c r="AU593" i="2"/>
  <c r="AU283" i="2"/>
  <c r="AU163" i="2"/>
  <c r="AU69" i="2"/>
  <c r="AU588" i="2"/>
  <c r="AU727" i="2"/>
  <c r="AU572" i="2"/>
  <c r="AU242" i="2"/>
  <c r="AU419" i="2"/>
  <c r="AU660" i="2"/>
  <c r="AU354" i="2"/>
  <c r="AU36" i="2"/>
  <c r="AU372" i="2"/>
  <c r="AU264" i="2"/>
  <c r="AU438" i="2"/>
  <c r="AU558" i="2"/>
  <c r="AU234" i="2"/>
  <c r="AU353" i="2"/>
  <c r="AU317" i="2"/>
  <c r="AU293" i="2"/>
  <c r="AU475" i="2"/>
  <c r="AU223" i="2"/>
  <c r="AU628" i="2"/>
  <c r="AU659" i="2"/>
  <c r="AU486" i="2"/>
  <c r="AV28" i="2" l="1"/>
  <c r="W61" i="3"/>
  <c r="Y40" i="3"/>
  <c r="Y33" i="3"/>
  <c r="W79" i="3"/>
  <c r="W103" i="3"/>
  <c r="Y4" i="3"/>
  <c r="W114" i="3"/>
  <c r="W13" i="3"/>
  <c r="Y89" i="3"/>
  <c r="W48" i="3"/>
  <c r="Y118" i="3"/>
  <c r="W24" i="3"/>
  <c r="W70" i="3"/>
  <c r="Y59" i="3"/>
  <c r="W33" i="3"/>
  <c r="Y57" i="3"/>
  <c r="Y16" i="3"/>
  <c r="Y93" i="3"/>
  <c r="Y5" i="3"/>
  <c r="W28" i="3"/>
  <c r="Y46" i="3"/>
  <c r="W111" i="3"/>
  <c r="Y12" i="3"/>
  <c r="Y25" i="3"/>
  <c r="W12" i="3"/>
  <c r="W60" i="3"/>
  <c r="Y86" i="3"/>
  <c r="W9" i="3"/>
  <c r="Y69" i="3"/>
  <c r="Y48" i="3"/>
  <c r="W18" i="3"/>
  <c r="Y58" i="3"/>
  <c r="W67" i="3"/>
  <c r="W116" i="3"/>
  <c r="Y11" i="3"/>
  <c r="Y38" i="3"/>
  <c r="Y47" i="3"/>
  <c r="Y108" i="3"/>
  <c r="Y54" i="3"/>
  <c r="W93" i="3"/>
  <c r="Y43" i="3"/>
  <c r="W20" i="3"/>
  <c r="Y27" i="3"/>
  <c r="Y31" i="3"/>
  <c r="W80" i="3"/>
  <c r="W85" i="3"/>
  <c r="Y109" i="3"/>
  <c r="Y115" i="3"/>
  <c r="W121" i="3"/>
  <c r="Y85" i="3"/>
  <c r="Y64" i="3"/>
  <c r="Y97" i="3"/>
  <c r="Y73" i="3"/>
  <c r="W5" i="3"/>
  <c r="W97" i="3"/>
  <c r="Y35" i="3"/>
  <c r="W83" i="3"/>
  <c r="Y29" i="3"/>
  <c r="Y44" i="3"/>
  <c r="W45" i="3"/>
  <c r="W88" i="3"/>
  <c r="W94" i="3"/>
  <c r="Y55" i="3"/>
  <c r="W112" i="3"/>
  <c r="Y67" i="3"/>
  <c r="W30" i="3"/>
  <c r="W22" i="3"/>
  <c r="Y41" i="3"/>
  <c r="W38" i="3"/>
  <c r="Y34" i="3"/>
  <c r="Y95" i="3"/>
  <c r="W6" i="3"/>
  <c r="W11" i="3"/>
  <c r="Y23" i="3"/>
  <c r="W96" i="3"/>
  <c r="Y84" i="3"/>
  <c r="Y99" i="3"/>
  <c r="Y72" i="3"/>
  <c r="W32" i="3"/>
  <c r="W7" i="3"/>
  <c r="W119" i="3"/>
  <c r="Y6" i="3"/>
  <c r="W106" i="3"/>
  <c r="Y42" i="3"/>
  <c r="Y117" i="3"/>
  <c r="W3" i="3"/>
  <c r="Y80" i="3"/>
  <c r="W122" i="3"/>
  <c r="W76" i="3"/>
  <c r="W74" i="3"/>
  <c r="W19" i="3"/>
  <c r="Y53" i="3"/>
  <c r="Y61" i="3"/>
  <c r="Y70" i="3"/>
  <c r="Y15" i="3"/>
  <c r="W98" i="3"/>
  <c r="Y100" i="3"/>
  <c r="W52" i="3"/>
  <c r="Y110" i="3"/>
  <c r="Y119" i="3"/>
  <c r="Y18" i="3"/>
  <c r="W21" i="3"/>
  <c r="W36" i="3"/>
  <c r="Y50" i="3"/>
  <c r="W120" i="3"/>
  <c r="Y10" i="3"/>
  <c r="Y87" i="3"/>
  <c r="W81" i="3"/>
  <c r="Y45" i="3"/>
  <c r="W107" i="3"/>
  <c r="W37" i="3"/>
  <c r="W53" i="3"/>
  <c r="Y9" i="3"/>
  <c r="W50" i="3"/>
  <c r="W104" i="3"/>
  <c r="W117" i="3"/>
  <c r="Y21" i="3"/>
  <c r="Y56" i="3"/>
  <c r="Y75" i="3"/>
  <c r="Y39" i="3"/>
  <c r="W10" i="3"/>
  <c r="W118" i="3"/>
  <c r="W49" i="3"/>
  <c r="Y91" i="3"/>
  <c r="Y51" i="3"/>
  <c r="Y111" i="3"/>
  <c r="Y63" i="3"/>
  <c r="W16" i="3"/>
  <c r="W108" i="3"/>
  <c r="Y82" i="3"/>
  <c r="Y77" i="3"/>
  <c r="Y26" i="3"/>
  <c r="Y113" i="3"/>
  <c r="W82" i="3"/>
  <c r="W105" i="3"/>
  <c r="Y60" i="3"/>
  <c r="Y76" i="3"/>
  <c r="W35" i="3"/>
  <c r="Y116" i="3"/>
  <c r="Y65" i="3"/>
  <c r="Y96" i="3"/>
  <c r="W27" i="3"/>
  <c r="W25" i="3"/>
  <c r="W59" i="3"/>
  <c r="Y112" i="3"/>
  <c r="Y114" i="3"/>
  <c r="Y20" i="3"/>
  <c r="W47" i="3"/>
  <c r="W99" i="3"/>
  <c r="Y104" i="3"/>
  <c r="Y74" i="3"/>
  <c r="Y79" i="3"/>
  <c r="W15" i="3"/>
  <c r="Y94" i="3"/>
  <c r="W91" i="3"/>
  <c r="W8" i="3"/>
  <c r="Y30" i="3"/>
  <c r="W102" i="3"/>
  <c r="Y81" i="3"/>
  <c r="Y88" i="3"/>
  <c r="W43" i="3"/>
  <c r="Y17" i="3"/>
  <c r="W29" i="3"/>
  <c r="W26" i="3"/>
  <c r="W75" i="3"/>
  <c r="Y105" i="3"/>
  <c r="W39" i="3"/>
  <c r="Y14" i="3"/>
  <c r="Y83" i="3"/>
  <c r="W64" i="3"/>
  <c r="W63" i="3"/>
  <c r="Y24" i="3"/>
  <c r="W65" i="3"/>
  <c r="W62" i="3"/>
  <c r="Y3" i="3"/>
  <c r="W101" i="3"/>
  <c r="W2" i="3"/>
  <c r="W89" i="3"/>
  <c r="W86" i="3"/>
  <c r="W95" i="3"/>
  <c r="W90" i="3"/>
  <c r="Y22" i="3"/>
  <c r="Y68" i="3"/>
  <c r="W68" i="3"/>
  <c r="W17" i="3"/>
  <c r="Y49" i="3"/>
  <c r="Y98" i="3"/>
  <c r="W42" i="3"/>
  <c r="W31" i="3"/>
  <c r="Y103" i="3"/>
  <c r="W92" i="3"/>
  <c r="Y32" i="3"/>
  <c r="Y106" i="3"/>
  <c r="W84" i="3"/>
  <c r="Y122" i="3"/>
  <c r="W54" i="3"/>
  <c r="Y7" i="3"/>
  <c r="Y66" i="3"/>
  <c r="Y121" i="3"/>
  <c r="Y107" i="3"/>
  <c r="Y37" i="3"/>
  <c r="W115" i="3"/>
  <c r="W44" i="3"/>
  <c r="W69" i="3"/>
  <c r="Y78" i="3"/>
  <c r="W100" i="3"/>
  <c r="Y92" i="3"/>
  <c r="W87" i="3"/>
  <c r="W40" i="3"/>
  <c r="Y13" i="3"/>
  <c r="W14" i="3"/>
  <c r="Y120" i="3"/>
  <c r="W110" i="3"/>
  <c r="W73" i="3"/>
  <c r="Y2" i="3"/>
  <c r="W58" i="3"/>
  <c r="W34" i="3"/>
  <c r="W46" i="3"/>
  <c r="Y8" i="3"/>
  <c r="W56" i="3"/>
  <c r="Y36" i="3"/>
  <c r="Y52" i="3"/>
  <c r="W113" i="3"/>
  <c r="W66" i="3"/>
  <c r="W57" i="3"/>
  <c r="Y71" i="3"/>
  <c r="Y28" i="3"/>
  <c r="W71" i="3"/>
  <c r="W51" i="3"/>
  <c r="W77" i="3"/>
  <c r="W72" i="3"/>
  <c r="Y62" i="3"/>
  <c r="Y101" i="3"/>
  <c r="W55" i="3"/>
  <c r="W4" i="3"/>
  <c r="W23" i="3"/>
  <c r="W109" i="3"/>
  <c r="Y90" i="3"/>
  <c r="W41" i="3"/>
  <c r="Y102" i="3"/>
  <c r="Y19" i="3"/>
  <c r="W78" i="3"/>
  <c r="AV396" i="2"/>
  <c r="AV700" i="2"/>
  <c r="AV47" i="2"/>
  <c r="AV322" i="2"/>
  <c r="AV197" i="2"/>
  <c r="AV332" i="2"/>
  <c r="AV187" i="2"/>
  <c r="AV395" i="2"/>
  <c r="AV229" i="2"/>
  <c r="AV177" i="2"/>
  <c r="AV557" i="2"/>
  <c r="AV293" i="2"/>
  <c r="AV242" i="2"/>
  <c r="AV54" i="2"/>
  <c r="AV433" i="2"/>
  <c r="AV59" i="2"/>
  <c r="AV384" i="2"/>
  <c r="AV411" i="2"/>
  <c r="AV268" i="2"/>
  <c r="AV30" i="2"/>
  <c r="AV86" i="2"/>
  <c r="AV40" i="2"/>
  <c r="AV272" i="2"/>
  <c r="AV479" i="2"/>
  <c r="AV650" i="2"/>
  <c r="AV227" i="2"/>
  <c r="AV263" i="2"/>
  <c r="AV25" i="2"/>
  <c r="AV712" i="2"/>
  <c r="AV587" i="2"/>
  <c r="AV204" i="2"/>
  <c r="AV545" i="2"/>
  <c r="AV575" i="2"/>
  <c r="AV507" i="2"/>
  <c r="AV75" i="2"/>
  <c r="AV499" i="2"/>
  <c r="AV703" i="2"/>
  <c r="AV729" i="2"/>
  <c r="AV533" i="2"/>
  <c r="AV389" i="2"/>
  <c r="AV250" i="2"/>
  <c r="AV422" i="2"/>
  <c r="AV662" i="2"/>
  <c r="AV653" i="2"/>
  <c r="AV585" i="2"/>
  <c r="AV680" i="2"/>
  <c r="AV208" i="2"/>
  <c r="AV599" i="2"/>
  <c r="AV573" i="2"/>
  <c r="AV635" i="2"/>
  <c r="AV590" i="2"/>
  <c r="AV306" i="2"/>
  <c r="AV529" i="2"/>
  <c r="AV149" i="2"/>
  <c r="AV63" i="2"/>
  <c r="AV560" i="2"/>
  <c r="AV720" i="2"/>
  <c r="AV10" i="2"/>
  <c r="AV606" i="2"/>
  <c r="AV257" i="2"/>
  <c r="AV118" i="2"/>
  <c r="AV531" i="2"/>
  <c r="AV300" i="2"/>
  <c r="AV681" i="2"/>
  <c r="AV527" i="2"/>
  <c r="AV361" i="2"/>
  <c r="AV156" i="2"/>
  <c r="AV275" i="2"/>
  <c r="AV221" i="2"/>
  <c r="AV328" i="2"/>
  <c r="AV17" i="2"/>
  <c r="AV562" i="2"/>
  <c r="AV317" i="2"/>
  <c r="AV572" i="2"/>
  <c r="AV276" i="2"/>
  <c r="AV348" i="2"/>
  <c r="AV90" i="2"/>
  <c r="AV8" i="2"/>
  <c r="AV668" i="2"/>
  <c r="AV542" i="2"/>
  <c r="AV425" i="2"/>
  <c r="AV565" i="2"/>
  <c r="AV26" i="2"/>
  <c r="AV168" i="2"/>
  <c r="AV324" i="2"/>
  <c r="AV253" i="2"/>
  <c r="AV548" i="2"/>
  <c r="AV79" i="2"/>
  <c r="AV178" i="2"/>
  <c r="AV666" i="2"/>
  <c r="AV304" i="2"/>
  <c r="AV664" i="2"/>
  <c r="AV514" i="2"/>
  <c r="AV506" i="2"/>
  <c r="AV710" i="2"/>
  <c r="AV535" i="2"/>
  <c r="AV461" i="2"/>
  <c r="AV132" i="2"/>
  <c r="AV363" i="2"/>
  <c r="AV141" i="2"/>
  <c r="AV126" i="2"/>
  <c r="AV582" i="2"/>
  <c r="AV711" i="2"/>
  <c r="AV225" i="2"/>
  <c r="AV240" i="2"/>
  <c r="AV179" i="2"/>
  <c r="AV157" i="2"/>
  <c r="AV413" i="2"/>
  <c r="AV238" i="2"/>
  <c r="AV620" i="2"/>
  <c r="AV657" i="2"/>
  <c r="AV530" i="2"/>
  <c r="AV207" i="2"/>
  <c r="AV205" i="2"/>
  <c r="AV327" i="2"/>
  <c r="AV382" i="2"/>
  <c r="AV682" i="2"/>
  <c r="AV495" i="2"/>
  <c r="AV669" i="2"/>
  <c r="AV2" i="2"/>
  <c r="AV696" i="2"/>
  <c r="AV66" i="2"/>
  <c r="AV203" i="2"/>
  <c r="AV544" i="2"/>
  <c r="AV262" i="2"/>
  <c r="AV685" i="2"/>
  <c r="AV538" i="2"/>
  <c r="AV166" i="2"/>
  <c r="AV534" i="2"/>
  <c r="AV231" i="2"/>
  <c r="AV470" i="2"/>
  <c r="AV289" i="2"/>
  <c r="AV331" i="2"/>
  <c r="AV353" i="2"/>
  <c r="AV43" i="2"/>
  <c r="AV405" i="2"/>
  <c r="AV702" i="2"/>
  <c r="AV427" i="2"/>
  <c r="AV693" i="2"/>
  <c r="AV258" i="2"/>
  <c r="AV320" i="2"/>
  <c r="AV319" i="2"/>
  <c r="AV239" i="2"/>
  <c r="AV38" i="2"/>
  <c r="AV169" i="2"/>
  <c r="AV194" i="2"/>
  <c r="AV337" i="2"/>
  <c r="AV281" i="2"/>
  <c r="AV134" i="2"/>
  <c r="AV244" i="2"/>
  <c r="AV21" i="2"/>
  <c r="AV31" i="2"/>
  <c r="AV122" i="2"/>
  <c r="AV622" i="2"/>
  <c r="AV210" i="2"/>
  <c r="AV709" i="2"/>
  <c r="AV259" i="2"/>
  <c r="AV307" i="2"/>
  <c r="AV301" i="2"/>
  <c r="AV408" i="2"/>
  <c r="AV44" i="2"/>
  <c r="AV394" i="2"/>
  <c r="AV184" i="2"/>
  <c r="AV430" i="2"/>
  <c r="AV690" i="2"/>
  <c r="AV502" i="2"/>
  <c r="AV647" i="2"/>
  <c r="AV726" i="2"/>
  <c r="AV73" i="2"/>
  <c r="AV734" i="2"/>
  <c r="AV224" i="2"/>
  <c r="AV714" i="2"/>
  <c r="AV532" i="2"/>
  <c r="AV158" i="2"/>
  <c r="AV46" i="2"/>
  <c r="AV279" i="2"/>
  <c r="AV18" i="2"/>
  <c r="AV511" i="2"/>
  <c r="AV617" i="2"/>
  <c r="AV185" i="2"/>
  <c r="AV373" i="2"/>
  <c r="AV148" i="2"/>
  <c r="AV465" i="2"/>
  <c r="AV616" i="2"/>
  <c r="AV282" i="2"/>
  <c r="AV624" i="2"/>
  <c r="AV198" i="2"/>
  <c r="AV123" i="2"/>
  <c r="AV311" i="2"/>
  <c r="AV634" i="2"/>
  <c r="AV567" i="2"/>
  <c r="AV234" i="2"/>
  <c r="AV442" i="2"/>
  <c r="AV42" i="2"/>
  <c r="AV478" i="2"/>
  <c r="AV315" i="2"/>
  <c r="AV22" i="2"/>
  <c r="AV516" i="2"/>
  <c r="AV150" i="2"/>
  <c r="AV226" i="2"/>
  <c r="AV125" i="2"/>
  <c r="AV222" i="2"/>
  <c r="AV431" i="2"/>
  <c r="AV436" i="2"/>
  <c r="AV192" i="2"/>
  <c r="AV385" i="2"/>
  <c r="AV67" i="2"/>
  <c r="AV472" i="2"/>
  <c r="AV619" i="2"/>
  <c r="AV454" i="2"/>
  <c r="AV342" i="2"/>
  <c r="AV580" i="2"/>
  <c r="AV727" i="2"/>
  <c r="AV181" i="2"/>
  <c r="AV190" i="2"/>
  <c r="AV310" i="2"/>
  <c r="AV333" i="2"/>
  <c r="AV60" i="2"/>
  <c r="AV448" i="2"/>
  <c r="AV675" i="2"/>
  <c r="AV512" i="2"/>
  <c r="AV91" i="2"/>
  <c r="AV142" i="2"/>
  <c r="AV735" i="2"/>
  <c r="AV525" i="2"/>
  <c r="AV610" i="2"/>
  <c r="AV39" i="2"/>
  <c r="AV72" i="2"/>
  <c r="AV447" i="2"/>
  <c r="AV183" i="2"/>
  <c r="AV61" i="2"/>
  <c r="AV476" i="2"/>
  <c r="AV339" i="2"/>
  <c r="AV173" i="2"/>
  <c r="AV105" i="2"/>
  <c r="AV53" i="2"/>
  <c r="AV110" i="2"/>
  <c r="AV89" i="2"/>
  <c r="AV83" i="2"/>
  <c r="AV688" i="2"/>
  <c r="AV513" i="2"/>
  <c r="AV665" i="2"/>
  <c r="AV630" i="2"/>
  <c r="AV202" i="2"/>
  <c r="AV97" i="2"/>
  <c r="AV35" i="2"/>
  <c r="AV539" i="2"/>
  <c r="AV199" i="2"/>
  <c r="AV308" i="2"/>
  <c r="AV558" i="2"/>
  <c r="AV627" i="2"/>
  <c r="AV500" i="2"/>
  <c r="AV613" i="2"/>
  <c r="AV733" i="2"/>
  <c r="AV603" i="2"/>
  <c r="AV278" i="2"/>
  <c r="AV423" i="2"/>
  <c r="AV267" i="2"/>
  <c r="AV215" i="2"/>
  <c r="AV211" i="2"/>
  <c r="AV120" i="2"/>
  <c r="AV370" i="2"/>
  <c r="AV623" i="2"/>
  <c r="AV24" i="2"/>
  <c r="AV106" i="2"/>
  <c r="AV334" i="2"/>
  <c r="AV349" i="2"/>
  <c r="AV356" i="2"/>
  <c r="AV19" i="2"/>
  <c r="AV34" i="2"/>
  <c r="AV602" i="2"/>
  <c r="AV588" i="2"/>
  <c r="AV678" i="2"/>
  <c r="AV432" i="2"/>
  <c r="AV329" i="2"/>
  <c r="AV340" i="2"/>
  <c r="AV596" i="2"/>
  <c r="AV381" i="2"/>
  <c r="AV119" i="2"/>
  <c r="AV416" i="2"/>
  <c r="AV456" i="2"/>
  <c r="AV547" i="2"/>
  <c r="AV490" i="2"/>
  <c r="AV96" i="2"/>
  <c r="AV625" i="2"/>
  <c r="AV409" i="2"/>
  <c r="AV399" i="2"/>
  <c r="AV471" i="2"/>
  <c r="AV672" i="2"/>
  <c r="AV581" i="2"/>
  <c r="AV386" i="2"/>
  <c r="AV284" i="2"/>
  <c r="AV111" i="2"/>
  <c r="AV346" i="2"/>
  <c r="AV537" i="2"/>
  <c r="AV523" i="2"/>
  <c r="AV367" i="2"/>
  <c r="AV344" i="2"/>
  <c r="AV165" i="2"/>
  <c r="AV496" i="2"/>
  <c r="AV474" i="2"/>
  <c r="AV266" i="2"/>
  <c r="AV656" i="2"/>
  <c r="AV398" i="2"/>
  <c r="AV649" i="2"/>
  <c r="AV85" i="2"/>
  <c r="AV375" i="2"/>
  <c r="AV450" i="2"/>
  <c r="AV376" i="2"/>
  <c r="AV33" i="2"/>
  <c r="AV438" i="2"/>
  <c r="AV182" i="2"/>
  <c r="AV551" i="2"/>
  <c r="AV136" i="2"/>
  <c r="AV171" i="2"/>
  <c r="AV232" i="2"/>
  <c r="AV412" i="2"/>
  <c r="AV206" i="2"/>
  <c r="AV170" i="2"/>
  <c r="AV270" i="2"/>
  <c r="AV439" i="2"/>
  <c r="AV549" i="2"/>
  <c r="AV116" i="2"/>
  <c r="AV521" i="2"/>
  <c r="AV597" i="2"/>
  <c r="AV435" i="2"/>
  <c r="AV721" i="2"/>
  <c r="AV459" i="2"/>
  <c r="AV347" i="2"/>
  <c r="AV77" i="2"/>
  <c r="AV130" i="2"/>
  <c r="AV671" i="2"/>
  <c r="AV69" i="2"/>
  <c r="AV426" i="2"/>
  <c r="AV482" i="2"/>
  <c r="AV707" i="2"/>
  <c r="AV387" i="2"/>
  <c r="AV95" i="2"/>
  <c r="AV325" i="2"/>
  <c r="AV309" i="2"/>
  <c r="AV480" i="2"/>
  <c r="AV312" i="2"/>
  <c r="AV237" i="2"/>
  <c r="AV406" i="2"/>
  <c r="AV716" i="2"/>
  <c r="AV290" i="2"/>
  <c r="AV642" i="2"/>
  <c r="AV641" i="2"/>
  <c r="AV509" i="2"/>
  <c r="AV658" i="2"/>
  <c r="AV277" i="2"/>
  <c r="AV209" i="2"/>
  <c r="AV245" i="2"/>
  <c r="AV27" i="2"/>
  <c r="AV577" i="2"/>
  <c r="AV570" i="2"/>
  <c r="AV360" i="2"/>
  <c r="AV458" i="2"/>
  <c r="AV358" i="2"/>
  <c r="AV636" i="2"/>
  <c r="AV440" i="2"/>
  <c r="AV498" i="2"/>
  <c r="AV103" i="2"/>
  <c r="AV323" i="2"/>
  <c r="AV196" i="2"/>
  <c r="AV586" i="2"/>
  <c r="AV314" i="2"/>
  <c r="AV68" i="2"/>
  <c r="AV359" i="2"/>
  <c r="AV568" i="2"/>
  <c r="AV368" i="2"/>
  <c r="AV241" i="2"/>
  <c r="AV264" i="2"/>
  <c r="AV16" i="2"/>
  <c r="AV3" i="2"/>
  <c r="AV233" i="2"/>
  <c r="AV56" i="2"/>
  <c r="AV153" i="2"/>
  <c r="AV57" i="2"/>
  <c r="AV550" i="2"/>
  <c r="AV251" i="2"/>
  <c r="AV717" i="2"/>
  <c r="AV127" i="2"/>
  <c r="AV631" i="2"/>
  <c r="AV243" i="2"/>
  <c r="AV569" i="2"/>
  <c r="AV113" i="2"/>
  <c r="AV124" i="2"/>
  <c r="AV70" i="2"/>
  <c r="AV146" i="2"/>
  <c r="AV48" i="2"/>
  <c r="AV519" i="2"/>
  <c r="AV260" i="2"/>
  <c r="AV708" i="2"/>
  <c r="AV163" i="2"/>
  <c r="AV271" i="2"/>
  <c r="AV732" i="2"/>
  <c r="AV415" i="2"/>
  <c r="AV723" i="2"/>
  <c r="AV7" i="2"/>
  <c r="AV81" i="2"/>
  <c r="AV629" i="2"/>
  <c r="AV108" i="2"/>
  <c r="AV154" i="2"/>
  <c r="AV388" i="2"/>
  <c r="AV633" i="2"/>
  <c r="AV505" i="2"/>
  <c r="AV446" i="2"/>
  <c r="AV104" i="2"/>
  <c r="AV591" i="2"/>
  <c r="AV9" i="2"/>
  <c r="AV621" i="2"/>
  <c r="AV589" i="2"/>
  <c r="AV151" i="2"/>
  <c r="AV299" i="2"/>
  <c r="AV553" i="2"/>
  <c r="AV574" i="2"/>
  <c r="AV646" i="2"/>
  <c r="AV559" i="2"/>
  <c r="AV540" i="2"/>
  <c r="AV715" i="2"/>
  <c r="AV652" i="2"/>
  <c r="AV640" i="2"/>
  <c r="AV65" i="2"/>
  <c r="AV195" i="2"/>
  <c r="AV11" i="2"/>
  <c r="AV305" i="2"/>
  <c r="AV444" i="2"/>
  <c r="AV298" i="2"/>
  <c r="AV98" i="2"/>
  <c r="AV201" i="2"/>
  <c r="AV541" i="2"/>
  <c r="AV595" i="2"/>
  <c r="AV503" i="2"/>
  <c r="AV249" i="2"/>
  <c r="AV486" i="2"/>
  <c r="AV372" i="2"/>
  <c r="AV6" i="2"/>
  <c r="AV164" i="2"/>
  <c r="AV417" i="2"/>
  <c r="AV29" i="2"/>
  <c r="AV133" i="2"/>
  <c r="AV82" i="2"/>
  <c r="AV520" i="2"/>
  <c r="AV107" i="2"/>
  <c r="AV355" i="2"/>
  <c r="AV524" i="2"/>
  <c r="AV84" i="2"/>
  <c r="AV674" i="2"/>
  <c r="AV491" i="2"/>
  <c r="AV143" i="2"/>
  <c r="AV600" i="2"/>
  <c r="AV365" i="2"/>
  <c r="AV228" i="2"/>
  <c r="AV139" i="2"/>
  <c r="AV99" i="2"/>
  <c r="AV88" i="2"/>
  <c r="AV483" i="2"/>
  <c r="AV283" i="2"/>
  <c r="AV343" i="2"/>
  <c r="AV683" i="2"/>
  <c r="AV615" i="2"/>
  <c r="AV437" i="2"/>
  <c r="AV235" i="2"/>
  <c r="AV135" i="2"/>
  <c r="AV291" i="2"/>
  <c r="AV294" i="2"/>
  <c r="AV464" i="2"/>
  <c r="AV644" i="2"/>
  <c r="AV493" i="2"/>
  <c r="AV144" i="2"/>
  <c r="AV546" i="2"/>
  <c r="AV285" i="2"/>
  <c r="AV280" i="2"/>
  <c r="AV566" i="2"/>
  <c r="AV330" i="2"/>
  <c r="AV626" i="2"/>
  <c r="AV504" i="2"/>
  <c r="AV402" i="2"/>
  <c r="AV420" i="2"/>
  <c r="AV390" i="2"/>
  <c r="AV488" i="2"/>
  <c r="AV706" i="2"/>
  <c r="AV645" i="2"/>
  <c r="AV217" i="2"/>
  <c r="AV274" i="2"/>
  <c r="AV561" i="2"/>
  <c r="AV352" i="2"/>
  <c r="AV254" i="2"/>
  <c r="AV92" i="2"/>
  <c r="AV269" i="2"/>
  <c r="AV51" i="2"/>
  <c r="AV583" i="2"/>
  <c r="AV160" i="2"/>
  <c r="AV64" i="2"/>
  <c r="AV654" i="2"/>
  <c r="AV14" i="2"/>
  <c r="AV659" i="2"/>
  <c r="AV36" i="2"/>
  <c r="AV176" i="2"/>
  <c r="AV366" i="2"/>
  <c r="AV453" i="2"/>
  <c r="AV563" i="2"/>
  <c r="AV112" i="2"/>
  <c r="AV303" i="2"/>
  <c r="AV414" i="2"/>
  <c r="AV466" i="2"/>
  <c r="AV692" i="2"/>
  <c r="AV94" i="2"/>
  <c r="AV287" i="2"/>
  <c r="AV55" i="2"/>
  <c r="AV15" i="2"/>
  <c r="AV528" i="2"/>
  <c r="AV175" i="2"/>
  <c r="AV679" i="2"/>
  <c r="AV129" i="2"/>
  <c r="AV193" i="2"/>
  <c r="AV246" i="2"/>
  <c r="AV607" i="2"/>
  <c r="AV584" i="2"/>
  <c r="AV428" i="2"/>
  <c r="AV380" i="2"/>
  <c r="AV697" i="2"/>
  <c r="AV724" i="2"/>
  <c r="AV374" i="2"/>
  <c r="AV345" i="2"/>
  <c r="AV445" i="2"/>
  <c r="AV687" i="2"/>
  <c r="AV230" i="2"/>
  <c r="AV663" i="2"/>
  <c r="AV115" i="2"/>
  <c r="AV463" i="2"/>
  <c r="AV651" i="2"/>
  <c r="AV410" i="2"/>
  <c r="AV637" i="2"/>
  <c r="AV80" i="2"/>
  <c r="AV297" i="2"/>
  <c r="AV728" i="2"/>
  <c r="AV492" i="2"/>
  <c r="AV481" i="2"/>
  <c r="AV604" i="2"/>
  <c r="AV265" i="2"/>
  <c r="AV487" i="2"/>
  <c r="AV731" i="2"/>
  <c r="AV200" i="2"/>
  <c r="AV473" i="2"/>
  <c r="AV357" i="2"/>
  <c r="AV137" i="2"/>
  <c r="AV526" i="2"/>
  <c r="AV469" i="2"/>
  <c r="AV554" i="2"/>
  <c r="AV371" i="2"/>
  <c r="AV49" i="2"/>
  <c r="AV336" i="2"/>
  <c r="AV695" i="2"/>
  <c r="AV295" i="2"/>
  <c r="AV302" i="2"/>
  <c r="AV460" i="2"/>
  <c r="AV449" i="2"/>
  <c r="AV23" i="2"/>
  <c r="AV45" i="2"/>
  <c r="AV628" i="2"/>
  <c r="AV354" i="2"/>
  <c r="AV326" i="2"/>
  <c r="AV41" i="2"/>
  <c r="AV576" i="2"/>
  <c r="AV117" i="2"/>
  <c r="AV220" i="2"/>
  <c r="AV467" i="2"/>
  <c r="AV704" i="2"/>
  <c r="AV689" i="2"/>
  <c r="AV468" i="2"/>
  <c r="AV611" i="2"/>
  <c r="AV605" i="2"/>
  <c r="AV58" i="2"/>
  <c r="AV252" i="2"/>
  <c r="AV392" i="2"/>
  <c r="AV147" i="2"/>
  <c r="AV218" i="2"/>
  <c r="AV418" i="2"/>
  <c r="AV643" i="2"/>
  <c r="AV400" i="2"/>
  <c r="AV393" i="2"/>
  <c r="AV248" i="2"/>
  <c r="AV318" i="2"/>
  <c r="AV145" i="2"/>
  <c r="AV186" i="2"/>
  <c r="AV598" i="2"/>
  <c r="AV421" i="2"/>
  <c r="AV214" i="2"/>
  <c r="AV564" i="2"/>
  <c r="AV20" i="2"/>
  <c r="AV699" i="2"/>
  <c r="AV667" i="2"/>
  <c r="AV191" i="2"/>
  <c r="AV255" i="2"/>
  <c r="AV608" i="2"/>
  <c r="AV288" i="2"/>
  <c r="AV522" i="2"/>
  <c r="AV485" i="2"/>
  <c r="AV138" i="2"/>
  <c r="AV313" i="2"/>
  <c r="AV13" i="2"/>
  <c r="AV451" i="2"/>
  <c r="AV50" i="2"/>
  <c r="AV677" i="2"/>
  <c r="AV338" i="2"/>
  <c r="AV632" i="2"/>
  <c r="AV76" i="2"/>
  <c r="AV686" i="2"/>
  <c r="AV316" i="2"/>
  <c r="AV321" i="2"/>
  <c r="AV155" i="2"/>
  <c r="AV152" i="2"/>
  <c r="AV273" i="2"/>
  <c r="AV571" i="2"/>
  <c r="AV236" i="2"/>
  <c r="AV424" i="2"/>
  <c r="AV455" i="2"/>
  <c r="AV161" i="2"/>
  <c r="AV32" i="2"/>
  <c r="AV180" i="2"/>
  <c r="AV292" i="2"/>
  <c r="AV71" i="2"/>
  <c r="AV78" i="2"/>
  <c r="AV223" i="2"/>
  <c r="AV660" i="2"/>
  <c r="AV286" i="2"/>
  <c r="AV379" i="2"/>
  <c r="AV74" i="2"/>
  <c r="AV100" i="2"/>
  <c r="AV172" i="2"/>
  <c r="AV725" i="2"/>
  <c r="AV722" i="2"/>
  <c r="AV5" i="2"/>
  <c r="AV378" i="2"/>
  <c r="AV501" i="2"/>
  <c r="AV216" i="2"/>
  <c r="AV705" i="2"/>
  <c r="AV159" i="2"/>
  <c r="AV555" i="2"/>
  <c r="AV684" i="2"/>
  <c r="AV673" i="2"/>
  <c r="AV37" i="2"/>
  <c r="AV128" i="2"/>
  <c r="AV556" i="2"/>
  <c r="AV648" i="2"/>
  <c r="AV121" i="2"/>
  <c r="AV457" i="2"/>
  <c r="AV131" i="2"/>
  <c r="AV174" i="2"/>
  <c r="AV691" i="2"/>
  <c r="AV441" i="2"/>
  <c r="AV93" i="2"/>
  <c r="AV261" i="2"/>
  <c r="AV383" i="2"/>
  <c r="AV594" i="2"/>
  <c r="AV655" i="2"/>
  <c r="AV407" i="2"/>
  <c r="AV12" i="2"/>
  <c r="AV377" i="2"/>
  <c r="AV661" i="2"/>
  <c r="AV484" i="2"/>
  <c r="AV698" i="2"/>
  <c r="AV52" i="2"/>
  <c r="AV614" i="2"/>
  <c r="AV364" i="2"/>
  <c r="AV713" i="2"/>
  <c r="AV391" i="2"/>
  <c r="AV140" i="2"/>
  <c r="AV296" i="2"/>
  <c r="AV452" i="2"/>
  <c r="AV404" i="2"/>
  <c r="AV256" i="2"/>
  <c r="AV462" i="2"/>
  <c r="AV517" i="2"/>
  <c r="AV109" i="2"/>
  <c r="AV162" i="2"/>
  <c r="AV497" i="2"/>
  <c r="AV351" i="2"/>
  <c r="AV552" i="2"/>
  <c r="AV592" i="2"/>
  <c r="AV518" i="2"/>
  <c r="AV212" i="2"/>
  <c r="AV362" i="2"/>
  <c r="AV475" i="2"/>
  <c r="AV419" i="2"/>
  <c r="AV213" i="2"/>
  <c r="AV102" i="2"/>
  <c r="AV247" i="2"/>
  <c r="AV618" i="2"/>
  <c r="AV718" i="2"/>
  <c r="AV638" i="2"/>
  <c r="AV609" i="2"/>
  <c r="AV87" i="2"/>
  <c r="AV736" i="2"/>
  <c r="AV114" i="2"/>
  <c r="AV639" i="2"/>
  <c r="AV730" i="2"/>
  <c r="AV578" i="2"/>
  <c r="AV188" i="2"/>
  <c r="AV62" i="2"/>
  <c r="AV515" i="2"/>
  <c r="AV167" i="2"/>
  <c r="AV401" i="2"/>
  <c r="AV494" i="2"/>
  <c r="AV676" i="2"/>
  <c r="AV4" i="2"/>
  <c r="AV510" i="2"/>
  <c r="AV341" i="2"/>
  <c r="AV477" i="2"/>
  <c r="AV508" i="2"/>
  <c r="AV593" i="2"/>
  <c r="AV219" i="2"/>
  <c r="AV350" i="2"/>
  <c r="AV543" i="2"/>
  <c r="AV489" i="2"/>
  <c r="AV189" i="2"/>
  <c r="AV397" i="2"/>
  <c r="AV601" i="2"/>
  <c r="AV434" i="2"/>
  <c r="AV579" i="2"/>
  <c r="AV612" i="2"/>
  <c r="AV701" i="2"/>
  <c r="AV670" i="2"/>
  <c r="AV536" i="2"/>
  <c r="AV403" i="2"/>
  <c r="AV335" i="2"/>
  <c r="AV694" i="2"/>
  <c r="AV429" i="2"/>
  <c r="AV101" i="2"/>
  <c r="AV369" i="2"/>
  <c r="AV443" i="2"/>
  <c r="AV719" i="2"/>
  <c r="X71" i="3" l="1"/>
  <c r="X58" i="3"/>
  <c r="Z14" i="3"/>
  <c r="X61" i="3"/>
  <c r="Z33" i="3"/>
  <c r="Z32" i="3"/>
  <c r="X60" i="3"/>
  <c r="X41" i="3"/>
  <c r="Z28" i="3"/>
  <c r="Z2" i="3"/>
  <c r="X44" i="3"/>
  <c r="X92" i="3"/>
  <c r="X86" i="3"/>
  <c r="X39" i="3"/>
  <c r="X91" i="3"/>
  <c r="X25" i="3"/>
  <c r="Z26" i="3"/>
  <c r="Z39" i="3"/>
  <c r="X81" i="3"/>
  <c r="X98" i="3"/>
  <c r="Z117" i="3"/>
  <c r="X11" i="3"/>
  <c r="X88" i="3"/>
  <c r="X121" i="3"/>
  <c r="Z47" i="3"/>
  <c r="X12" i="3"/>
  <c r="X70" i="3"/>
  <c r="X10" i="3"/>
  <c r="Z59" i="3"/>
  <c r="Z90" i="3"/>
  <c r="Z71" i="3"/>
  <c r="X73" i="3"/>
  <c r="X115" i="3"/>
  <c r="Z103" i="3"/>
  <c r="X89" i="3"/>
  <c r="Z105" i="3"/>
  <c r="Z94" i="3"/>
  <c r="X27" i="3"/>
  <c r="Z77" i="3"/>
  <c r="Z75" i="3"/>
  <c r="Z87" i="3"/>
  <c r="Z15" i="3"/>
  <c r="Z42" i="3"/>
  <c r="X6" i="3"/>
  <c r="X45" i="3"/>
  <c r="Z115" i="3"/>
  <c r="Z38" i="3"/>
  <c r="Z25" i="3"/>
  <c r="X24" i="3"/>
  <c r="Z113" i="3"/>
  <c r="Z85" i="3"/>
  <c r="X109" i="3"/>
  <c r="X57" i="3"/>
  <c r="X110" i="3"/>
  <c r="Z37" i="3"/>
  <c r="X31" i="3"/>
  <c r="X2" i="3"/>
  <c r="X75" i="3"/>
  <c r="X15" i="3"/>
  <c r="Z96" i="3"/>
  <c r="Z82" i="3"/>
  <c r="Z56" i="3"/>
  <c r="Z10" i="3"/>
  <c r="Z70" i="3"/>
  <c r="X106" i="3"/>
  <c r="Z95" i="3"/>
  <c r="Z44" i="3"/>
  <c r="Z109" i="3"/>
  <c r="Z11" i="3"/>
  <c r="Z12" i="3"/>
  <c r="Z118" i="3"/>
  <c r="Z102" i="3"/>
  <c r="X59" i="3"/>
  <c r="Z108" i="3"/>
  <c r="X23" i="3"/>
  <c r="X66" i="3"/>
  <c r="Z120" i="3"/>
  <c r="Z107" i="3"/>
  <c r="X42" i="3"/>
  <c r="X101" i="3"/>
  <c r="X26" i="3"/>
  <c r="Z79" i="3"/>
  <c r="Z65" i="3"/>
  <c r="X108" i="3"/>
  <c r="Z21" i="3"/>
  <c r="X120" i="3"/>
  <c r="X79" i="3"/>
  <c r="Z6" i="3"/>
  <c r="Z34" i="3"/>
  <c r="Z29" i="3"/>
  <c r="X85" i="3"/>
  <c r="X116" i="3"/>
  <c r="X111" i="3"/>
  <c r="X48" i="3"/>
  <c r="X95" i="3"/>
  <c r="Z23" i="3"/>
  <c r="X4" i="3"/>
  <c r="X113" i="3"/>
  <c r="X14" i="3"/>
  <c r="Z121" i="3"/>
  <c r="Z98" i="3"/>
  <c r="Z3" i="3"/>
  <c r="X29" i="3"/>
  <c r="Z74" i="3"/>
  <c r="X16" i="3"/>
  <c r="X117" i="3"/>
  <c r="Z50" i="3"/>
  <c r="Z61" i="3"/>
  <c r="X119" i="3"/>
  <c r="X38" i="3"/>
  <c r="X83" i="3"/>
  <c r="X80" i="3"/>
  <c r="X67" i="3"/>
  <c r="Z46" i="3"/>
  <c r="Z89" i="3"/>
  <c r="X69" i="3"/>
  <c r="X94" i="3"/>
  <c r="X55" i="3"/>
  <c r="Z52" i="3"/>
  <c r="Z13" i="3"/>
  <c r="Z66" i="3"/>
  <c r="Z49" i="3"/>
  <c r="X62" i="3"/>
  <c r="Z17" i="3"/>
  <c r="Z104" i="3"/>
  <c r="Z116" i="3"/>
  <c r="Z63" i="3"/>
  <c r="X104" i="3"/>
  <c r="X36" i="3"/>
  <c r="Z53" i="3"/>
  <c r="X7" i="3"/>
  <c r="Z41" i="3"/>
  <c r="Z35" i="3"/>
  <c r="Z31" i="3"/>
  <c r="Z58" i="3"/>
  <c r="X28" i="3"/>
  <c r="X13" i="3"/>
  <c r="Z45" i="3"/>
  <c r="Z101" i="3"/>
  <c r="Z36" i="3"/>
  <c r="X40" i="3"/>
  <c r="Z7" i="3"/>
  <c r="X17" i="3"/>
  <c r="X65" i="3"/>
  <c r="X43" i="3"/>
  <c r="X99" i="3"/>
  <c r="X35" i="3"/>
  <c r="Z111" i="3"/>
  <c r="X50" i="3"/>
  <c r="X21" i="3"/>
  <c r="X19" i="3"/>
  <c r="X32" i="3"/>
  <c r="X22" i="3"/>
  <c r="X97" i="3"/>
  <c r="Z27" i="3"/>
  <c r="X18" i="3"/>
  <c r="Z5" i="3"/>
  <c r="X114" i="3"/>
  <c r="X3" i="3"/>
  <c r="Z62" i="3"/>
  <c r="X56" i="3"/>
  <c r="X87" i="3"/>
  <c r="X54" i="3"/>
  <c r="X68" i="3"/>
  <c r="Z24" i="3"/>
  <c r="Z88" i="3"/>
  <c r="X47" i="3"/>
  <c r="Z76" i="3"/>
  <c r="Z51" i="3"/>
  <c r="Z9" i="3"/>
  <c r="Z18" i="3"/>
  <c r="X74" i="3"/>
  <c r="Z72" i="3"/>
  <c r="X30" i="3"/>
  <c r="X5" i="3"/>
  <c r="X20" i="3"/>
  <c r="Z48" i="3"/>
  <c r="Z93" i="3"/>
  <c r="X8" i="3"/>
  <c r="Z100" i="3"/>
  <c r="X72" i="3"/>
  <c r="Z8" i="3"/>
  <c r="Z92" i="3"/>
  <c r="Z122" i="3"/>
  <c r="Z68" i="3"/>
  <c r="X63" i="3"/>
  <c r="Z81" i="3"/>
  <c r="Z20" i="3"/>
  <c r="Z60" i="3"/>
  <c r="Z91" i="3"/>
  <c r="X53" i="3"/>
  <c r="Z119" i="3"/>
  <c r="X76" i="3"/>
  <c r="Z99" i="3"/>
  <c r="Z67" i="3"/>
  <c r="Z73" i="3"/>
  <c r="Z43" i="3"/>
  <c r="Z69" i="3"/>
  <c r="Z16" i="3"/>
  <c r="Z4" i="3"/>
  <c r="X77" i="3"/>
  <c r="X46" i="3"/>
  <c r="X100" i="3"/>
  <c r="X84" i="3"/>
  <c r="Z22" i="3"/>
  <c r="X64" i="3"/>
  <c r="X102" i="3"/>
  <c r="Z114" i="3"/>
  <c r="X105" i="3"/>
  <c r="X49" i="3"/>
  <c r="X37" i="3"/>
  <c r="Z110" i="3"/>
  <c r="X122" i="3"/>
  <c r="Z84" i="3"/>
  <c r="X112" i="3"/>
  <c r="Z97" i="3"/>
  <c r="X93" i="3"/>
  <c r="X9" i="3"/>
  <c r="Z57" i="3"/>
  <c r="X103" i="3"/>
  <c r="X78" i="3"/>
  <c r="Z19" i="3"/>
  <c r="X51" i="3"/>
  <c r="X34" i="3"/>
  <c r="Z78" i="3"/>
  <c r="Z106" i="3"/>
  <c r="X90" i="3"/>
  <c r="Z83" i="3"/>
  <c r="Z30" i="3"/>
  <c r="Z112" i="3"/>
  <c r="X82" i="3"/>
  <c r="X118" i="3"/>
  <c r="X107" i="3"/>
  <c r="X52" i="3"/>
  <c r="Z80" i="3"/>
  <c r="X96" i="3"/>
  <c r="Z55" i="3"/>
  <c r="Z64" i="3"/>
  <c r="Z54" i="3"/>
  <c r="Z86" i="3"/>
  <c r="X33" i="3"/>
  <c r="Z40" i="3"/>
</calcChain>
</file>

<file path=xl/sharedStrings.xml><?xml version="1.0" encoding="utf-8"?>
<sst xmlns="http://schemas.openxmlformats.org/spreadsheetml/2006/main" count="24540" uniqueCount="10356">
  <si>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</si>
  <si>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</si>
  <si>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</si>
  <si>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</si>
  <si>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</si>
  <si>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</si>
  <si>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</si>
  <si>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</si>
  <si>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</si>
  <si>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</si>
  <si>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</si>
  <si>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</si>
  <si>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</si>
  <si>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</si>
  <si>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</si>
  <si>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</si>
  <si>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</si>
  <si>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</si>
  <si>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</si>
  <si>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</si>
  <si>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</si>
  <si>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</si>
  <si>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</si>
  <si>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</si>
  <si>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</si>
  <si>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</si>
  <si>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</si>
  <si>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</si>
  <si>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</si>
  <si>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</si>
  <si>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</si>
  <si>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</si>
  <si>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</si>
  <si>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</si>
  <si>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</si>
  <si>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</si>
  <si>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</si>
  <si>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</si>
  <si>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</si>
  <si>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</si>
  <si>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</si>
  <si>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</si>
  <si>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</si>
  <si>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</si>
  <si>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</si>
  <si>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</si>
  <si>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</si>
  <si>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</si>
  <si>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</si>
  <si>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</si>
  <si>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</si>
  <si>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</si>
  <si>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</si>
  <si>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</si>
  <si>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</si>
  <si>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Oil and Natural Gas Corporation Ltd</t>
  </si>
  <si>
    <t>ONGC</t>
  </si>
  <si>
    <t>Oil &amp; Gas - Exploration &amp; Production</t>
  </si>
  <si>
    <t>Tata Motors Ltd</t>
  </si>
  <si>
    <t>TATAMOTORS</t>
  </si>
  <si>
    <t>Four Wheelers</t>
  </si>
  <si>
    <t>NTPC Ltd</t>
  </si>
  <si>
    <t>NTPC</t>
  </si>
  <si>
    <t>Power Generation</t>
  </si>
  <si>
    <t>Maruti Suzuki India Ltd</t>
  </si>
  <si>
    <t>MARUTI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</si>
  <si>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</si>
  <si>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</si>
  <si>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</si>
  <si>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</si>
  <si>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</si>
  <si>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</si>
  <si>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</si>
  <si>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</si>
  <si>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</si>
  <si>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Avenue Supermarts Ltd</t>
  </si>
  <si>
    <t>DMART</t>
  </si>
  <si>
    <t>Retail - Department Stores</t>
  </si>
  <si>
    <t>UltraTech Cement Ltd</t>
  </si>
  <si>
    <t>ULTRACEMCO</t>
  </si>
  <si>
    <t>Cement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</si>
  <si>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</si>
  <si>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</si>
  <si>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</si>
  <si>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</si>
  <si>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</si>
  <si>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</si>
  <si>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</si>
  <si>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</si>
  <si>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</si>
  <si>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</si>
  <si>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</si>
  <si>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</si>
  <si>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</si>
  <si>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</si>
  <si>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</si>
  <si>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</si>
  <si>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</si>
  <si>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</si>
  <si>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Asian Paints Ltd</t>
  </si>
  <si>
    <t>ASIANPAINT</t>
  </si>
  <si>
    <t>Paints</t>
  </si>
  <si>
    <t>Wipro Ltd</t>
  </si>
  <si>
    <t>WIPRO</t>
  </si>
  <si>
    <t>Bajaj Auto Ltd</t>
  </si>
  <si>
    <t>BAJAJ-AUTO</t>
  </si>
  <si>
    <t>Two Wheelers</t>
  </si>
  <si>
    <t>Adani Power Ltd</t>
  </si>
  <si>
    <t>ADANIPOWER</t>
  </si>
  <si>
    <t>Bajaj Finserv Ltd</t>
  </si>
  <si>
    <t>BAJAJFINSV</t>
  </si>
  <si>
    <t>Siemens Ltd</t>
  </si>
  <si>
    <t>SIEMENS</t>
  </si>
  <si>
    <t>Conglomerates</t>
  </si>
  <si>
    <t>Indian Oil Corporation Ltd</t>
  </si>
  <si>
    <t>IOC</t>
  </si>
  <si>
    <t>Nestle India Ltd</t>
  </si>
  <si>
    <t>NESTLEIND</t>
  </si>
  <si>
    <t>FMCG - Foods</t>
  </si>
  <si>
    <t>Trent Ltd</t>
  </si>
  <si>
    <t>TRENT</t>
  </si>
  <si>
    <t>Retail - Apparel</t>
  </si>
  <si>
    <t>Indian Railway Finance Corp Ltd</t>
  </si>
  <si>
    <t>IRFC</t>
  </si>
  <si>
    <t>Specialized Finance</t>
  </si>
  <si>
    <t>Zomato Ltd</t>
  </si>
  <si>
    <t>ZOMATO</t>
  </si>
  <si>
    <t>Online Services</t>
  </si>
  <si>
    <t>JSW Steel Ltd</t>
  </si>
  <si>
    <t>JSWSTEEL</t>
  </si>
  <si>
    <t>Iron &amp; Steel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</si>
  <si>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</si>
  <si>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</si>
  <si>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</si>
  <si>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</si>
  <si>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</si>
  <si>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</si>
  <si>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DLF Ltd</t>
  </si>
  <si>
    <t>DLF</t>
  </si>
  <si>
    <t>Real Estate</t>
  </si>
  <si>
    <t>Jio Financial Services Ltd</t>
  </si>
  <si>
    <t>JIOFIN</t>
  </si>
  <si>
    <t>Varun Beverages Ltd</t>
  </si>
  <si>
    <t>VBL</t>
  </si>
  <si>
    <t>Soft Drinks</t>
  </si>
  <si>
    <t>Tata Steel Ltd</t>
  </si>
  <si>
    <t>TATASTEEL</t>
  </si>
  <si>
    <t>Grasim Industries Ltd</t>
  </si>
  <si>
    <t>GRASIM</t>
  </si>
  <si>
    <t>SBI Life Insurance Company Ltd</t>
  </si>
  <si>
    <t>SBILIFE</t>
  </si>
  <si>
    <t>Vedanta Ltd</t>
  </si>
  <si>
    <t>VEDL</t>
  </si>
  <si>
    <t>Metals - Diversified</t>
  </si>
  <si>
    <t>Power Finance Corporation Ltd</t>
  </si>
  <si>
    <t>PFC</t>
  </si>
  <si>
    <t>LTIMindtree Ltd</t>
  </si>
  <si>
    <t>LTIM</t>
  </si>
  <si>
    <t>Interglobe Aviation Ltd</t>
  </si>
  <si>
    <t>INDIGO</t>
  </si>
  <si>
    <t>Airlines</t>
  </si>
  <si>
    <t>ABB India Ltd</t>
  </si>
  <si>
    <t>ABB</t>
  </si>
  <si>
    <t>Heavy Electrical Equipments</t>
  </si>
  <si>
    <t>Tech Mahindra Ltd</t>
  </si>
  <si>
    <t>TECHM</t>
  </si>
  <si>
    <t>REC Limited</t>
  </si>
  <si>
    <t>RECLTD</t>
  </si>
  <si>
    <t>Pidilite Industries Ltd</t>
  </si>
  <si>
    <t>PIDILITIND</t>
  </si>
  <si>
    <t>Diversified Chemicals</t>
  </si>
  <si>
    <t>Gail (India) Ltd</t>
  </si>
  <si>
    <t>GAIL</t>
  </si>
  <si>
    <t>Gas Distribution</t>
  </si>
  <si>
    <t>Ambuja Cements Ltd</t>
  </si>
  <si>
    <t>AMBUJACEM</t>
  </si>
  <si>
    <t>HDFC Life Insurance Company Ltd</t>
  </si>
  <si>
    <t>HDFCLIFE</t>
  </si>
  <si>
    <t>TATAMTRDVR</t>
  </si>
  <si>
    <t>Bharat Petroleum Corporation Ltd</t>
  </si>
  <si>
    <t>BPCL</t>
  </si>
  <si>
    <t>Hindalco Industries Ltd</t>
  </si>
  <si>
    <t>HINDALCO</t>
  </si>
  <si>
    <t>Metals - Aluminium</t>
  </si>
  <si>
    <t>Godrej Consumer Products Ltd</t>
  </si>
  <si>
    <t>GODREJCP</t>
  </si>
  <si>
    <t>FMCG - Personal Products</t>
  </si>
  <si>
    <t>Britannia Industries Ltd</t>
  </si>
  <si>
    <t>BRITANNIA</t>
  </si>
  <si>
    <t>Tata Power Company Ltd</t>
  </si>
  <si>
    <t>TATAPOWER</t>
  </si>
  <si>
    <t>Eicher Motors Ltd</t>
  </si>
  <si>
    <t>EICHERMOT</t>
  </si>
  <si>
    <t>Trucks &amp; Buses</t>
  </si>
  <si>
    <t>Adani Energy Solutions Ltd</t>
  </si>
  <si>
    <t>ADANIENSOL</t>
  </si>
  <si>
    <t>Power Infrastructure</t>
  </si>
  <si>
    <t>Bank of Baroda Ltd</t>
  </si>
  <si>
    <t>BANKBARODA</t>
  </si>
  <si>
    <t>Punjab National Bank</t>
  </si>
  <si>
    <t>PNB</t>
  </si>
  <si>
    <t>Samvardhana Motherson International Ltd</t>
  </si>
  <si>
    <t>MOTHERSON</t>
  </si>
  <si>
    <t>Auto Parts</t>
  </si>
  <si>
    <t>Cipla Ltd</t>
  </si>
  <si>
    <t>CIPLA</t>
  </si>
  <si>
    <t>Divi's Laboratories Ltd</t>
  </si>
  <si>
    <t>DIVISLAB</t>
  </si>
  <si>
    <t>Labs &amp; Life Sciences Services</t>
  </si>
  <si>
    <t>Macrotech Developers Ltd</t>
  </si>
  <si>
    <t>LODHA</t>
  </si>
  <si>
    <t>TVS Motor Company Ltd</t>
  </si>
  <si>
    <t>TVSMOTOR</t>
  </si>
  <si>
    <t>JSW Energy Ltd</t>
  </si>
  <si>
    <t>JSWENERGY</t>
  </si>
  <si>
    <t>Zydus Lifesciences Ltd</t>
  </si>
  <si>
    <t>ZYDUSLIFE</t>
  </si>
  <si>
    <t>Shriram Finance Ltd</t>
  </si>
  <si>
    <t>SHRIRAMFIN</t>
  </si>
  <si>
    <t>Havells India Ltd</t>
  </si>
  <si>
    <t>HAVELLS</t>
  </si>
  <si>
    <t>Electrical Components &amp; Equipments</t>
  </si>
  <si>
    <t>Indian Overseas Bank</t>
  </si>
  <si>
    <t>IOB</t>
  </si>
  <si>
    <t>Rail Vikas Nigam Ltd</t>
  </si>
  <si>
    <t>RVNL</t>
  </si>
  <si>
    <t>Cholamandalam Investment and Finance Company Ltd</t>
  </si>
  <si>
    <t>CHOLAFIN</t>
  </si>
  <si>
    <t>Dr Reddy's Laboratories Ltd</t>
  </si>
  <si>
    <t>DRREDDY</t>
  </si>
  <si>
    <t>Tata Consumer Products Ltd</t>
  </si>
  <si>
    <t>TATACONSUM</t>
  </si>
  <si>
    <t>Tea &amp; Coffee</t>
  </si>
  <si>
    <t>Indus Towers Ltd</t>
  </si>
  <si>
    <t>INDUSTOWER</t>
  </si>
  <si>
    <t>Telecom Infrastructure</t>
  </si>
  <si>
    <t>Torrent Pharmaceuticals Ltd</t>
  </si>
  <si>
    <t>TORNTPHARM</t>
  </si>
  <si>
    <t>CG Power and Industrial Solutions Ltd</t>
  </si>
  <si>
    <t>CGPOWER</t>
  </si>
  <si>
    <t>Vodafone Idea Ltd</t>
  </si>
  <si>
    <t>IDEA</t>
  </si>
  <si>
    <t>Dabur India Ltd</t>
  </si>
  <si>
    <t>DABUR</t>
  </si>
  <si>
    <t>Oil India Ltd</t>
  </si>
  <si>
    <t>OIL</t>
  </si>
  <si>
    <t>Bajaj Holdings and Investment Ltd</t>
  </si>
  <si>
    <t>BAJAJHLDNG</t>
  </si>
  <si>
    <t>Asset Management</t>
  </si>
  <si>
    <t>Suzlon Energy Ltd</t>
  </si>
  <si>
    <t>SUZLON</t>
  </si>
  <si>
    <t>Renewable Energy Equipment &amp; Services</t>
  </si>
  <si>
    <t>Indusind Bank Ltd</t>
  </si>
  <si>
    <t>INDUSINDBK</t>
  </si>
  <si>
    <t>ICICI Prudential Life Insurance Company Ltd</t>
  </si>
  <si>
    <t>ICICIPRULI</t>
  </si>
  <si>
    <t>Cummins India Ltd</t>
  </si>
  <si>
    <t>CUMMINSIND</t>
  </si>
  <si>
    <t>Industrial Machinery</t>
  </si>
  <si>
    <t>Hero MotoCorp Ltd</t>
  </si>
  <si>
    <t>HEROMOTOCO</t>
  </si>
  <si>
    <t>IDBI Bank Ltd</t>
  </si>
  <si>
    <t>IDBI</t>
  </si>
  <si>
    <t>Private Bank</t>
  </si>
  <si>
    <t>Bharat Heavy Electricals Ltd</t>
  </si>
  <si>
    <t>BHEL</t>
  </si>
  <si>
    <t>United Spirits Ltd</t>
  </si>
  <si>
    <t>UNITDSPR</t>
  </si>
  <si>
    <t>Alcoholic Beverages</t>
  </si>
  <si>
    <t>Polycab India Ltd</t>
  </si>
  <si>
    <t>POLYCAB</t>
  </si>
  <si>
    <t>ICICI Lombard General Insurance Company Ltd</t>
  </si>
  <si>
    <t>ICICIGI</t>
  </si>
  <si>
    <t>Canara Bank Ltd</t>
  </si>
  <si>
    <t>CANBK</t>
  </si>
  <si>
    <t>GMR Airports Infrastructure Ltd</t>
  </si>
  <si>
    <t>GMRINFRA</t>
  </si>
  <si>
    <t>NHPC Ltd</t>
  </si>
  <si>
    <t>NHPC</t>
  </si>
  <si>
    <t>Colgate-Palmolive (India) Ltd</t>
  </si>
  <si>
    <t>COLPAL</t>
  </si>
  <si>
    <t>Jindal Steel And Power Ltd</t>
  </si>
  <si>
    <t>JINDALSTEL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</si>
  <si>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</si>
  <si>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</si>
  <si>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</si>
  <si>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</si>
  <si>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</si>
  <si>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</si>
  <si>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Union Bank of India Ltd</t>
  </si>
  <si>
    <t>UNIONBANK</t>
  </si>
  <si>
    <t>Info Edge (India) Ltd</t>
  </si>
  <si>
    <t>NAUKRI</t>
  </si>
  <si>
    <t>Lupin Ltd</t>
  </si>
  <si>
    <t>LUPIN</t>
  </si>
  <si>
    <t>Solar Industries India Ltd</t>
  </si>
  <si>
    <t>SOLARINDS</t>
  </si>
  <si>
    <t>Commodity Chemicals</t>
  </si>
  <si>
    <t>Bosch Ltd</t>
  </si>
  <si>
    <t>BOSCHLTD</t>
  </si>
  <si>
    <t>Adani Total Gas Ltd</t>
  </si>
  <si>
    <t>ATGL</t>
  </si>
  <si>
    <t>Mankind Pharma Ltd</t>
  </si>
  <si>
    <t>MANKIND</t>
  </si>
  <si>
    <t>HDFC Asset Management Company Ltd</t>
  </si>
  <si>
    <t>HDFCAMC</t>
  </si>
  <si>
    <t>Aurobindo Pharma Ltd</t>
  </si>
  <si>
    <t>AUROPHARMA</t>
  </si>
  <si>
    <t>Shree Cement Ltd</t>
  </si>
  <si>
    <t>SHREECEM</t>
  </si>
  <si>
    <t>Indian Hotels Company Ltd</t>
  </si>
  <si>
    <t>INDHOTEL</t>
  </si>
  <si>
    <t>Hotels, Resorts &amp; Cruise Lines</t>
  </si>
  <si>
    <t>Mazagon Dock Shipbuilders Ltd</t>
  </si>
  <si>
    <t>MAZDOCK</t>
  </si>
  <si>
    <t>Shipbuilding</t>
  </si>
  <si>
    <t>Marico Ltd</t>
  </si>
  <si>
    <t>MARICO</t>
  </si>
  <si>
    <t>Torrent Power Ltd</t>
  </si>
  <si>
    <t>TORNTPOWER</t>
  </si>
  <si>
    <t>Max Healthcare Institute Ltd</t>
  </si>
  <si>
    <t>MAXHEALTH</t>
  </si>
  <si>
    <t>Hindustan Petroleum Corp Ltd</t>
  </si>
  <si>
    <t>HINDPETRO</t>
  </si>
  <si>
    <t>Godrej Properties Ltd</t>
  </si>
  <si>
    <t>GODREJPROP</t>
  </si>
  <si>
    <t>Tube Investments of India Ltd</t>
  </si>
  <si>
    <t>TIINDIA</t>
  </si>
  <si>
    <t>Cycles</t>
  </si>
  <si>
    <t>Yes Bank Ltd</t>
  </si>
  <si>
    <t>YESBANK</t>
  </si>
  <si>
    <t>Ashok Leyland Ltd</t>
  </si>
  <si>
    <t>ASHOKLEY</t>
  </si>
  <si>
    <t>Dixon Technologies (India) Ltd</t>
  </si>
  <si>
    <t>DIXON</t>
  </si>
  <si>
    <t>Home Electronics &amp; Appliances</t>
  </si>
  <si>
    <t>Persistent Systems Ltd</t>
  </si>
  <si>
    <t>PERSISTENT</t>
  </si>
  <si>
    <t>PB Fintech Ltd</t>
  </si>
  <si>
    <t>POLICYBZR</t>
  </si>
  <si>
    <t>Muthoot Finance Ltd</t>
  </si>
  <si>
    <t>MUTHOOTFIN</t>
  </si>
  <si>
    <t>Indian Bank</t>
  </si>
  <si>
    <t>INDIANB</t>
  </si>
  <si>
    <t>Indian Railway Catering and Tourism Corporation Ltd</t>
  </si>
  <si>
    <t>IRCTC</t>
  </si>
  <si>
    <t>Bharat Forge Ltd</t>
  </si>
  <si>
    <t>BHARATFORG</t>
  </si>
  <si>
    <t>SRF Ltd</t>
  </si>
  <si>
    <t>SRF</t>
  </si>
  <si>
    <t>General Insurance Corporation of India</t>
  </si>
  <si>
    <t>GICRE</t>
  </si>
  <si>
    <t>Prestige Estates Projects Ltd</t>
  </si>
  <si>
    <t>PRESTIGE</t>
  </si>
  <si>
    <t>Supreme Industries Ltd</t>
  </si>
  <si>
    <t>SUPREMEIND</t>
  </si>
  <si>
    <t>Plastic Products</t>
  </si>
  <si>
    <t>Alkem Laboratories Ltd</t>
  </si>
  <si>
    <t>ALKEM</t>
  </si>
  <si>
    <t>SBI Cards and Payment Services Ltd</t>
  </si>
  <si>
    <t>SBICARD</t>
  </si>
  <si>
    <t>Payment Infrastructure</t>
  </si>
  <si>
    <t>UNO Minda Ltd</t>
  </si>
  <si>
    <t>UNOMINDA</t>
  </si>
  <si>
    <t>Berger Paints India Ltd</t>
  </si>
  <si>
    <t>BERGEPAINT</t>
  </si>
  <si>
    <t>Patanjali Foods Ltd</t>
  </si>
  <si>
    <t>PATANJALI</t>
  </si>
  <si>
    <t>Packaged Foods &amp; Meats</t>
  </si>
  <si>
    <t>NMDC Ltd</t>
  </si>
  <si>
    <t>NMDC</t>
  </si>
  <si>
    <t>Mining - Iron Ore</t>
  </si>
  <si>
    <t>PI Industries Ltd</t>
  </si>
  <si>
    <t>PIIND</t>
  </si>
  <si>
    <t>Indian Renewable Energy Development Agency Ltd</t>
  </si>
  <si>
    <t>IREDA</t>
  </si>
  <si>
    <t>JSW Infrastructure Ltd</t>
  </si>
  <si>
    <t>JSWINFRA</t>
  </si>
  <si>
    <t>Phoenix Mills Ltd</t>
  </si>
  <si>
    <t>PHOENIXLTD</t>
  </si>
  <si>
    <t>Oberoi Realty Ltd</t>
  </si>
  <si>
    <t>OBEROIRLTY</t>
  </si>
  <si>
    <t>Linde India Ltd</t>
  </si>
  <si>
    <t>LINDEINDIA</t>
  </si>
  <si>
    <t>UCO Bank</t>
  </si>
  <si>
    <t>UCOBANK</t>
  </si>
  <si>
    <t>Schaeffler India Ltd</t>
  </si>
  <si>
    <t>SCHAEFFLER</t>
  </si>
  <si>
    <t>Jindal Stainless Ltd</t>
  </si>
  <si>
    <t>JSL</t>
  </si>
  <si>
    <t>Ola Electric Mobility Ltd</t>
  </si>
  <si>
    <t>OLAELEC</t>
  </si>
  <si>
    <t>Fertilisers And Chemicals Travancore Ltd</t>
  </si>
  <si>
    <t>FACT</t>
  </si>
  <si>
    <t>Fertilizers &amp; Agro Chemicals</t>
  </si>
  <si>
    <t>Container Corporation of India Ltd</t>
  </si>
  <si>
    <t>CONCOR</t>
  </si>
  <si>
    <t>Logistics</t>
  </si>
  <si>
    <t>Abbott India Ltd</t>
  </si>
  <si>
    <t>ABBOTINDIA</t>
  </si>
  <si>
    <t>Bharti Hexacom Ltd</t>
  </si>
  <si>
    <t>BHARTIHEXA</t>
  </si>
  <si>
    <t>MRF Ltd</t>
  </si>
  <si>
    <t>MRF</t>
  </si>
  <si>
    <t>Tires &amp; Rubber</t>
  </si>
  <si>
    <t>L&amp;T Technology Services Ltd</t>
  </si>
  <si>
    <t>LTTS</t>
  </si>
  <si>
    <t>Mphasis Ltd</t>
  </si>
  <si>
    <t>MPHASIS</t>
  </si>
  <si>
    <t>Housing and Urban Development Corporation Ltd</t>
  </si>
  <si>
    <t>HUDCO</t>
  </si>
  <si>
    <t>Aditya Birla Capital Ltd</t>
  </si>
  <si>
    <t>ABCAPITAL</t>
  </si>
  <si>
    <t>Diversified Financials</t>
  </si>
  <si>
    <t>Petronet LNG Ltd</t>
  </si>
  <si>
    <t>PETRONET</t>
  </si>
  <si>
    <t>Oil &amp; Gas - Storage &amp; Transportation</t>
  </si>
  <si>
    <t>Kalyan Jewellers India Ltd</t>
  </si>
  <si>
    <t>KALYANKJIL</t>
  </si>
  <si>
    <t>Fsn E-Commerce Ventures Ltd</t>
  </si>
  <si>
    <t>NYKAA</t>
  </si>
  <si>
    <t>Wellness Services</t>
  </si>
  <si>
    <t>Steel Authority of India Ltd</t>
  </si>
  <si>
    <t>SAIL</t>
  </si>
  <si>
    <t>Procter &amp; Gamble Hygiene and Health Care Ltd</t>
  </si>
  <si>
    <t>PGHH</t>
  </si>
  <si>
    <t>Balkrishna Industries Ltd</t>
  </si>
  <si>
    <t>BALKRISIND</t>
  </si>
  <si>
    <t>Voltas Ltd</t>
  </si>
  <si>
    <t>VOLTAS</t>
  </si>
  <si>
    <t>IDFC First Bank Ltd</t>
  </si>
  <si>
    <t>IDFCFIRSTB</t>
  </si>
  <si>
    <t>Cochin Shipyard Ltd</t>
  </si>
  <si>
    <t>COCHINSHIP</t>
  </si>
  <si>
    <t>SJVN Ltd</t>
  </si>
  <si>
    <t>SJVN</t>
  </si>
  <si>
    <t>Bank of India Ltd</t>
  </si>
  <si>
    <t>BANKINDIA</t>
  </si>
  <si>
    <t>Tata Communications Ltd</t>
  </si>
  <si>
    <t>TATACOMM</t>
  </si>
  <si>
    <t>Hitachi Energy India Ltd</t>
  </si>
  <si>
    <t>POWERINDIA</t>
  </si>
  <si>
    <t>Central Bank of India Ltd</t>
  </si>
  <si>
    <t>CENTRALBK</t>
  </si>
  <si>
    <t>Coromandel International Ltd</t>
  </si>
  <si>
    <t>COROMANDEL</t>
  </si>
  <si>
    <t>United Breweries Ltd</t>
  </si>
  <si>
    <t>UBL</t>
  </si>
  <si>
    <t>Astral Ltd</t>
  </si>
  <si>
    <t>ASTRAL</t>
  </si>
  <si>
    <t>Building Products - Pipes</t>
  </si>
  <si>
    <t>Federal Bank Ltd</t>
  </si>
  <si>
    <t>FEDERALBNK</t>
  </si>
  <si>
    <t>KPIT Technologies Ltd</t>
  </si>
  <si>
    <t>KPITTECH</t>
  </si>
  <si>
    <t>Thermax Limited</t>
  </si>
  <si>
    <t>THERMAX</t>
  </si>
  <si>
    <t>GlaxoSmithKline Pharmaceuticals Ltd</t>
  </si>
  <si>
    <t>GLAXO</t>
  </si>
  <si>
    <t>Bharat Dynamics Ltd</t>
  </si>
  <si>
    <t>BDL</t>
  </si>
  <si>
    <t>Sundaram Finance Ltd</t>
  </si>
  <si>
    <t>SUNDARMFIN</t>
  </si>
  <si>
    <t>Adani Wilmar Ltd</t>
  </si>
  <si>
    <t>AWL</t>
  </si>
  <si>
    <t>Ge T&amp;D India Ltd</t>
  </si>
  <si>
    <t>GET&amp;D</t>
  </si>
  <si>
    <t>Glenmark Pharmaceuticals Ltd</t>
  </si>
  <si>
    <t>GLENMARK</t>
  </si>
  <si>
    <t>AU Small Finance Bank Ltd</t>
  </si>
  <si>
    <t>AUBANK</t>
  </si>
  <si>
    <t>Honeywell Automation India Ltd</t>
  </si>
  <si>
    <t>HONAUT</t>
  </si>
  <si>
    <t>Page Industries Ltd</t>
  </si>
  <si>
    <t>PAGEIND</t>
  </si>
  <si>
    <t>Apparel &amp; Accessories</t>
  </si>
  <si>
    <t>Bank of Maharashtra Ltd</t>
  </si>
  <si>
    <t>MAHABANK</t>
  </si>
  <si>
    <t>Nippon Life India Asset Management Ltd</t>
  </si>
  <si>
    <t>NAM-INDIA</t>
  </si>
  <si>
    <t>ACC Ltd</t>
  </si>
  <si>
    <t>ACC</t>
  </si>
  <si>
    <t>Tata Elxsi Ltd</t>
  </si>
  <si>
    <t>TATAELXSI</t>
  </si>
  <si>
    <t>AIA Engineering Ltd</t>
  </si>
  <si>
    <t>AIAENG</t>
  </si>
  <si>
    <t>New India Assurance Company Ltd</t>
  </si>
  <si>
    <t>NIACL</t>
  </si>
  <si>
    <t>UPL Ltd</t>
  </si>
  <si>
    <t>UPL</t>
  </si>
  <si>
    <t>KEI Industries Ltd</t>
  </si>
  <si>
    <t>KEI</t>
  </si>
  <si>
    <t>Cables</t>
  </si>
  <si>
    <t>Exide Industries Ltd</t>
  </si>
  <si>
    <t>EXIDEIND</t>
  </si>
  <si>
    <t>Batteries</t>
  </si>
  <si>
    <t>L&amp;T Finance Ltd</t>
  </si>
  <si>
    <t>LTF</t>
  </si>
  <si>
    <t>Biocon Ltd</t>
  </si>
  <si>
    <t>BIOCON</t>
  </si>
  <si>
    <t>Biotechnology</t>
  </si>
  <si>
    <t>Punjab &amp; Sind Bank</t>
  </si>
  <si>
    <t>PSB</t>
  </si>
  <si>
    <t>Jubilant Foodworks Ltd</t>
  </si>
  <si>
    <t>JUBLFOOD</t>
  </si>
  <si>
    <t>Restaurants &amp; Cafes</t>
  </si>
  <si>
    <t>Sona BLW Precision Forgings Ltd</t>
  </si>
  <si>
    <t>SONACOMS</t>
  </si>
  <si>
    <t>Coforge Ltd</t>
  </si>
  <si>
    <t>COFORGE</t>
  </si>
  <si>
    <t>Tata Technologies Ltd</t>
  </si>
  <si>
    <t>TATATECH</t>
  </si>
  <si>
    <t>Escorts Kubota Ltd</t>
  </si>
  <si>
    <t>ESCORTS</t>
  </si>
  <si>
    <t>Tractors</t>
  </si>
  <si>
    <t>Gujarat Gas Ltd</t>
  </si>
  <si>
    <t>GUJGASLTD</t>
  </si>
  <si>
    <t>Motilal Oswal Financial Services Ltd</t>
  </si>
  <si>
    <t>MOTILALOFS</t>
  </si>
  <si>
    <t>360 One Wam Ltd</t>
  </si>
  <si>
    <t>360ONE</t>
  </si>
  <si>
    <t>Investment Banking &amp; Brokerage</t>
  </si>
  <si>
    <t>Fortis Healthcare Ltd</t>
  </si>
  <si>
    <t>FORTIS</t>
  </si>
  <si>
    <t>3M India Ltd</t>
  </si>
  <si>
    <t>3MINDIA</t>
  </si>
  <si>
    <t>Stationery</t>
  </si>
  <si>
    <t>Deepak Nitrite Ltd</t>
  </si>
  <si>
    <t>DEEPAKNTR</t>
  </si>
  <si>
    <t>IRB Infrastructure Developers Ltd</t>
  </si>
  <si>
    <t>IRB</t>
  </si>
  <si>
    <t>Lloyds Metals And Energy Ltd</t>
  </si>
  <si>
    <t>LLOYDSME</t>
  </si>
  <si>
    <t>Indraprastha Gas Ltd</t>
  </si>
  <si>
    <t>IGL</t>
  </si>
  <si>
    <t>NLC India Ltd</t>
  </si>
  <si>
    <t>NLCINDIA</t>
  </si>
  <si>
    <t>Mahindra and Mahindra Financial Services Ltd</t>
  </si>
  <si>
    <t>M&amp;MFIN</t>
  </si>
  <si>
    <t>APL Apollo Tubes Ltd</t>
  </si>
  <si>
    <t>APLAPOLLO</t>
  </si>
  <si>
    <t>Mangalore Refinery and Petrochemicals Ltd</t>
  </si>
  <si>
    <t>MRPL</t>
  </si>
  <si>
    <t>LIC Housing Finance Ltd</t>
  </si>
  <si>
    <t>LICHSGFIN</t>
  </si>
  <si>
    <t>Home Financing</t>
  </si>
  <si>
    <t>Ajanta Pharma Ltd</t>
  </si>
  <si>
    <t>AJANTPHARM</t>
  </si>
  <si>
    <t>BSE Ltd</t>
  </si>
  <si>
    <t>BSE</t>
  </si>
  <si>
    <t>Stock Exchanges &amp; Ratings</t>
  </si>
  <si>
    <t>Metro Brands Ltd</t>
  </si>
  <si>
    <t>METROBRAND</t>
  </si>
  <si>
    <t>Footwear</t>
  </si>
  <si>
    <t>One 97 Communications Ltd</t>
  </si>
  <si>
    <t>PAYTM</t>
  </si>
  <si>
    <t>Business Support Services</t>
  </si>
  <si>
    <t>Gujarat Fluorochemicals Ltd</t>
  </si>
  <si>
    <t>FLUOROCHEM</t>
  </si>
  <si>
    <t>Specialty Chemicals</t>
  </si>
  <si>
    <t>Endurance Technologies Ltd</t>
  </si>
  <si>
    <t>ENDURANCE</t>
  </si>
  <si>
    <t>Max Financial Services Ltd</t>
  </si>
  <si>
    <t>MFSL</t>
  </si>
  <si>
    <t>IPCA Laboratories Ltd</t>
  </si>
  <si>
    <t>IPCALAB</t>
  </si>
  <si>
    <t>Blue Star Ltd</t>
  </si>
  <si>
    <t>BLUESTARCO</t>
  </si>
  <si>
    <t>Star Health and Allied Insurance Company Ltd</t>
  </si>
  <si>
    <t>STARHEALTH</t>
  </si>
  <si>
    <t>Emami Ltd</t>
  </si>
  <si>
    <t>EMAMILTD</t>
  </si>
  <si>
    <t>Apar Industries Ltd</t>
  </si>
  <si>
    <t>APARINDS</t>
  </si>
  <si>
    <t>CRISIL Ltd</t>
  </si>
  <si>
    <t>CRISIL</t>
  </si>
  <si>
    <t>Kaynes Technology India Ltd</t>
  </si>
  <si>
    <t>KAYNES</t>
  </si>
  <si>
    <t>J K Cement Ltd</t>
  </si>
  <si>
    <t>JKCEMENT</t>
  </si>
  <si>
    <t>Syngene International Ltd</t>
  </si>
  <si>
    <t>SYNGENE</t>
  </si>
  <si>
    <t>Dalmia Bharat Ltd</t>
  </si>
  <si>
    <t>DALBHARAT</t>
  </si>
  <si>
    <t>NBCC (India) Ltd</t>
  </si>
  <si>
    <t>NBCC</t>
  </si>
  <si>
    <t>Brainbees Solutions Ltd</t>
  </si>
  <si>
    <t>FIRSTCRY</t>
  </si>
  <si>
    <t>Go Digit General Insurance Ltd</t>
  </si>
  <si>
    <t>GODIGIT</t>
  </si>
  <si>
    <t>Aditya Birla Fashion and Retail Ltd</t>
  </si>
  <si>
    <t>ABFRL</t>
  </si>
  <si>
    <t>Delhivery Ltd</t>
  </si>
  <si>
    <t>DELHIVERY</t>
  </si>
  <si>
    <t>Embassy Office Parks REIT</t>
  </si>
  <si>
    <t>EMBASSY</t>
  </si>
  <si>
    <t>Motherson Sumi Wiring India Ltd</t>
  </si>
  <si>
    <t>MSUMI</t>
  </si>
  <si>
    <t>Gland Pharma Ltd</t>
  </si>
  <si>
    <t>GLAND</t>
  </si>
  <si>
    <t>Bandhan Bank Ltd</t>
  </si>
  <si>
    <t>BANDHANBNK</t>
  </si>
  <si>
    <t>Apollo Tyres Ltd</t>
  </si>
  <si>
    <t>APOLLOTYRE</t>
  </si>
  <si>
    <t>National Aluminium Co Ltd</t>
  </si>
  <si>
    <t>NATIONALUM</t>
  </si>
  <si>
    <t>Godrej Industries Ltd</t>
  </si>
  <si>
    <t>GODREJIND</t>
  </si>
  <si>
    <t>Tata Investment Corporation Ltd</t>
  </si>
  <si>
    <t>TATAINVEST</t>
  </si>
  <si>
    <t>Sun Tv Network Ltd</t>
  </si>
  <si>
    <t>SUNTV</t>
  </si>
  <si>
    <t>TV Channels &amp; Broadcasters</t>
  </si>
  <si>
    <t>Poonawalla Fincorp Ltd</t>
  </si>
  <si>
    <t>POONAWALLA</t>
  </si>
  <si>
    <t>Hindustan Copper Ltd</t>
  </si>
  <si>
    <t>HINDCOPPER</t>
  </si>
  <si>
    <t>Mining - Copper</t>
  </si>
  <si>
    <t>Godfrey Phillips India Ltd</t>
  </si>
  <si>
    <t>GODFRYPHLP</t>
  </si>
  <si>
    <t>Cholamandalam Financial Holdings Ltd</t>
  </si>
  <si>
    <t>CHOLAHLDNG</t>
  </si>
  <si>
    <t>Central Depository Services (India) Ltd</t>
  </si>
  <si>
    <t>CDSL</t>
  </si>
  <si>
    <t>J B Chemicals and Pharmaceuticals Ltd</t>
  </si>
  <si>
    <t>JBCHEPHARM</t>
  </si>
  <si>
    <t>ZF Commercial Vehicle Control Systems India Ltd</t>
  </si>
  <si>
    <t>ZFCVINDIA</t>
  </si>
  <si>
    <t>KPR Mill Ltd</t>
  </si>
  <si>
    <t>KPRMILL</t>
  </si>
  <si>
    <t>Textiles</t>
  </si>
  <si>
    <t>TVS Holdings Ltd</t>
  </si>
  <si>
    <t>TVSHLTD</t>
  </si>
  <si>
    <t>Carborundum Universal Ltd</t>
  </si>
  <si>
    <t>CARBORUNIV</t>
  </si>
  <si>
    <t>Crompton Greaves Consumer Electricals Ltd</t>
  </si>
  <si>
    <t>CROMPTON</t>
  </si>
  <si>
    <t>Hatsun Agro Product Ltd</t>
  </si>
  <si>
    <t>HATSUN</t>
  </si>
  <si>
    <t>Global Health Ltd</t>
  </si>
  <si>
    <t>MEDANTA</t>
  </si>
  <si>
    <t>Aegis Logistics Ltd</t>
  </si>
  <si>
    <t>AEGISLOG</t>
  </si>
  <si>
    <t>Sundram Fasteners Ltd</t>
  </si>
  <si>
    <t>SUNDRMFAST</t>
  </si>
  <si>
    <t>Inox Wind Ltd</t>
  </si>
  <si>
    <t>INOXWIND</t>
  </si>
  <si>
    <t>Amara Raja Energy &amp; Mobility Ltd</t>
  </si>
  <si>
    <t>ARE&amp;M</t>
  </si>
  <si>
    <t>BASF India Ltd</t>
  </si>
  <si>
    <t>BASF</t>
  </si>
  <si>
    <t>ITI Ltd</t>
  </si>
  <si>
    <t>ITI</t>
  </si>
  <si>
    <t>Telecom Equipments</t>
  </si>
  <si>
    <t>Bayer Cropscience Ltd</t>
  </si>
  <si>
    <t>BAYERCROP</t>
  </si>
  <si>
    <t>Dr. Lal PathLabs Ltd</t>
  </si>
  <si>
    <t>LALPATHLAB</t>
  </si>
  <si>
    <t>Vedant Fashions Ltd</t>
  </si>
  <si>
    <t>MANYAVAR</t>
  </si>
  <si>
    <t>ICICI Securities Ltd</t>
  </si>
  <si>
    <t>ISEC</t>
  </si>
  <si>
    <t>Grindwell Norton Ltd</t>
  </si>
  <si>
    <t>GRINDWELL</t>
  </si>
  <si>
    <t>Timken India Ltd</t>
  </si>
  <si>
    <t>TIMKEN</t>
  </si>
  <si>
    <t>Brigade Enterprises Ltd</t>
  </si>
  <si>
    <t>BRIGADE</t>
  </si>
  <si>
    <t>Pfizer Ltd</t>
  </si>
  <si>
    <t>PFIZER</t>
  </si>
  <si>
    <t>Tata Chemicals Ltd</t>
  </si>
  <si>
    <t>TATACHEM</t>
  </si>
  <si>
    <t>Sumitomo Chemical India Ltd</t>
  </si>
  <si>
    <t>SUMICHEM</t>
  </si>
  <si>
    <t>Gillette India Ltd</t>
  </si>
  <si>
    <t>GILLETTE</t>
  </si>
  <si>
    <t>Whirlpool of India Ltd</t>
  </si>
  <si>
    <t>WHIRLPOOL</t>
  </si>
  <si>
    <t>Natco Pharma Ltd</t>
  </si>
  <si>
    <t>NATCOPHARM</t>
  </si>
  <si>
    <t>SKF India Ltd</t>
  </si>
  <si>
    <t>SKFINDIA</t>
  </si>
  <si>
    <t>Authum Investment &amp; Infrastructure Ltd</t>
  </si>
  <si>
    <t>AIIL</t>
  </si>
  <si>
    <t>Emcure Pharmaceuticals Ltd</t>
  </si>
  <si>
    <t>EMCURE</t>
  </si>
  <si>
    <t>Triveni Turbine Ltd</t>
  </si>
  <si>
    <t>TRITURBINE</t>
  </si>
  <si>
    <t>Ircon International Ltd</t>
  </si>
  <si>
    <t>IRCON</t>
  </si>
  <si>
    <t>KIOCL Ltd</t>
  </si>
  <si>
    <t>KIOCL</t>
  </si>
  <si>
    <t>Suven Pharmaceuticals Ltd</t>
  </si>
  <si>
    <t>SUVENPHAR</t>
  </si>
  <si>
    <t>Castrol India Ltd</t>
  </si>
  <si>
    <t>CASTROLIND</t>
  </si>
  <si>
    <t>Jyoti CNC Automation Ltd</t>
  </si>
  <si>
    <t>JYOTICNC</t>
  </si>
  <si>
    <t>Computer Hardware</t>
  </si>
  <si>
    <t>Ratnamani Metals and Tubes Ltd</t>
  </si>
  <si>
    <t>RATNAMANI</t>
  </si>
  <si>
    <t>Piramal Pharma Ltd</t>
  </si>
  <si>
    <t>PPLPHARMA</t>
  </si>
  <si>
    <t>Multi Commodity Exchange of India Ltd</t>
  </si>
  <si>
    <t>MCX</t>
  </si>
  <si>
    <t>Angel One Ltd</t>
  </si>
  <si>
    <t>ANGELONE</t>
  </si>
  <si>
    <t>Narayana Hrudayalaya Ltd</t>
  </si>
  <si>
    <t>NH</t>
  </si>
  <si>
    <t>Kansai Nerolac Paints Ltd</t>
  </si>
  <si>
    <t>KANSAINER</t>
  </si>
  <si>
    <t>Himadri Speciality Chemical Ltd</t>
  </si>
  <si>
    <t>HSCL</t>
  </si>
  <si>
    <t>Century Textiles and Industries Ltd</t>
  </si>
  <si>
    <t>CENTURYTEX</t>
  </si>
  <si>
    <t>Paper Products</t>
  </si>
  <si>
    <t>Laurus Labs Ltd</t>
  </si>
  <si>
    <t>LAURUSLABS</t>
  </si>
  <si>
    <t>CESC Ltd</t>
  </si>
  <si>
    <t>CESC</t>
  </si>
  <si>
    <t>Nuvama Wealth Management Ltd</t>
  </si>
  <si>
    <t>NUVAMA</t>
  </si>
  <si>
    <t>Atul Ltd</t>
  </si>
  <si>
    <t>ATUL</t>
  </si>
  <si>
    <t>CPSE ETF</t>
  </si>
  <si>
    <t>CPSEETF</t>
  </si>
  <si>
    <t>Equity</t>
  </si>
  <si>
    <t>Jupiter Wagons Ltd</t>
  </si>
  <si>
    <t>JWL</t>
  </si>
  <si>
    <t>Rail</t>
  </si>
  <si>
    <t>Radico Khaitan Ltd</t>
  </si>
  <si>
    <t>RADICO</t>
  </si>
  <si>
    <t>EIH Ltd</t>
  </si>
  <si>
    <t>EIHOTEL</t>
  </si>
  <si>
    <t>JBM Auto Ltd</t>
  </si>
  <si>
    <t>JBMA</t>
  </si>
  <si>
    <t>Piramal Enterprises Ltd</t>
  </si>
  <si>
    <t>PEL</t>
  </si>
  <si>
    <t>Aarti Industries Ltd</t>
  </si>
  <si>
    <t>AARTIIND</t>
  </si>
  <si>
    <t>Affle (India) Ltd</t>
  </si>
  <si>
    <t>AFFLE</t>
  </si>
  <si>
    <t>Advertising</t>
  </si>
  <si>
    <t>Finolex Cables Ltd</t>
  </si>
  <si>
    <t>FINCABLES</t>
  </si>
  <si>
    <t>Firstsource Solutions Ltd</t>
  </si>
  <si>
    <t>FSL</t>
  </si>
  <si>
    <t>Outsourced services</t>
  </si>
  <si>
    <t>Kajaria Ceramics Ltd</t>
  </si>
  <si>
    <t>KAJARIACER</t>
  </si>
  <si>
    <t>Building Products - Ceramics</t>
  </si>
  <si>
    <t>Computer Age Management Services Ltd</t>
  </si>
  <si>
    <t>CAMS</t>
  </si>
  <si>
    <t>KEC International Ltd</t>
  </si>
  <si>
    <t>KEC</t>
  </si>
  <si>
    <t>Aditya Birla Sun Life Amc Ltd</t>
  </si>
  <si>
    <t>ABSLAMC</t>
  </si>
  <si>
    <t>Tejas Networks Ltd</t>
  </si>
  <si>
    <t>TEJASNET</t>
  </si>
  <si>
    <t>Signatureglobal (India) Ltd</t>
  </si>
  <si>
    <t>SIGNATURE</t>
  </si>
  <si>
    <t>Bikaji Foods International Ltd</t>
  </si>
  <si>
    <t>BIKAJI</t>
  </si>
  <si>
    <t>Alembic Pharmaceuticals Ltd</t>
  </si>
  <si>
    <t>APLLTD</t>
  </si>
  <si>
    <t>Swan Energy Ltd</t>
  </si>
  <si>
    <t>SWANENERGY</t>
  </si>
  <si>
    <t>Cyient Ltd</t>
  </si>
  <si>
    <t>CYIENT</t>
  </si>
  <si>
    <t>Shyam Metalics and Energy Ltd</t>
  </si>
  <si>
    <t>SHYAMMETL</t>
  </si>
  <si>
    <t>PNB Housing Finance Ltd</t>
  </si>
  <si>
    <t>PNBHOUSING</t>
  </si>
  <si>
    <t>Poly Medicure Ltd</t>
  </si>
  <si>
    <t>POLYMED</t>
  </si>
  <si>
    <t>Health Care Equipment &amp; Supplies</t>
  </si>
  <si>
    <t>CIE Automotive India Ltd</t>
  </si>
  <si>
    <t>CIEINDIA</t>
  </si>
  <si>
    <t>Five-Star Business Finance Ltd</t>
  </si>
  <si>
    <t>FIVESTAR</t>
  </si>
  <si>
    <t>V Guard Industries Ltd</t>
  </si>
  <si>
    <t>VGUARD</t>
  </si>
  <si>
    <t>Jyothy Labs Ltd</t>
  </si>
  <si>
    <t>JYOTHYLAB</t>
  </si>
  <si>
    <t>Vinati Organics Ltd</t>
  </si>
  <si>
    <t>VINATIORGA</t>
  </si>
  <si>
    <t>Jindal SAW Ltd</t>
  </si>
  <si>
    <t>JINDALSAW</t>
  </si>
  <si>
    <t>Devyani International Ltd</t>
  </si>
  <si>
    <t>DEVYANI</t>
  </si>
  <si>
    <t>Garden Reach Shipbuilders &amp; Engineers Ltd</t>
  </si>
  <si>
    <t>GRSE</t>
  </si>
  <si>
    <t>HFCL Ltd</t>
  </si>
  <si>
    <t>HFCL</t>
  </si>
  <si>
    <t>Anant Raj Ltd</t>
  </si>
  <si>
    <t>ANANTRAJ</t>
  </si>
  <si>
    <t>Chambal Fertilisers and Chemicals Ltd</t>
  </si>
  <si>
    <t>CHAMBLFERT</t>
  </si>
  <si>
    <t>Cello World Ltd</t>
  </si>
  <si>
    <t>CELLO</t>
  </si>
  <si>
    <t>Nexus Select Trust</t>
  </si>
  <si>
    <t>NXST</t>
  </si>
  <si>
    <t>Mindspace Business Parks REIT</t>
  </si>
  <si>
    <t>MINDSPACE</t>
  </si>
  <si>
    <t>NCC Ltd</t>
  </si>
  <si>
    <t>NCC</t>
  </si>
  <si>
    <t>Relaxo Footwears Ltd</t>
  </si>
  <si>
    <t>RELAXO</t>
  </si>
  <si>
    <t>Elgi Equipments Ltd</t>
  </si>
  <si>
    <t>ELGIEQUIP</t>
  </si>
  <si>
    <t>Techno Electric &amp; Engineering Company Ltd</t>
  </si>
  <si>
    <t>TECHNOE</t>
  </si>
  <si>
    <t>Kalpataru Projects International Ltd</t>
  </si>
  <si>
    <t>KPIL</t>
  </si>
  <si>
    <t>PTC Industries Ltd</t>
  </si>
  <si>
    <t>PTCIL</t>
  </si>
  <si>
    <t>Kirloskar Oil Engines Ltd</t>
  </si>
  <si>
    <t>KIRLOSENG</t>
  </si>
  <si>
    <t>CreditAccess Grameen Ltd</t>
  </si>
  <si>
    <t>CREDITACC</t>
  </si>
  <si>
    <t>Aster DM Healthcare Ltd</t>
  </si>
  <si>
    <t>ASTERDM</t>
  </si>
  <si>
    <t>Titagarh Rail Systems Ltd</t>
  </si>
  <si>
    <t>TITAGARH</t>
  </si>
  <si>
    <t>IIFL Finance Ltd</t>
  </si>
  <si>
    <t>IIFL</t>
  </si>
  <si>
    <t>Great Eastern Shipping Company Ltd</t>
  </si>
  <si>
    <t>GESHIP</t>
  </si>
  <si>
    <t>Sobha Ltd</t>
  </si>
  <si>
    <t>SOBHA</t>
  </si>
  <si>
    <t>Ramco Cements Limited</t>
  </si>
  <si>
    <t>RAMCOCEM</t>
  </si>
  <si>
    <t>Schneider Electric Infrastructure Ltd</t>
  </si>
  <si>
    <t>SCHNEIDER</t>
  </si>
  <si>
    <t>Krishna Institute of Medical Sciences Ltd</t>
  </si>
  <si>
    <t>KIMS</t>
  </si>
  <si>
    <t>Blue Dart Express Ltd</t>
  </si>
  <si>
    <t>BLUEDART</t>
  </si>
  <si>
    <t>R R Kabel Ltd</t>
  </si>
  <si>
    <t>RRKABEL</t>
  </si>
  <si>
    <t>Trident Ltd</t>
  </si>
  <si>
    <t>TRIDENT</t>
  </si>
  <si>
    <t>IFCI Ltd</t>
  </si>
  <si>
    <t>IFCI</t>
  </si>
  <si>
    <t>Welspun Corp Ltd</t>
  </si>
  <si>
    <t>WELCORP</t>
  </si>
  <si>
    <t>Gujarat State Petronet Ltd</t>
  </si>
  <si>
    <t>GSPL</t>
  </si>
  <si>
    <t>Bata India Ltd</t>
  </si>
  <si>
    <t>BATAINDIA</t>
  </si>
  <si>
    <t>Tata Teleservices (Maharashtra) Ltd</t>
  </si>
  <si>
    <t>TTML</t>
  </si>
  <si>
    <t>Mahanagar Gas Ltd</t>
  </si>
  <si>
    <t>MGL</t>
  </si>
  <si>
    <t>HBL Power Systems Ltd</t>
  </si>
  <si>
    <t>HBLPOWER</t>
  </si>
  <si>
    <t>Finolex Industries Ltd</t>
  </si>
  <si>
    <t>FINPIPE</t>
  </si>
  <si>
    <t>Zensar Technologies Ltd</t>
  </si>
  <si>
    <t>ZENSARTECH</t>
  </si>
  <si>
    <t>Welspun Living Ltd</t>
  </si>
  <si>
    <t>WELSPUNLIV</t>
  </si>
  <si>
    <t>DCM Shriram Ltd</t>
  </si>
  <si>
    <t>DCMSHRIRAM</t>
  </si>
  <si>
    <t>Karur Vysya Bank Ltd</t>
  </si>
  <si>
    <t>KARURVYSYA</t>
  </si>
  <si>
    <t>Manappuram Finance Ltd</t>
  </si>
  <si>
    <t>MANAPPURAM</t>
  </si>
  <si>
    <t>IDFC Ltd</t>
  </si>
  <si>
    <t>IDFC</t>
  </si>
  <si>
    <t>Tbo Tek Ltd</t>
  </si>
  <si>
    <t>TBOTEK</t>
  </si>
  <si>
    <t>Tour &amp; Travel Services</t>
  </si>
  <si>
    <t>Bombay Burmah Trading Corporation Ltd</t>
  </si>
  <si>
    <t>BBTC</t>
  </si>
  <si>
    <t>Indiamart Intermesh Ltd</t>
  </si>
  <si>
    <t>INDIAMART</t>
  </si>
  <si>
    <t>Indian Energy Exchange Ltd</t>
  </si>
  <si>
    <t>IEX</t>
  </si>
  <si>
    <t>Power Trading &amp; Consultancy</t>
  </si>
  <si>
    <t>Concord Biotech Ltd</t>
  </si>
  <si>
    <t>CONCORDBIO</t>
  </si>
  <si>
    <t>Sonata Software Ltd</t>
  </si>
  <si>
    <t>SONATSOFTW</t>
  </si>
  <si>
    <t>Kfin Technologies Ltd</t>
  </si>
  <si>
    <t>KFINTECH</t>
  </si>
  <si>
    <t>Birlasoft Ltd</t>
  </si>
  <si>
    <t>BSOFT</t>
  </si>
  <si>
    <t>Capri Global Capital Ltd</t>
  </si>
  <si>
    <t>CGCL</t>
  </si>
  <si>
    <t>Aadhar Housing Finance Ltd</t>
  </si>
  <si>
    <t>AADHARHFC</t>
  </si>
  <si>
    <t>Chalet Hotels Ltd</t>
  </si>
  <si>
    <t>CHALET</t>
  </si>
  <si>
    <t>Akums Drugs and Pharmaceuticals Ltd</t>
  </si>
  <si>
    <t>AKUMS</t>
  </si>
  <si>
    <t>Supreme Petrochem Ltd</t>
  </si>
  <si>
    <t>SPLPETRO</t>
  </si>
  <si>
    <t>Jai Balaji Industries Ltd</t>
  </si>
  <si>
    <t>JAIBALAJI</t>
  </si>
  <si>
    <t>Ramkrishna Forgings Ltd</t>
  </si>
  <si>
    <t>RKFORGE</t>
  </si>
  <si>
    <t>Lakshmi Machine Works Ltd</t>
  </si>
  <si>
    <t>LAXMIMACH</t>
  </si>
  <si>
    <t>Clean Science and Technology Ltd</t>
  </si>
  <si>
    <t>CLEAN</t>
  </si>
  <si>
    <t>Bls International Services Ltd</t>
  </si>
  <si>
    <t>BLS</t>
  </si>
  <si>
    <t>Fine Organic Industries Ltd</t>
  </si>
  <si>
    <t>FINEORG</t>
  </si>
  <si>
    <t>Eris Lifesciences Ltd</t>
  </si>
  <si>
    <t>ERIS</t>
  </si>
  <si>
    <t>Astrazeneca Pharma India Ltd</t>
  </si>
  <si>
    <t>ASTRAZEN</t>
  </si>
  <si>
    <t>Granules India Ltd</t>
  </si>
  <si>
    <t>GRANULES</t>
  </si>
  <si>
    <t>Redington Ltd</t>
  </si>
  <si>
    <t>REDINGTON</t>
  </si>
  <si>
    <t>Technology Hardware</t>
  </si>
  <si>
    <t>Sterling and Wilson Renewable Energy Ltd</t>
  </si>
  <si>
    <t>SWSOLAR</t>
  </si>
  <si>
    <t>Navin Fluorine International Ltd</t>
  </si>
  <si>
    <t>NAVINFLUOR</t>
  </si>
  <si>
    <t>Century Plyboards (India) Ltd</t>
  </si>
  <si>
    <t>CENTURYPLY</t>
  </si>
  <si>
    <t>Wood Products</t>
  </si>
  <si>
    <t>NMDC Steel Ltd</t>
  </si>
  <si>
    <t>NSLNISP</t>
  </si>
  <si>
    <t>KSB Ltd</t>
  </si>
  <si>
    <t>KSB</t>
  </si>
  <si>
    <t>Data Patterns (India) Ltd</t>
  </si>
  <si>
    <t>DATAPATTNS</t>
  </si>
  <si>
    <t>PCBL Ltd</t>
  </si>
  <si>
    <t>PCBL</t>
  </si>
  <si>
    <t>RITES Ltd</t>
  </si>
  <si>
    <t>RITES</t>
  </si>
  <si>
    <t>Godrej Agrovet Ltd</t>
  </si>
  <si>
    <t>GODREJAGRO</t>
  </si>
  <si>
    <t>Agro Products</t>
  </si>
  <si>
    <t>BEML Ltd</t>
  </si>
  <si>
    <t>BEML</t>
  </si>
  <si>
    <t>Asahi India Glass Ltd</t>
  </si>
  <si>
    <t>ASAHIINDIA</t>
  </si>
  <si>
    <t>Newgen Software Technologies Ltd</t>
  </si>
  <si>
    <t>NEWGEN</t>
  </si>
  <si>
    <t>Action Construction Equipment Ltd</t>
  </si>
  <si>
    <t>ACE</t>
  </si>
  <si>
    <t>Heavy Machinery</t>
  </si>
  <si>
    <t>MMTC Ltd</t>
  </si>
  <si>
    <t>MMTC</t>
  </si>
  <si>
    <t>UTI S&amp;P BSE Sensex ETF</t>
  </si>
  <si>
    <t>UTISENSETF</t>
  </si>
  <si>
    <t>Sanofi India Ltd</t>
  </si>
  <si>
    <t>SANOFI</t>
  </si>
  <si>
    <t>Kirloskar Brothers Ltd</t>
  </si>
  <si>
    <t>KIRLOSBROS</t>
  </si>
  <si>
    <t>Waaree Renewable Technologies Ltd</t>
  </si>
  <si>
    <t>WAAREERTL</t>
  </si>
  <si>
    <t>Aptus Value Housing Finance India Ltd</t>
  </si>
  <si>
    <t>APTUS</t>
  </si>
  <si>
    <t>G R Infraprojects Ltd</t>
  </si>
  <si>
    <t>GRINFRA</t>
  </si>
  <si>
    <t>Honasa Consumer Ltd</t>
  </si>
  <si>
    <t>HONASA</t>
  </si>
  <si>
    <t>Wockhardt Ltd</t>
  </si>
  <si>
    <t>WOCKPHARMA</t>
  </si>
  <si>
    <t>Railtel Corporation of India Ltd</t>
  </si>
  <si>
    <t>RAILTEL</t>
  </si>
  <si>
    <t>Communication &amp; Networking</t>
  </si>
  <si>
    <t>Anand Rathi Wealth Ltd</t>
  </si>
  <si>
    <t>ANANDRATHI</t>
  </si>
  <si>
    <t>PVR INOX Ltd</t>
  </si>
  <si>
    <t>PVRINOX</t>
  </si>
  <si>
    <t>Theatres</t>
  </si>
  <si>
    <t>Neuland Laboratories Ltd</t>
  </si>
  <si>
    <t>NEULANDLAB</t>
  </si>
  <si>
    <t>Zydus Wellness Ltd</t>
  </si>
  <si>
    <t>ZYDUSWELL</t>
  </si>
  <si>
    <t>Akzo Nobel India Ltd</t>
  </si>
  <si>
    <t>AKZOINDIA</t>
  </si>
  <si>
    <t>Chennai Petroleum Corporation Ltd</t>
  </si>
  <si>
    <t>CHENNPETRO</t>
  </si>
  <si>
    <t>Gravita India Ltd</t>
  </si>
  <si>
    <t>GRAVITA</t>
  </si>
  <si>
    <t>Metals - Lead</t>
  </si>
  <si>
    <t>Netweb Technologies India Ltd</t>
  </si>
  <si>
    <t>NETWEB</t>
  </si>
  <si>
    <t>Amber Enterprises India Ltd</t>
  </si>
  <si>
    <t>AMBER</t>
  </si>
  <si>
    <t>UTI Asset Management Company Ltd</t>
  </si>
  <si>
    <t>UTIAMC</t>
  </si>
  <si>
    <t>Inox Wind Energy Ltd</t>
  </si>
  <si>
    <t>IWEL</t>
  </si>
  <si>
    <t>Praj Industries Ltd</t>
  </si>
  <si>
    <t>PRAJIND</t>
  </si>
  <si>
    <t>E I D-Parry (India) Ltd</t>
  </si>
  <si>
    <t>EIDPARRY</t>
  </si>
  <si>
    <t>Sugar</t>
  </si>
  <si>
    <t>Jubilant Pharmova Ltd</t>
  </si>
  <si>
    <t>JUBLPHARMA</t>
  </si>
  <si>
    <t>Zen Technologies Ltd</t>
  </si>
  <si>
    <t>ZENTEC</t>
  </si>
  <si>
    <t>Vardhman Textiles Ltd</t>
  </si>
  <si>
    <t>VTL</t>
  </si>
  <si>
    <t>Voltamp Transformers Ltd</t>
  </si>
  <si>
    <t>VOLTAMP</t>
  </si>
  <si>
    <t>Indegene Ltd</t>
  </si>
  <si>
    <t>INDGN</t>
  </si>
  <si>
    <t>PG Electroplast Ltd</t>
  </si>
  <si>
    <t>PGEL</t>
  </si>
  <si>
    <t>Reliance Power Ltd</t>
  </si>
  <si>
    <t>RPOWER</t>
  </si>
  <si>
    <t>Doms Industries Ltd</t>
  </si>
  <si>
    <t>DOMS</t>
  </si>
  <si>
    <t>Office Supplies</t>
  </si>
  <si>
    <t>Intellect Design Arena Ltd</t>
  </si>
  <si>
    <t>INTELLECT</t>
  </si>
  <si>
    <t>Elecon Engineering Company Ltd</t>
  </si>
  <si>
    <t>ELECON</t>
  </si>
  <si>
    <t>Nava Limited</t>
  </si>
  <si>
    <t>NAVA</t>
  </si>
  <si>
    <t>Caplin Point Laboratories Ltd</t>
  </si>
  <si>
    <t>CAPLIPOINT</t>
  </si>
  <si>
    <t>RBL Bank Ltd</t>
  </si>
  <si>
    <t>RBLBANK</t>
  </si>
  <si>
    <t>Craftsman Automation Ltd</t>
  </si>
  <si>
    <t>CRAFTSMAN</t>
  </si>
  <si>
    <t>Aavas Financiers Ltd</t>
  </si>
  <si>
    <t>AAVAS</t>
  </si>
  <si>
    <t>TTK Prestige Ltd</t>
  </si>
  <si>
    <t>TTKPRESTIG</t>
  </si>
  <si>
    <t>Olectra Greentech Ltd</t>
  </si>
  <si>
    <t>OLECTRA</t>
  </si>
  <si>
    <t>RHI Magnesita India Ltd</t>
  </si>
  <si>
    <t>RHIM</t>
  </si>
  <si>
    <t>Zee Entertainment Enterprises Ltd</t>
  </si>
  <si>
    <t>ZEEL</t>
  </si>
  <si>
    <t>Cube Highways Trust</t>
  </si>
  <si>
    <t>CUBEINVIT</t>
  </si>
  <si>
    <t>Roads</t>
  </si>
  <si>
    <t>Godawari Power and Ispat Ltd</t>
  </si>
  <si>
    <t>GPIL</t>
  </si>
  <si>
    <t>KPI Green Energy Ltd</t>
  </si>
  <si>
    <t>KPIGREEN</t>
  </si>
  <si>
    <t>Ingersoll-Rand (India) Ltd</t>
  </si>
  <si>
    <t>INGERRAND</t>
  </si>
  <si>
    <t>Electrosteel Castings Ltd</t>
  </si>
  <si>
    <t>ELECTCAST</t>
  </si>
  <si>
    <t>Genus Power Infrastructures Ltd</t>
  </si>
  <si>
    <t>GENUSPOWER</t>
  </si>
  <si>
    <t>eClerx Services Limited</t>
  </si>
  <si>
    <t>ECLERX</t>
  </si>
  <si>
    <t>Alok Industries Ltd</t>
  </si>
  <si>
    <t>ALOKINDS</t>
  </si>
  <si>
    <t>Cera Sanitaryware Ltd</t>
  </si>
  <si>
    <t>CERA</t>
  </si>
  <si>
    <t>shipping corporation of India Ltd</t>
  </si>
  <si>
    <t>SCI</t>
  </si>
  <si>
    <t>City Union Bank Ltd</t>
  </si>
  <si>
    <t>CUB</t>
  </si>
  <si>
    <t>Westlife Foodworld Ltd</t>
  </si>
  <si>
    <t>WESTLIFE</t>
  </si>
  <si>
    <t>Tanla Platforms Ltd</t>
  </si>
  <si>
    <t>TANLA</t>
  </si>
  <si>
    <t>Jaiprakash Power Ventures Ltd</t>
  </si>
  <si>
    <t>JPPOWER</t>
  </si>
  <si>
    <t>Minda Corporation Ltd</t>
  </si>
  <si>
    <t>MINDACORP</t>
  </si>
  <si>
    <t>Engineers India Ltd</t>
  </si>
  <si>
    <t>ENGINERSIN</t>
  </si>
  <si>
    <t>Raymond Ltd</t>
  </si>
  <si>
    <t>RAYMOND</t>
  </si>
  <si>
    <t>Jammu and Kashmir Bank Ltd</t>
  </si>
  <si>
    <t>J&amp;KBANK</t>
  </si>
  <si>
    <t>Glenmark Life Sciences Ltd</t>
  </si>
  <si>
    <t>GLS</t>
  </si>
  <si>
    <t>Rainbow Children's Medicare Ltd</t>
  </si>
  <si>
    <t>RAINBOW</t>
  </si>
  <si>
    <t>Deepak Fertilisers and Petrochemicals Corp Ltd</t>
  </si>
  <si>
    <t>DEEPAKFERT</t>
  </si>
  <si>
    <t>Aether Industries Ltd</t>
  </si>
  <si>
    <t>AETHER</t>
  </si>
  <si>
    <t>Nuvoco Vistas Corporation Ltd</t>
  </si>
  <si>
    <t>NUVOCO</t>
  </si>
  <si>
    <t>Kirloskar Ferrous Industries Ltd</t>
  </si>
  <si>
    <t>KIRLFER</t>
  </si>
  <si>
    <t>CE Info Systems Ltd</t>
  </si>
  <si>
    <t>MAPMYINDIA</t>
  </si>
  <si>
    <t>PNC Infratech Ltd</t>
  </si>
  <si>
    <t>PNCINFRA</t>
  </si>
  <si>
    <t>LT Foods Ltd</t>
  </si>
  <si>
    <t>LTFOODS</t>
  </si>
  <si>
    <t>Happiest Minds Technologies Ltd</t>
  </si>
  <si>
    <t>HAPPSTMNDS</t>
  </si>
  <si>
    <t>Strides Pharma Science Ltd</t>
  </si>
  <si>
    <t>STAR</t>
  </si>
  <si>
    <t>Gujarat Mineral Development Corporation Ltd</t>
  </si>
  <si>
    <t>GMDCLTD</t>
  </si>
  <si>
    <t>Symphony Ltd</t>
  </si>
  <si>
    <t>SYMPHONY</t>
  </si>
  <si>
    <t>Sarda Energy &amp; Minerals Ltd</t>
  </si>
  <si>
    <t>SARDAEN</t>
  </si>
  <si>
    <t>Tega Industries Ltd</t>
  </si>
  <si>
    <t>TEGA</t>
  </si>
  <si>
    <t>Powergrid Infrastructure Investment Trust</t>
  </si>
  <si>
    <t>PGINVIT</t>
  </si>
  <si>
    <t>Balrampur Chini Mills Ltd</t>
  </si>
  <si>
    <t>BALRAMCHIN</t>
  </si>
  <si>
    <t>Puravankara Ltd</t>
  </si>
  <si>
    <t>PURVA</t>
  </si>
  <si>
    <t>Bengal &amp; Assam Company Ltd</t>
  </si>
  <si>
    <t>BENGALASM</t>
  </si>
  <si>
    <t>Safari Industries (India) Ltd</t>
  </si>
  <si>
    <t>SAFARI</t>
  </si>
  <si>
    <t>Happy Forgings Ltd</t>
  </si>
  <si>
    <t>HAPPYFORGE</t>
  </si>
  <si>
    <t>Auto, Truck &amp; Motorcycle Parts</t>
  </si>
  <si>
    <t>India Cements Ltd</t>
  </si>
  <si>
    <t>INDIACEM</t>
  </si>
  <si>
    <t>Can Fin Homes Ltd</t>
  </si>
  <si>
    <t>CANFINHOME</t>
  </si>
  <si>
    <t>CEAT Ltd</t>
  </si>
  <si>
    <t>CEATLTD</t>
  </si>
  <si>
    <t>Gujarat Pipavav Port Ltd</t>
  </si>
  <si>
    <t>GPPL</t>
  </si>
  <si>
    <t>Bajaj Electricals Ltd</t>
  </si>
  <si>
    <t>BAJAJELEC</t>
  </si>
  <si>
    <t>Rattanindia Enterprises Ltd</t>
  </si>
  <si>
    <t>RTNINDIA</t>
  </si>
  <si>
    <t>Force Motors Ltd</t>
  </si>
  <si>
    <t>FORCEMOT</t>
  </si>
  <si>
    <t>Isgec Heavy Engineering Ltd</t>
  </si>
  <si>
    <t>ISGEC</t>
  </si>
  <si>
    <t>Valor Estate Ltd</t>
  </si>
  <si>
    <t>DBREALTY</t>
  </si>
  <si>
    <t>Just Dial Ltd</t>
  </si>
  <si>
    <t>JUSTDIAL</t>
  </si>
  <si>
    <t>Bharat 22 ETF</t>
  </si>
  <si>
    <t>ICICIB22</t>
  </si>
  <si>
    <t>Inox India Ltd</t>
  </si>
  <si>
    <t>INOXINDIA</t>
  </si>
  <si>
    <t>Sea-Borne Tankers</t>
  </si>
  <si>
    <t>Metropolis Healthcare Ltd</t>
  </si>
  <si>
    <t>METROPOLIS</t>
  </si>
  <si>
    <t>Quess Corp Ltd</t>
  </si>
  <si>
    <t>QUESS</t>
  </si>
  <si>
    <t>Employment Services</t>
  </si>
  <si>
    <t>Vesuvius India Ltd</t>
  </si>
  <si>
    <t>VESUVIUS</t>
  </si>
  <si>
    <t>Arvind Ltd</t>
  </si>
  <si>
    <t>ARVIND</t>
  </si>
  <si>
    <t>Nippon India ETF Nifty Bank BeES</t>
  </si>
  <si>
    <t>BANKBEES</t>
  </si>
  <si>
    <t>JK Tyre &amp; Industries Ltd</t>
  </si>
  <si>
    <t>JKTYRE</t>
  </si>
  <si>
    <t>Graphite India Ltd</t>
  </si>
  <si>
    <t>GRAPHITE</t>
  </si>
  <si>
    <t>Rashtriya Chemicals and Fertilizers Ltd</t>
  </si>
  <si>
    <t>RCF</t>
  </si>
  <si>
    <t>Maharashtra Scooters Ltd</t>
  </si>
  <si>
    <t>MAHSCOOTER</t>
  </si>
  <si>
    <t>Network18 Media &amp; Investments Ltd</t>
  </si>
  <si>
    <t>NETWORK18</t>
  </si>
  <si>
    <t>Movies &amp; TV Serials</t>
  </si>
  <si>
    <t>Alkyl Amines Chemicals Ltd</t>
  </si>
  <si>
    <t>ALKYLAMINE</t>
  </si>
  <si>
    <t>Latent View Analytics Ltd</t>
  </si>
  <si>
    <t>LATENTVIEW</t>
  </si>
  <si>
    <t>Shree Renuka Sugars Ltd</t>
  </si>
  <si>
    <t>RENUKA</t>
  </si>
  <si>
    <t>HG Infra Engineering Ltd</t>
  </si>
  <si>
    <t>HGINFRA</t>
  </si>
  <si>
    <t>Usha Martin Ltd</t>
  </si>
  <si>
    <t>USHAMART</t>
  </si>
  <si>
    <t>Transformers and Rectifiers (India) Ltd</t>
  </si>
  <si>
    <t>TRIL</t>
  </si>
  <si>
    <t>Saregama India Ltd</t>
  </si>
  <si>
    <t>SAREGAMA</t>
  </si>
  <si>
    <t>HMT Ltd</t>
  </si>
  <si>
    <t>HMT</t>
  </si>
  <si>
    <t>Sheela Foam Ltd</t>
  </si>
  <si>
    <t>SFL</t>
  </si>
  <si>
    <t>Home Furnishing</t>
  </si>
  <si>
    <t>Galaxy Surfactants Ltd</t>
  </si>
  <si>
    <t>GALAXYSURF</t>
  </si>
  <si>
    <t>Power Mech Projects Ltd</t>
  </si>
  <si>
    <t>POWERMECH</t>
  </si>
  <si>
    <t>Jubilant Ingrevia Ltd</t>
  </si>
  <si>
    <t>JUBLINGREA</t>
  </si>
  <si>
    <t>Sapphire Foods India Ltd</t>
  </si>
  <si>
    <t>SAPPHIRE</t>
  </si>
  <si>
    <t>Marksans Pharma Ltd</t>
  </si>
  <si>
    <t>MARKSANS</t>
  </si>
  <si>
    <t>Sammaan Capital Ltd</t>
  </si>
  <si>
    <t>SAMMAANCAP</t>
  </si>
  <si>
    <t>Prudent Corporate Advisory Services Ltd</t>
  </si>
  <si>
    <t>PRUDENT</t>
  </si>
  <si>
    <t>Birla Corporation Ltd</t>
  </si>
  <si>
    <t>BIRLACORPN</t>
  </si>
  <si>
    <t>Triveni Engineering and Industries Ltd</t>
  </si>
  <si>
    <t>TRIVENI</t>
  </si>
  <si>
    <t>Lemon Tree Hotels Ltd</t>
  </si>
  <si>
    <t>LEMONTREE</t>
  </si>
  <si>
    <t>Thomas Cook (India) Ltd</t>
  </si>
  <si>
    <t>THOMASCOOK</t>
  </si>
  <si>
    <t>Brookfield India Real Estate Trust</t>
  </si>
  <si>
    <t>BIRET</t>
  </si>
  <si>
    <t>Aurionpro Solutions Ltd</t>
  </si>
  <si>
    <t>AURIONPRO</t>
  </si>
  <si>
    <t>Gujarat Narmada Valley Fertilizers &amp; Chemicals Ltd</t>
  </si>
  <si>
    <t>GNFC</t>
  </si>
  <si>
    <t>Route Mobile Ltd</t>
  </si>
  <si>
    <t>ROUTE</t>
  </si>
  <si>
    <t>Tips Industries Ltd</t>
  </si>
  <si>
    <t>TIPSINDLTD</t>
  </si>
  <si>
    <t>India Grid Trust</t>
  </si>
  <si>
    <t>INDIGRID</t>
  </si>
  <si>
    <t>Archean Chemical Industries Ltd</t>
  </si>
  <si>
    <t>ACI</t>
  </si>
  <si>
    <t>Equitas Small Finance Bank Ltd</t>
  </si>
  <si>
    <t>EQUITASBNK</t>
  </si>
  <si>
    <t>Keystone Realtors Ltd</t>
  </si>
  <si>
    <t>RUSTOMJEE</t>
  </si>
  <si>
    <t>ELANTAS Beck India Ltd</t>
  </si>
  <si>
    <t>ELANTAS</t>
  </si>
  <si>
    <t>CCL Products (India) Ltd</t>
  </si>
  <si>
    <t>CCL</t>
  </si>
  <si>
    <t>ESAB India Ltd</t>
  </si>
  <si>
    <t>ESABINDIA</t>
  </si>
  <si>
    <t>Azad Engineering Ltd</t>
  </si>
  <si>
    <t>AZAD</t>
  </si>
  <si>
    <t>Reliance Infrastructure Ltd</t>
  </si>
  <si>
    <t>RELINFRA</t>
  </si>
  <si>
    <t>Lloyds Engineering Works Ltd</t>
  </si>
  <si>
    <t>LLOYDSENGG</t>
  </si>
  <si>
    <t>ITD Cementation India Ltd</t>
  </si>
  <si>
    <t>ITDCEM</t>
  </si>
  <si>
    <t>Avanti Feeds Ltd</t>
  </si>
  <si>
    <t>AVANTIFEED</t>
  </si>
  <si>
    <t>CMS Info Systems Ltd</t>
  </si>
  <si>
    <t>CMSINFO</t>
  </si>
  <si>
    <t>KNR Constructions Ltd</t>
  </si>
  <si>
    <t>KNRCON</t>
  </si>
  <si>
    <t>RedTape</t>
  </si>
  <si>
    <t>REDTAPE</t>
  </si>
  <si>
    <t>Home First Finance Company India Ltd</t>
  </si>
  <si>
    <t>HOMEFIRST</t>
  </si>
  <si>
    <t>JK Lakshmi Cement Ltd</t>
  </si>
  <si>
    <t>JKLAKSHMI</t>
  </si>
  <si>
    <t>Vijaya Diagnostic Centre Ltd</t>
  </si>
  <si>
    <t>VIJAYA</t>
  </si>
  <si>
    <t>SBFC Finance Ltd</t>
  </si>
  <si>
    <t>SBFC</t>
  </si>
  <si>
    <t>National Standard (India) Ltd</t>
  </si>
  <si>
    <t>NATIONSTD</t>
  </si>
  <si>
    <t>Gujarat State Fertilizers &amp; Chemicals Ltd</t>
  </si>
  <si>
    <t>GSFC</t>
  </si>
  <si>
    <t>Mahindra Lifespace Developers Ltd</t>
  </si>
  <si>
    <t>MAHLIFE</t>
  </si>
  <si>
    <t>Procter &amp; Gamble Health Ltd</t>
  </si>
  <si>
    <t>PGHL</t>
  </si>
  <si>
    <t>Ahluwalia Contracts (India) Ltd</t>
  </si>
  <si>
    <t>AHLUCONT</t>
  </si>
  <si>
    <t>Sunteck Realty Ltd</t>
  </si>
  <si>
    <t>SUNTECK</t>
  </si>
  <si>
    <t>JM Financial Ltd</t>
  </si>
  <si>
    <t>JMFINANCIL</t>
  </si>
  <si>
    <t>Jupiter Life Line Hospitals Ltd</t>
  </si>
  <si>
    <t>JLHL</t>
  </si>
  <si>
    <t>Shriram Pistons &amp; Rings Ltd</t>
  </si>
  <si>
    <t>SHRIPISTON</t>
  </si>
  <si>
    <t>Mastek Ltd</t>
  </si>
  <si>
    <t>MASTEK</t>
  </si>
  <si>
    <t>Anupam Rasayan India Ltd</t>
  </si>
  <si>
    <t>ANURAS</t>
  </si>
  <si>
    <t>Kama Holdings Ltd</t>
  </si>
  <si>
    <t>KAMAHOLD</t>
  </si>
  <si>
    <t>Gallantt Ispat Ltd</t>
  </si>
  <si>
    <t>GALLANTT</t>
  </si>
  <si>
    <t>Star Cement Ltd</t>
  </si>
  <si>
    <t>STARCEMENT</t>
  </si>
  <si>
    <t>Time Technoplast Ltd</t>
  </si>
  <si>
    <t>TIMETECHNO</t>
  </si>
  <si>
    <t>Black Box Ltd</t>
  </si>
  <si>
    <t>BBOX</t>
  </si>
  <si>
    <t>Max Estates Ltd</t>
  </si>
  <si>
    <t>MAXESTATES</t>
  </si>
  <si>
    <t>Eureka Forbes Ltd</t>
  </si>
  <si>
    <t>EUREKAFORBE</t>
  </si>
  <si>
    <t>Household Appliances</t>
  </si>
  <si>
    <t>Campus Activewear Ltd</t>
  </si>
  <si>
    <t>CAMPUS</t>
  </si>
  <si>
    <t>Shakti Pumps (India) Ltd</t>
  </si>
  <si>
    <t>SHAKTIPUMP</t>
  </si>
  <si>
    <t>Rajesh Exports Ltd</t>
  </si>
  <si>
    <t>RAJESHEXPO</t>
  </si>
  <si>
    <t>Allied Blenders and Distillers Ltd</t>
  </si>
  <si>
    <t>ABDL</t>
  </si>
  <si>
    <t>Kotak Nifty Bank ETF</t>
  </si>
  <si>
    <t>BANKNIFTY1</t>
  </si>
  <si>
    <t>Technocraft Industries (India) Ltd</t>
  </si>
  <si>
    <t>TIIL</t>
  </si>
  <si>
    <t>Mrs. Bectors Food Specialities Ltd</t>
  </si>
  <si>
    <t>BECTORFOOD</t>
  </si>
  <si>
    <t>Infibeam Avenues Ltd</t>
  </si>
  <si>
    <t>INFIBEAM</t>
  </si>
  <si>
    <t>Electronics Mart India Ltd</t>
  </si>
  <si>
    <t>EMIL</t>
  </si>
  <si>
    <t>Shoppers Stop Ltd</t>
  </si>
  <si>
    <t>SHOPERSTOP</t>
  </si>
  <si>
    <t>Juniper Hotels Ltd</t>
  </si>
  <si>
    <t>JUNIPER</t>
  </si>
  <si>
    <t>Senco Gold Ltd</t>
  </si>
  <si>
    <t>SENCO</t>
  </si>
  <si>
    <t>Ion Exchange (India) Ltd</t>
  </si>
  <si>
    <t>IONEXCHANG</t>
  </si>
  <si>
    <t>Environmental Services</t>
  </si>
  <si>
    <t>Rategain Travel Technologies Ltd</t>
  </si>
  <si>
    <t>RATEGAIN</t>
  </si>
  <si>
    <t>Edelweiss Financial Services Ltd</t>
  </si>
  <si>
    <t>EDELWEISS</t>
  </si>
  <si>
    <t>Va Tech Wabag Ltd</t>
  </si>
  <si>
    <t>WABAG</t>
  </si>
  <si>
    <t>Water Management</t>
  </si>
  <si>
    <t>Choice International Ltd</t>
  </si>
  <si>
    <t>CHOICEIN</t>
  </si>
  <si>
    <t>TV18 Broadcast Ltd</t>
  </si>
  <si>
    <t>TV18BRDCST</t>
  </si>
  <si>
    <t>Ujjivan Small Finance Bank Ltd</t>
  </si>
  <si>
    <t>UJJIVANSFB</t>
  </si>
  <si>
    <t>SBI Nifty 50 ETF</t>
  </si>
  <si>
    <t>SETFNIF50</t>
  </si>
  <si>
    <t>Sandur Manganese and Iron Ores Ltd</t>
  </si>
  <si>
    <t>SANDUMA</t>
  </si>
  <si>
    <t>BHARAT Bond ETF-April 2023-Growth</t>
  </si>
  <si>
    <t>EBBETF0423</t>
  </si>
  <si>
    <t>Debt</t>
  </si>
  <si>
    <t>Equinox India Developments Ltd</t>
  </si>
  <si>
    <t>EMBDL</t>
  </si>
  <si>
    <t>TVS Supply Chain Solutions Ltd</t>
  </si>
  <si>
    <t>TVSSCS</t>
  </si>
  <si>
    <t>RattanIndia Power Ltd</t>
  </si>
  <si>
    <t>RTNPOWER</t>
  </si>
  <si>
    <t>Astra Microwave Products Ltd</t>
  </si>
  <si>
    <t>ASTRAMICRO</t>
  </si>
  <si>
    <t>Hindustan Construction Company Ltd</t>
  </si>
  <si>
    <t>HCC</t>
  </si>
  <si>
    <t>IFB Industries Ltd</t>
  </si>
  <si>
    <t>IFBIND</t>
  </si>
  <si>
    <t>F D C Ltd</t>
  </si>
  <si>
    <t>FDC</t>
  </si>
  <si>
    <t>ASK Automotive Ltd</t>
  </si>
  <si>
    <t>ASKAUTOLTD</t>
  </si>
  <si>
    <t>Moil Ltd</t>
  </si>
  <si>
    <t>MOIL</t>
  </si>
  <si>
    <t>Mining - Manganese</t>
  </si>
  <si>
    <t>Karnataka Bank Ltd</t>
  </si>
  <si>
    <t>KTKBANK</t>
  </si>
  <si>
    <t>GMR Power and Urban Infra Ltd</t>
  </si>
  <si>
    <t>GMRP&amp;UI</t>
  </si>
  <si>
    <t>Maharashtra Seamless Ltd</t>
  </si>
  <si>
    <t>MAHSEAMLES</t>
  </si>
  <si>
    <t>Blue Jet Healthcare Ltd</t>
  </si>
  <si>
    <t>BLUEJET</t>
  </si>
  <si>
    <t>Religare Enterprises Ltd</t>
  </si>
  <si>
    <t>RELIGARE</t>
  </si>
  <si>
    <t>Kirloskar Pneumatic Company Ltd</t>
  </si>
  <si>
    <t>KIRLPNU</t>
  </si>
  <si>
    <t>Varroc Engineering Ltd</t>
  </si>
  <si>
    <t>VARROC</t>
  </si>
  <si>
    <t>Ethos Ltd</t>
  </si>
  <si>
    <t>ETHOSLTD</t>
  </si>
  <si>
    <t>Texmaco Rail &amp; Engineering Ltd</t>
  </si>
  <si>
    <t>TEXRAIL</t>
  </si>
  <si>
    <t>Sansera Engineering Ltd</t>
  </si>
  <si>
    <t>SANSERA</t>
  </si>
  <si>
    <t>Mahindra Holidays and Resorts India Ltd</t>
  </si>
  <si>
    <t>MHRIL</t>
  </si>
  <si>
    <t>JK Paper Ltd</t>
  </si>
  <si>
    <t>JKPAPER</t>
  </si>
  <si>
    <t>Transport Corporation of India Ltd</t>
  </si>
  <si>
    <t>TCI</t>
  </si>
  <si>
    <t>Mishra Dhatu Nigam Ltd</t>
  </si>
  <si>
    <t>MIDHANI</t>
  </si>
  <si>
    <t>EPL Ltd</t>
  </si>
  <si>
    <t>EPL</t>
  </si>
  <si>
    <t>Packaging</t>
  </si>
  <si>
    <t>Dhanuka Agritech Ltd</t>
  </si>
  <si>
    <t>DHANUKA</t>
  </si>
  <si>
    <t>Suprajit Engineering Ltd</t>
  </si>
  <si>
    <t>SUPRAJIT</t>
  </si>
  <si>
    <t>Chemplast Sanmar Ltd</t>
  </si>
  <si>
    <t>CHEMPLASTS</t>
  </si>
  <si>
    <t>Prism Johnson Ltd</t>
  </si>
  <si>
    <t>PRSMJOHNSN</t>
  </si>
  <si>
    <t>HEG Ltd</t>
  </si>
  <si>
    <t>HEG</t>
  </si>
  <si>
    <t>Protean eGov Technologies Ltd</t>
  </si>
  <si>
    <t>PROTEAN</t>
  </si>
  <si>
    <t>IT Consulting &amp; Other Services</t>
  </si>
  <si>
    <t>India Shelter Finance Corporation Ltd</t>
  </si>
  <si>
    <t>INDIASHLTR</t>
  </si>
  <si>
    <t>Epigral Ltd</t>
  </si>
  <si>
    <t>EPIGRAL</t>
  </si>
  <si>
    <t>Indo Count Industries Ltd</t>
  </si>
  <si>
    <t>ICIL</t>
  </si>
  <si>
    <t>IIFL Securities Ltd</t>
  </si>
  <si>
    <t>IIFLSEC</t>
  </si>
  <si>
    <t>Gabriel India Ltd</t>
  </si>
  <si>
    <t>GABRIEL</t>
  </si>
  <si>
    <t>Garware Hi-Tech Films Ltd</t>
  </si>
  <si>
    <t>GRWRHITECH</t>
  </si>
  <si>
    <t>MedPlus Health Services Ltd</t>
  </si>
  <si>
    <t>MEDPLUS</t>
  </si>
  <si>
    <t>PDS Limited</t>
  </si>
  <si>
    <t>PDSL</t>
  </si>
  <si>
    <t>Dilip Buildcon Ltd</t>
  </si>
  <si>
    <t>DBL</t>
  </si>
  <si>
    <t>Syrma SGS Technology Ltd</t>
  </si>
  <si>
    <t>SYRMA</t>
  </si>
  <si>
    <t>Jindal Worldwide Ltd</t>
  </si>
  <si>
    <t>JINDWORLD</t>
  </si>
  <si>
    <t>Welspun Enterprises Ltd</t>
  </si>
  <si>
    <t>WELENT</t>
  </si>
  <si>
    <t>Responsive Industries Ltd</t>
  </si>
  <si>
    <t>RESPONIND</t>
  </si>
  <si>
    <t>Building Products - Granite</t>
  </si>
  <si>
    <t>Laxmi Organic Industries Ltd</t>
  </si>
  <si>
    <t>LXCHEM</t>
  </si>
  <si>
    <t>JSW Holdings Ltd</t>
  </si>
  <si>
    <t>JSWHL</t>
  </si>
  <si>
    <t>Surya Roshni Ltd</t>
  </si>
  <si>
    <t>SURYAROSNI</t>
  </si>
  <si>
    <t>Sharda Motor Industries Ltd</t>
  </si>
  <si>
    <t>SHARDAMOTR</t>
  </si>
  <si>
    <t>Ganesh Housing Corp Ltd</t>
  </si>
  <si>
    <t>GANESHHOUC</t>
  </si>
  <si>
    <t>Diamond Power Infrastructure Ltd</t>
  </si>
  <si>
    <t>DIACABS</t>
  </si>
  <si>
    <t>Greenlam Industries Ltd</t>
  </si>
  <si>
    <t>GREENLAM</t>
  </si>
  <si>
    <t>Building Products - Laminates</t>
  </si>
  <si>
    <t>Tamilnad Mercantile Bank Ltd</t>
  </si>
  <si>
    <t>TMB</t>
  </si>
  <si>
    <t>Dodla Dairy Ltd</t>
  </si>
  <si>
    <t>DODLA</t>
  </si>
  <si>
    <t>Garware Technical Fibres Ltd</t>
  </si>
  <si>
    <t>GARFIBRES</t>
  </si>
  <si>
    <t>Nazara Technologies Ltd</t>
  </si>
  <si>
    <t>NAZARA</t>
  </si>
  <si>
    <t>Theme Parks &amp; Gaming</t>
  </si>
  <si>
    <t>Man Infraconstruction Ltd</t>
  </si>
  <si>
    <t>MANINFRA</t>
  </si>
  <si>
    <t>Inox Green Energy Services Ltd</t>
  </si>
  <si>
    <t>INOXGREEN</t>
  </si>
  <si>
    <t>V-mart Retail Ltd</t>
  </si>
  <si>
    <t>VMART</t>
  </si>
  <si>
    <t>Orchid Pharma Ltd</t>
  </si>
  <si>
    <t>ORCHPHARMA</t>
  </si>
  <si>
    <t>Piccadily Agro Industries Ltd</t>
  </si>
  <si>
    <t>PICCADIL</t>
  </si>
  <si>
    <t>Paradeep Phosphates Ltd</t>
  </si>
  <si>
    <t>PARADEEP</t>
  </si>
  <si>
    <t>Bondada Engineering Ltd</t>
  </si>
  <si>
    <t>BONDADA</t>
  </si>
  <si>
    <t>Insolation Energy Ltd</t>
  </si>
  <si>
    <t>INA</t>
  </si>
  <si>
    <t>Semiconductors</t>
  </si>
  <si>
    <t>Balaji Amines Ltd</t>
  </si>
  <si>
    <t>BALAMINES</t>
  </si>
  <si>
    <t>Easy Trip Planners Ltd</t>
  </si>
  <si>
    <t>EASEMYTRIP</t>
  </si>
  <si>
    <t>Sun Pharma Advanced Research Co Ltd</t>
  </si>
  <si>
    <t>SPARC</t>
  </si>
  <si>
    <t>Indigo Paints Ltd</t>
  </si>
  <si>
    <t>INDIGOPNTS</t>
  </si>
  <si>
    <t>Sudarshan Chemical Industries Ltd</t>
  </si>
  <si>
    <t>SUDARSCHEM</t>
  </si>
  <si>
    <t>Magellanic Cloud Ltd</t>
  </si>
  <si>
    <t>MCLOUD</t>
  </si>
  <si>
    <t>Ceigall India Ltd</t>
  </si>
  <si>
    <t>CEIGALL</t>
  </si>
  <si>
    <t>Jai Corp Ltd</t>
  </si>
  <si>
    <t>JAICORPLTD</t>
  </si>
  <si>
    <t>National Highways Infra Trust</t>
  </si>
  <si>
    <t>NHIT</t>
  </si>
  <si>
    <t>KRBL Ltd</t>
  </si>
  <si>
    <t>KRBL</t>
  </si>
  <si>
    <t>Orient Cement Ltd</t>
  </si>
  <si>
    <t>ORIENTCEM</t>
  </si>
  <si>
    <t>Shilpa Medicare Ltd</t>
  </si>
  <si>
    <t>SHILPAMED</t>
  </si>
  <si>
    <t>Borosil Renewables Ltd</t>
  </si>
  <si>
    <t>BORORENEW</t>
  </si>
  <si>
    <t>Housewares</t>
  </si>
  <si>
    <t>South Indian Bank Ltd</t>
  </si>
  <si>
    <t>SOUTHBANK</t>
  </si>
  <si>
    <t>VST Industries Ltd</t>
  </si>
  <si>
    <t>VSTIND</t>
  </si>
  <si>
    <t>Lux Industries Ltd</t>
  </si>
  <si>
    <t>LUXIND</t>
  </si>
  <si>
    <t>Prince Pipes and Fittings Ltd</t>
  </si>
  <si>
    <t>PRINCEPIPE</t>
  </si>
  <si>
    <t>BHARAT Bond ETF-April 2030-Growth</t>
  </si>
  <si>
    <t>EBBETF0430</t>
  </si>
  <si>
    <t>Gulf Oil Lubricants India Ltd</t>
  </si>
  <si>
    <t>GULFOILLUB</t>
  </si>
  <si>
    <t>Allcargo Logistics Ltd</t>
  </si>
  <si>
    <t>ALLCARGO</t>
  </si>
  <si>
    <t>Sundaram Finance Holdings Ltd</t>
  </si>
  <si>
    <t>SUNDARMHLD</t>
  </si>
  <si>
    <t>Sterlite Technologies Ltd</t>
  </si>
  <si>
    <t>STLTECH</t>
  </si>
  <si>
    <t>Ashoka Buildcon Ltd</t>
  </si>
  <si>
    <t>ASHOKA</t>
  </si>
  <si>
    <t>TD Power Systems Ltd</t>
  </si>
  <si>
    <t>TDPOWERSYS</t>
  </si>
  <si>
    <t>eMudhra Ltd</t>
  </si>
  <si>
    <t>EMUDHRA</t>
  </si>
  <si>
    <t>Rallis India Ltd</t>
  </si>
  <si>
    <t>RALLIS</t>
  </si>
  <si>
    <t>Gokaldas Exports Ltd</t>
  </si>
  <si>
    <t>GOKEX</t>
  </si>
  <si>
    <t>India Tourism Development Corp Ltd</t>
  </si>
  <si>
    <t>ITDC</t>
  </si>
  <si>
    <t>National Fertilizers Ltd</t>
  </si>
  <si>
    <t>NFL</t>
  </si>
  <si>
    <t>J Kumar Infraprojects Ltd</t>
  </si>
  <si>
    <t>JKIL</t>
  </si>
  <si>
    <t>Kesoram Industries Ltd</t>
  </si>
  <si>
    <t>KESORAMIND</t>
  </si>
  <si>
    <t>Nesco Ltd</t>
  </si>
  <si>
    <t>NESCO</t>
  </si>
  <si>
    <t>BHARAT Bond ETF-April 2032</t>
  </si>
  <si>
    <t>BBETF0432</t>
  </si>
  <si>
    <t>Arvind Fashions Ltd</t>
  </si>
  <si>
    <t>ARVINDFASN</t>
  </si>
  <si>
    <t>Hindustan Foods Ltd</t>
  </si>
  <si>
    <t>HNDFDS</t>
  </si>
  <si>
    <t>GHCL Ltd</t>
  </si>
  <si>
    <t>GHCL</t>
  </si>
  <si>
    <t>Rolex Rings Ltd</t>
  </si>
  <si>
    <t>ROLEXRINGS</t>
  </si>
  <si>
    <t>V I P Industries Ltd</t>
  </si>
  <si>
    <t>VIPIND</t>
  </si>
  <si>
    <t>Tarc Ltd</t>
  </si>
  <si>
    <t>TARC</t>
  </si>
  <si>
    <t>Le Travenues Technology Ltd</t>
  </si>
  <si>
    <t>IXIGO</t>
  </si>
  <si>
    <t>India Infrastructure Trust</t>
  </si>
  <si>
    <t>INFRATRUST</t>
  </si>
  <si>
    <t>Kennametal India Ltd</t>
  </si>
  <si>
    <t>KENNAMET</t>
  </si>
  <si>
    <t>Niit Learning Systems Ltd</t>
  </si>
  <si>
    <t>NIITMTS</t>
  </si>
  <si>
    <t>Education Services</t>
  </si>
  <si>
    <t>Pricol Ltd</t>
  </si>
  <si>
    <t>PRICOLLTD</t>
  </si>
  <si>
    <t>Balu Forge Industries Ltd</t>
  </si>
  <si>
    <t>BALUFORGE</t>
  </si>
  <si>
    <t>Share India Securities Ltd</t>
  </si>
  <si>
    <t>SHAREINDIA</t>
  </si>
  <si>
    <t>Indinfravit Trust</t>
  </si>
  <si>
    <t>INDINFR</t>
  </si>
  <si>
    <t>Cyient DLM Ltd</t>
  </si>
  <si>
    <t>CYIENTDLM</t>
  </si>
  <si>
    <t>Go Fashion (India) Ltd</t>
  </si>
  <si>
    <t>GOCOLORS</t>
  </si>
  <si>
    <t>Gujarat Ambuja Exports Ltd</t>
  </si>
  <si>
    <t>GAEL</t>
  </si>
  <si>
    <t>Jana Small Finance Bank Ltd</t>
  </si>
  <si>
    <t>JSFB</t>
  </si>
  <si>
    <t>Aditya Vision Ltd</t>
  </si>
  <si>
    <t>AVL</t>
  </si>
  <si>
    <t>Retail - Speciality</t>
  </si>
  <si>
    <t>PTC India Ltd</t>
  </si>
  <si>
    <t>PTC</t>
  </si>
  <si>
    <t>SIS Ltd</t>
  </si>
  <si>
    <t>SIS</t>
  </si>
  <si>
    <t>DB Corp Ltd</t>
  </si>
  <si>
    <t>DBCORP</t>
  </si>
  <si>
    <t>Publishing</t>
  </si>
  <si>
    <t>Kovai Medical Center and Hospital Ltd</t>
  </si>
  <si>
    <t>KOVAI</t>
  </si>
  <si>
    <t>Kirloskar Industries Ltd</t>
  </si>
  <si>
    <t>KIRLOSIND</t>
  </si>
  <si>
    <t>GMM Pfaudler Ltd</t>
  </si>
  <si>
    <t>GMMPFAUDLR</t>
  </si>
  <si>
    <t>LS Industries Ltd</t>
  </si>
  <si>
    <t>LSIND</t>
  </si>
  <si>
    <t>R Systems International Ltd</t>
  </si>
  <si>
    <t>RSYSTEMS</t>
  </si>
  <si>
    <t>Privi Speciality Chemicals Ltd</t>
  </si>
  <si>
    <t>PRIVISCL</t>
  </si>
  <si>
    <t>Orient Electric Ltd</t>
  </si>
  <si>
    <t>ORIENTELEC</t>
  </si>
  <si>
    <t>Aarti Pharmalabs Ltd</t>
  </si>
  <si>
    <t>AARTIPHARM</t>
  </si>
  <si>
    <t>MSTC Ltd</t>
  </si>
  <si>
    <t>MSTCLTD</t>
  </si>
  <si>
    <t>Paisalo Digital Ltd</t>
  </si>
  <si>
    <t>PAISALO</t>
  </si>
  <si>
    <t>Hemisphere Properties India Ltd</t>
  </si>
  <si>
    <t>HEMIPROP</t>
  </si>
  <si>
    <t>Kaveri Seed Company Ltd</t>
  </si>
  <si>
    <t>KSCL</t>
  </si>
  <si>
    <t>Seeds</t>
  </si>
  <si>
    <t>ICRA Ltd</t>
  </si>
  <si>
    <t>ICRA</t>
  </si>
  <si>
    <t>Bansal Wire Industries Ltd</t>
  </si>
  <si>
    <t>BANSALWIRE</t>
  </si>
  <si>
    <t>AGI Greenpac Ltd</t>
  </si>
  <si>
    <t>AGI</t>
  </si>
  <si>
    <t>Vaibhav Global Ltd</t>
  </si>
  <si>
    <t>VAIBHAVGBL</t>
  </si>
  <si>
    <t>Entero Healthcare Solutions Ltd</t>
  </si>
  <si>
    <t>ENTERO</t>
  </si>
  <si>
    <t>Network People Services Technologies Ltd</t>
  </si>
  <si>
    <t>NPST</t>
  </si>
  <si>
    <t>Gujarat Alkalies And Chemicals Ltd</t>
  </si>
  <si>
    <t>GUJALKALI</t>
  </si>
  <si>
    <t>Pilani Investment And Industries Corporation Ltd</t>
  </si>
  <si>
    <t>PILANIINVS</t>
  </si>
  <si>
    <t>Awfis Space Solutions Ltd</t>
  </si>
  <si>
    <t>AWFIS</t>
  </si>
  <si>
    <t>Bharat Bijlee Ltd</t>
  </si>
  <si>
    <t>BBL</t>
  </si>
  <si>
    <t>Uflex Ltd</t>
  </si>
  <si>
    <t>UFLEX</t>
  </si>
  <si>
    <t>CSB Bank Ltd</t>
  </si>
  <si>
    <t>CSBBANK</t>
  </si>
  <si>
    <t>MTAR Technologies Ltd</t>
  </si>
  <si>
    <t>MTARTECH</t>
  </si>
  <si>
    <t>Bajaj Hindusthan Sugar Ltd</t>
  </si>
  <si>
    <t>BAJAJHIND</t>
  </si>
  <si>
    <t>Utkarsh Small Finance Bank Ltd</t>
  </si>
  <si>
    <t>UTKARSHBNK</t>
  </si>
  <si>
    <t>Rain Industries Ltd</t>
  </si>
  <si>
    <t>RAIN</t>
  </si>
  <si>
    <t>Bharat Rasayan Ltd</t>
  </si>
  <si>
    <t>BHARATRAS</t>
  </si>
  <si>
    <t>Imagicaaworld Entertainment Ltd</t>
  </si>
  <si>
    <t>IMAGICAA</t>
  </si>
  <si>
    <t>Ami Organics Ltd</t>
  </si>
  <si>
    <t>AMIORG</t>
  </si>
  <si>
    <t>Restaurant Brands Asia Ltd</t>
  </si>
  <si>
    <t>RBA</t>
  </si>
  <si>
    <t>TeamLease Services Ltd</t>
  </si>
  <si>
    <t>TEAMLEASE</t>
  </si>
  <si>
    <t>Nippon India ETF Gold BeES</t>
  </si>
  <si>
    <t>GOLDBEES</t>
  </si>
  <si>
    <t>Gold</t>
  </si>
  <si>
    <t>Dynamatic Technologies Ltd</t>
  </si>
  <si>
    <t>DYNAMATECH</t>
  </si>
  <si>
    <t>Heidelbergcement India Ltd</t>
  </si>
  <si>
    <t>HEIDELBERG</t>
  </si>
  <si>
    <t>Advanced Enzyme Technologies Ltd</t>
  </si>
  <si>
    <t>ADVENZYMES</t>
  </si>
  <si>
    <t>Gateway Distriparks Ltd</t>
  </si>
  <si>
    <t>GATEWAY</t>
  </si>
  <si>
    <t>Johnson Controls-Hitachi Air Conditioning India Ltd</t>
  </si>
  <si>
    <t>JCHAC</t>
  </si>
  <si>
    <t>Heritage Foods Ltd</t>
  </si>
  <si>
    <t>HERITGFOOD</t>
  </si>
  <si>
    <t>Rossari Biotech Ltd</t>
  </si>
  <si>
    <t>ROSSARI</t>
  </si>
  <si>
    <t>Sharda Cropchem Ltd</t>
  </si>
  <si>
    <t>SHARDACROP</t>
  </si>
  <si>
    <t>Jamna Auto Industries Ltd</t>
  </si>
  <si>
    <t>JAMNAAUTO</t>
  </si>
  <si>
    <t>MAS Financial Services Ltd</t>
  </si>
  <si>
    <t>MASFIN</t>
  </si>
  <si>
    <t>Manorama Industries Ltd</t>
  </si>
  <si>
    <t>MANORAMA</t>
  </si>
  <si>
    <t>Ujaas Energy Ltd</t>
  </si>
  <si>
    <t>UEL</t>
  </si>
  <si>
    <t>Borosil Ltd</t>
  </si>
  <si>
    <t>BOROLTD</t>
  </si>
  <si>
    <t>Healthcare Global Enterprises Ltd</t>
  </si>
  <si>
    <t>HCG</t>
  </si>
  <si>
    <t>Blue Cloud Softech Solutions Ltd</t>
  </si>
  <si>
    <t>BLUECLOUDS</t>
  </si>
  <si>
    <t>Harsha Engineers International Ltd</t>
  </si>
  <si>
    <t>HARSHA</t>
  </si>
  <si>
    <t>Thangamayil Jewellery Ltd</t>
  </si>
  <si>
    <t>THANGAMAYL</t>
  </si>
  <si>
    <t>Exicom Tele-Systems Ltd</t>
  </si>
  <si>
    <t>EXICOM</t>
  </si>
  <si>
    <t>Optiemus Infracom Ltd</t>
  </si>
  <si>
    <t>OPTIEMUS</t>
  </si>
  <si>
    <t>Aarti Drugs Ltd</t>
  </si>
  <si>
    <t>AARTIDRUGS</t>
  </si>
  <si>
    <t>Paras Defence and Space Technologies Ltd</t>
  </si>
  <si>
    <t>PARAS</t>
  </si>
  <si>
    <t>Ramky Infrastructure Ltd</t>
  </si>
  <si>
    <t>RAMKY</t>
  </si>
  <si>
    <t>Nocil Ltd</t>
  </si>
  <si>
    <t>NOCIL</t>
  </si>
  <si>
    <t>Lloyds Enterprises Ltd</t>
  </si>
  <si>
    <t>LLOYDSENT</t>
  </si>
  <si>
    <t>Trading Companies &amp; Distributors</t>
  </si>
  <si>
    <t>Bhagiradha Chemicals and Industries Ltd</t>
  </si>
  <si>
    <t>BHAGCHEM</t>
  </si>
  <si>
    <t>Pitti Engineering Ltd</t>
  </si>
  <si>
    <t>PITTIENG</t>
  </si>
  <si>
    <t>Banco Products (India) Ltd</t>
  </si>
  <si>
    <t>BANCOINDIA</t>
  </si>
  <si>
    <t>Shilchar Technologies Ltd</t>
  </si>
  <si>
    <t>SHILCTECH</t>
  </si>
  <si>
    <t>Subros Ltd</t>
  </si>
  <si>
    <t>SUBROS</t>
  </si>
  <si>
    <t>Ganesha Ecosphere Ltd</t>
  </si>
  <si>
    <t>GANECOS</t>
  </si>
  <si>
    <t>Thyrocare Technologies Ltd</t>
  </si>
  <si>
    <t>THYROCARE</t>
  </si>
  <si>
    <t>VRL Logistics Ltd</t>
  </si>
  <si>
    <t>VRLLOG</t>
  </si>
  <si>
    <t>WPIL Ltd</t>
  </si>
  <si>
    <t>WPIL</t>
  </si>
  <si>
    <t>Balmer Lawrie and Company Ltd</t>
  </si>
  <si>
    <t>BALMLAWRIE</t>
  </si>
  <si>
    <t>Wonderla Holidays Ltd</t>
  </si>
  <si>
    <t>WONDERLA</t>
  </si>
  <si>
    <t>Skipper Ltd</t>
  </si>
  <si>
    <t>SKIPPER</t>
  </si>
  <si>
    <t>Greenply Industries Ltd</t>
  </si>
  <si>
    <t>GREENPLY</t>
  </si>
  <si>
    <t>Grauer And Weil (India) Ltd</t>
  </si>
  <si>
    <t>GRAUWEIL</t>
  </si>
  <si>
    <t>EMS Ltd</t>
  </si>
  <si>
    <t>EMSLIMITED</t>
  </si>
  <si>
    <t>PC Jeweller Ltd</t>
  </si>
  <si>
    <t>PCJEWELLER</t>
  </si>
  <si>
    <t>Styrenix Performance Materials Ltd</t>
  </si>
  <si>
    <t>STYRENIX</t>
  </si>
  <si>
    <t>Jain Irrigation Systems Ltd</t>
  </si>
  <si>
    <t>JISLJALEQS</t>
  </si>
  <si>
    <t>Agricultural &amp; Farm Machinery</t>
  </si>
  <si>
    <t>Pearl Global Industries Ltd</t>
  </si>
  <si>
    <t>PGIL</t>
  </si>
  <si>
    <t>Moschip Technologies Ltd</t>
  </si>
  <si>
    <t>MOSCHIP</t>
  </si>
  <si>
    <t>Orissa Minerals Development Company Ltd</t>
  </si>
  <si>
    <t>ORISSAMINE</t>
  </si>
  <si>
    <t>Shanthi Gears Ltd</t>
  </si>
  <si>
    <t>SHANTIGEAR</t>
  </si>
  <si>
    <t>Tilaknagar Industries Ltd</t>
  </si>
  <si>
    <t>TI</t>
  </si>
  <si>
    <t>Hawkins Cookers Ltd</t>
  </si>
  <si>
    <t>HAWKINCOOK</t>
  </si>
  <si>
    <t>Spicejet Ltd</t>
  </si>
  <si>
    <t>SPICEJET</t>
  </si>
  <si>
    <t>Tinplate Company of India Ltd</t>
  </si>
  <si>
    <t>TINPLATE</t>
  </si>
  <si>
    <t>Jayaswal Neco Industries Ltd</t>
  </si>
  <si>
    <t>JAYNECOIND</t>
  </si>
  <si>
    <t>Oriana Power Ltd</t>
  </si>
  <si>
    <t>ORIANA</t>
  </si>
  <si>
    <t>Venus Pipes and Tubes Ltd</t>
  </si>
  <si>
    <t>VENUSPIPES</t>
  </si>
  <si>
    <t>Greenpanel Industries Ltd</t>
  </si>
  <si>
    <t>GREENPANEL</t>
  </si>
  <si>
    <t>Zaggle Prepaid Ocean Services Ltd</t>
  </si>
  <si>
    <t>ZAGGLE</t>
  </si>
  <si>
    <t>Bombay Dyeing and Mfg Co Ltd</t>
  </si>
  <si>
    <t>BOMDYEING</t>
  </si>
  <si>
    <t>Avantel Ltd</t>
  </si>
  <si>
    <t>AVANTEL</t>
  </si>
  <si>
    <t>Nippon India ETF Nifty 50 BeES</t>
  </si>
  <si>
    <t>NIFTYBEES</t>
  </si>
  <si>
    <t>Shaily Engineering Plastics Ltd</t>
  </si>
  <si>
    <t>SHAILY</t>
  </si>
  <si>
    <t>Fedbank Financial Services Ltd</t>
  </si>
  <si>
    <t>FEDFINA</t>
  </si>
  <si>
    <t>JTEKT India Ltd</t>
  </si>
  <si>
    <t>JTEKTINDIA</t>
  </si>
  <si>
    <t>Patel Engineering Ltd</t>
  </si>
  <si>
    <t>PATELENG</t>
  </si>
  <si>
    <t>Samhi Hotels Ltd</t>
  </si>
  <si>
    <t>SAMHI</t>
  </si>
  <si>
    <t>Spandana Sphoorty Financial Ltd</t>
  </si>
  <si>
    <t>SPANDANA</t>
  </si>
  <si>
    <t>Kingfa Science and Technology (India) Ltd</t>
  </si>
  <si>
    <t>KINGFA</t>
  </si>
  <si>
    <t>Gopal Snacks Ltd</t>
  </si>
  <si>
    <t>GOPAL</t>
  </si>
  <si>
    <t>Supriya Lifescience Ltd</t>
  </si>
  <si>
    <t>SUPRIYA</t>
  </si>
  <si>
    <t>Neogen Chemicals Ltd</t>
  </si>
  <si>
    <t>NEOGEN</t>
  </si>
  <si>
    <t>Cartrade Tech Ltd</t>
  </si>
  <si>
    <t>CARTRADE</t>
  </si>
  <si>
    <t>SG Mart Ltd</t>
  </si>
  <si>
    <t>SGMART</t>
  </si>
  <si>
    <t>Renewable Electricity</t>
  </si>
  <si>
    <t>Fineotex Chemical Ltd</t>
  </si>
  <si>
    <t>FCL</t>
  </si>
  <si>
    <t>Tide Water Oil Co India Ltd</t>
  </si>
  <si>
    <t>TIDEWATER</t>
  </si>
  <si>
    <t>Prime Focus Ltd</t>
  </si>
  <si>
    <t>PFOCUS</t>
  </si>
  <si>
    <t>Animation</t>
  </si>
  <si>
    <t>Polyplex Corp Ltd</t>
  </si>
  <si>
    <t>POLYPLEX</t>
  </si>
  <si>
    <t>JNK India Ltd</t>
  </si>
  <si>
    <t>JNKINDIA</t>
  </si>
  <si>
    <t>Shipping Corporation of India Land and Assets Ltd</t>
  </si>
  <si>
    <t>SCILAL</t>
  </si>
  <si>
    <t>Sula Vineyards Ltd</t>
  </si>
  <si>
    <t>SULA</t>
  </si>
  <si>
    <t>Yatharth Hospital &amp; Trauma Care Services Ltd</t>
  </si>
  <si>
    <t>YATHARTH</t>
  </si>
  <si>
    <t>LG Balakrishnan &amp; Bros Ltd</t>
  </si>
  <si>
    <t>LGBBROSLTD</t>
  </si>
  <si>
    <t>SeQuent Scientific Ltd</t>
  </si>
  <si>
    <t>SEQUENT</t>
  </si>
  <si>
    <t>Spright Agro Ltd</t>
  </si>
  <si>
    <t>SPRIGHT</t>
  </si>
  <si>
    <t>Shrem InvIT</t>
  </si>
  <si>
    <t>SHREMINVIT</t>
  </si>
  <si>
    <t>JTL Industries Ltd</t>
  </si>
  <si>
    <t>JTLIND</t>
  </si>
  <si>
    <t>TCI Express Ltd</t>
  </si>
  <si>
    <t>TCIEXP</t>
  </si>
  <si>
    <t>Greaves Cotton Ltd</t>
  </si>
  <si>
    <t>GREAVESCOT</t>
  </si>
  <si>
    <t>West Coast Paper Mills Ltd</t>
  </si>
  <si>
    <t>WSTCSTPAPR</t>
  </si>
  <si>
    <t>Savita Oil Technologies Ltd</t>
  </si>
  <si>
    <t>SOTL</t>
  </si>
  <si>
    <t>Innova Captab Ltd</t>
  </si>
  <si>
    <t>INNOVACAP</t>
  </si>
  <si>
    <t>Bajaj Consumer Care Ltd</t>
  </si>
  <si>
    <t>BAJAJCON</t>
  </si>
  <si>
    <t>Mahanagar Telephone Nigam Ltd</t>
  </si>
  <si>
    <t>MTNL</t>
  </si>
  <si>
    <t>Unichem Laboratories Ltd</t>
  </si>
  <si>
    <t>UNICHEMLAB</t>
  </si>
  <si>
    <t>Hikal Ltd</t>
  </si>
  <si>
    <t>HIKAL</t>
  </si>
  <si>
    <t>HPL Electric &amp; Power Ltd</t>
  </si>
  <si>
    <t>HPL</t>
  </si>
  <si>
    <t>Bannari Amman Sugars Ltd</t>
  </si>
  <si>
    <t>BANARISUG</t>
  </si>
  <si>
    <t>Sunflag Iron and Steel Co Ltd</t>
  </si>
  <si>
    <t>SUNFLAG</t>
  </si>
  <si>
    <t>DCX Systems Ltd</t>
  </si>
  <si>
    <t>DCXINDIA</t>
  </si>
  <si>
    <t>India Glycols Ltd</t>
  </si>
  <si>
    <t>INDIAGLYCO</t>
  </si>
  <si>
    <t>Jindal Poly Films Ltd</t>
  </si>
  <si>
    <t>JINDALPOLY</t>
  </si>
  <si>
    <t>Kewal Kiran Clothing Ltd</t>
  </si>
  <si>
    <t>KKCL</t>
  </si>
  <si>
    <t>Bhansali Engg Polymers Ltd</t>
  </si>
  <si>
    <t>BEPL</t>
  </si>
  <si>
    <t>Websol Energy System Ltd</t>
  </si>
  <si>
    <t>WEBELSOLAR</t>
  </si>
  <si>
    <t>KDDL Ltd</t>
  </si>
  <si>
    <t>KDDL</t>
  </si>
  <si>
    <t>Alembic Ltd</t>
  </si>
  <si>
    <t>ALEMBICLTD</t>
  </si>
  <si>
    <t>MPS Ltd</t>
  </si>
  <si>
    <t>MPSLTD</t>
  </si>
  <si>
    <t>Apeejay Surrendra Park Hotels Ltd</t>
  </si>
  <si>
    <t>PARKHOTELS</t>
  </si>
  <si>
    <t>Anup Engineering Ltd</t>
  </si>
  <si>
    <t>ANUP</t>
  </si>
  <si>
    <t>Nirlon Ltd</t>
  </si>
  <si>
    <t>NIRLON</t>
  </si>
  <si>
    <t>DCB Bank Ltd</t>
  </si>
  <si>
    <t>DCBBANK</t>
  </si>
  <si>
    <t>IndoStar Capital Finance Ltd</t>
  </si>
  <si>
    <t>INDOSTAR</t>
  </si>
  <si>
    <t>Seamec Ltd</t>
  </si>
  <si>
    <t>SEAMECLTD</t>
  </si>
  <si>
    <t>Oil &amp; Gas - Equipment &amp; Services</t>
  </si>
  <si>
    <t>Gujarat Themis Biosyn Ltd</t>
  </si>
  <si>
    <t>GUJTHEM</t>
  </si>
  <si>
    <t>Medi Assist Healthcare Services Ltd</t>
  </si>
  <si>
    <t>MEDIASSIST</t>
  </si>
  <si>
    <t>Nucleus Software Exports Ltd</t>
  </si>
  <si>
    <t>NUCLEUS</t>
  </si>
  <si>
    <t>Hinduja Global Solutions Ltd</t>
  </si>
  <si>
    <t>HGS</t>
  </si>
  <si>
    <t>Fiem Industries Ltd</t>
  </si>
  <si>
    <t>FIEMIND</t>
  </si>
  <si>
    <t>Sandhar Technologies Ltd</t>
  </si>
  <si>
    <t>SANDHAR</t>
  </si>
  <si>
    <t>Cigniti Technologies Ltd</t>
  </si>
  <si>
    <t>CIGNITITEC</t>
  </si>
  <si>
    <t>IRB InvIT Fund</t>
  </si>
  <si>
    <t>IRBINVIT</t>
  </si>
  <si>
    <t>Morepen Laboratories Ltd</t>
  </si>
  <si>
    <t>MOREPENLAB</t>
  </si>
  <si>
    <t>Hathway Cable and Datacom Ltd</t>
  </si>
  <si>
    <t>HATHWAY</t>
  </si>
  <si>
    <t>Cable &amp; D2H</t>
  </si>
  <si>
    <t>Motilal Oswal NASDAQ 100 ETF</t>
  </si>
  <si>
    <t>MON100</t>
  </si>
  <si>
    <t>Muthoot Microfin Ltd</t>
  </si>
  <si>
    <t>MUTHOOTMF</t>
  </si>
  <si>
    <t>Microfinancing</t>
  </si>
  <si>
    <t>PTC India Financial Services Ltd</t>
  </si>
  <si>
    <t>PFS</t>
  </si>
  <si>
    <t>Honda India Power Products Ltd</t>
  </si>
  <si>
    <t>HONDAPOWER</t>
  </si>
  <si>
    <t>Indian Metals and Ferro Alloys Ltd</t>
  </si>
  <si>
    <t>IMFA</t>
  </si>
  <si>
    <t>Swaraj Engines Ltd</t>
  </si>
  <si>
    <t>SWARAJENG</t>
  </si>
  <si>
    <t>V2 Retail Ltd</t>
  </si>
  <si>
    <t>V2RETAIL</t>
  </si>
  <si>
    <t>TCNS Clothing Co Ltd</t>
  </si>
  <si>
    <t>TCNSBRANDS</t>
  </si>
  <si>
    <t>Sanghvi Movers Ltd</t>
  </si>
  <si>
    <t>SANGHVIMOV</t>
  </si>
  <si>
    <t>Gensol Engineering Ltd</t>
  </si>
  <si>
    <t>GENSOL</t>
  </si>
  <si>
    <t>GTL Infrastructure Ltd</t>
  </si>
  <si>
    <t>GTLINFRA</t>
  </si>
  <si>
    <t>Navneet Education Ltd</t>
  </si>
  <si>
    <t>NAVNETEDUL</t>
  </si>
  <si>
    <t>Lumax AutoTechnologies Ltd</t>
  </si>
  <si>
    <t>LUMAXTECH</t>
  </si>
  <si>
    <t>Mahindra Logistics Ltd</t>
  </si>
  <si>
    <t>MAHLOG</t>
  </si>
  <si>
    <t>Prakash Industries Ltd</t>
  </si>
  <si>
    <t>PRAKASH</t>
  </si>
  <si>
    <t>Ashiana Housing Ltd</t>
  </si>
  <si>
    <t>ASHIANA</t>
  </si>
  <si>
    <t>Suraj Estate Developers Ltd</t>
  </si>
  <si>
    <t>SURAJEST</t>
  </si>
  <si>
    <t>Real Estate Rental, Development &amp; Operations</t>
  </si>
  <si>
    <t>Gufic Biosciences Ltd</t>
  </si>
  <si>
    <t>GUFICBIO</t>
  </si>
  <si>
    <t>Steel Strips Wheels Ltd</t>
  </si>
  <si>
    <t>SSWL</t>
  </si>
  <si>
    <t>Artemis Medicare Services Ltd</t>
  </si>
  <si>
    <t>ARTEMISMED</t>
  </si>
  <si>
    <t>Ddev Plastiks Industries Ltd</t>
  </si>
  <si>
    <t>DDEVPLASTIK</t>
  </si>
  <si>
    <t>Marine Electricals (India) Ltd</t>
  </si>
  <si>
    <t>MARINE</t>
  </si>
  <si>
    <t>Gokul Agro Resources Ltd</t>
  </si>
  <si>
    <t>GOKULAGRO</t>
  </si>
  <si>
    <t>RPG Life Sciences Limited</t>
  </si>
  <si>
    <t>RPGLIFE</t>
  </si>
  <si>
    <t>Dalmia Bharat Sugar and Industries Ltd</t>
  </si>
  <si>
    <t>DALMIASUG</t>
  </si>
  <si>
    <t>La Opala R G Ltd</t>
  </si>
  <si>
    <t>LAOPALA</t>
  </si>
  <si>
    <t>Kalyani Steels Ltd</t>
  </si>
  <si>
    <t>KSL</t>
  </si>
  <si>
    <t>Sundaram Clayton Ltd</t>
  </si>
  <si>
    <t>SUNCLAY</t>
  </si>
  <si>
    <t>Eveready Industries India Ltd</t>
  </si>
  <si>
    <t>EVEREADY</t>
  </si>
  <si>
    <t>Delta Corp Ltd</t>
  </si>
  <si>
    <t>DELTACORP</t>
  </si>
  <si>
    <t>Jeena Sikho Lifecare Ltd</t>
  </si>
  <si>
    <t>JSLL</t>
  </si>
  <si>
    <t>Avalon Technologies Ltd</t>
  </si>
  <si>
    <t>AVALON</t>
  </si>
  <si>
    <t>Shivalik Bimetal Controls Ltd</t>
  </si>
  <si>
    <t>SBCL</t>
  </si>
  <si>
    <t>Thirumalai Chemicals Ltd</t>
  </si>
  <si>
    <t>TIRUMALCHM</t>
  </si>
  <si>
    <t>Sky Gold Ltd</t>
  </si>
  <si>
    <t>SKYGOLD</t>
  </si>
  <si>
    <t>Datamatics Global Services Ltd</t>
  </si>
  <si>
    <t>DATAMATICS</t>
  </si>
  <si>
    <t>TVS Srichakra Ltd</t>
  </si>
  <si>
    <t>TVSSRICHAK</t>
  </si>
  <si>
    <t>Hindustan Oil Exploration Company Ltd</t>
  </si>
  <si>
    <t>HINDOILEXP</t>
  </si>
  <si>
    <t>Premier Explosives Ltd</t>
  </si>
  <si>
    <t>PREMEXPLN</t>
  </si>
  <si>
    <t>Salasar Techno Engineering Ltd</t>
  </si>
  <si>
    <t>SALASAR</t>
  </si>
  <si>
    <t>Stylam Industries Ltd</t>
  </si>
  <si>
    <t>STYLAMIND</t>
  </si>
  <si>
    <t>Huhtamaki India Ltd</t>
  </si>
  <si>
    <t>HUHTAMAKI</t>
  </si>
  <si>
    <t>Gujarat Industries Power Company Ltd</t>
  </si>
  <si>
    <t>GIPCL</t>
  </si>
  <si>
    <t>Refex Industries Ltd</t>
  </si>
  <si>
    <t>REFEX</t>
  </si>
  <si>
    <t>VST Tillers Tractors Ltd</t>
  </si>
  <si>
    <t>VSTTILLERS</t>
  </si>
  <si>
    <t>E2E Networks Ltd</t>
  </si>
  <si>
    <t>E2E</t>
  </si>
  <si>
    <t>Apollo Micro Systems Ltd</t>
  </si>
  <si>
    <t>APOLLO</t>
  </si>
  <si>
    <t>Venky's (India) Ltd</t>
  </si>
  <si>
    <t>VENKEYS</t>
  </si>
  <si>
    <t>Rajoo Engineers Ltd</t>
  </si>
  <si>
    <t>RAJOOENG</t>
  </si>
  <si>
    <t>Hi-Tech Pipes Ltd</t>
  </si>
  <si>
    <t>HITECH</t>
  </si>
  <si>
    <t>Tasty Bite Eatables Ltd</t>
  </si>
  <si>
    <t>TASTYBITE</t>
  </si>
  <si>
    <t>Arvind Smartspaces Ltd</t>
  </si>
  <si>
    <t>ARVSMART</t>
  </si>
  <si>
    <t>Fischer Medical Ventures Ltd</t>
  </si>
  <si>
    <t>FISCHER</t>
  </si>
  <si>
    <t>Maithan Alloys Ltd</t>
  </si>
  <si>
    <t>MAITHANALL</t>
  </si>
  <si>
    <t>Indraprastha Medical Corporation Ltd</t>
  </si>
  <si>
    <t>INDRAMEDCO</t>
  </si>
  <si>
    <t>Foseco India Ltd</t>
  </si>
  <si>
    <t>FOSECOIND</t>
  </si>
  <si>
    <t>Max Ventures and Industries Ltd</t>
  </si>
  <si>
    <t>MAXVIL</t>
  </si>
  <si>
    <t>SJS Enterprises Ltd</t>
  </si>
  <si>
    <t>SJS</t>
  </si>
  <si>
    <t>Capacite Infraprojects Ltd</t>
  </si>
  <si>
    <t>CAPACITE</t>
  </si>
  <si>
    <t>Quick Heal Technologies Ltd</t>
  </si>
  <si>
    <t>QUICKHEAL</t>
  </si>
  <si>
    <t>Dhani Services Ltd</t>
  </si>
  <si>
    <t>DHANI</t>
  </si>
  <si>
    <t>Ashapura Minechem Ltd</t>
  </si>
  <si>
    <t>ASHAPURMIN</t>
  </si>
  <si>
    <t>Suven Life Sciences Ltd</t>
  </si>
  <si>
    <t>SUVEN</t>
  </si>
  <si>
    <t>Bajel Projects Ltd</t>
  </si>
  <si>
    <t>BAJEL</t>
  </si>
  <si>
    <t>Electric Utilities</t>
  </si>
  <si>
    <t>Sindhu Trade Links Ltd</t>
  </si>
  <si>
    <t>SINDHUTRAD</t>
  </si>
  <si>
    <t>S H Kelkar and Company Ltd</t>
  </si>
  <si>
    <t>SHK</t>
  </si>
  <si>
    <t>Indoco Remedies Ltd</t>
  </si>
  <si>
    <t>INDOCO</t>
  </si>
  <si>
    <t>Flair Writing Industries Ltd</t>
  </si>
  <si>
    <t>FLAIR</t>
  </si>
  <si>
    <t>NRB Bearings Ltd</t>
  </si>
  <si>
    <t>NRBBEARING</t>
  </si>
  <si>
    <t>Repco Home Finance Ltd</t>
  </si>
  <si>
    <t>REPCOHOME</t>
  </si>
  <si>
    <t>Ge Power India Ltd</t>
  </si>
  <si>
    <t>GEPIL</t>
  </si>
  <si>
    <t>Sagar Cements Ltd</t>
  </si>
  <si>
    <t>SAGCEM</t>
  </si>
  <si>
    <t>Thejo Engineering Ltd</t>
  </si>
  <si>
    <t>THEJO</t>
  </si>
  <si>
    <t>Tinna Rubber and Infrastructure Ltd</t>
  </si>
  <si>
    <t>TINNARUBR</t>
  </si>
  <si>
    <t>Stanley Lifestyles Ltd</t>
  </si>
  <si>
    <t>STANLEY</t>
  </si>
  <si>
    <t>KCP Ltd</t>
  </si>
  <si>
    <t>KCP</t>
  </si>
  <si>
    <t>ideaForge Technology Ltd</t>
  </si>
  <si>
    <t>IDEAFORGE</t>
  </si>
  <si>
    <t>BF Utilities Ltd</t>
  </si>
  <si>
    <t>BFUTILITIE</t>
  </si>
  <si>
    <t>Wendt (India) Limited</t>
  </si>
  <si>
    <t>WENDT</t>
  </si>
  <si>
    <t>Vindhya Telelinks Ltd</t>
  </si>
  <si>
    <t>VINDHYATEL</t>
  </si>
  <si>
    <t>Somany Ceramics Ltd</t>
  </si>
  <si>
    <t>SOMANYCERA</t>
  </si>
  <si>
    <t>D P Abhushan Ltd</t>
  </si>
  <si>
    <t>DPABHUSHAN</t>
  </si>
  <si>
    <t>SEPC Ltd</t>
  </si>
  <si>
    <t>SEPC</t>
  </si>
  <si>
    <t>Marathon Nextgen Realty Ltd</t>
  </si>
  <si>
    <t>MARATHON</t>
  </si>
  <si>
    <t>CARE Ratings Ltd</t>
  </si>
  <si>
    <t>CARERATING</t>
  </si>
  <si>
    <t>JITF Infralogistics Ltd</t>
  </si>
  <si>
    <t>JITFINFRA</t>
  </si>
  <si>
    <t>Rajratan Global Wire Ltd</t>
  </si>
  <si>
    <t>RAJRATAN</t>
  </si>
  <si>
    <t>Dollar Industries Ltd</t>
  </si>
  <si>
    <t>DOLLAR</t>
  </si>
  <si>
    <t>Fino Payments Bank Ltd</t>
  </si>
  <si>
    <t>FINOPB</t>
  </si>
  <si>
    <t>SML Isuzu Ltd</t>
  </si>
  <si>
    <t>SMLISUZU</t>
  </si>
  <si>
    <t>Goodluck India Ltd</t>
  </si>
  <si>
    <t>GOODLUCK</t>
  </si>
  <si>
    <t>Precision Wires India Ltd</t>
  </si>
  <si>
    <t>PRECWIRE</t>
  </si>
  <si>
    <t>Spectrum Electrical Industries Ltd</t>
  </si>
  <si>
    <t>SPECTRUM</t>
  </si>
  <si>
    <t>Automotive Axles Ltd</t>
  </si>
  <si>
    <t>AUTOAXLES</t>
  </si>
  <si>
    <t>Shalby Ltd</t>
  </si>
  <si>
    <t>SHALBY</t>
  </si>
  <si>
    <t>Fusion Finance Ltd</t>
  </si>
  <si>
    <t>FUSION</t>
  </si>
  <si>
    <t>Vishnu Prakash R Punglia Ltd</t>
  </si>
  <si>
    <t>VPRPL</t>
  </si>
  <si>
    <t>Servotech Power Systems Ltd</t>
  </si>
  <si>
    <t>SERVOTECH</t>
  </si>
  <si>
    <t>Mayur Uniquoters Ltd</t>
  </si>
  <si>
    <t>MAYURUNIQ</t>
  </si>
  <si>
    <t>Genesys International Corporation Ltd</t>
  </si>
  <si>
    <t>GENESYS</t>
  </si>
  <si>
    <t>Man Industries (India) Ltd</t>
  </si>
  <si>
    <t>MANINDS</t>
  </si>
  <si>
    <t>Saksoft Ltd</t>
  </si>
  <si>
    <t>SAKSOFT</t>
  </si>
  <si>
    <t>MM Forgings Ltd</t>
  </si>
  <si>
    <t>MMFL</t>
  </si>
  <si>
    <t>Vadilal Industries Ltd</t>
  </si>
  <si>
    <t>VADILALIND</t>
  </si>
  <si>
    <t>RPSG Ventures Ltd</t>
  </si>
  <si>
    <t>RPSGVENT</t>
  </si>
  <si>
    <t>Abans Holdings Ltd</t>
  </si>
  <si>
    <t>AHL</t>
  </si>
  <si>
    <t>Confidence Petroleum India Ltd</t>
  </si>
  <si>
    <t>CONFIPET</t>
  </si>
  <si>
    <t>Jash Engineering Ltd</t>
  </si>
  <si>
    <t>JASH</t>
  </si>
  <si>
    <t>Vishnu Chemicals Ltd</t>
  </si>
  <si>
    <t>VISHNU</t>
  </si>
  <si>
    <t>Vertoz Advertising Ltd</t>
  </si>
  <si>
    <t>VERTOZ</t>
  </si>
  <si>
    <t>TCPL Packaging Ltd</t>
  </si>
  <si>
    <t>TCPLPACK</t>
  </si>
  <si>
    <t>HLE Glascoat Ltd</t>
  </si>
  <si>
    <t>HLEGLAS</t>
  </si>
  <si>
    <t>Nilkamal Ltd</t>
  </si>
  <si>
    <t>NILKAMAL</t>
  </si>
  <si>
    <t>Solara Active Pharma Sciences Ltd</t>
  </si>
  <si>
    <t>SOLARA</t>
  </si>
  <si>
    <t>Mangalam Cement Ltd</t>
  </si>
  <si>
    <t>MANGLMCEM</t>
  </si>
  <si>
    <t>Hindware Home Innovation Ltd</t>
  </si>
  <si>
    <t>HINDWAREAP</t>
  </si>
  <si>
    <t>Lotus Chocolate Company Ltd</t>
  </si>
  <si>
    <t>LOTUSCHO</t>
  </si>
  <si>
    <t>Kolte-Patil Developers Ltd</t>
  </si>
  <si>
    <t>KOLTEPATIL</t>
  </si>
  <si>
    <t>Insecticides (India) Ltd</t>
  </si>
  <si>
    <t>INSECTICID</t>
  </si>
  <si>
    <t>Indian Hume Pipe Company Ltd</t>
  </si>
  <si>
    <t>INDIANHUME</t>
  </si>
  <si>
    <t>Pokarna Ltd</t>
  </si>
  <si>
    <t>POKARNA</t>
  </si>
  <si>
    <t>Dolat Algotech Ltd</t>
  </si>
  <si>
    <t>DOLATALGO</t>
  </si>
  <si>
    <t>Novartis India Ltd</t>
  </si>
  <si>
    <t>NOVARTIND</t>
  </si>
  <si>
    <t>Goodyear India Ltd</t>
  </si>
  <si>
    <t>GOODYEAR</t>
  </si>
  <si>
    <t>PSP Projects Ltd</t>
  </si>
  <si>
    <t>PSPPROJECT</t>
  </si>
  <si>
    <t>Dishman Carbogen Amcis Ltd</t>
  </si>
  <si>
    <t>DCAL</t>
  </si>
  <si>
    <t>Rupa &amp; Company Ltd</t>
  </si>
  <si>
    <t>RUPA</t>
  </si>
  <si>
    <t>DISA India Ltd</t>
  </si>
  <si>
    <t>DISAQ</t>
  </si>
  <si>
    <t>Dish TV India Ltd</t>
  </si>
  <si>
    <t>DISHTV</t>
  </si>
  <si>
    <t>John Cockerill India Ltd</t>
  </si>
  <si>
    <t>COCKERILL</t>
  </si>
  <si>
    <t>Industrial Machinery &amp; Supplies &amp; Components</t>
  </si>
  <si>
    <t>Rashi Peripherals Ltd</t>
  </si>
  <si>
    <t>RPTECH</t>
  </si>
  <si>
    <t>Xpro India Ltd</t>
  </si>
  <si>
    <t>XPROINDIA</t>
  </si>
  <si>
    <t>Andrew Yule &amp; Co Ltd</t>
  </si>
  <si>
    <t>ANDREWYU</t>
  </si>
  <si>
    <t>SBI Gold ETF</t>
  </si>
  <si>
    <t>SETFGOLD</t>
  </si>
  <si>
    <t>EFC (I) Ltd</t>
  </si>
  <si>
    <t>EFCIL</t>
  </si>
  <si>
    <t>Distributors</t>
  </si>
  <si>
    <t>Dolphin Offshore Enterprises (India) Ltd</t>
  </si>
  <si>
    <t>DOLPHIN</t>
  </si>
  <si>
    <t>K.P. Energy Ltd</t>
  </si>
  <si>
    <t>KPEL</t>
  </si>
  <si>
    <t>Geojit Financial Services Ltd</t>
  </si>
  <si>
    <t>GEOJITFSL</t>
  </si>
  <si>
    <t>ESAF Small Finance Bank Limited</t>
  </si>
  <si>
    <t>ESAFSFB</t>
  </si>
  <si>
    <t>Accelya Solutions India Ltd</t>
  </si>
  <si>
    <t>ACCELYA</t>
  </si>
  <si>
    <t>Goldiam International Ltd</t>
  </si>
  <si>
    <t>GOLDIAM</t>
  </si>
  <si>
    <t>NIBE Ltd</t>
  </si>
  <si>
    <t>NIBE</t>
  </si>
  <si>
    <t>Lumax Industries Ltd</t>
  </si>
  <si>
    <t>LUMAXIND</t>
  </si>
  <si>
    <t>Dredging Corporation of India Ltd</t>
  </si>
  <si>
    <t>DREDGECORP</t>
  </si>
  <si>
    <t>Dredging</t>
  </si>
  <si>
    <t>Unitech Ltd</t>
  </si>
  <si>
    <t>UNITECH</t>
  </si>
  <si>
    <t>EIH Associated Hotels Ltd</t>
  </si>
  <si>
    <t>EIHAHOTELS</t>
  </si>
  <si>
    <t>Raghav Productivity Enhancers Ltd</t>
  </si>
  <si>
    <t>RPEL</t>
  </si>
  <si>
    <t>Nippon India ETF Nifty 1D Rate Liquid BeES</t>
  </si>
  <si>
    <t>LIQUIDBEES</t>
  </si>
  <si>
    <t>Mold-Tek Packaging Ltd</t>
  </si>
  <si>
    <t>MOLDTKPAC</t>
  </si>
  <si>
    <t>Monarch Networth Capital Ltd</t>
  </si>
  <si>
    <t>MONARCH</t>
  </si>
  <si>
    <t>Owais Metal and Mineral Processing Ltd</t>
  </si>
  <si>
    <t>OWAIS</t>
  </si>
  <si>
    <t>SMS Pharmaceuticals Ltd</t>
  </si>
  <si>
    <t>SMSPHARMA</t>
  </si>
  <si>
    <t>Globus Spirits Ltd</t>
  </si>
  <si>
    <t>GLOBUSSPR</t>
  </si>
  <si>
    <t>ADF Foods Ltd</t>
  </si>
  <si>
    <t>ADFFOODS</t>
  </si>
  <si>
    <t>HMA Agro Industries Ltd</t>
  </si>
  <si>
    <t>HMAAGRO</t>
  </si>
  <si>
    <t>IOL Chemicals and Pharmaceuticals Ltd</t>
  </si>
  <si>
    <t>IOLCP</t>
  </si>
  <si>
    <t>B L Kashyap and Sons Ltd</t>
  </si>
  <si>
    <t>BLKASHYAP</t>
  </si>
  <si>
    <t>Rane Holdings Ltd</t>
  </si>
  <si>
    <t>RANEHOLDIN</t>
  </si>
  <si>
    <t>Ajmera Realty &amp; Infra India Ltd</t>
  </si>
  <si>
    <t>AJMERA</t>
  </si>
  <si>
    <t>Federal-Mogul Goetze (India) Ltd</t>
  </si>
  <si>
    <t>FMGOETZE</t>
  </si>
  <si>
    <t>Stove Kraft Ltd</t>
  </si>
  <si>
    <t>STOVEKRAFT</t>
  </si>
  <si>
    <t>TIL Ltd</t>
  </si>
  <si>
    <t>TIL</t>
  </si>
  <si>
    <t>Sai Silks (Kalamandir) Ltd</t>
  </si>
  <si>
    <t>KALAMANDIR</t>
  </si>
  <si>
    <t>GRP Ltd</t>
  </si>
  <si>
    <t>GRPLTD</t>
  </si>
  <si>
    <t>Jubilant Industries Ltd</t>
  </si>
  <si>
    <t>JUBLINDS</t>
  </si>
  <si>
    <t>Panama Petrochem Ltd</t>
  </si>
  <si>
    <t>PANAMAPET</t>
  </si>
  <si>
    <t>Kalyani Investment Company Ltd</t>
  </si>
  <si>
    <t>KICL</t>
  </si>
  <si>
    <t>KP Green Engineering Ltd</t>
  </si>
  <si>
    <t>KPGEL</t>
  </si>
  <si>
    <t>Heavy Electrical Equipment</t>
  </si>
  <si>
    <t>Oriental Hotels Ltd</t>
  </si>
  <si>
    <t>ORIENTHOT</t>
  </si>
  <si>
    <t>Veritas (India) Ltd</t>
  </si>
  <si>
    <t>VERITAS</t>
  </si>
  <si>
    <t>Sasken Technologies Ltd</t>
  </si>
  <si>
    <t>SASKEN</t>
  </si>
  <si>
    <t>Tarsons Products Ltd</t>
  </si>
  <si>
    <t>TARSONS</t>
  </si>
  <si>
    <t>DEN Networks Ltd</t>
  </si>
  <si>
    <t>DEN</t>
  </si>
  <si>
    <t>Orient Green Power Company Ltd</t>
  </si>
  <si>
    <t>GREENPOWER</t>
  </si>
  <si>
    <t>Barbeque-Nation Hospitality Ltd</t>
  </si>
  <si>
    <t>BARBEQUE</t>
  </si>
  <si>
    <t>Unicommerce eSolutions Ltd</t>
  </si>
  <si>
    <t>UNIECOM</t>
  </si>
  <si>
    <t>Paramount Communications Ltd</t>
  </si>
  <si>
    <t>PARACABLES</t>
  </si>
  <si>
    <t>Cosmo First Ltd</t>
  </si>
  <si>
    <t>COSMOFIRST</t>
  </si>
  <si>
    <t>Pennar Industries Ltd</t>
  </si>
  <si>
    <t>PENIND</t>
  </si>
  <si>
    <t>Themis Medicare Ltd</t>
  </si>
  <si>
    <t>THEMISMED</t>
  </si>
  <si>
    <t>Sanstar Ltd</t>
  </si>
  <si>
    <t>SANSTAR</t>
  </si>
  <si>
    <t>Landmark Cars Ltd</t>
  </si>
  <si>
    <t>LANDMARK</t>
  </si>
  <si>
    <t>Cupid Ltd</t>
  </si>
  <si>
    <t>CUPID</t>
  </si>
  <si>
    <t>Universal Cables Ltd</t>
  </si>
  <si>
    <t>UNIVCABLES</t>
  </si>
  <si>
    <t>DEE Development Engineers Ltd</t>
  </si>
  <si>
    <t>DEEDEV</t>
  </si>
  <si>
    <t>India Pesticides Ltd</t>
  </si>
  <si>
    <t>IPL</t>
  </si>
  <si>
    <t>Epack Durable Ltd</t>
  </si>
  <si>
    <t>EPACK</t>
  </si>
  <si>
    <t>Nitin Spinners Ltd</t>
  </si>
  <si>
    <t>NITINSPIN</t>
  </si>
  <si>
    <t>Dreamfolks Services Ltd</t>
  </si>
  <si>
    <t>DREAMFOLKS</t>
  </si>
  <si>
    <t>Carysil Ltd</t>
  </si>
  <si>
    <t>CARYSIL</t>
  </si>
  <si>
    <t>Welspun Specialty Solutions Ltd</t>
  </si>
  <si>
    <t>WELSPLSOL</t>
  </si>
  <si>
    <t>DCW Ltd</t>
  </si>
  <si>
    <t>DCW</t>
  </si>
  <si>
    <t>Meghmani Organics Ltd</t>
  </si>
  <si>
    <t>MOL</t>
  </si>
  <si>
    <t>Astec Lifesciences Ltd</t>
  </si>
  <si>
    <t>ASTEC</t>
  </si>
  <si>
    <t>Krsnaa Diagnostics Ltd</t>
  </si>
  <si>
    <t>KRSNAA</t>
  </si>
  <si>
    <t>Jyoti Structures Ltd</t>
  </si>
  <si>
    <t>JYOTISTRUC</t>
  </si>
  <si>
    <t>Apollo Pipes Ltd</t>
  </si>
  <si>
    <t>APOLLOPIPE</t>
  </si>
  <si>
    <t>Sanghi Industries Ltd</t>
  </si>
  <si>
    <t>SANGHIIND</t>
  </si>
  <si>
    <t>Deccan Gold Mines Ltd</t>
  </si>
  <si>
    <t>DECNGOLD</t>
  </si>
  <si>
    <t>Mukand Ltd</t>
  </si>
  <si>
    <t>MUKANDLTD</t>
  </si>
  <si>
    <t>TTK Healthcare Ltd</t>
  </si>
  <si>
    <t>TTKHLTCARE</t>
  </si>
  <si>
    <t>Axiscades Technologies Ltd</t>
  </si>
  <si>
    <t>AXISCADES</t>
  </si>
  <si>
    <t>Tatva Chintan Pharma Chem Ltd</t>
  </si>
  <si>
    <t>TATVA</t>
  </si>
  <si>
    <t>Parag Milk Foods Ltd</t>
  </si>
  <si>
    <t>PARAGMILK</t>
  </si>
  <si>
    <t>Kody Technolab Ltd</t>
  </si>
  <si>
    <t>KODYTECH</t>
  </si>
  <si>
    <t>Kitex Garments Ltd</t>
  </si>
  <si>
    <t>KITEX</t>
  </si>
  <si>
    <t>Omaxe Ltd</t>
  </si>
  <si>
    <t>OMAXE</t>
  </si>
  <si>
    <t>Vakrangee Limited</t>
  </si>
  <si>
    <t>VAKRANGEE</t>
  </si>
  <si>
    <t>Nalwa Sons Investments Ltd</t>
  </si>
  <si>
    <t>NSIL</t>
  </si>
  <si>
    <t>Satin Creditcare Network Ltd</t>
  </si>
  <si>
    <t>SATIN</t>
  </si>
  <si>
    <t>S.P.Apparels Ltd</t>
  </si>
  <si>
    <t>SPAL</t>
  </si>
  <si>
    <t>Ugro Capital Ltd</t>
  </si>
  <si>
    <t>UGROCAP</t>
  </si>
  <si>
    <t>GKW Ltd</t>
  </si>
  <si>
    <t>GKWLIMITED</t>
  </si>
  <si>
    <t>Amrutanjan Health Care Ltd</t>
  </si>
  <si>
    <t>AMRUTANJAN</t>
  </si>
  <si>
    <t>IKIO Lighting Ltd</t>
  </si>
  <si>
    <t>IKIO</t>
  </si>
  <si>
    <t>Uniparts India Ltd</t>
  </si>
  <si>
    <t>UNIPARTS</t>
  </si>
  <si>
    <t>Suratwwala Business Group Ltd</t>
  </si>
  <si>
    <t>SBGLP</t>
  </si>
  <si>
    <t>Praveg Ltd</t>
  </si>
  <si>
    <t>PRAVEG</t>
  </si>
  <si>
    <t>Rossell India Ltd</t>
  </si>
  <si>
    <t>ROSSELLIND</t>
  </si>
  <si>
    <t>Seshasayee Paper and Boards Ltd</t>
  </si>
  <si>
    <t>SESHAPAPER</t>
  </si>
  <si>
    <t>Cantabil Retail India Ltd</t>
  </si>
  <si>
    <t>CANTABIL</t>
  </si>
  <si>
    <t>Talbros Automotive Components Ltd</t>
  </si>
  <si>
    <t>TALBROAUTO</t>
  </si>
  <si>
    <t>IFGL Refractories Ltd</t>
  </si>
  <si>
    <t>IFGLEXPOR</t>
  </si>
  <si>
    <t>Andhra Paper Ltd</t>
  </si>
  <si>
    <t>ANDHRAPAP</t>
  </si>
  <si>
    <t>Vidhi Specialty Food Ingredients Ltd</t>
  </si>
  <si>
    <t>VIDHIING</t>
  </si>
  <si>
    <t>Deep Industries Ltd</t>
  </si>
  <si>
    <t>DEEPINDS</t>
  </si>
  <si>
    <t>Summit Securities Ltd</t>
  </si>
  <si>
    <t>SUMMITSEC</t>
  </si>
  <si>
    <t>Siyaram Silk Mills Ltd</t>
  </si>
  <si>
    <t>SIYSIL</t>
  </si>
  <si>
    <t>Apcotex Industries Ltd</t>
  </si>
  <si>
    <t>APCOTEXIND</t>
  </si>
  <si>
    <t>63 Moons Technologies Ltd</t>
  </si>
  <si>
    <t>63MOONS</t>
  </si>
  <si>
    <t>BLS E-Services Ltd</t>
  </si>
  <si>
    <t>BLSE</t>
  </si>
  <si>
    <t>Navkar Corporation Ltd</t>
  </si>
  <si>
    <t>NAVKARCORP</t>
  </si>
  <si>
    <t>Hariom Pipe Industries Ltd</t>
  </si>
  <si>
    <t>HARIOMPIPE</t>
  </si>
  <si>
    <t>ICICI Prudential Nifty 50 ETF</t>
  </si>
  <si>
    <t>NIFTYIETF</t>
  </si>
  <si>
    <t>Tanfac Industries Ltd</t>
  </si>
  <si>
    <t>TANFACIND</t>
  </si>
  <si>
    <t>Gocl Corporation Ltd</t>
  </si>
  <si>
    <t>GOCLCORP</t>
  </si>
  <si>
    <t>BF Investment Ltd</t>
  </si>
  <si>
    <t>BFINVEST</t>
  </si>
  <si>
    <t>Updater Services Ltd</t>
  </si>
  <si>
    <t>UDS</t>
  </si>
  <si>
    <t>Pnb Gilts Ltd</t>
  </si>
  <si>
    <t>PNBGILTS</t>
  </si>
  <si>
    <t>Nelco Ltd</t>
  </si>
  <si>
    <t>NELCO</t>
  </si>
  <si>
    <t>Hubtown Ltd</t>
  </si>
  <si>
    <t>HUBTOWN</t>
  </si>
  <si>
    <t>GPT Infraprojects Ltd</t>
  </si>
  <si>
    <t>GPTINFRA</t>
  </si>
  <si>
    <t>TechNVision Ventures Ltd</t>
  </si>
  <si>
    <t>TECHNVISN</t>
  </si>
  <si>
    <t>Igarashi Motors India Ltd</t>
  </si>
  <si>
    <t>IGARASHI</t>
  </si>
  <si>
    <t>Everest Kanto Cylinder Ltd</t>
  </si>
  <si>
    <t>EKC</t>
  </si>
  <si>
    <t>Jaiprakash Associates Ltd</t>
  </si>
  <si>
    <t>JPASSOCIAT</t>
  </si>
  <si>
    <t>Ram Ratna Wires Ltd</t>
  </si>
  <si>
    <t>RAMRAT</t>
  </si>
  <si>
    <t>Yasho Industries Ltd</t>
  </si>
  <si>
    <t>YASHO</t>
  </si>
  <si>
    <t>I G Petrochemicals Ltd</t>
  </si>
  <si>
    <t>IGPL</t>
  </si>
  <si>
    <t>Suryoday Small Finance Bank Ltd</t>
  </si>
  <si>
    <t>SURYODAY</t>
  </si>
  <si>
    <t>Som Distilleries and Breweries Ltd</t>
  </si>
  <si>
    <t>SDBL</t>
  </si>
  <si>
    <t>Alicon Castalloy Ltd</t>
  </si>
  <si>
    <t>ALICON</t>
  </si>
  <si>
    <t>Master Trust Ltd</t>
  </si>
  <si>
    <t>MASTERTR</t>
  </si>
  <si>
    <t>Antony Waste Handling Cell Ltd</t>
  </si>
  <si>
    <t>AWHCL</t>
  </si>
  <si>
    <t>D Link (India) Limited</t>
  </si>
  <si>
    <t>DLINKINDIA</t>
  </si>
  <si>
    <t>Vardhman Special Steels Ltd</t>
  </si>
  <si>
    <t>VSSL</t>
  </si>
  <si>
    <t>SG Finserve Ltd</t>
  </si>
  <si>
    <t>SGFIN</t>
  </si>
  <si>
    <t>Advait Infratech Ltd</t>
  </si>
  <si>
    <t>ADVAIT</t>
  </si>
  <si>
    <t>Electrical Components &amp; Equipment</t>
  </si>
  <si>
    <t>JISLDVREQS</t>
  </si>
  <si>
    <t>HIL Ltd</t>
  </si>
  <si>
    <t>HIL</t>
  </si>
  <si>
    <t>Prataap Snacks Ltd</t>
  </si>
  <si>
    <t>DIAMONDYD</t>
  </si>
  <si>
    <t>Aeroflex Industries Ltd</t>
  </si>
  <si>
    <t>AEROFLEX</t>
  </si>
  <si>
    <t>Veranda Learning Solutions Ltd</t>
  </si>
  <si>
    <t>VERANDA</t>
  </si>
  <si>
    <t>Hester Biosciences Ltd</t>
  </si>
  <si>
    <t>HESTERBIO</t>
  </si>
  <si>
    <t>Agro Tech Foods Ltd</t>
  </si>
  <si>
    <t>ATFL</t>
  </si>
  <si>
    <t>Mufin Green Finance Ltd</t>
  </si>
  <si>
    <t>MUFIN</t>
  </si>
  <si>
    <t>PIX Transmissions Ltd</t>
  </si>
  <si>
    <t>PIXTRANS</t>
  </si>
  <si>
    <t>Walchandnagar Industries Ltd</t>
  </si>
  <si>
    <t>WALCHANNAG</t>
  </si>
  <si>
    <t>Sangam (India) Ltd</t>
  </si>
  <si>
    <t>SANGAMIND</t>
  </si>
  <si>
    <t>Jagran Prakashan Ltd</t>
  </si>
  <si>
    <t>JAGRAN</t>
  </si>
  <si>
    <t>Sigachi Industries Ltd</t>
  </si>
  <si>
    <t>SIGACHI</t>
  </si>
  <si>
    <t>Gandhar Oil Refinery (INDIA) Ltd</t>
  </si>
  <si>
    <t>GANDHAR</t>
  </si>
  <si>
    <t>Expleo Solutions Ltd</t>
  </si>
  <si>
    <t>EXPLEOSOL</t>
  </si>
  <si>
    <t>Yatra Online Ltd</t>
  </si>
  <si>
    <t>YATRA</t>
  </si>
  <si>
    <t>Wonder Electricals Ltd</t>
  </si>
  <si>
    <t>WEL</t>
  </si>
  <si>
    <t>TAJ GVK Hotels and Resorts Ltd</t>
  </si>
  <si>
    <t>TAJGVK</t>
  </si>
  <si>
    <t>Wheels India Ltd</t>
  </si>
  <si>
    <t>WHEELS</t>
  </si>
  <si>
    <t>Kotak Gold Etf</t>
  </si>
  <si>
    <t>GOLD1</t>
  </si>
  <si>
    <t>Platinum Industries Ltd</t>
  </si>
  <si>
    <t>PLATIND</t>
  </si>
  <si>
    <t>Alpex Solar Ltd</t>
  </si>
  <si>
    <t>ALPEXSOLAR</t>
  </si>
  <si>
    <t>Balmer Lawrie Investments Ltd</t>
  </si>
  <si>
    <t>BLIL</t>
  </si>
  <si>
    <t>Divgi TorqTransfer Systems Ltd</t>
  </si>
  <si>
    <t>DIVGIITTS</t>
  </si>
  <si>
    <t>Centum Electronics Ltd</t>
  </si>
  <si>
    <t>CENTUM</t>
  </si>
  <si>
    <t>Ramco Industries Ltd</t>
  </si>
  <si>
    <t>RAMCOIND</t>
  </si>
  <si>
    <t>Dynacons Systems and Solutions Ltd</t>
  </si>
  <si>
    <t>DSSL</t>
  </si>
  <si>
    <t>Bombay Super Hybrid Seeds Ltd</t>
  </si>
  <si>
    <t>BSHSL</t>
  </si>
  <si>
    <t>Oriental Rail Infrastructure Ltd</t>
  </si>
  <si>
    <t>ORIRAIL</t>
  </si>
  <si>
    <t>Kiri Industries Ltd</t>
  </si>
  <si>
    <t>KIRIINDUS</t>
  </si>
  <si>
    <t>Heranba Industries Ltd</t>
  </si>
  <si>
    <t>HERANBA</t>
  </si>
  <si>
    <t>HDFC Gold Exchange Traded Fund</t>
  </si>
  <si>
    <t>HDFCGOLD</t>
  </si>
  <si>
    <t>Madhya Bharat Agro Products Ltd</t>
  </si>
  <si>
    <t>MBAPL</t>
  </si>
  <si>
    <t>ICICI Prudential Gold ETF</t>
  </si>
  <si>
    <t>GOLDIETF</t>
  </si>
  <si>
    <t>KKRRAFTON Developers Limited</t>
  </si>
  <si>
    <t>KDL</t>
  </si>
  <si>
    <t>Dr Agarwal's Eye Hospital Ltd</t>
  </si>
  <si>
    <t>DRAGARWQ</t>
  </si>
  <si>
    <t>Sterling Tools Ltd</t>
  </si>
  <si>
    <t>STERTOOLS</t>
  </si>
  <si>
    <t>Nippon India ETF Nifty Next 50 Junior BeES</t>
  </si>
  <si>
    <t>JUNIORBEES</t>
  </si>
  <si>
    <t>Jindal Drilling and Industries Ltd</t>
  </si>
  <si>
    <t>JINDRILL</t>
  </si>
  <si>
    <t>G M Breweries Ltd</t>
  </si>
  <si>
    <t>GMBREW</t>
  </si>
  <si>
    <t>Indo Tech Transformers Ltd</t>
  </si>
  <si>
    <t>INDOTECH</t>
  </si>
  <si>
    <t>Udaipur Cement Works Ltd</t>
  </si>
  <si>
    <t>UDAICEMENT</t>
  </si>
  <si>
    <t>Hercules Hoists Ltd</t>
  </si>
  <si>
    <t>HERCULES</t>
  </si>
  <si>
    <t>Kilburn Engineering Ltd</t>
  </si>
  <si>
    <t>KLBRENG-B</t>
  </si>
  <si>
    <t>India Power Corporation Ltd</t>
  </si>
  <si>
    <t>DPSCLTD</t>
  </si>
  <si>
    <t>Agarwal Industrial Corporation Ltd</t>
  </si>
  <si>
    <t>AGARIND</t>
  </si>
  <si>
    <t>Motisons Jewellers Ltd</t>
  </si>
  <si>
    <t>MOTISONS</t>
  </si>
  <si>
    <t>Apparel &amp; Accessories Retailers</t>
  </si>
  <si>
    <t>Bharat Wire Ropes Ltd</t>
  </si>
  <si>
    <t>BHARATWIRE</t>
  </si>
  <si>
    <t>Shriram Properties Ltd</t>
  </si>
  <si>
    <t>SHRIRAMPPS</t>
  </si>
  <si>
    <t>GTPL Hathway Ltd</t>
  </si>
  <si>
    <t>GTPL</t>
  </si>
  <si>
    <t>Southern Petrochemical Industries Corporation Ltd</t>
  </si>
  <si>
    <t>SPIC</t>
  </si>
  <si>
    <t>Paushak Ltd</t>
  </si>
  <si>
    <t>PAUSHAKLTD</t>
  </si>
  <si>
    <t>Forbes Precision Tools and Machine Parts Ltd</t>
  </si>
  <si>
    <t>TOTEM</t>
  </si>
  <si>
    <t>Excel Industries Ltd</t>
  </si>
  <si>
    <t>EXCELINDUS</t>
  </si>
  <si>
    <t>Reliance Industrial Infrastructure Ltd</t>
  </si>
  <si>
    <t>RIIL</t>
  </si>
  <si>
    <t>Om Infra Ltd</t>
  </si>
  <si>
    <t>OMINFRAL</t>
  </si>
  <si>
    <t>ASM Technologies Ltd</t>
  </si>
  <si>
    <t>ASMTEC</t>
  </si>
  <si>
    <t>Sirca Paints India Ltd</t>
  </si>
  <si>
    <t>SIRCA</t>
  </si>
  <si>
    <t>Oriental Aromatics Ltd</t>
  </si>
  <si>
    <t>OAL</t>
  </si>
  <si>
    <t>Dcm Shriram Industries Ltd</t>
  </si>
  <si>
    <t>DCMSRIND</t>
  </si>
  <si>
    <t>Kokuyo Camlin Ltd</t>
  </si>
  <si>
    <t>KOKUYOCMLN</t>
  </si>
  <si>
    <t>Media Matrix Worldwide Ltd</t>
  </si>
  <si>
    <t>MMWL</t>
  </si>
  <si>
    <t>Fedders Holding Ltd</t>
  </si>
  <si>
    <t>FEDDERSHOL</t>
  </si>
  <si>
    <t>Eco Recycling Ltd</t>
  </si>
  <si>
    <t>ECORECO</t>
  </si>
  <si>
    <t>Automobile Corp Of Goa Ltd</t>
  </si>
  <si>
    <t>ACGL</t>
  </si>
  <si>
    <t>Fratelli Vineyards Ltd</t>
  </si>
  <si>
    <t>TINNATFL</t>
  </si>
  <si>
    <t>Kesar India Ltd</t>
  </si>
  <si>
    <t>KESAR</t>
  </si>
  <si>
    <t>Real Estate Development</t>
  </si>
  <si>
    <t>Atul Auto Ltd</t>
  </si>
  <si>
    <t>ATULAUTO</t>
  </si>
  <si>
    <t>Three Wheelers</t>
  </si>
  <si>
    <t>Elpro International Ltd</t>
  </si>
  <si>
    <t>ELPROINTL</t>
  </si>
  <si>
    <t>Peninsula Land Ltd</t>
  </si>
  <si>
    <t>PENINLAND</t>
  </si>
  <si>
    <t>Fairchem Organics Ltd</t>
  </si>
  <si>
    <t>FAIRCHEMOR</t>
  </si>
  <si>
    <t>Roto Pumps Ltd</t>
  </si>
  <si>
    <t>ROTO</t>
  </si>
  <si>
    <t>Rane (Madras) Ltd</t>
  </si>
  <si>
    <t>RML</t>
  </si>
  <si>
    <t>Madras Fertilizers Ltd</t>
  </si>
  <si>
    <t>MADRASFERT</t>
  </si>
  <si>
    <t>Shanti Educational Initiatives Ltd</t>
  </si>
  <si>
    <t>SEIL</t>
  </si>
  <si>
    <t>Ador Welding Ltd</t>
  </si>
  <si>
    <t>ADORWELD</t>
  </si>
  <si>
    <t>BCL Industries Ltd</t>
  </si>
  <si>
    <t>BCLIND</t>
  </si>
  <si>
    <t>Everest Industries Ltd</t>
  </si>
  <si>
    <t>EVERESTIND</t>
  </si>
  <si>
    <t>Building Products - Prefab Structures</t>
  </si>
  <si>
    <t>Zota Health Care Ltd</t>
  </si>
  <si>
    <t>ZOTA</t>
  </si>
  <si>
    <t>Hi-Tech Gears Ltd</t>
  </si>
  <si>
    <t>HITECHGEAR</t>
  </si>
  <si>
    <t>Precision Camshafts Ltd</t>
  </si>
  <si>
    <t>PRECAM</t>
  </si>
  <si>
    <t>Bigbloc Construction Ltd</t>
  </si>
  <si>
    <t>BIGBLOC</t>
  </si>
  <si>
    <t>Camlin Fine Sciences Ltd</t>
  </si>
  <si>
    <t>CAMLINFINE</t>
  </si>
  <si>
    <t>Mishtann Foods Ltd</t>
  </si>
  <si>
    <t>MISHTANN</t>
  </si>
  <si>
    <t>Amines and Plasticizers Ltd</t>
  </si>
  <si>
    <t>AMNPLST</t>
  </si>
  <si>
    <t>GNA Axles Ltd</t>
  </si>
  <si>
    <t>GNA</t>
  </si>
  <si>
    <t>Salzer Electronics Ltd</t>
  </si>
  <si>
    <t>SALZERELEC</t>
  </si>
  <si>
    <t>Sadhana Nitro Chem Ltd</t>
  </si>
  <si>
    <t>SADHNANIQ</t>
  </si>
  <si>
    <t>India Nippon Electricals Ltd</t>
  </si>
  <si>
    <t>INDNIPPON</t>
  </si>
  <si>
    <t>Rama Steel Tubes Ltd</t>
  </si>
  <si>
    <t>RAMASTEEL</t>
  </si>
  <si>
    <t>Jyoti Resins and Adhesives Ltd</t>
  </si>
  <si>
    <t>JYOTIRES</t>
  </si>
  <si>
    <t>Pondy Oxides and Chemicals Ltd</t>
  </si>
  <si>
    <t>POCL</t>
  </si>
  <si>
    <t>Sportking India Ltd</t>
  </si>
  <si>
    <t>SPORTKING</t>
  </si>
  <si>
    <t>MIC Electronics Ltd</t>
  </si>
  <si>
    <t>MICEL</t>
  </si>
  <si>
    <t>Irm Energy Ltd</t>
  </si>
  <si>
    <t>IRMENERGY</t>
  </si>
  <si>
    <t>Tourism Finance Corporation of India Ltd</t>
  </si>
  <si>
    <t>TFCILTD</t>
  </si>
  <si>
    <t>Arman Financial Services Ltd</t>
  </si>
  <si>
    <t>ARMANFIN</t>
  </si>
  <si>
    <t>Borosil Scientific Ltd</t>
  </si>
  <si>
    <t>BOROSCI</t>
  </si>
  <si>
    <t>Filatex India Ltd</t>
  </si>
  <si>
    <t>FILATEX</t>
  </si>
  <si>
    <t>Subex Ltd</t>
  </si>
  <si>
    <t>SUBEXLTD</t>
  </si>
  <si>
    <t>Century Enka Ltd</t>
  </si>
  <si>
    <t>CENTENKA</t>
  </si>
  <si>
    <t>Windlas Biotech Ltd</t>
  </si>
  <si>
    <t>WINDLAS</t>
  </si>
  <si>
    <t>Likhitha Infrastructure Ltd</t>
  </si>
  <si>
    <t>LIKHITHA</t>
  </si>
  <si>
    <t>Allsec Technologies Ltd</t>
  </si>
  <si>
    <t>ALLSEC</t>
  </si>
  <si>
    <t>India Motor Parts &amp; Accessories Ltd</t>
  </si>
  <si>
    <t>IMPAL</t>
  </si>
  <si>
    <t>Systematix Corporate Services Ltd</t>
  </si>
  <si>
    <t>SYSTMTXC</t>
  </si>
  <si>
    <t>Yamuna Syndicate Ltd</t>
  </si>
  <si>
    <t>YSL</t>
  </si>
  <si>
    <t>Yuken India Ltd</t>
  </si>
  <si>
    <t>YUKEN</t>
  </si>
  <si>
    <t>5Paisa Capital Ltd</t>
  </si>
  <si>
    <t>5PAISA</t>
  </si>
  <si>
    <t>Texmaco Infrastructure &amp; Holdings Ltd</t>
  </si>
  <si>
    <t>TEXINFRA</t>
  </si>
  <si>
    <t>Rico Auto Industries Ltd</t>
  </si>
  <si>
    <t>RICOAUTO</t>
  </si>
  <si>
    <t>TV Today Network Limited</t>
  </si>
  <si>
    <t>TVTODAY</t>
  </si>
  <si>
    <t>AMIC Forging Ltd</t>
  </si>
  <si>
    <t>AMIC</t>
  </si>
  <si>
    <t>Steel</t>
  </si>
  <si>
    <t>BMW Industries Ltd</t>
  </si>
  <si>
    <t>BMW</t>
  </si>
  <si>
    <t>Last Mile Enterprises Ltd</t>
  </si>
  <si>
    <t>LASTMILE</t>
  </si>
  <si>
    <t>Manali Petrochemicals Ltd</t>
  </si>
  <si>
    <t>MANALIPETC</t>
  </si>
  <si>
    <t>Shiva Cement Ltd</t>
  </si>
  <si>
    <t>SHIVACEM</t>
  </si>
  <si>
    <t>Vascon Engineers Ltd</t>
  </si>
  <si>
    <t>VASCONEQ</t>
  </si>
  <si>
    <t>Kellton Tech Solutions Ltd</t>
  </si>
  <si>
    <t>KELLTONTEC</t>
  </si>
  <si>
    <t>GPT Healthcare Ltd</t>
  </si>
  <si>
    <t>GPTHEALTH</t>
  </si>
  <si>
    <t>Tamilnadu Newsprint &amp; Papers Ltd</t>
  </si>
  <si>
    <t>TNPL</t>
  </si>
  <si>
    <t>Popular Vehicles and Services Ltd</t>
  </si>
  <si>
    <t>PVSL</t>
  </si>
  <si>
    <t>Dhunseri Ventures Ltd</t>
  </si>
  <si>
    <t>DVL</t>
  </si>
  <si>
    <t>Steel Exchange India Ltd</t>
  </si>
  <si>
    <t>STEELXIND</t>
  </si>
  <si>
    <t>Mangalore Chemicals and Fertilisers Ltd</t>
  </si>
  <si>
    <t>MANGCHEFER</t>
  </si>
  <si>
    <t>Matrimony.Com Ltd</t>
  </si>
  <si>
    <t>MATRIMONY</t>
  </si>
  <si>
    <t>Eimco Elecon (India) Ltd</t>
  </si>
  <si>
    <t>EIMCOELECO</t>
  </si>
  <si>
    <t>Krishana Phoschem Ltd</t>
  </si>
  <si>
    <t>KRISHANA</t>
  </si>
  <si>
    <t>Suyog Telematics Ltd</t>
  </si>
  <si>
    <t>SUYOG</t>
  </si>
  <si>
    <t>Aurum Proptech Ltd</t>
  </si>
  <si>
    <t>AURUM</t>
  </si>
  <si>
    <t>JG Chemicals Ltd</t>
  </si>
  <si>
    <t>JGCHEM</t>
  </si>
  <si>
    <t>Selan Exploration Technology Ltd</t>
  </si>
  <si>
    <t>SELAN</t>
  </si>
  <si>
    <t>Remus Pharmaceuticals Ltd</t>
  </si>
  <si>
    <t>REMUS</t>
  </si>
  <si>
    <t>NIIT Ltd</t>
  </si>
  <si>
    <t>NIITLTD</t>
  </si>
  <si>
    <t>SMC Global Securities Ltd</t>
  </si>
  <si>
    <t>SMCGLOBAL</t>
  </si>
  <si>
    <t>Kernex Microsystems (India) Ltd</t>
  </si>
  <si>
    <t>KERNEX</t>
  </si>
  <si>
    <t>Hind Rectifiers Ltd</t>
  </si>
  <si>
    <t>HIRECT</t>
  </si>
  <si>
    <t>Butterfly Gandhimathi Appliances Ltd</t>
  </si>
  <si>
    <t>BUTTERFLY</t>
  </si>
  <si>
    <t>Syncom Formulations (India) Ltd</t>
  </si>
  <si>
    <t>SYNCOMF</t>
  </si>
  <si>
    <t>Swelect Energy Systems Ltd</t>
  </si>
  <si>
    <t>SWELECTES</t>
  </si>
  <si>
    <t>Brightcom Group Ltd</t>
  </si>
  <si>
    <t>BCG</t>
  </si>
  <si>
    <t>Ramco Systems Ltd</t>
  </si>
  <si>
    <t>RAMCOSYS</t>
  </si>
  <si>
    <t>Timex Group India Ltd</t>
  </si>
  <si>
    <t>TIMEX</t>
  </si>
  <si>
    <t>Andhra Sugars Ltd</t>
  </si>
  <si>
    <t>ANDHRSUGAR</t>
  </si>
  <si>
    <t>Marsons Ltd</t>
  </si>
  <si>
    <t>MARSONS</t>
  </si>
  <si>
    <t>Ngl Fine Chem Ltd</t>
  </si>
  <si>
    <t>NGLFINE</t>
  </si>
  <si>
    <t>ULTRAMARINE &amp; PIGMENTS Ltd</t>
  </si>
  <si>
    <t>ULTRAMAR</t>
  </si>
  <si>
    <t>Centrum Capital Ltd</t>
  </si>
  <si>
    <t>CENTRUM</t>
  </si>
  <si>
    <t>Kotak Nifty 50 ETF</t>
  </si>
  <si>
    <t>NIFTY1</t>
  </si>
  <si>
    <t>RIR Power Electronics Ltd</t>
  </si>
  <si>
    <t>RIR</t>
  </si>
  <si>
    <t>Punjab Chemicals and Crop Protection Ltd</t>
  </si>
  <si>
    <t>PUNJABCHEM</t>
  </si>
  <si>
    <t>One Point One Solutions Ltd</t>
  </si>
  <si>
    <t>ONEPOINT</t>
  </si>
  <si>
    <t>Solex Energy Ltd</t>
  </si>
  <si>
    <t>SOLEX</t>
  </si>
  <si>
    <t>Kopran Ltd</t>
  </si>
  <si>
    <t>KOPRAN</t>
  </si>
  <si>
    <t>Macpower CNC Machines Ltd</t>
  </si>
  <si>
    <t>MACPOWER</t>
  </si>
  <si>
    <t>Mukka Proteins Ltd</t>
  </si>
  <si>
    <t>MUKKA</t>
  </si>
  <si>
    <t>Allcargo Gati Ltd</t>
  </si>
  <si>
    <t>ACLGATI</t>
  </si>
  <si>
    <t>Knowledge Marine &amp; Engineering Works Ltd</t>
  </si>
  <si>
    <t>KMEW</t>
  </si>
  <si>
    <t>Marine Transportation</t>
  </si>
  <si>
    <t>Spacenet Enterprises India Ltd</t>
  </si>
  <si>
    <t>SPCENET</t>
  </si>
  <si>
    <t>Taneja Aerospace and Aviation Ltd</t>
  </si>
  <si>
    <t>TANAA</t>
  </si>
  <si>
    <t>Eraaya Lifespaces Ltd</t>
  </si>
  <si>
    <t>ERAAYA</t>
  </si>
  <si>
    <t>Associated Alcohols &amp; Breweries Ltd</t>
  </si>
  <si>
    <t>ASALCBR</t>
  </si>
  <si>
    <t>Aaswa Trading and Exports Ltd</t>
  </si>
  <si>
    <t>TCC</t>
  </si>
  <si>
    <t>Real Estate Services</t>
  </si>
  <si>
    <t>Polo Queen Industrial and Fintech Ltd</t>
  </si>
  <si>
    <t>PQIF</t>
  </si>
  <si>
    <t>Himatsingka Seide Ltd</t>
  </si>
  <si>
    <t>HIMATSEIDE</t>
  </si>
  <si>
    <t>Shree Digvijay Cement Co Ltd</t>
  </si>
  <si>
    <t>SHREDIGCEM</t>
  </si>
  <si>
    <t>Kirloskar Electric Company Ltd</t>
  </si>
  <si>
    <t>KECL</t>
  </si>
  <si>
    <t>KMC Speciality Hospitals (India) Ltd</t>
  </si>
  <si>
    <t>KMCSHIL</t>
  </si>
  <si>
    <t>Wardwizard Innovations &amp; Mobility Ltd</t>
  </si>
  <si>
    <t>WARDINMOBI</t>
  </si>
  <si>
    <t>Shankara Building Products Ltd</t>
  </si>
  <si>
    <t>SHANKARA</t>
  </si>
  <si>
    <t>MSP Steel &amp; Power Ltd</t>
  </si>
  <si>
    <t>MSPL</t>
  </si>
  <si>
    <t>Kabra Extrusion Technik Ltd</t>
  </si>
  <si>
    <t>KABRAEXTRU</t>
  </si>
  <si>
    <t>Cosmic CRF Ltd</t>
  </si>
  <si>
    <t>COSMICCRF</t>
  </si>
  <si>
    <t>Rishabh Instruments Ltd</t>
  </si>
  <si>
    <t>RISHABH</t>
  </si>
  <si>
    <t>Avadh Sugar &amp; Energy Ltd</t>
  </si>
  <si>
    <t>AVADHSUGAR</t>
  </si>
  <si>
    <t>AVT Natural Products Ltd</t>
  </si>
  <si>
    <t>AVTNPL</t>
  </si>
  <si>
    <t>Wealth First Portfolio Managers Ltd</t>
  </si>
  <si>
    <t>WEALTH</t>
  </si>
  <si>
    <t>HLV Ltd</t>
  </si>
  <si>
    <t>HLVLTD</t>
  </si>
  <si>
    <t>CFF Fluid Control Ltd</t>
  </si>
  <si>
    <t>CFF</t>
  </si>
  <si>
    <t>Aerospace &amp; Defense</t>
  </si>
  <si>
    <t>Lincoln Pharmaceuticals Ltd</t>
  </si>
  <si>
    <t>LINCOLN</t>
  </si>
  <si>
    <t>Hexa Tradex Ltd</t>
  </si>
  <si>
    <t>HEXATRADEX</t>
  </si>
  <si>
    <t>Sunshine Capital Ltd</t>
  </si>
  <si>
    <t>SCL</t>
  </si>
  <si>
    <t>Z F Steering Gear (India) Ltd</t>
  </si>
  <si>
    <t>ZFSTEERING</t>
  </si>
  <si>
    <t>Prakash Pipes Ltd</t>
  </si>
  <si>
    <t>PPL</t>
  </si>
  <si>
    <t>Xchanging Solutions Ltd</t>
  </si>
  <si>
    <t>XCHANGING</t>
  </si>
  <si>
    <t>Dwarikesh Sugar Industries Ltd</t>
  </si>
  <si>
    <t>DWARKESH</t>
  </si>
  <si>
    <t>Monte Carlo Fashions Ltd</t>
  </si>
  <si>
    <t>MONTECARLO</t>
  </si>
  <si>
    <t>Kamdhenu Ltd</t>
  </si>
  <si>
    <t>KAMDHENU</t>
  </si>
  <si>
    <t>Snowman Logistics Ltd</t>
  </si>
  <si>
    <t>SNOWMAN</t>
  </si>
  <si>
    <t>Capital Small Finance Bank Ltd</t>
  </si>
  <si>
    <t>CAPITALSFB</t>
  </si>
  <si>
    <t>Dhampur Sugar Mills Ltd</t>
  </si>
  <si>
    <t>DHAMPURSUG</t>
  </si>
  <si>
    <t>NDR Auto Components Ltd</t>
  </si>
  <si>
    <t>NDRAUTO</t>
  </si>
  <si>
    <t>Beta Drugs Ltd</t>
  </si>
  <si>
    <t>BETA</t>
  </si>
  <si>
    <t>Chemfab Alkalis Ltd</t>
  </si>
  <si>
    <t>CHEMFAB</t>
  </si>
  <si>
    <t>Saurashtra Cement Ltd</t>
  </si>
  <si>
    <t>SAURASHCEM</t>
  </si>
  <si>
    <t>Ester Industries Ltd</t>
  </si>
  <si>
    <t>ESTER</t>
  </si>
  <si>
    <t>Signpost India Ltd</t>
  </si>
  <si>
    <t>SIGNPOST</t>
  </si>
  <si>
    <t>Basilic Fly Studio Ltd</t>
  </si>
  <si>
    <t>BASILIC</t>
  </si>
  <si>
    <t>Asian Star Co Ltd</t>
  </si>
  <si>
    <t>ASTAR</t>
  </si>
  <si>
    <t>Automotive Stampings and Assemblies Ltd</t>
  </si>
  <si>
    <t>ASAL</t>
  </si>
  <si>
    <t>Aptech Ltd</t>
  </si>
  <si>
    <t>APTECHT</t>
  </si>
  <si>
    <t>Uttam Sugar Mills Ltd</t>
  </si>
  <si>
    <t>UTTAMSUGAR</t>
  </si>
  <si>
    <t>Dynamic Cables Ltd</t>
  </si>
  <si>
    <t>DYCL</t>
  </si>
  <si>
    <t>Beekay Steel Industries Ltd</t>
  </si>
  <si>
    <t>BEEKAY</t>
  </si>
  <si>
    <t>Kuantum Papers Ltd</t>
  </si>
  <si>
    <t>KUANTUM</t>
  </si>
  <si>
    <t>SPML Infra Ltd</t>
  </si>
  <si>
    <t>SPMLINFRA</t>
  </si>
  <si>
    <t>Sakuma Exports Ltd</t>
  </si>
  <si>
    <t>SAKUMA</t>
  </si>
  <si>
    <t>New Delhi Television Ltd</t>
  </si>
  <si>
    <t>NDTV</t>
  </si>
  <si>
    <t>GIC Housing Finance Ltd</t>
  </si>
  <si>
    <t>GICHSGFIN</t>
  </si>
  <si>
    <t>R K Swamy Ltd</t>
  </si>
  <si>
    <t>RKSWAMY</t>
  </si>
  <si>
    <t>Crest Ventures Ltd</t>
  </si>
  <si>
    <t>CREST</t>
  </si>
  <si>
    <t>Trident Techlabs Ltd</t>
  </si>
  <si>
    <t>TECHLABS</t>
  </si>
  <si>
    <t>Khazanchi Jewellers Ltd</t>
  </si>
  <si>
    <t>KHAZANCHI</t>
  </si>
  <si>
    <t>Apparel, Accessories &amp; Luxury Goods</t>
  </si>
  <si>
    <t>Best Agrolife Ltd</t>
  </si>
  <si>
    <t>BESTAGRO</t>
  </si>
  <si>
    <t>Panorama Studios International Ltd</t>
  </si>
  <si>
    <t>PANORAMA</t>
  </si>
  <si>
    <t>Mercury Ev-Tech Ltd</t>
  </si>
  <si>
    <t>MERCURYEV</t>
  </si>
  <si>
    <t>Steelcast Ltd</t>
  </si>
  <si>
    <t>STEELCAS</t>
  </si>
  <si>
    <t>Asian Energy Services Ltd</t>
  </si>
  <si>
    <t>ASIANENE</t>
  </si>
  <si>
    <t>Control Print Ltd</t>
  </si>
  <si>
    <t>CONTROLPR</t>
  </si>
  <si>
    <t>Raj Rayon Industries Ltd</t>
  </si>
  <si>
    <t>RAJRILTD</t>
  </si>
  <si>
    <t>Credo Brands Marketing Ltd</t>
  </si>
  <si>
    <t>MUFTI</t>
  </si>
  <si>
    <t>Men's Clothing</t>
  </si>
  <si>
    <t>Urja Global Ltd</t>
  </si>
  <si>
    <t>URJA</t>
  </si>
  <si>
    <t>Vardhman Holdings Ltd</t>
  </si>
  <si>
    <t>VHL</t>
  </si>
  <si>
    <t>Saint-Gobain Sekurit India Ltd</t>
  </si>
  <si>
    <t>SAINTGOBAIN</t>
  </si>
  <si>
    <t>VLS Finance Ltd</t>
  </si>
  <si>
    <t>VLSFINANCE</t>
  </si>
  <si>
    <t>Bliss GVS Pharma Ltd</t>
  </si>
  <si>
    <t>BLISSGVS</t>
  </si>
  <si>
    <t>Alphalogic Techsys Ltd</t>
  </si>
  <si>
    <t>ALPHALOGIC</t>
  </si>
  <si>
    <t>Chaman Lal Setia Exports Ltd</t>
  </si>
  <si>
    <t>CLSEL</t>
  </si>
  <si>
    <t>Mafatlal Industries Ltd</t>
  </si>
  <si>
    <t>MAFATIND</t>
  </si>
  <si>
    <t>3B Blackbio DX Ltd</t>
  </si>
  <si>
    <t>3BBLACKBIO</t>
  </si>
  <si>
    <t>Fertilizers &amp; Agricultural Chemicals</t>
  </si>
  <si>
    <t>Kamdhenu Ventures Ltd</t>
  </si>
  <si>
    <t>KAMOPAINTS</t>
  </si>
  <si>
    <t>Sandesh Ltd</t>
  </si>
  <si>
    <t>SANDESH</t>
  </si>
  <si>
    <t>Nelcast Ltd</t>
  </si>
  <si>
    <t>NELCAST</t>
  </si>
  <si>
    <t>Oswal Greentech Ltd</t>
  </si>
  <si>
    <t>OSWALGREEN</t>
  </si>
  <si>
    <t>Indo Amines Ltd</t>
  </si>
  <si>
    <t>INDOAMIN</t>
  </si>
  <si>
    <t>Arihant Superstructures Ltd</t>
  </si>
  <si>
    <t>ARIHANTSUP</t>
  </si>
  <si>
    <t>Arrow Greentech Ltd</t>
  </si>
  <si>
    <t>ARROWGREEN</t>
  </si>
  <si>
    <t>Electrotherm (India) Ltd</t>
  </si>
  <si>
    <t>ELECTHERM</t>
  </si>
  <si>
    <t>Sri Adhikari Brothers Television Network Ltd</t>
  </si>
  <si>
    <t>SABTNL</t>
  </si>
  <si>
    <t>Saraswati Commercial (India) Ltd</t>
  </si>
  <si>
    <t>ZSARACOM</t>
  </si>
  <si>
    <t>Ksolves India Ltd</t>
  </si>
  <si>
    <t>KSOLVES</t>
  </si>
  <si>
    <t>Dharmaj Crop Guard Ltd</t>
  </si>
  <si>
    <t>DHARMAJ</t>
  </si>
  <si>
    <t>Pakka Limited</t>
  </si>
  <si>
    <t>PAKKA</t>
  </si>
  <si>
    <t>Waaree Technologies Ltd</t>
  </si>
  <si>
    <t>WAAREE</t>
  </si>
  <si>
    <t>Sat Industries Ltd</t>
  </si>
  <si>
    <t>SATINDLTD</t>
  </si>
  <si>
    <t>Ganesh Green Bharat Ltd</t>
  </si>
  <si>
    <t>GGBL</t>
  </si>
  <si>
    <t>Tribhovandas Bhimji Zaveri Ltd</t>
  </si>
  <si>
    <t>TBZ</t>
  </si>
  <si>
    <t>Vashu Bhagnani Industries Ltd</t>
  </si>
  <si>
    <t>POOJAENT</t>
  </si>
  <si>
    <t>Manoj Vaibhav Gems N Jewellers Ltd</t>
  </si>
  <si>
    <t>MVGJL</t>
  </si>
  <si>
    <t>Windsor Machines Ltd</t>
  </si>
  <si>
    <t>WINDMACHIN</t>
  </si>
  <si>
    <t>Allied Digital Services Ltd</t>
  </si>
  <si>
    <t>ADSL</t>
  </si>
  <si>
    <t>Enkei Wheels (India) Ltd</t>
  </si>
  <si>
    <t>ENKEIWHEL</t>
  </si>
  <si>
    <t>Faze Three Ltd</t>
  </si>
  <si>
    <t>FAZE3Q</t>
  </si>
  <si>
    <t>Vinyas Innovative Technologies Ltd</t>
  </si>
  <si>
    <t>VINYAS</t>
  </si>
  <si>
    <t>Indo Rama Synthetics (India) Ltd</t>
  </si>
  <si>
    <t>INDORAMA</t>
  </si>
  <si>
    <t>Panacea Biotec Ltd</t>
  </si>
  <si>
    <t>PANACEABIO</t>
  </si>
  <si>
    <t>Sika Interplant Systems Ltd</t>
  </si>
  <si>
    <t>SIKA</t>
  </si>
  <si>
    <t>Ceinsys Tech Ltd</t>
  </si>
  <si>
    <t>CEINSYSTECH</t>
  </si>
  <si>
    <t>NACL Industries Ltd</t>
  </si>
  <si>
    <t>NACLIND</t>
  </si>
  <si>
    <t>State Trading Corporation of India Ltd</t>
  </si>
  <si>
    <t>STCINDIA</t>
  </si>
  <si>
    <t>Gulshan Polyols Ltd</t>
  </si>
  <si>
    <t>GULPOLY</t>
  </si>
  <si>
    <t>Satia Industries Ltd</t>
  </si>
  <si>
    <t>SATIA</t>
  </si>
  <si>
    <t>Allcargo Terminals Ltd</t>
  </si>
  <si>
    <t>ATL</t>
  </si>
  <si>
    <t>AGI Infra Ltd</t>
  </si>
  <si>
    <t>AGIIL</t>
  </si>
  <si>
    <t>Max India Ltd</t>
  </si>
  <si>
    <t>MAXIND</t>
  </si>
  <si>
    <t>Kriti Industries (India) Limited</t>
  </si>
  <si>
    <t>KRITI</t>
  </si>
  <si>
    <t>Veefin Solutions Ltd</t>
  </si>
  <si>
    <t>VEEFIN</t>
  </si>
  <si>
    <t>Application Software</t>
  </si>
  <si>
    <t>Transindia Real Estate Ltd</t>
  </si>
  <si>
    <t>TREL</t>
  </si>
  <si>
    <t>Ganesh Benzoplast Ltd</t>
  </si>
  <si>
    <t>GANESHBE</t>
  </si>
  <si>
    <t>Vilas Transcore Ltd</t>
  </si>
  <si>
    <t>VILAS</t>
  </si>
  <si>
    <t>Nahar Spinning Mills Ltd</t>
  </si>
  <si>
    <t>NAHARSPING</t>
  </si>
  <si>
    <t>Sahana System Ltd</t>
  </si>
  <si>
    <t>SAHANA</t>
  </si>
  <si>
    <t>BEML Land Assets Ltd</t>
  </si>
  <si>
    <t>BLAL</t>
  </si>
  <si>
    <t>Radhika Jeweltech Ltd</t>
  </si>
  <si>
    <t>RADHIKAJWE</t>
  </si>
  <si>
    <t>Jay Bharat Maruti Ltd</t>
  </si>
  <si>
    <t>JAYBARMARU</t>
  </si>
  <si>
    <t>Ravindra Energy Ltd</t>
  </si>
  <si>
    <t>RELTD</t>
  </si>
  <si>
    <t>IST Ltd</t>
  </si>
  <si>
    <t>ISTLTD</t>
  </si>
  <si>
    <t>Magadh Sugar &amp; Energy Ltd</t>
  </si>
  <si>
    <t>MAGADSUGAR</t>
  </si>
  <si>
    <t>Heubach Colorants India Ltd</t>
  </si>
  <si>
    <t>HEUBACHIND</t>
  </si>
  <si>
    <t>20 Microns Ltd</t>
  </si>
  <si>
    <t>20MICRONS</t>
  </si>
  <si>
    <t>Lancer Container Lines Ltd</t>
  </si>
  <si>
    <t>LANCER</t>
  </si>
  <si>
    <t>Ice Make Refrigeration Ltd</t>
  </si>
  <si>
    <t>ICEMAKE</t>
  </si>
  <si>
    <t>RACL Geartech Ltd</t>
  </si>
  <si>
    <t>RACLGEAR</t>
  </si>
  <si>
    <t>Finkurve Financial Services Ltd</t>
  </si>
  <si>
    <t>FINKURVE</t>
  </si>
  <si>
    <t>Filatex Fashions Ltd</t>
  </si>
  <si>
    <t>FILATFASH</t>
  </si>
  <si>
    <t>Shalimar Paints Ltd</t>
  </si>
  <si>
    <t>SHALPAINTS</t>
  </si>
  <si>
    <t>Pudumjee Paper Products Ltd</t>
  </si>
  <si>
    <t>PDMJEPAPER</t>
  </si>
  <si>
    <t>Asian Granito India Ltd</t>
  </si>
  <si>
    <t>ASIANTILES</t>
  </si>
  <si>
    <t>Bajaj Healthcare Ltd</t>
  </si>
  <si>
    <t>BAJAJHCARE</t>
  </si>
  <si>
    <t>AGS Transact Technologies Ltd</t>
  </si>
  <si>
    <t>AGSTRA</t>
  </si>
  <si>
    <t>Zodiac Energy Ltd</t>
  </si>
  <si>
    <t>ZODIAC</t>
  </si>
  <si>
    <t>Sutlej Textiles and Industries Ltd</t>
  </si>
  <si>
    <t>SUTLEJTEX</t>
  </si>
  <si>
    <t>Vimta Labs Ltd</t>
  </si>
  <si>
    <t>VIMTALABS</t>
  </si>
  <si>
    <t>GHCL Textiles Ltd</t>
  </si>
  <si>
    <t>GHCLTEXTIL</t>
  </si>
  <si>
    <t>Bharat Parenterals Ltd</t>
  </si>
  <si>
    <t>BPLPHARMA</t>
  </si>
  <si>
    <t>Uniphos Enterprises Ltd</t>
  </si>
  <si>
    <t>UNIENTER</t>
  </si>
  <si>
    <t>Innovana Thinklabs Ltd</t>
  </si>
  <si>
    <t>INNOVANA</t>
  </si>
  <si>
    <t>Vintage Coffee and Beverages Ltd</t>
  </si>
  <si>
    <t>VINCOFE</t>
  </si>
  <si>
    <t>Kothari Petrochemicals Ltd</t>
  </si>
  <si>
    <t>KOTHARIPET</t>
  </si>
  <si>
    <t>Industrial and Prudential Investment Co Ltd</t>
  </si>
  <si>
    <t>INDPRUD</t>
  </si>
  <si>
    <t>Voith Paper Fabrics India Ltd</t>
  </si>
  <si>
    <t>VOITHPAPR</t>
  </si>
  <si>
    <t>VL E-Governance &amp; IT Solutions Ltd</t>
  </si>
  <si>
    <t>VLEGOV</t>
  </si>
  <si>
    <t>Tuticorin Alkali Chemicals and Fertilizers Ltd</t>
  </si>
  <si>
    <t>TUTIALKA</t>
  </si>
  <si>
    <t>Valiant Organics Ltd</t>
  </si>
  <si>
    <t>VALIANTORG</t>
  </si>
  <si>
    <t>TGV SRAAC Ltd</t>
  </si>
  <si>
    <t>TGVSL</t>
  </si>
  <si>
    <t>RSWM Ltd</t>
  </si>
  <si>
    <t>RSWM</t>
  </si>
  <si>
    <t>Elin Electronics Ltd</t>
  </si>
  <si>
    <t>ELIN</t>
  </si>
  <si>
    <t>Aimtron Electronics Ltd</t>
  </si>
  <si>
    <t>AIMTRON</t>
  </si>
  <si>
    <t>Anuh Pharma Ltd</t>
  </si>
  <si>
    <t>ANUHPHR</t>
  </si>
  <si>
    <t>MMP Industries Ltd</t>
  </si>
  <si>
    <t>MMP</t>
  </si>
  <si>
    <t>NCL Industries Ltd</t>
  </si>
  <si>
    <t>NCLIND</t>
  </si>
  <si>
    <t>CSL Finance Ltd</t>
  </si>
  <si>
    <t>CSLFINANCE</t>
  </si>
  <si>
    <t>Benares Hotels Ltd</t>
  </si>
  <si>
    <t>BENARAS</t>
  </si>
  <si>
    <t>Rushil Decor Ltd</t>
  </si>
  <si>
    <t>RUSHIL</t>
  </si>
  <si>
    <t>Orient Paper and Industries Ltd</t>
  </si>
  <si>
    <t>ORIENTPPR</t>
  </si>
  <si>
    <t>Visaka Industries Ltd</t>
  </si>
  <si>
    <t>VISAKAIND</t>
  </si>
  <si>
    <t>Jaykay Enterprises Ltd</t>
  </si>
  <si>
    <t>JAYKAY</t>
  </si>
  <si>
    <t>Infobeans Technologies Ltd</t>
  </si>
  <si>
    <t>INFOBEAN</t>
  </si>
  <si>
    <t>Foods and Inns Ltd</t>
  </si>
  <si>
    <t>FOODSIN</t>
  </si>
  <si>
    <t>Bajaj Steel Industries Ltd</t>
  </si>
  <si>
    <t>BAJAJST</t>
  </si>
  <si>
    <t>Entertainment Network (India) Ltd</t>
  </si>
  <si>
    <t>ENIL</t>
  </si>
  <si>
    <t>Radio</t>
  </si>
  <si>
    <t>Jayant Agro-Organics Ltd</t>
  </si>
  <si>
    <t>JAYAGROGN</t>
  </si>
  <si>
    <t>Dhanlaxmi Bank Ltd</t>
  </si>
  <si>
    <t>DHANBANK</t>
  </si>
  <si>
    <t>Essar Shipping Ltd</t>
  </si>
  <si>
    <t>ESSARSHPNG</t>
  </si>
  <si>
    <t>Krystal Integrated Services Ltd</t>
  </si>
  <si>
    <t>KRYSTAL</t>
  </si>
  <si>
    <t>SBC Exports Ltd</t>
  </si>
  <si>
    <t>SBC</t>
  </si>
  <si>
    <t>Zuari Industries Ltd</t>
  </si>
  <si>
    <t>ZUARIIND</t>
  </si>
  <si>
    <t>Munjal Auto Industries Ltd</t>
  </si>
  <si>
    <t>MUNJALAU</t>
  </si>
  <si>
    <t>Chemcon Speciality Chemicals Ltd</t>
  </si>
  <si>
    <t>CHEMCON</t>
  </si>
  <si>
    <t>Meson Valves India Ltd</t>
  </si>
  <si>
    <t>MESON</t>
  </si>
  <si>
    <t>Algoquant Fintech Ltd</t>
  </si>
  <si>
    <t>AQFINTECH</t>
  </si>
  <si>
    <t>Hardwyn India Ltd</t>
  </si>
  <si>
    <t>HARDWYN</t>
  </si>
  <si>
    <t>Building Products - Glass</t>
  </si>
  <si>
    <t>Rhetan TMT Ltd</t>
  </si>
  <si>
    <t>RHETAN</t>
  </si>
  <si>
    <t>Bodal Chemicals Ltd</t>
  </si>
  <si>
    <t>BODALCHEM</t>
  </si>
  <si>
    <t>Emkay Taps and Cutting Tools Ltd</t>
  </si>
  <si>
    <t>EMKAYTOOLS</t>
  </si>
  <si>
    <t>Jagsonpal Pharmaceuticals Ltd</t>
  </si>
  <si>
    <t>JAGSNPHARM</t>
  </si>
  <si>
    <t>K&amp;R Rail Engineering Ltd</t>
  </si>
  <si>
    <t>KRRAIL</t>
  </si>
  <si>
    <t>Sastasundar Ventures Ltd</t>
  </si>
  <si>
    <t>SASTASUNDR</t>
  </si>
  <si>
    <t>Tracxn Technologies Ltd</t>
  </si>
  <si>
    <t>TRACXN</t>
  </si>
  <si>
    <t>Sree Rayalaseema Hi-Strength Hypo Ltd</t>
  </si>
  <si>
    <t>SRHHYPOLTD</t>
  </si>
  <si>
    <t>TAAL Enterprises Ltd</t>
  </si>
  <si>
    <t>TAALENT</t>
  </si>
  <si>
    <t>Investment Trust of India Ltd</t>
  </si>
  <si>
    <t>THEINVEST</t>
  </si>
  <si>
    <t>Creative Newtech Ltd</t>
  </si>
  <si>
    <t>CREATIVE</t>
  </si>
  <si>
    <t>Primo Chemicals Ltd</t>
  </si>
  <si>
    <t>PRIMO</t>
  </si>
  <si>
    <t>Mindteck (India) Ltd</t>
  </si>
  <si>
    <t>MINDTECK</t>
  </si>
  <si>
    <t>Renaissance Global Ltd</t>
  </si>
  <si>
    <t>RGL</t>
  </si>
  <si>
    <t>Transpek Industry Ltd</t>
  </si>
  <si>
    <t>TRANSPEK</t>
  </si>
  <si>
    <t>Ambika Cotton Mills Ltd</t>
  </si>
  <si>
    <t>AMBIKCO</t>
  </si>
  <si>
    <t>Silver Touch Technologies Ltd</t>
  </si>
  <si>
    <t>SILVERTUC</t>
  </si>
  <si>
    <t>Eldeco Housing and Industries Ltd</t>
  </si>
  <si>
    <t>ELDEHSG</t>
  </si>
  <si>
    <t>Sar Auto Products Ltd</t>
  </si>
  <si>
    <t>SAPL</t>
  </si>
  <si>
    <t>Dhunseri Investments Ltd</t>
  </si>
  <si>
    <t>DHUNINV</t>
  </si>
  <si>
    <t>Gandhi Special Tubes Ltd</t>
  </si>
  <si>
    <t>GANDHITUBE</t>
  </si>
  <si>
    <t>Australian Premium Solar (India) Ltd</t>
  </si>
  <si>
    <t>APS</t>
  </si>
  <si>
    <t>Photovoltaic Solar Systems &amp; Equipment</t>
  </si>
  <si>
    <t>Moneyboxx Finance Ltd</t>
  </si>
  <si>
    <t>MONEYBOXX</t>
  </si>
  <si>
    <t>TPL Plastech Ltd</t>
  </si>
  <si>
    <t>TPLPLASTEH</t>
  </si>
  <si>
    <t>Davangere Sugar Company Ltd</t>
  </si>
  <si>
    <t>DAVANGERE</t>
  </si>
  <si>
    <t>SAR Televenture Ltd</t>
  </si>
  <si>
    <t>SARTELE</t>
  </si>
  <si>
    <t>ADC India Communications Ltd</t>
  </si>
  <si>
    <t>ADCINDIA</t>
  </si>
  <si>
    <t>Ugar Sugar Works Ltd</t>
  </si>
  <si>
    <t>UGARSUGAR</t>
  </si>
  <si>
    <t>Alliance Integrated Metaliks Ltd</t>
  </si>
  <si>
    <t>AIML</t>
  </si>
  <si>
    <t>Shree Ganesh Remedies Ltd</t>
  </si>
  <si>
    <t>SGRL</t>
  </si>
  <si>
    <t>Royal Orchid Hotels Ltd</t>
  </si>
  <si>
    <t>ROHLTD</t>
  </si>
  <si>
    <t>NINtec Systems Ltd</t>
  </si>
  <si>
    <t>NINSYS</t>
  </si>
  <si>
    <t>RMC Switchgears Ltd</t>
  </si>
  <si>
    <t>RMC</t>
  </si>
  <si>
    <t>V-Marc India Ltd</t>
  </si>
  <si>
    <t>VMARCIND</t>
  </si>
  <si>
    <t>Career Point Ltd</t>
  </si>
  <si>
    <t>CAREERP</t>
  </si>
  <si>
    <t>Onward Technologies Ltd</t>
  </si>
  <si>
    <t>ONWARDTEC</t>
  </si>
  <si>
    <t>Vikas Lifecare Ltd</t>
  </si>
  <si>
    <t>VIKASLIFE</t>
  </si>
  <si>
    <t>Rajapalayam Mills Ltd</t>
  </si>
  <si>
    <t>RAJPALAYAM</t>
  </si>
  <si>
    <t>W S Industries (India) Ltd</t>
  </si>
  <si>
    <t>WSI</t>
  </si>
  <si>
    <t>EKI Energy Services Ltd</t>
  </si>
  <si>
    <t>EKI</t>
  </si>
  <si>
    <t>Environmental &amp; Facilities Services</t>
  </si>
  <si>
    <t>STEL Holdings Ltd</t>
  </si>
  <si>
    <t>STEL</t>
  </si>
  <si>
    <t>KSE Ltd</t>
  </si>
  <si>
    <t>KSE</t>
  </si>
  <si>
    <t>Deccan Cements Ltd</t>
  </si>
  <si>
    <t>DECCANCE</t>
  </si>
  <si>
    <t>Hindustan Composites Ltd</t>
  </si>
  <si>
    <t>HINDCOMPOS</t>
  </si>
  <si>
    <t>Aditya Birla Money Ltd</t>
  </si>
  <si>
    <t>BIRLAMONEY</t>
  </si>
  <si>
    <t>Axtel Industries Ltd</t>
  </si>
  <si>
    <t>AXTEL</t>
  </si>
  <si>
    <t>Ritco Logistics Ltd</t>
  </si>
  <si>
    <t>RITCO</t>
  </si>
  <si>
    <t>R S Software (India) Ltd</t>
  </si>
  <si>
    <t>RSSOFTWARE</t>
  </si>
  <si>
    <t>Vasa Denticity Ltd</t>
  </si>
  <si>
    <t>DENTALKART</t>
  </si>
  <si>
    <t>SPEL Semiconductor Ltd</t>
  </si>
  <si>
    <t>SPELS</t>
  </si>
  <si>
    <t>Prime Securities Ltd</t>
  </si>
  <si>
    <t>PRIMESECU</t>
  </si>
  <si>
    <t>PNGS Gargi Fashion Jewellery Ltd</t>
  </si>
  <si>
    <t>GARGI</t>
  </si>
  <si>
    <t>Apparel Retail</t>
  </si>
  <si>
    <t>Dhampur Bio Organics Ltd</t>
  </si>
  <si>
    <t>DBOL</t>
  </si>
  <si>
    <t>Jindal Poly Investment and Finance Company Ltd</t>
  </si>
  <si>
    <t>JPOLYINVST</t>
  </si>
  <si>
    <t>Linc Ltd</t>
  </si>
  <si>
    <t>LINC</t>
  </si>
  <si>
    <t>Hp Adhesives Ltd</t>
  </si>
  <si>
    <t>HPAL</t>
  </si>
  <si>
    <t>Radiant Cash Management Services Ltd</t>
  </si>
  <si>
    <t>RADIANTCMS</t>
  </si>
  <si>
    <t>Integra Engineering India Ltd</t>
  </si>
  <si>
    <t>INTEGRAEN</t>
  </si>
  <si>
    <t>Morganite Crucible (India) Ltd</t>
  </si>
  <si>
    <t>MORGANITE</t>
  </si>
  <si>
    <t>Capital India Finance Ltd</t>
  </si>
  <si>
    <t>CIFL</t>
  </si>
  <si>
    <t>Kotyark Industries Ltd</t>
  </si>
  <si>
    <t>KOTYARK</t>
  </si>
  <si>
    <t>HDFC Nifty 50 ETF</t>
  </si>
  <si>
    <t>HDFCNIFTY</t>
  </si>
  <si>
    <t>Cheviot Co Ltd</t>
  </si>
  <si>
    <t>CHEVIOT</t>
  </si>
  <si>
    <t>Shivalik Rasayan Ltd</t>
  </si>
  <si>
    <t>SHIVALIK</t>
  </si>
  <si>
    <t>Repro India Ltd</t>
  </si>
  <si>
    <t>REPRO</t>
  </si>
  <si>
    <t>Fermenta Biotech Ltd</t>
  </si>
  <si>
    <t>FERMENTA</t>
  </si>
  <si>
    <t>Sarveshwar Foods Ltd</t>
  </si>
  <si>
    <t>SARVESHWAR</t>
  </si>
  <si>
    <t>Digispice Technologies Ltd</t>
  </si>
  <si>
    <t>DIGISPICE</t>
  </si>
  <si>
    <t>Permanent Magnets Ltd</t>
  </si>
  <si>
    <t>PERMAGN</t>
  </si>
  <si>
    <t>Frontier Springs Ltd</t>
  </si>
  <si>
    <t>FRONTSP</t>
  </si>
  <si>
    <t>Integrated Industries Ltd</t>
  </si>
  <si>
    <t>IIL</t>
  </si>
  <si>
    <t>Electronic Components</t>
  </si>
  <si>
    <t>GRM Overseas Ltd</t>
  </si>
  <si>
    <t>GRMOVER</t>
  </si>
  <si>
    <t>GFL Ltd</t>
  </si>
  <si>
    <t>GFLLIMITED</t>
  </si>
  <si>
    <t>Tamilnadu Petroproducts Ltd</t>
  </si>
  <si>
    <t>TNPETRO</t>
  </si>
  <si>
    <t>Nahar Poly Films Ltd</t>
  </si>
  <si>
    <t>NAHARPOLY</t>
  </si>
  <si>
    <t>Andhra Cements Ltd</t>
  </si>
  <si>
    <t>ACL</t>
  </si>
  <si>
    <t>Andhra Petrochemicals Ltd</t>
  </si>
  <si>
    <t>ANDHRAPET</t>
  </si>
  <si>
    <t>Jindal Photo Ltd</t>
  </si>
  <si>
    <t>JINDALPHOT</t>
  </si>
  <si>
    <t>Onmobile Global Ltd</t>
  </si>
  <si>
    <t>ONMOBILE</t>
  </si>
  <si>
    <t>Zuari Agro Chemicals Ltd</t>
  </si>
  <si>
    <t>ZUARI</t>
  </si>
  <si>
    <t>Jagatjit Industries Ltd</t>
  </si>
  <si>
    <t>JAGAJITIND</t>
  </si>
  <si>
    <t>Liberty Shoes Ltd</t>
  </si>
  <si>
    <t>LIBERTSHOE</t>
  </si>
  <si>
    <t>Apex Frozen Foods Ltd</t>
  </si>
  <si>
    <t>APEX</t>
  </si>
  <si>
    <t>Concord Control Systems Ltd</t>
  </si>
  <si>
    <t>CNCRD</t>
  </si>
  <si>
    <t>S J Logistics (India) Ltd</t>
  </si>
  <si>
    <t>SJLOGISTIC</t>
  </si>
  <si>
    <t>Ratnaveer Precision Engineering Ltd</t>
  </si>
  <si>
    <t>RATNAVEER</t>
  </si>
  <si>
    <t>Oswal Agro Mills Ltd</t>
  </si>
  <si>
    <t>OSWALAGRO</t>
  </si>
  <si>
    <t>GeeCee Ventures Ltd</t>
  </si>
  <si>
    <t>GEECEE</t>
  </si>
  <si>
    <t>Kore Digital Ltd</t>
  </si>
  <si>
    <t>Coffee Day Enterprises Ltd</t>
  </si>
  <si>
    <t>COFFEEDAY</t>
  </si>
  <si>
    <t>Gloster Ltd</t>
  </si>
  <si>
    <t>GLOSTERLTD</t>
  </si>
  <si>
    <t>Sathlokhar Synergys E&amp;C Global Ltd</t>
  </si>
  <si>
    <t>SSEGL</t>
  </si>
  <si>
    <t>Mallcom (India) Ltd</t>
  </si>
  <si>
    <t>MALLCOM</t>
  </si>
  <si>
    <t>Chembond Chemicals Ltd</t>
  </si>
  <si>
    <t>CHEMBOND</t>
  </si>
  <si>
    <t>Krishna Defence &amp; Allied Industries Ltd</t>
  </si>
  <si>
    <t>KRISHNADEF</t>
  </si>
  <si>
    <t>Giriraj Civil Developers Ltd</t>
  </si>
  <si>
    <t>GIRIRAJ</t>
  </si>
  <si>
    <t>Zee Media Corporation Ltd</t>
  </si>
  <si>
    <t>ZEEMEDIA</t>
  </si>
  <si>
    <t>Khaitan Chemicals and Fertilizers Ltd</t>
  </si>
  <si>
    <t>KHAICHEM</t>
  </si>
  <si>
    <t>Arihant Capital Markets Ltd</t>
  </si>
  <si>
    <t>ARIHANTCAP</t>
  </si>
  <si>
    <t>Sical Logistics Ltd</t>
  </si>
  <si>
    <t>SICALLOG</t>
  </si>
  <si>
    <t>The Ruby Mills Ltd</t>
  </si>
  <si>
    <t>RUBYMILLS</t>
  </si>
  <si>
    <t>De Nora India Ltd</t>
  </si>
  <si>
    <t>DENORA</t>
  </si>
  <si>
    <t>Cropster Agro Ltd</t>
  </si>
  <si>
    <t>CROPSTER</t>
  </si>
  <si>
    <t>Speciality Restaurants Ltd</t>
  </si>
  <si>
    <t>SPECIALITY</t>
  </si>
  <si>
    <t>Spencer's Retail Ltd</t>
  </si>
  <si>
    <t>SPENCERS</t>
  </si>
  <si>
    <t>Vishnusurya Projects and Infra Ltd</t>
  </si>
  <si>
    <t>VISHNUINFR</t>
  </si>
  <si>
    <t>S Chand and Company Ltd</t>
  </si>
  <si>
    <t>SCHAND</t>
  </si>
  <si>
    <t>Shankar Lal Rampal Dye-Chem Ltd</t>
  </si>
  <si>
    <t>SRD</t>
  </si>
  <si>
    <t>Wim Plast Ltd</t>
  </si>
  <si>
    <t>WIMPLAST</t>
  </si>
  <si>
    <t>Shree Pushkar Chemicals &amp; Fertilisers Ltd</t>
  </si>
  <si>
    <t>SHREEPUSHK</t>
  </si>
  <si>
    <t>IND Swift Laboratories Ltd</t>
  </si>
  <si>
    <t>INDSWFTLAB</t>
  </si>
  <si>
    <t>Birla Cable Ltd</t>
  </si>
  <si>
    <t>BIRLACABLE</t>
  </si>
  <si>
    <t>All e Technologies Ltd</t>
  </si>
  <si>
    <t>ALLETEC</t>
  </si>
  <si>
    <t>Forbes &amp; Company Ltd</t>
  </si>
  <si>
    <t>FORBESCO</t>
  </si>
  <si>
    <t>Shriram Asset Management Co Ltd</t>
  </si>
  <si>
    <t>SRAMSET</t>
  </si>
  <si>
    <t>Parsvnath Developers Ltd</t>
  </si>
  <si>
    <t>PARSVNATH</t>
  </si>
  <si>
    <t>Race Eco Chain Ltd</t>
  </si>
  <si>
    <t>RACE</t>
  </si>
  <si>
    <t>Sarla Performance Fibers Ltd</t>
  </si>
  <si>
    <t>SARLAPOLY</t>
  </si>
  <si>
    <t>Mkventures Capital Ltd</t>
  </si>
  <si>
    <t>MKVENTURES</t>
  </si>
  <si>
    <t>Emami Paper Mills Ltd</t>
  </si>
  <si>
    <t>EMAMIPAP</t>
  </si>
  <si>
    <t>Virtuoso Optoelectronics Ltd</t>
  </si>
  <si>
    <t>VOEPL</t>
  </si>
  <si>
    <t>RPP Infra Projects Ltd</t>
  </si>
  <si>
    <t>RPPINFRA</t>
  </si>
  <si>
    <t>Kisan Mouldings Ltd</t>
  </si>
  <si>
    <t>KISAN</t>
  </si>
  <si>
    <t>Kriti Nutrients Ltd</t>
  </si>
  <si>
    <t>KRITINUT</t>
  </si>
  <si>
    <t>Shree Tirupati Balajee FIBC Ltd</t>
  </si>
  <si>
    <t>TIRUPATI</t>
  </si>
  <si>
    <t>Hazoor Multi Projects Ltd</t>
  </si>
  <si>
    <t>HAZOOR</t>
  </si>
  <si>
    <t>GVK Power &amp; Infrastructure Ltd</t>
  </si>
  <si>
    <t>GVKPIL</t>
  </si>
  <si>
    <t>Airports</t>
  </si>
  <si>
    <t>Mac Charles (India) Ltd</t>
  </si>
  <si>
    <t>MCCHRLS-B</t>
  </si>
  <si>
    <t>Sukhjit Starch and Chemicals Ltd</t>
  </si>
  <si>
    <t>SUKHJITS</t>
  </si>
  <si>
    <t>Rane Brake Linings Ltd</t>
  </si>
  <si>
    <t>RBL</t>
  </si>
  <si>
    <t>U. P. Hotels Ltd</t>
  </si>
  <si>
    <t>UPHOT</t>
  </si>
  <si>
    <t>Simplex Infrastructures Ltd</t>
  </si>
  <si>
    <t>SIMPLEXINF</t>
  </si>
  <si>
    <t>Global Surfaces Ltd</t>
  </si>
  <si>
    <t>GSLSU</t>
  </si>
  <si>
    <t>Vinyl Chemicals (India) Ltd</t>
  </si>
  <si>
    <t>VINYLINDIA</t>
  </si>
  <si>
    <t>ABS Marine Services Ltd</t>
  </si>
  <si>
    <t>ABSMARINE</t>
  </si>
  <si>
    <t>Plastiblends India Ltd</t>
  </si>
  <si>
    <t>PLASTIBLEN</t>
  </si>
  <si>
    <t>Macfos Ltd</t>
  </si>
  <si>
    <t>ROBU</t>
  </si>
  <si>
    <t>Computer &amp; Electronics Retail</t>
  </si>
  <si>
    <t>Stovec Industries Ltd</t>
  </si>
  <si>
    <t>STOVACQ</t>
  </si>
  <si>
    <t>Annapurna Swadisht Ltd</t>
  </si>
  <si>
    <t>ANNAPURNA</t>
  </si>
  <si>
    <t>Nitta Gelatin India Ltd</t>
  </si>
  <si>
    <t>NITTAGELA</t>
  </si>
  <si>
    <t>Bhageria Industries Ltd</t>
  </si>
  <si>
    <t>BHAGERIA</t>
  </si>
  <si>
    <t>Viceroy Hotels Ltd</t>
  </si>
  <si>
    <t>VHLTD</t>
  </si>
  <si>
    <t>RBM Infracon Ltd</t>
  </si>
  <si>
    <t>RBMINFRA</t>
  </si>
  <si>
    <t>Tara Chand Infralogistic Solutions Ltd</t>
  </si>
  <si>
    <t>TARACHAND</t>
  </si>
  <si>
    <t>Veljan Denison Ltd</t>
  </si>
  <si>
    <t>VELJAN</t>
  </si>
  <si>
    <t>Newtime Infrastructure Ltd</t>
  </si>
  <si>
    <t>NEWINFRA</t>
  </si>
  <si>
    <t>Kaycee Industries Ltd</t>
  </si>
  <si>
    <t>KAYCEEI</t>
  </si>
  <si>
    <t>Shri Jagdamba Polymers Ltd</t>
  </si>
  <si>
    <t>SHRJAGP</t>
  </si>
  <si>
    <t>Jay Jalaram Technologies Ltd</t>
  </si>
  <si>
    <t>KORE</t>
  </si>
  <si>
    <t>Artemis Electricals and Projects Ltd</t>
  </si>
  <si>
    <t>AEPL</t>
  </si>
  <si>
    <t>Sahaj Solar Ltd</t>
  </si>
  <si>
    <t>SAHAJSOLAR</t>
  </si>
  <si>
    <t>Hampton Sky Realty Ltd</t>
  </si>
  <si>
    <t>HAMPTON</t>
  </si>
  <si>
    <t>Alankit Ltd</t>
  </si>
  <si>
    <t>ALANKIT</t>
  </si>
  <si>
    <t>PVP Ventures Ltd</t>
  </si>
  <si>
    <t>PVP</t>
  </si>
  <si>
    <t>Consolidated Finvest &amp; Holdings Ltd</t>
  </si>
  <si>
    <t>CONSOFINVT</t>
  </si>
  <si>
    <t>Cellecor Gadgets Ltd</t>
  </si>
  <si>
    <t>CELLECOR</t>
  </si>
  <si>
    <t>Nectar Lifesciences Ltd</t>
  </si>
  <si>
    <t>NECLIFE</t>
  </si>
  <si>
    <t>Shreyas Shipping and Logistics Ltd</t>
  </si>
  <si>
    <t>SHREYAS</t>
  </si>
  <si>
    <t>EFFWA Infra &amp; Research Ltd</t>
  </si>
  <si>
    <t>EFFWA</t>
  </si>
  <si>
    <t>Pashupati Cotspin Ltd</t>
  </si>
  <si>
    <t>PASHUPATI</t>
  </si>
  <si>
    <t>Kwality Pharmaceuticals Ltd</t>
  </si>
  <si>
    <t>KPL</t>
  </si>
  <si>
    <t>TAC Infosec Ltd</t>
  </si>
  <si>
    <t>TAC</t>
  </si>
  <si>
    <t>Bedmutha Industries Ltd</t>
  </si>
  <si>
    <t>BEDMUTHA</t>
  </si>
  <si>
    <t>Ashima Ltd</t>
  </si>
  <si>
    <t>ASHIMASYN</t>
  </si>
  <si>
    <t>N R Agarwal Industries Ltd</t>
  </si>
  <si>
    <t>NRAIL</t>
  </si>
  <si>
    <t>AFCOM Holdings Ltd</t>
  </si>
  <si>
    <t>AFCOM</t>
  </si>
  <si>
    <t>Foce India Ltd</t>
  </si>
  <si>
    <t>FOCE</t>
  </si>
  <si>
    <t>PREVEST DENPRO LTD</t>
  </si>
  <si>
    <t>PREVEST</t>
  </si>
  <si>
    <t>Health Care Supplies</t>
  </si>
  <si>
    <t>Menon Bearings Ltd</t>
  </si>
  <si>
    <t>MENONBE</t>
  </si>
  <si>
    <t>Advani Hotels and Resorts (India) Ltd</t>
  </si>
  <si>
    <t>ADVANIHOTR</t>
  </si>
  <si>
    <t>MBL Infrastructure Ltd</t>
  </si>
  <si>
    <t>MBLINFRA</t>
  </si>
  <si>
    <t>Nile Ltd</t>
  </si>
  <si>
    <t>NILE</t>
  </si>
  <si>
    <t>Rudra Ecovation Ltd</t>
  </si>
  <si>
    <t>RUDRAECO</t>
  </si>
  <si>
    <t>DMCC Speciality Chemicals Ltd</t>
  </si>
  <si>
    <t>DMCC</t>
  </si>
  <si>
    <t>Albert David Ltd</t>
  </si>
  <si>
    <t>ALBERTDAVD</t>
  </si>
  <si>
    <t>Balaji Telefilms Ltd</t>
  </si>
  <si>
    <t>BALAJITELE</t>
  </si>
  <si>
    <t>A K Capital Services Ltd</t>
  </si>
  <si>
    <t>AKCAPIT</t>
  </si>
  <si>
    <t>Sunshield Chemicals Ltd</t>
  </si>
  <si>
    <t>SUNSHIEL</t>
  </si>
  <si>
    <t>RDB Realty &amp; Infrastructure Ltd</t>
  </si>
  <si>
    <t>RDBRIL</t>
  </si>
  <si>
    <t>Swiss Military Consumer Goods Ltd</t>
  </si>
  <si>
    <t>SWISSMLTRY</t>
  </si>
  <si>
    <t>Sreeleathers Ltd</t>
  </si>
  <si>
    <t>SREEL</t>
  </si>
  <si>
    <t>Hindustan Media Ventures Ltd</t>
  </si>
  <si>
    <t>HMVL</t>
  </si>
  <si>
    <t>Supreme Power Equipment Ltd</t>
  </si>
  <si>
    <t>SUPREMEPWR</t>
  </si>
  <si>
    <t>Vraj Iron and Steel Ltd</t>
  </si>
  <si>
    <t>VRAJ</t>
  </si>
  <si>
    <t>Black Rose Industries Ltd</t>
  </si>
  <si>
    <t>BLACKROSE</t>
  </si>
  <si>
    <t>Bright Outdoor Media Ltd</t>
  </si>
  <si>
    <t>BRIGHT</t>
  </si>
  <si>
    <t>Megatherm Induction Ltd</t>
  </si>
  <si>
    <t>MEGATHERM</t>
  </si>
  <si>
    <t>Brand Concepts Ltd</t>
  </si>
  <si>
    <t>BCONCEPTS</t>
  </si>
  <si>
    <t>Sakar Healthcare Ltd</t>
  </si>
  <si>
    <t>SAKAR</t>
  </si>
  <si>
    <t>Shivam Autotech Ltd</t>
  </si>
  <si>
    <t>SHIVAMAUTO</t>
  </si>
  <si>
    <t>Genus Paper &amp; Boards Ltd</t>
  </si>
  <si>
    <t>GENUSPAPER</t>
  </si>
  <si>
    <t>Nicco Parks &amp; Resorts Ltd</t>
  </si>
  <si>
    <t>NICCOPAR</t>
  </si>
  <si>
    <t>Hindustan Motors Ltd</t>
  </si>
  <si>
    <t>HINDMOTORS</t>
  </si>
  <si>
    <t>Nandan Denim Ltd</t>
  </si>
  <si>
    <t>NDL</t>
  </si>
  <si>
    <t>VVIP Infratech Ltd</t>
  </si>
  <si>
    <t>VVIPIL</t>
  </si>
  <si>
    <t>Nova Agritech Ltd</t>
  </si>
  <si>
    <t>NOVAAGRI</t>
  </si>
  <si>
    <t>LIC MF S&amp;P BSE Sensex ETF</t>
  </si>
  <si>
    <t>LICNETFSEN</t>
  </si>
  <si>
    <t>Khadim India Ltd</t>
  </si>
  <si>
    <t>KHADIM</t>
  </si>
  <si>
    <t>Lokesh Machines Ltd</t>
  </si>
  <si>
    <t>LOKESHMACH</t>
  </si>
  <si>
    <t>Vikas Ecotech Ltd</t>
  </si>
  <si>
    <t>VIKASECO</t>
  </si>
  <si>
    <t>DIC India Ltd</t>
  </si>
  <si>
    <t>DICIND</t>
  </si>
  <si>
    <t>Modern Insulators Ltd</t>
  </si>
  <si>
    <t>MODINSU</t>
  </si>
  <si>
    <t>Shivalic Power Control Ltd</t>
  </si>
  <si>
    <t>SPCL</t>
  </si>
  <si>
    <t>Tantia Constructions Ltd</t>
  </si>
  <si>
    <t>TCLCONS</t>
  </si>
  <si>
    <t>Pyramid Technoplast Ltd</t>
  </si>
  <si>
    <t>PYRAMID</t>
  </si>
  <si>
    <t>Petro Carbon and Chemicals Ltd</t>
  </si>
  <si>
    <t>PCCL</t>
  </si>
  <si>
    <t>Metals - Coke</t>
  </si>
  <si>
    <t>IIRM Holdings India Ltd</t>
  </si>
  <si>
    <t>IIRM</t>
  </si>
  <si>
    <t>Sayaji Hotels Ltd</t>
  </si>
  <si>
    <t>SAYAJIHOTL</t>
  </si>
  <si>
    <t>Artson Engineering Ltd</t>
  </si>
  <si>
    <t>ARTSONEN</t>
  </si>
  <si>
    <t>Haldyn Glass Ltd</t>
  </si>
  <si>
    <t>HALDYNGL</t>
  </si>
  <si>
    <t>Maan Aluminium Ltd</t>
  </si>
  <si>
    <t>MAANALU</t>
  </si>
  <si>
    <t>TVS Electronics Ltd</t>
  </si>
  <si>
    <t>TVSELECT</t>
  </si>
  <si>
    <t>SKM Egg Products Export India Ltd</t>
  </si>
  <si>
    <t>SKMEGGPROD</t>
  </si>
  <si>
    <t>Munjal Showa Ltd</t>
  </si>
  <si>
    <t>MUNJALSHOW</t>
  </si>
  <si>
    <t>Suraj Products Ltd</t>
  </si>
  <si>
    <t>SURAJ</t>
  </si>
  <si>
    <t>Arfin India Ltd</t>
  </si>
  <si>
    <t>ARFIN</t>
  </si>
  <si>
    <t>Kaya Ltd</t>
  </si>
  <si>
    <t>KAYA</t>
  </si>
  <si>
    <t>Wanbury Ltd</t>
  </si>
  <si>
    <t>WANBURY</t>
  </si>
  <si>
    <t>Donear Industries Ltd</t>
  </si>
  <si>
    <t>DONEAR</t>
  </si>
  <si>
    <t>D P Wires Ltd</t>
  </si>
  <si>
    <t>DPWIRES</t>
  </si>
  <si>
    <t>R &amp; B Denims Ltd</t>
  </si>
  <si>
    <t>RNBDENIMS</t>
  </si>
  <si>
    <t>Focus Lighting and Fixtures Ltd</t>
  </si>
  <si>
    <t>FOCUS</t>
  </si>
  <si>
    <t>Goa Carbon Ltd</t>
  </si>
  <si>
    <t>GOACARBON</t>
  </si>
  <si>
    <t>Nahar Industrial Enterprises Ltd</t>
  </si>
  <si>
    <t>NAHARINDUS</t>
  </si>
  <si>
    <t>Danlaw Technologies India Ltd</t>
  </si>
  <si>
    <t>DANLAW</t>
  </si>
  <si>
    <t>UTI Gold Exchange Traded Fund</t>
  </si>
  <si>
    <t>GOLDSHARE</t>
  </si>
  <si>
    <t>Drone Destination Ltd</t>
  </si>
  <si>
    <t>DRONE</t>
  </si>
  <si>
    <t>SRM Contractors Ltd</t>
  </si>
  <si>
    <t>SRM</t>
  </si>
  <si>
    <t>Orient Ceratech Ltd</t>
  </si>
  <si>
    <t>ORIENTCER</t>
  </si>
  <si>
    <t>Empire Industries Ltd</t>
  </si>
  <si>
    <t>EMPIND</t>
  </si>
  <si>
    <t>AVG Logistics Ltd</t>
  </si>
  <si>
    <t>AVG</t>
  </si>
  <si>
    <t>Aym Syntex Ltd</t>
  </si>
  <si>
    <t>AYMSYNTEX</t>
  </si>
  <si>
    <t>High Energy Batteries (India) Ltd</t>
  </si>
  <si>
    <t>HIGHENE</t>
  </si>
  <si>
    <t>Wise Travel India Ltd</t>
  </si>
  <si>
    <t>WTICAB</t>
  </si>
  <si>
    <t>Indo Borax and Chemicals Ltd</t>
  </si>
  <si>
    <t>INDOBORAX</t>
  </si>
  <si>
    <t>Oricon Enterprises Ltd</t>
  </si>
  <si>
    <t>ORICONENT</t>
  </si>
  <si>
    <t>Nagarjuna Fertilizers and Chemicals Ltd</t>
  </si>
  <si>
    <t>NAGAFERT</t>
  </si>
  <si>
    <t>ATMASTCO Ltd</t>
  </si>
  <si>
    <t>ATMASTCO</t>
  </si>
  <si>
    <t>Indag Rubber Ltd</t>
  </si>
  <si>
    <t>INDAG</t>
  </si>
  <si>
    <t>RBZ Jewellers Ltd</t>
  </si>
  <si>
    <t>RBZJEWEL</t>
  </si>
  <si>
    <t>Jewelry &amp; Watch Retailers</t>
  </si>
  <si>
    <t>Remsons Industries Ltd</t>
  </si>
  <si>
    <t>REMSONSIND</t>
  </si>
  <si>
    <t>Mold-Tek Technologies Ltd</t>
  </si>
  <si>
    <t>MOLDTECH</t>
  </si>
  <si>
    <t>FCS Software Solutions Ltd</t>
  </si>
  <si>
    <t>FCSSOFT</t>
  </si>
  <si>
    <t>Rathi Steel and Power Ltd</t>
  </si>
  <si>
    <t>RATHIST</t>
  </si>
  <si>
    <t>Deep Energy Resources Ltd</t>
  </si>
  <si>
    <t>DEEPENR</t>
  </si>
  <si>
    <t>Affordable Robotic &amp; Automation Ltd</t>
  </si>
  <si>
    <t>AFFORDABLE</t>
  </si>
  <si>
    <t>Worth Investment &amp; Trading Co Ltd</t>
  </si>
  <si>
    <t>WORTH</t>
  </si>
  <si>
    <t>Naperol Investments Ltd</t>
  </si>
  <si>
    <t>NAPEROL</t>
  </si>
  <si>
    <t>Asset Management &amp; Custody Banks</t>
  </si>
  <si>
    <t>Music Broadcast Ltd</t>
  </si>
  <si>
    <t>RADIOCITY</t>
  </si>
  <si>
    <t>Axita Cotton Ltd</t>
  </si>
  <si>
    <t>AXITA</t>
  </si>
  <si>
    <t>BPL Ltd</t>
  </si>
  <si>
    <t>BPL</t>
  </si>
  <si>
    <t>Reliance Communications Ltd</t>
  </si>
  <si>
    <t>RCOM</t>
  </si>
  <si>
    <t>Asahi Songwon Colors Ltd</t>
  </si>
  <si>
    <t>ASAHISONG</t>
  </si>
  <si>
    <t>MIRC Electronics Ltd</t>
  </si>
  <si>
    <t>MIRCELECTR</t>
  </si>
  <si>
    <t>Nitco Ltd</t>
  </si>
  <si>
    <t>NITCO</t>
  </si>
  <si>
    <t>Balaxi Pharmaceuticals Ltd</t>
  </si>
  <si>
    <t>BALAXI</t>
  </si>
  <si>
    <t>Mirza International Ltd</t>
  </si>
  <si>
    <t>MIRZAINT</t>
  </si>
  <si>
    <t>Vantage Knowledge Academy Ltd</t>
  </si>
  <si>
    <t>VKAL</t>
  </si>
  <si>
    <t>Manaksia Ltd</t>
  </si>
  <si>
    <t>MANAKSIA</t>
  </si>
  <si>
    <t>Izmo Ltd</t>
  </si>
  <si>
    <t>IZMO</t>
  </si>
  <si>
    <t>Aerpace Industries Ltd</t>
  </si>
  <si>
    <t>AERPACE</t>
  </si>
  <si>
    <t>Inspirisys Solutions Ltd</t>
  </si>
  <si>
    <t>INSPIRISYS</t>
  </si>
  <si>
    <t>Sil Investments Ltd</t>
  </si>
  <si>
    <t>SILINV</t>
  </si>
  <si>
    <t>Cybertech Systems and Software Ltd</t>
  </si>
  <si>
    <t>CYBERTECH</t>
  </si>
  <si>
    <t>StarlinePS Enterprises Ltd</t>
  </si>
  <si>
    <t>STARLENT</t>
  </si>
  <si>
    <t>UTI Nifty Next 50 Exchange Traded Fund</t>
  </si>
  <si>
    <t>UTINEXT50</t>
  </si>
  <si>
    <t>Precot Ltd</t>
  </si>
  <si>
    <t>PRECOT</t>
  </si>
  <si>
    <t>Niyogin Fintech Ltd</t>
  </si>
  <si>
    <t>NIYOGIN</t>
  </si>
  <si>
    <t>Proventus Agrocom Ltd</t>
  </si>
  <si>
    <t>PROV</t>
  </si>
  <si>
    <t>Harita Seating Systems Ltd</t>
  </si>
  <si>
    <t>HARITASEAT</t>
  </si>
  <si>
    <t>Kamat Hotels (India) Ltd</t>
  </si>
  <si>
    <t>KAMATHOTEL</t>
  </si>
  <si>
    <t>3i Infotech Ltd</t>
  </si>
  <si>
    <t>3IINFOLTD</t>
  </si>
  <si>
    <t>PTL Enterprises Ltd</t>
  </si>
  <si>
    <t>PTL</t>
  </si>
  <si>
    <t>Nupur Recyclers Ltd</t>
  </si>
  <si>
    <t>NRL</t>
  </si>
  <si>
    <t>Nikhil Adhesives Ltd</t>
  </si>
  <si>
    <t>NIKHILAD</t>
  </si>
  <si>
    <t>KN Agri Resources Ltd</t>
  </si>
  <si>
    <t>KNAGRI</t>
  </si>
  <si>
    <t>Swaraj Suiting Ltd</t>
  </si>
  <si>
    <t>SWARAJ</t>
  </si>
  <si>
    <t>Gretex Corporate Services Ltd</t>
  </si>
  <si>
    <t>GCSL</t>
  </si>
  <si>
    <t>Trust Fintech Ltd</t>
  </si>
  <si>
    <t>TRUST</t>
  </si>
  <si>
    <t>HT Media Ltd</t>
  </si>
  <si>
    <t>HTMEDIA</t>
  </si>
  <si>
    <t>Uni-Abex Alloy Products Ltd</t>
  </si>
  <si>
    <t>UNIABEXAL</t>
  </si>
  <si>
    <t>Delton Cables Ltd</t>
  </si>
  <si>
    <t>DLTNCBL</t>
  </si>
  <si>
    <t>Shardul Securities Ltd</t>
  </si>
  <si>
    <t>SHARDUL</t>
  </si>
  <si>
    <t>KCP Sugar and Industries Corp Ltd</t>
  </si>
  <si>
    <t>KCPSUGIND</t>
  </si>
  <si>
    <t>Teerth Gopicon Ltd</t>
  </si>
  <si>
    <t>TGL</t>
  </si>
  <si>
    <t>NBI Industrial Finance Company Ltd</t>
  </si>
  <si>
    <t>NBIFIN</t>
  </si>
  <si>
    <t>Accent Microcell Ltd</t>
  </si>
  <si>
    <t>ACCENTMIC</t>
  </si>
  <si>
    <t>Suraj Ltd</t>
  </si>
  <si>
    <t>SURAJLTD</t>
  </si>
  <si>
    <t>Trucap Finance Ltd</t>
  </si>
  <si>
    <t>TRU</t>
  </si>
  <si>
    <t>Kronox Lab Sciences Ltd</t>
  </si>
  <si>
    <t>KRONOX</t>
  </si>
  <si>
    <t>Synergy Green Industries Ltd</t>
  </si>
  <si>
    <t>SGIL</t>
  </si>
  <si>
    <t>Sealmatic India Ltd</t>
  </si>
  <si>
    <t>SEALMATIC</t>
  </si>
  <si>
    <t>Rudra Global Infra Products Ltd</t>
  </si>
  <si>
    <t>RUDRA</t>
  </si>
  <si>
    <t>Orient Bell Ltd</t>
  </si>
  <si>
    <t>ORIENTBELL</t>
  </si>
  <si>
    <t>Vikram Thermo (India) Ltd</t>
  </si>
  <si>
    <t>VIKRAMTH</t>
  </si>
  <si>
    <t>Uravi T &amp; Wedge Lamps Ltd</t>
  </si>
  <si>
    <t>URAVI</t>
  </si>
  <si>
    <t>Bhartiya International Ltd</t>
  </si>
  <si>
    <t>BIL</t>
  </si>
  <si>
    <t>Aarti Surfactants Ltd</t>
  </si>
  <si>
    <t>AARTISURF</t>
  </si>
  <si>
    <t>Diamines and Chemicals Ltd</t>
  </si>
  <si>
    <t>DIAMINESQ</t>
  </si>
  <si>
    <t>Taylormade Renewables Ltd</t>
  </si>
  <si>
    <t>TRL</t>
  </si>
  <si>
    <t>Kothari Products Ltd</t>
  </si>
  <si>
    <t>KOTHARIPRO</t>
  </si>
  <si>
    <t>Anjani Portland Cement Ltd</t>
  </si>
  <si>
    <t>APCL</t>
  </si>
  <si>
    <t>HCL Infosystems Ltd</t>
  </si>
  <si>
    <t>HCL-INSYS</t>
  </si>
  <si>
    <t>Manomay Tex India Ltd</t>
  </si>
  <si>
    <t>MANOMAY</t>
  </si>
  <si>
    <t>Jost's Engineering Company Ltd</t>
  </si>
  <si>
    <t>JOSTS</t>
  </si>
  <si>
    <t>Bharat Seats Ltd</t>
  </si>
  <si>
    <t>BHARATSE</t>
  </si>
  <si>
    <t>Meghna Infracon Infrastructure Ltd</t>
  </si>
  <si>
    <t>MIIL</t>
  </si>
  <si>
    <t>Airan Ltd</t>
  </si>
  <si>
    <t>AIRAN</t>
  </si>
  <si>
    <t>Autoline Industries Ltd</t>
  </si>
  <si>
    <t>AUTOIND</t>
  </si>
  <si>
    <t>Kilitch Drugs (India) Ltd</t>
  </si>
  <si>
    <t>KILITCH</t>
  </si>
  <si>
    <t>Valiant Communications Ltd</t>
  </si>
  <si>
    <t>VALIANT</t>
  </si>
  <si>
    <t>ZIM Laboratories Ltd</t>
  </si>
  <si>
    <t>ZIMLAB</t>
  </si>
  <si>
    <t>Frog Cellsat Ltd</t>
  </si>
  <si>
    <t>FROG</t>
  </si>
  <si>
    <t>International Conveyors Ltd</t>
  </si>
  <si>
    <t>INTLCONV</t>
  </si>
  <si>
    <t>Royal India Corporation Ltd</t>
  </si>
  <si>
    <t>ROYALIND</t>
  </si>
  <si>
    <t>Sinclairs Hotels Ltd</t>
  </si>
  <si>
    <t>SINCLAIR</t>
  </si>
  <si>
    <t>International Travel House Ltd</t>
  </si>
  <si>
    <t>ITHL</t>
  </si>
  <si>
    <t>DC Infotech and Communication Ltd</t>
  </si>
  <si>
    <t>DCI</t>
  </si>
  <si>
    <t>TRF Ltd</t>
  </si>
  <si>
    <t>TRF</t>
  </si>
  <si>
    <t>Phantom Digital Effects Ltd</t>
  </si>
  <si>
    <t>PHANTOMFX</t>
  </si>
  <si>
    <t>Goodricke Group Ltd</t>
  </si>
  <si>
    <t>GOODRICKE</t>
  </si>
  <si>
    <t>Indo Us Bio-Tech Ltd</t>
  </si>
  <si>
    <t>INDOUS</t>
  </si>
  <si>
    <t>Vinsys IT Services India Ltd</t>
  </si>
  <si>
    <t>VINSYS</t>
  </si>
  <si>
    <t>Iris Clothings Ltd</t>
  </si>
  <si>
    <t>IRISDOREME</t>
  </si>
  <si>
    <t>Modi's Navnirman Ltd</t>
  </si>
  <si>
    <t>MODIS</t>
  </si>
  <si>
    <t>IFB Agro Industries Ltd</t>
  </si>
  <si>
    <t>IFBAGRO</t>
  </si>
  <si>
    <t>Kanoria Chemicals and Industries Ltd</t>
  </si>
  <si>
    <t>KANORICHEM</t>
  </si>
  <si>
    <t>Almondz Global Securities Ltd</t>
  </si>
  <si>
    <t>ALMONDZ</t>
  </si>
  <si>
    <t>Laxmi Goldorna House Ltd</t>
  </si>
  <si>
    <t>LGHL</t>
  </si>
  <si>
    <t>Industrial Investment Trust Ltd</t>
  </si>
  <si>
    <t>IITL</t>
  </si>
  <si>
    <t>Medicamen Biotech Ltd</t>
  </si>
  <si>
    <t>MEDICAMEQ</t>
  </si>
  <si>
    <t>Cressanda Railway Solutions Ltd</t>
  </si>
  <si>
    <t>CRESSAN</t>
  </si>
  <si>
    <t>Nahar Capital and Financial Services Ltd</t>
  </si>
  <si>
    <t>NAHARCAP</t>
  </si>
  <si>
    <t>Shree Karni Fabcom Ltd</t>
  </si>
  <si>
    <t>SHREEKARNI</t>
  </si>
  <si>
    <t>Birla Precision Technologies Ltd</t>
  </si>
  <si>
    <t>BIRLAPREC</t>
  </si>
  <si>
    <t>Kiran Vyapar Ltd</t>
  </si>
  <si>
    <t>KIRANVYPAR</t>
  </si>
  <si>
    <t>Geekay Wires Ltd</t>
  </si>
  <si>
    <t>GEEKAYWIRE</t>
  </si>
  <si>
    <t>Nila Infrastructures Ltd</t>
  </si>
  <si>
    <t>NILAINFRA</t>
  </si>
  <si>
    <t>IRIS Business Services Ltd</t>
  </si>
  <si>
    <t>IRIS</t>
  </si>
  <si>
    <t>National Peroxide Ltd</t>
  </si>
  <si>
    <t>NPL</t>
  </si>
  <si>
    <t>Dhabriya Polywood Ltd</t>
  </si>
  <si>
    <t>DHABRIYA</t>
  </si>
  <si>
    <t>United Drilling Tools Ltd</t>
  </si>
  <si>
    <t>UNIDT</t>
  </si>
  <si>
    <t>Mazda Ltd</t>
  </si>
  <si>
    <t>MAZDA</t>
  </si>
  <si>
    <t>Super Sales India Ltd</t>
  </si>
  <si>
    <t>SUPER</t>
  </si>
  <si>
    <t>Tierra Agrotech Ltd</t>
  </si>
  <si>
    <t>TIERRA</t>
  </si>
  <si>
    <t>Agricultural Products &amp; Services</t>
  </si>
  <si>
    <t>Modison Ltd</t>
  </si>
  <si>
    <t>MODISONLTD</t>
  </si>
  <si>
    <t>Shalibhadra Finance Ltd</t>
  </si>
  <si>
    <t>SAHLIBHFI</t>
  </si>
  <si>
    <t>SoftSol India Ltd</t>
  </si>
  <si>
    <t>SOFTSOL</t>
  </si>
  <si>
    <t>Singer India Ltd</t>
  </si>
  <si>
    <t>SINGER</t>
  </si>
  <si>
    <t>Aban Offshore Ltd</t>
  </si>
  <si>
    <t>ABAN</t>
  </si>
  <si>
    <t>Xtglobal Infotech Ltd</t>
  </si>
  <si>
    <t>XTGLOBAL</t>
  </si>
  <si>
    <t>Pavna Industries Ltd</t>
  </si>
  <si>
    <t>PAVNAIND</t>
  </si>
  <si>
    <t>Addictive Learning Technology Ltd</t>
  </si>
  <si>
    <t>LAWSIKHO</t>
  </si>
  <si>
    <t>Vardhman Acrylics Ltd</t>
  </si>
  <si>
    <t>VARDHACRLC</t>
  </si>
  <si>
    <t>Kritika Wires Ltd</t>
  </si>
  <si>
    <t>KRITIKA</t>
  </si>
  <si>
    <t>Triton Valves Ltd</t>
  </si>
  <si>
    <t>TRITONV</t>
  </si>
  <si>
    <t>UFO Moviez India Ltd</t>
  </si>
  <si>
    <t>UFO</t>
  </si>
  <si>
    <t>SRG Housing Finance Ltd</t>
  </si>
  <si>
    <t>SRGHFL</t>
  </si>
  <si>
    <t>Viviana Power Tech Ltd</t>
  </si>
  <si>
    <t>VIVIANA</t>
  </si>
  <si>
    <t>Vibhor Steel Tubes Ltd</t>
  </si>
  <si>
    <t>VSTL</t>
  </si>
  <si>
    <t>Krishival Foods Ltd</t>
  </si>
  <si>
    <t>KRISHIVAL</t>
  </si>
  <si>
    <t>Thirdwave Financial Intermediaries Ltd</t>
  </si>
  <si>
    <t>THIRDFIN</t>
  </si>
  <si>
    <t>Sadbhav Engineering Ltd</t>
  </si>
  <si>
    <t>SADBHAV</t>
  </si>
  <si>
    <t>Bartronics India Ltd</t>
  </si>
  <si>
    <t>ASMS</t>
  </si>
  <si>
    <t>Orbit Exports Ltd</t>
  </si>
  <si>
    <t>ORBTEXP</t>
  </si>
  <si>
    <t>Muthoot Capital Services Ltd</t>
  </si>
  <si>
    <t>MUTHOOTCAP</t>
  </si>
  <si>
    <t>ELGI Rubber Co Ltd</t>
  </si>
  <si>
    <t>ELGIRUBCO</t>
  </si>
  <si>
    <t>Markolines Pavement Technologies Ltd</t>
  </si>
  <si>
    <t>MARKOLINES</t>
  </si>
  <si>
    <t>Highways &amp; Railtracks</t>
  </si>
  <si>
    <t>Banswara Syntex Ltd</t>
  </si>
  <si>
    <t>BANSWRAS</t>
  </si>
  <si>
    <t>Raghuvir Synthetics Ltd</t>
  </si>
  <si>
    <t>RAGHUSYN</t>
  </si>
  <si>
    <t>Rubfila International Ltd</t>
  </si>
  <si>
    <t>RUBFILA</t>
  </si>
  <si>
    <t>DU Digital Global Ltd</t>
  </si>
  <si>
    <t>DUGLOBAL</t>
  </si>
  <si>
    <t>U Y Fincorp Ltd</t>
  </si>
  <si>
    <t>UYFINCORP</t>
  </si>
  <si>
    <t>Akme Fintrade India Ltd</t>
  </si>
  <si>
    <t>AFIL</t>
  </si>
  <si>
    <t>Megasoft Ltd</t>
  </si>
  <si>
    <t>MEGASOFT</t>
  </si>
  <si>
    <t>Bella Casa Fashion &amp; Retail Ltd</t>
  </si>
  <si>
    <t>BELLACASA</t>
  </si>
  <si>
    <t>B&amp;B Triplewall Containers Ltd</t>
  </si>
  <si>
    <t>BBTCL</t>
  </si>
  <si>
    <t>TBI Corn Ltd</t>
  </si>
  <si>
    <t>TBI</t>
  </si>
  <si>
    <t>Ador Fontech Ltd</t>
  </si>
  <si>
    <t>ADORFO</t>
  </si>
  <si>
    <t>Creative Graphics Solutions India Ltd</t>
  </si>
  <si>
    <t>CGRAPHICS</t>
  </si>
  <si>
    <t>Titan Biotech Ltd</t>
  </si>
  <si>
    <t>TITANBIO</t>
  </si>
  <si>
    <t>MOS Utility Ltd</t>
  </si>
  <si>
    <t>MOS</t>
  </si>
  <si>
    <t>Aditya BSL Nifty 50 ETF</t>
  </si>
  <si>
    <t>BSLNIFTY</t>
  </si>
  <si>
    <t>Integra Essentia Ltd</t>
  </si>
  <si>
    <t>ESSENTIA</t>
  </si>
  <si>
    <t>Pradeep Metals Ltd</t>
  </si>
  <si>
    <t>PRADPME</t>
  </si>
  <si>
    <t>Krishca Strapping Solutions Ltd</t>
  </si>
  <si>
    <t>KRISHCA</t>
  </si>
  <si>
    <t>SoftTech Engineers Ltd</t>
  </si>
  <si>
    <t>SOFTTECH</t>
  </si>
  <si>
    <t>Comfort Intech Ltd</t>
  </si>
  <si>
    <t>COMFINTE</t>
  </si>
  <si>
    <t>GEM Enviro Management Ltd</t>
  </si>
  <si>
    <t>GEMENVIRO</t>
  </si>
  <si>
    <t>Hi-Green Carbon Ltd</t>
  </si>
  <si>
    <t>HIGREEN</t>
  </si>
  <si>
    <t>Sakthi Sugars Ltd</t>
  </si>
  <si>
    <t>SAKHTISUG</t>
  </si>
  <si>
    <t>Dynamic Services &amp; Security Ltd</t>
  </si>
  <si>
    <t>DYNAMIC</t>
  </si>
  <si>
    <t>RM Drip &amp; Sprinklers Systems Ltd</t>
  </si>
  <si>
    <t>RMDRIP</t>
  </si>
  <si>
    <t>BEW Engineering Ltd</t>
  </si>
  <si>
    <t>BEWLTD</t>
  </si>
  <si>
    <t>Pritika Auto Industries Ltd</t>
  </si>
  <si>
    <t>PRITIKAUTO</t>
  </si>
  <si>
    <t>Prozone Realty Ltd</t>
  </si>
  <si>
    <t>PROZONER</t>
  </si>
  <si>
    <t>Bharat Agri Fert &amp; Realty Ltd</t>
  </si>
  <si>
    <t>BHARATAGRI</t>
  </si>
  <si>
    <t>Ambalal Sarabhai Enterprises Ltd</t>
  </si>
  <si>
    <t>AMBALALSA</t>
  </si>
  <si>
    <t>Valiant Laboratories Ltd</t>
  </si>
  <si>
    <t>VALIANTLAB</t>
  </si>
  <si>
    <t>Manaksia Coated Metals &amp; Industries Ltd</t>
  </si>
  <si>
    <t>MANAKCOAT</t>
  </si>
  <si>
    <t>Le Merite Exports Ltd</t>
  </si>
  <si>
    <t>LEMERITE</t>
  </si>
  <si>
    <t>Dai Ichi Karkaria Ltd</t>
  </si>
  <si>
    <t>DAICHI</t>
  </si>
  <si>
    <t>IL&amp;FS Engineering and Construction Company Ltd</t>
  </si>
  <si>
    <t>IL&amp;FSENGG</t>
  </si>
  <si>
    <t>Mawana Sugars Ltd</t>
  </si>
  <si>
    <t>MAWANASUG</t>
  </si>
  <si>
    <t>Sumit Woods Ltd</t>
  </si>
  <si>
    <t>SUMIT</t>
  </si>
  <si>
    <t>Ponni Sugars (Erode) Ltd</t>
  </si>
  <si>
    <t>PONNIERODE</t>
  </si>
  <si>
    <t>Kothari Sugars and Chemicals Ltd</t>
  </si>
  <si>
    <t>KOTARISUG</t>
  </si>
  <si>
    <t>Lehar Footwears Ltd</t>
  </si>
  <si>
    <t>LEHAR</t>
  </si>
  <si>
    <t>Modi Naturals Ltd</t>
  </si>
  <si>
    <t>MODINATUR</t>
  </si>
  <si>
    <t>Euro Panel Products Ltd</t>
  </si>
  <si>
    <t>EUROBOND</t>
  </si>
  <si>
    <t>Emkay Global Financial Services Ltd</t>
  </si>
  <si>
    <t>EMKAY</t>
  </si>
  <si>
    <t>Lyka Labs Ltd</t>
  </si>
  <si>
    <t>LYKALABS</t>
  </si>
  <si>
    <t>Gokul Refoils and Solvent Ltd</t>
  </si>
  <si>
    <t>GOKUL</t>
  </si>
  <si>
    <t>Vadilal Enterprises Ltd</t>
  </si>
  <si>
    <t>VADILENT</t>
  </si>
  <si>
    <t>Bombay Oxygen Investments Ltd</t>
  </si>
  <si>
    <t>BOMOXY-B1</t>
  </si>
  <si>
    <t>Nephro Care India Ltd</t>
  </si>
  <si>
    <t>NEPHROCARE</t>
  </si>
  <si>
    <t>IL &amp; FS Investment Managers Ltd</t>
  </si>
  <si>
    <t>IVC</t>
  </si>
  <si>
    <t>Venus Remedies Ltd</t>
  </si>
  <si>
    <t>VENUSREM</t>
  </si>
  <si>
    <t>Supershakti Metaliks Ltd</t>
  </si>
  <si>
    <t>SUPERSHAKT</t>
  </si>
  <si>
    <t>Vipul Ltd</t>
  </si>
  <si>
    <t>VIPULLTD</t>
  </si>
  <si>
    <t>Indian Bright Steel Co Ltd</t>
  </si>
  <si>
    <t>IBRIGST</t>
  </si>
  <si>
    <t>Poddar Pigments Ltd</t>
  </si>
  <si>
    <t>PODDARMENT</t>
  </si>
  <si>
    <t>Newjaisa Technologies Ltd</t>
  </si>
  <si>
    <t>NEWJAISA</t>
  </si>
  <si>
    <t>Pratham EPC Projects Ltd</t>
  </si>
  <si>
    <t>PRATHAM</t>
  </si>
  <si>
    <t>Galaxy Bearings Ltd</t>
  </si>
  <si>
    <t>GALXBRG</t>
  </si>
  <si>
    <t>Tiger Logistics (India) Ltd</t>
  </si>
  <si>
    <t>TIGERLOGS</t>
  </si>
  <si>
    <t>Premier Polyfilm Ltd</t>
  </si>
  <si>
    <t>PREMIERPOL</t>
  </si>
  <si>
    <t>Riddhi Siddhi Gluco Biols Ltd</t>
  </si>
  <si>
    <t>RIDDHI</t>
  </si>
  <si>
    <t>Dynemic Products Ltd</t>
  </si>
  <si>
    <t>DYNPRO</t>
  </si>
  <si>
    <t>Kinetic Engineering Ltd</t>
  </si>
  <si>
    <t>KINETICENG</t>
  </si>
  <si>
    <t>Madhav Infra Projects Ltd</t>
  </si>
  <si>
    <t>MADHAVIPL</t>
  </si>
  <si>
    <t>KPT Industries Ltd</t>
  </si>
  <si>
    <t>KPT</t>
  </si>
  <si>
    <t>Pasupati Acrylon Ltd</t>
  </si>
  <si>
    <t>PASUPTAC</t>
  </si>
  <si>
    <t>Saakshi Medtech and Panels Ltd</t>
  </si>
  <si>
    <t>SAAKSHI</t>
  </si>
  <si>
    <t>Aion-Tech Solutions Ltd</t>
  </si>
  <si>
    <t>GOLDTECH</t>
  </si>
  <si>
    <t>Sheetal Cool Products Ltd</t>
  </si>
  <si>
    <t>SCPL</t>
  </si>
  <si>
    <t>Nath Bio-Genes (I) Ltd</t>
  </si>
  <si>
    <t>NATHBIOGEN</t>
  </si>
  <si>
    <t>Thaai Casting Limited</t>
  </si>
  <si>
    <t>TCL</t>
  </si>
  <si>
    <t>Menon Pistons Ltd</t>
  </si>
  <si>
    <t>MENNPIS</t>
  </si>
  <si>
    <t>Z-Tech (India) Ltd</t>
  </si>
  <si>
    <t>ZTECH</t>
  </si>
  <si>
    <t>Jet Airways (India) Ltd</t>
  </si>
  <si>
    <t>JETAIRWAYS</t>
  </si>
  <si>
    <t>Shemaroo Entertainment Ltd</t>
  </si>
  <si>
    <t>SHEMAROO</t>
  </si>
  <si>
    <t>Mangalam Organics Ltd</t>
  </si>
  <si>
    <t>MANORG</t>
  </si>
  <si>
    <t>Euro India Fresh Foods Ltd</t>
  </si>
  <si>
    <t>EIFFL</t>
  </si>
  <si>
    <t>Milkfood Ltd</t>
  </si>
  <si>
    <t>MLKFOOD</t>
  </si>
  <si>
    <t>Aryaman Financial Services Ltd</t>
  </si>
  <si>
    <t>ARYAMAN</t>
  </si>
  <si>
    <t>Shish Industries Ltd</t>
  </si>
  <si>
    <t>SHISHIND</t>
  </si>
  <si>
    <t>Hindusthan Urban Infrastructure Ltd</t>
  </si>
  <si>
    <t>HUIL</t>
  </si>
  <si>
    <t>Gourmet Gateway India Ltd</t>
  </si>
  <si>
    <t>GOURMET</t>
  </si>
  <si>
    <t>Restaurants</t>
  </si>
  <si>
    <t>Indo National Ltd</t>
  </si>
  <si>
    <t>NIPPOBATRY</t>
  </si>
  <si>
    <t>CL Educate Ltd</t>
  </si>
  <si>
    <t>CLEDUCATE</t>
  </si>
  <si>
    <t>Bharat Road Network Ltd</t>
  </si>
  <si>
    <t>BRNL</t>
  </si>
  <si>
    <t>Jenburkt Pharmaceuticals Ltd</t>
  </si>
  <si>
    <t>JENBURPH</t>
  </si>
  <si>
    <t>Logica Infoway Ltd</t>
  </si>
  <si>
    <t>LOGICA</t>
  </si>
  <si>
    <t>Swadeshi Polytex Ltd</t>
  </si>
  <si>
    <t>SWADPOL</t>
  </si>
  <si>
    <t>Batliboi Ltd</t>
  </si>
  <si>
    <t>BATLIBOI</t>
  </si>
  <si>
    <t>Mangalam Industrial Finance Ltd</t>
  </si>
  <si>
    <t>MANGIND</t>
  </si>
  <si>
    <t>Ceenik Exports (India) Ltd</t>
  </si>
  <si>
    <t>CEENIK</t>
  </si>
  <si>
    <t>Sudarshan Pharma Industries Ltd</t>
  </si>
  <si>
    <t>SUDARSHAN</t>
  </si>
  <si>
    <t>AVP Infracon Ltd</t>
  </si>
  <si>
    <t>AVPINFRA</t>
  </si>
  <si>
    <t>DCM Nouvelle Ltd</t>
  </si>
  <si>
    <t>DCMNVL</t>
  </si>
  <si>
    <t>Cineline India Ltd</t>
  </si>
  <si>
    <t>CINELINE</t>
  </si>
  <si>
    <t>Amal Ltd</t>
  </si>
  <si>
    <t>AMAL</t>
  </si>
  <si>
    <t>Murudeshwar Ceramics Ltd</t>
  </si>
  <si>
    <t>MURUDCERA</t>
  </si>
  <si>
    <t>Lakshmi Mills Company Ltd</t>
  </si>
  <si>
    <t>LAKSHMIMIL</t>
  </si>
  <si>
    <t>Quint Digital Ltd</t>
  </si>
  <si>
    <t>QUINT</t>
  </si>
  <si>
    <t>Broadcasting</t>
  </si>
  <si>
    <t>Majestic Auto Ltd</t>
  </si>
  <si>
    <t>MAJESAUT</t>
  </si>
  <si>
    <t>Panchmahal Steel Ltd</t>
  </si>
  <si>
    <t>PANCHMAHQ</t>
  </si>
  <si>
    <t>Ruchira Papers Ltd</t>
  </si>
  <si>
    <t>RUCHIRA</t>
  </si>
  <si>
    <t>Kataria Industries Ltd</t>
  </si>
  <si>
    <t>KATARIA</t>
  </si>
  <si>
    <t>Indian Emulsifiers Ltd</t>
  </si>
  <si>
    <t>IEML</t>
  </si>
  <si>
    <t>Mangalam Global Enterprise Ltd</t>
  </si>
  <si>
    <t>MGEL</t>
  </si>
  <si>
    <t>Harrisons Malayalam Ltd</t>
  </si>
  <si>
    <t>HARRMALAYA</t>
  </si>
  <si>
    <t>Quest Capital Markets Ltd</t>
  </si>
  <si>
    <t>QUESTCAP</t>
  </si>
  <si>
    <t>Kings Infra Ventures Ltd</t>
  </si>
  <si>
    <t>KINGSINFR</t>
  </si>
  <si>
    <t>Shri Keshav Cements and Infra Ltd</t>
  </si>
  <si>
    <t>SKCIL</t>
  </si>
  <si>
    <t>Vishal Fabrics Ltd</t>
  </si>
  <si>
    <t>VISHAL</t>
  </si>
  <si>
    <t>Sigma Solve Ltd</t>
  </si>
  <si>
    <t>SIGMA</t>
  </si>
  <si>
    <t>Variman Global Enterprises Ltd</t>
  </si>
  <si>
    <t>VARIMAN</t>
  </si>
  <si>
    <t>Technology Distributors</t>
  </si>
  <si>
    <t>Refractory Shapes Ltd</t>
  </si>
  <si>
    <t>REFRACTORY</t>
  </si>
  <si>
    <t>Shiv Aum Steels Ltd</t>
  </si>
  <si>
    <t>SHIVAUM</t>
  </si>
  <si>
    <t>Baroda Rayon Corporation Ltd</t>
  </si>
  <si>
    <t>BARODARY</t>
  </si>
  <si>
    <t>Indian Toners &amp; Developers Ltd</t>
  </si>
  <si>
    <t>INDTONER</t>
  </si>
  <si>
    <t>Keltech Energies Ltd</t>
  </si>
  <si>
    <t>KELENRG</t>
  </si>
  <si>
    <t>Panasonic Energy India Co Ltd</t>
  </si>
  <si>
    <t>PANAENERG</t>
  </si>
  <si>
    <t>Hitech Corporation Ltd</t>
  </si>
  <si>
    <t>HITECHCORP</t>
  </si>
  <si>
    <t>Universus Photo Imagings Ltd</t>
  </si>
  <si>
    <t>UNIVPHOTO</t>
  </si>
  <si>
    <t>Cool Caps Industries Ltd</t>
  </si>
  <si>
    <t>COOLCAPS</t>
  </si>
  <si>
    <t>Esconet Technologies Ltd</t>
  </si>
  <si>
    <t>ESCONET</t>
  </si>
  <si>
    <t>Kaka Industries Ltd</t>
  </si>
  <si>
    <t>KAKA</t>
  </si>
  <si>
    <t>Building Products</t>
  </si>
  <si>
    <t>Suyog Gurbaxani Funicular Ropeways Ltd</t>
  </si>
  <si>
    <t>SGFRL</t>
  </si>
  <si>
    <t>Shera Energy Ltd</t>
  </si>
  <si>
    <t>SHERA</t>
  </si>
  <si>
    <t>SMS Lifesciences India Ltd</t>
  </si>
  <si>
    <t>SMSLIFE</t>
  </si>
  <si>
    <t>A-1 Acid Ltd</t>
  </si>
  <si>
    <t>AAL</t>
  </si>
  <si>
    <t>Zenotech Laboratories Ltd</t>
  </si>
  <si>
    <t>ZENOTECH</t>
  </si>
  <si>
    <t>Innovators Facade Systems Ltd</t>
  </si>
  <si>
    <t>INNOVATORS</t>
  </si>
  <si>
    <t>Chavda Infra Ltd</t>
  </si>
  <si>
    <t>CHAVDA</t>
  </si>
  <si>
    <t>Investment &amp; Precision Castings Ltd</t>
  </si>
  <si>
    <t>INVPRECQ</t>
  </si>
  <si>
    <t>Northern Spirits Ltd</t>
  </si>
  <si>
    <t>NSL</t>
  </si>
  <si>
    <t>Sahyadri Industries Ltd</t>
  </si>
  <si>
    <t>SAHYADRI</t>
  </si>
  <si>
    <t>Lorenzini Apparels Ltd</t>
  </si>
  <si>
    <t>LAL</t>
  </si>
  <si>
    <t>Emami Realty Ltd</t>
  </si>
  <si>
    <t>EMAMIREAL</t>
  </si>
  <si>
    <t>Winsol Engineers Ltd</t>
  </si>
  <si>
    <t>WINSOL</t>
  </si>
  <si>
    <t>POCL Enterprises Ltd</t>
  </si>
  <si>
    <t>POEL</t>
  </si>
  <si>
    <t>Prithvi Exchange (India) Ltd</t>
  </si>
  <si>
    <t>PRITHVIEXCH</t>
  </si>
  <si>
    <t>Sunita Tools Ltd</t>
  </si>
  <si>
    <t>SUNITATOOL</t>
  </si>
  <si>
    <t>Energy-Mission Machineries (India) Ltd</t>
  </si>
  <si>
    <t>EMMIL</t>
  </si>
  <si>
    <t>RNFI Services Ltd</t>
  </si>
  <si>
    <t>RNFI</t>
  </si>
  <si>
    <t>Osia Hyper Retail Ltd</t>
  </si>
  <si>
    <t>OSIAHYPER</t>
  </si>
  <si>
    <t>CWD Limited</t>
  </si>
  <si>
    <t>CWD</t>
  </si>
  <si>
    <t>Consumer Electronics</t>
  </si>
  <si>
    <t>Plaza Wires Ltd</t>
  </si>
  <si>
    <t>PLAZACABLE</t>
  </si>
  <si>
    <t>M K Proteins Ltd</t>
  </si>
  <si>
    <t>MKPL</t>
  </si>
  <si>
    <t>Nila Spaces Ltd</t>
  </si>
  <si>
    <t>NILASPACES</t>
  </si>
  <si>
    <t>Kerala Ayurveda Ltd</t>
  </si>
  <si>
    <t>KERALAYUR</t>
  </si>
  <si>
    <t>GP Eco Solutions India Ltd</t>
  </si>
  <si>
    <t>GPECO</t>
  </si>
  <si>
    <t>Captain Polyplast Ltd</t>
  </si>
  <si>
    <t>CPL</t>
  </si>
  <si>
    <t>A B Infrabuild Ltd</t>
  </si>
  <si>
    <t>ABINFRA</t>
  </si>
  <si>
    <t>Bannari Amman Spinning Mills Ltd</t>
  </si>
  <si>
    <t>BASML</t>
  </si>
  <si>
    <t>Global Education Ltd</t>
  </si>
  <si>
    <t>GLOBAL</t>
  </si>
  <si>
    <t>Rockingdeals Circular Economy Ltd</t>
  </si>
  <si>
    <t>ROCKINGDCE</t>
  </si>
  <si>
    <t>Nitin Castings Ltd</t>
  </si>
  <si>
    <t>NITINCAST</t>
  </si>
  <si>
    <t>Metals - Iron</t>
  </si>
  <si>
    <t>Kanoria Energy &amp; Infrastructure Limited</t>
  </si>
  <si>
    <t>KEIL</t>
  </si>
  <si>
    <t>Felix Industries Ltd</t>
  </si>
  <si>
    <t>FELIX</t>
  </si>
  <si>
    <t>Byke Hospitality Ltd</t>
  </si>
  <si>
    <t>BYKE</t>
  </si>
  <si>
    <t>VIP Clothing Ltd</t>
  </si>
  <si>
    <t>VIPCLOTHNG</t>
  </si>
  <si>
    <t>Chemtech Industrial Valves Ltd</t>
  </si>
  <si>
    <t>CHEMTECH</t>
  </si>
  <si>
    <t>Maruti Infrastructure Ltd</t>
  </si>
  <si>
    <t>MAINFRA</t>
  </si>
  <si>
    <t>Gennex Laboratories Ltd</t>
  </si>
  <si>
    <t>GENNEX</t>
  </si>
  <si>
    <t>Apollo Sindoori Hotels Ltd</t>
  </si>
  <si>
    <t>APOLSINHOT</t>
  </si>
  <si>
    <t>Shree Rama Multi-Tech Ltd</t>
  </si>
  <si>
    <t>SHREERAMA</t>
  </si>
  <si>
    <t>Nippon India ETF Nifty Midcap 150</t>
  </si>
  <si>
    <t>MID150BEES</t>
  </si>
  <si>
    <t>Remedium Lifecare Ltd</t>
  </si>
  <si>
    <t>REMLIFE</t>
  </si>
  <si>
    <t>Fredun Pharmaceuticals Ltd</t>
  </si>
  <si>
    <t>FREDUN</t>
  </si>
  <si>
    <t>Mahindra EPC Irrigation Ltd</t>
  </si>
  <si>
    <t>MAHEPC</t>
  </si>
  <si>
    <t>Jay Shree Tea and Industries Ltd</t>
  </si>
  <si>
    <t>JAYSREETEA</t>
  </si>
  <si>
    <t>Trigyn Technologies Ltd</t>
  </si>
  <si>
    <t>TRIGYN</t>
  </si>
  <si>
    <t>Exxaro Tiles Ltd</t>
  </si>
  <si>
    <t>EXXARO</t>
  </si>
  <si>
    <t>NDL Ventures Ltd</t>
  </si>
  <si>
    <t>NDLVENTURE</t>
  </si>
  <si>
    <t>Rana Sugars Ltd</t>
  </si>
  <si>
    <t>RANASUG</t>
  </si>
  <si>
    <t>DJ Mediaprint &amp; Logistics Ltd</t>
  </si>
  <si>
    <t>DJML</t>
  </si>
  <si>
    <t>Patels Airtemp (India) Ltd</t>
  </si>
  <si>
    <t>PATELSAI</t>
  </si>
  <si>
    <t>Utssav CZ Gold Jewels Ltd</t>
  </si>
  <si>
    <t>UTSSAV</t>
  </si>
  <si>
    <t>Star Paper Mills Ltd</t>
  </si>
  <si>
    <t>STARPAPER</t>
  </si>
  <si>
    <t>Aelea Commodities Ltd</t>
  </si>
  <si>
    <t>ACLD</t>
  </si>
  <si>
    <t>Bhilwara Technical Textiles Ltd</t>
  </si>
  <si>
    <t>BTTL</t>
  </si>
  <si>
    <t>Shreyans Industries Ltd</t>
  </si>
  <si>
    <t>SHREYANIND</t>
  </si>
  <si>
    <t>Coastal Corporation Ltd</t>
  </si>
  <si>
    <t>COASTCORP</t>
  </si>
  <si>
    <t>Inertia Steel Ltd</t>
  </si>
  <si>
    <t>INERTIAST</t>
  </si>
  <si>
    <t>Hindustan Organic Chemicals Ltd</t>
  </si>
  <si>
    <t>HOCL</t>
  </si>
  <si>
    <t>UMA Exports Ltd</t>
  </si>
  <si>
    <t>UMAEXPORTS</t>
  </si>
  <si>
    <t>UCAL Ltd</t>
  </si>
  <si>
    <t>UCAL</t>
  </si>
  <si>
    <t>Shyam Century Ferrous Ltd</t>
  </si>
  <si>
    <t>SHYAMCENT</t>
  </si>
  <si>
    <t>Sintercom India Ltd</t>
  </si>
  <si>
    <t>SINTERCOM</t>
  </si>
  <si>
    <t>Surani Steel Tubes Ltd</t>
  </si>
  <si>
    <t>SURANI</t>
  </si>
  <si>
    <t>Atlantaa Ltd</t>
  </si>
  <si>
    <t>ATLANTAA</t>
  </si>
  <si>
    <t>Aries Agro Ltd (CN)</t>
  </si>
  <si>
    <t>ARIES</t>
  </si>
  <si>
    <t>Systango Technologies Ltd</t>
  </si>
  <si>
    <t>SYSTANGO</t>
  </si>
  <si>
    <t>Indowind Energy Ltd</t>
  </si>
  <si>
    <t>INDOWIND</t>
  </si>
  <si>
    <t>Manaksia Steels Ltd</t>
  </si>
  <si>
    <t>MANAKSTEEL</t>
  </si>
  <si>
    <t>OK Play India Ltd</t>
  </si>
  <si>
    <t>OKPLA</t>
  </si>
  <si>
    <t>Robust Hotels Ltd</t>
  </si>
  <si>
    <t>RHL</t>
  </si>
  <si>
    <t>Aditya BSL Gold ETF</t>
  </si>
  <si>
    <t>BSLGOLDETF</t>
  </si>
  <si>
    <t>Global Vectra Helicorp Ltd</t>
  </si>
  <si>
    <t>GLOBALVECT</t>
  </si>
  <si>
    <t>Vaarad Ventures Ltd</t>
  </si>
  <si>
    <t>VAARAD</t>
  </si>
  <si>
    <t>K M Sugar Mills Ltd</t>
  </si>
  <si>
    <t>KMSUGAR</t>
  </si>
  <si>
    <t>Megastar Foods Ltd</t>
  </si>
  <si>
    <t>MEGASTAR</t>
  </si>
  <si>
    <t>Bemco Hydraulics Ltd</t>
  </si>
  <si>
    <t>BEMHY</t>
  </si>
  <si>
    <t>Multibase India Ltd</t>
  </si>
  <si>
    <t>MULTIBASE</t>
  </si>
  <si>
    <t>Asian Hotels (North) Ltd</t>
  </si>
  <si>
    <t>ASIANHOTNR</t>
  </si>
  <si>
    <t>Evexia Lifecare Ltd</t>
  </si>
  <si>
    <t>EVEXIA</t>
  </si>
  <si>
    <t>Panchsheel Organics Ltd</t>
  </si>
  <si>
    <t>PANCHSHEEL</t>
  </si>
  <si>
    <t>Alufluoride Ltd</t>
  </si>
  <si>
    <t>ALUFLUOR</t>
  </si>
  <si>
    <t>GP Petroleums Ltd</t>
  </si>
  <si>
    <t>GULFPETRO</t>
  </si>
  <si>
    <t>Talbros Engineering Ltd</t>
  </si>
  <si>
    <t>TALBROSENG</t>
  </si>
  <si>
    <t>Shree Rama Newsprint Ltd</t>
  </si>
  <si>
    <t>RAMANEWS</t>
  </si>
  <si>
    <t>A2z Infra Engineering Ltd</t>
  </si>
  <si>
    <t>A2ZINFRA</t>
  </si>
  <si>
    <t>SKP Bearing Industries Ltd</t>
  </si>
  <si>
    <t>SKP</t>
  </si>
  <si>
    <t>Supreme Holdings &amp; Hospitality (India) Ltd</t>
  </si>
  <si>
    <t>SUPREME</t>
  </si>
  <si>
    <t>Paul Merchants Ltd</t>
  </si>
  <si>
    <t>PML</t>
  </si>
  <si>
    <t>DRC Systems India Ltd</t>
  </si>
  <si>
    <t>DRCSYSTEMS</t>
  </si>
  <si>
    <t>Star Housing Finance Ltd</t>
  </si>
  <si>
    <t>STARHFL</t>
  </si>
  <si>
    <t>Commercial &amp; Residential Mortgage Finance</t>
  </si>
  <si>
    <t>K2 Infragen Ltd</t>
  </si>
  <si>
    <t>K2INFRA</t>
  </si>
  <si>
    <t>Country Club Hospitality &amp; Holidays Ltd</t>
  </si>
  <si>
    <t>CCHHL</t>
  </si>
  <si>
    <t>Sundaram Brake Linings Ltd</t>
  </si>
  <si>
    <t>SUNDRMBRAK</t>
  </si>
  <si>
    <t>Intense Technologies Ltd</t>
  </si>
  <si>
    <t>INTENTECH</t>
  </si>
  <si>
    <t>North Eastern Carrying Corporation Ltd</t>
  </si>
  <si>
    <t>NECCLTD</t>
  </si>
  <si>
    <t>Mangalam Worldwide Ltd</t>
  </si>
  <si>
    <t>MWL</t>
  </si>
  <si>
    <t>Veer Global Infraconstruction Ltd</t>
  </si>
  <si>
    <t>VGIL</t>
  </si>
  <si>
    <t>Scan Steels Ltd</t>
  </si>
  <si>
    <t>SCANSTL</t>
  </si>
  <si>
    <t>Graviss Hospitality Ltd</t>
  </si>
  <si>
    <t>GRAVISSHO</t>
  </si>
  <si>
    <t>Shah Metacorp Ltd</t>
  </si>
  <si>
    <t>SHAH</t>
  </si>
  <si>
    <t>Ruchi Infrastructure Ltd</t>
  </si>
  <si>
    <t>RUCHINFRA</t>
  </si>
  <si>
    <t>MK Exim (India) Ltd</t>
  </si>
  <si>
    <t>MKEXIM</t>
  </si>
  <si>
    <t>Ravinder Heights Ltd</t>
  </si>
  <si>
    <t>RVHL</t>
  </si>
  <si>
    <t>Rajnandini Metal Ltd</t>
  </si>
  <si>
    <t>RAJMET</t>
  </si>
  <si>
    <t>Competent Automobiles Company Ltd</t>
  </si>
  <si>
    <t>COMPEAU</t>
  </si>
  <si>
    <t>Purv Flexipack Ltd</t>
  </si>
  <si>
    <t>PURVFLEXI</t>
  </si>
  <si>
    <t>Virinchi Ltd</t>
  </si>
  <si>
    <t>VIRINCHI</t>
  </si>
  <si>
    <t>RDB Rasayans Ltd</t>
  </si>
  <si>
    <t>RDBRL</t>
  </si>
  <si>
    <t>Fluidomat Ltd</t>
  </si>
  <si>
    <t>FLUIDOM</t>
  </si>
  <si>
    <t>Kay Cee Energy &amp; Infra Ltd</t>
  </si>
  <si>
    <t>KCEIL</t>
  </si>
  <si>
    <t>Karnika Industries Ltd</t>
  </si>
  <si>
    <t>KARNIKA</t>
  </si>
  <si>
    <t>BGR Energy Systems Ltd</t>
  </si>
  <si>
    <t>BGRENERGY</t>
  </si>
  <si>
    <t>Waterbase Ltd</t>
  </si>
  <si>
    <t>WATERBASE</t>
  </si>
  <si>
    <t>Rajshree Polypack Ltd</t>
  </si>
  <si>
    <t>RPPL</t>
  </si>
  <si>
    <t>Capital Trade Links Ltd</t>
  </si>
  <si>
    <t>CTL</t>
  </si>
  <si>
    <t>Udayshivakumar Infra Ltd</t>
  </si>
  <si>
    <t>USK</t>
  </si>
  <si>
    <t>Welspun Investments and Commercials Ltd</t>
  </si>
  <si>
    <t>WELINV</t>
  </si>
  <si>
    <t>P.E. Analytics Ltd</t>
  </si>
  <si>
    <t>PROPEQUITY</t>
  </si>
  <si>
    <t>Magna Electro Castings Ltd</t>
  </si>
  <si>
    <t>MAGNAELQ</t>
  </si>
  <si>
    <t>Rama Phosphates Ltd</t>
  </si>
  <si>
    <t>RAMAPHO</t>
  </si>
  <si>
    <t>Shraddha Prime Projects Ltd</t>
  </si>
  <si>
    <t>SHRADDHA</t>
  </si>
  <si>
    <t>Zodiac Clothing Company Ltd</t>
  </si>
  <si>
    <t>ZODIACLOTH</t>
  </si>
  <si>
    <t>Navkar Urbanstructure Ltd</t>
  </si>
  <si>
    <t>NAVKAR</t>
  </si>
  <si>
    <t>Vipul Organics Ltd</t>
  </si>
  <si>
    <t>VIPULORG</t>
  </si>
  <si>
    <t>Madhuveer Com 18 Network Ltd</t>
  </si>
  <si>
    <t>MADHUVEER</t>
  </si>
  <si>
    <t>India Finsec Ltd</t>
  </si>
  <si>
    <t>IFINSEC</t>
  </si>
  <si>
    <t>SBEC Sugar Ltd</t>
  </si>
  <si>
    <t>SBECSUG</t>
  </si>
  <si>
    <t>Sanjivani Paranteral Ltd</t>
  </si>
  <si>
    <t>SANJIVIN</t>
  </si>
  <si>
    <t>Magnum Ventures Ltd</t>
  </si>
  <si>
    <t>MAGNUM</t>
  </si>
  <si>
    <t>Apollo Finvest (India) Ltd</t>
  </si>
  <si>
    <t>APOLLOFI</t>
  </si>
  <si>
    <t>Goyal Salt Ltd</t>
  </si>
  <si>
    <t>GOYALSALT</t>
  </si>
  <si>
    <t>Parin Furniture Ltd</t>
  </si>
  <si>
    <t>PARIN</t>
  </si>
  <si>
    <t>Arihant Foundations &amp; Housing Ltd</t>
  </si>
  <si>
    <t>ARIHANT</t>
  </si>
  <si>
    <t>Sejal Glass Ltd</t>
  </si>
  <si>
    <t>SEJALLTD</t>
  </si>
  <si>
    <t>Axis Gold ETF</t>
  </si>
  <si>
    <t>AXISGOLD</t>
  </si>
  <si>
    <t>Medico Remedies Ltd</t>
  </si>
  <si>
    <t>MEDICO</t>
  </si>
  <si>
    <t>Gujarat Apollo Industries Ltd</t>
  </si>
  <si>
    <t>GUJAPOLLO</t>
  </si>
  <si>
    <t>Bhagyanagar India Ltd</t>
  </si>
  <si>
    <t>BHAGYANGR</t>
  </si>
  <si>
    <t>Baheti Recycling Industries Ltd</t>
  </si>
  <si>
    <t>BAHETI</t>
  </si>
  <si>
    <t>Lucent Industries Ltd</t>
  </si>
  <si>
    <t>LUCENT</t>
  </si>
  <si>
    <t>Jhaveri Credits and Capital Ltd</t>
  </si>
  <si>
    <t>JHACC</t>
  </si>
  <si>
    <t>VETO Switch Gears And Cables Ltd</t>
  </si>
  <si>
    <t>VETO</t>
  </si>
  <si>
    <t>Droneacharya Aerial Innovations Ltd</t>
  </si>
  <si>
    <t>DRONACHRYA</t>
  </si>
  <si>
    <t>Research &amp; Consulting Services</t>
  </si>
  <si>
    <t>Rane Engine Valve Ltd</t>
  </si>
  <si>
    <t>RANEENGINE</t>
  </si>
  <si>
    <t>ABM Knowledgeware Ltd</t>
  </si>
  <si>
    <t>ABMKNO</t>
  </si>
  <si>
    <t>Exhicon Events Media Solutions Ltd</t>
  </si>
  <si>
    <t>EXHICON</t>
  </si>
  <si>
    <t>Trident Lifeline Ltd</t>
  </si>
  <si>
    <t>TLL</t>
  </si>
  <si>
    <t>Trejhara Solutions Ltd</t>
  </si>
  <si>
    <t>TREJHARA</t>
  </si>
  <si>
    <t>Naga Dhunseri Group Ltd</t>
  </si>
  <si>
    <t>NDGL</t>
  </si>
  <si>
    <t>Pune E - Stock Broking Ltd</t>
  </si>
  <si>
    <t>PESB</t>
  </si>
  <si>
    <t>Maral Overseas Ltd</t>
  </si>
  <si>
    <t>MARALOVER</t>
  </si>
  <si>
    <t>Chemcrux Enterprises Ltd</t>
  </si>
  <si>
    <t>CHEMCRUX</t>
  </si>
  <si>
    <t>NTC Industries Ltd</t>
  </si>
  <si>
    <t>NTCIND</t>
  </si>
  <si>
    <t>Essen Speciality Films Ltd</t>
  </si>
  <si>
    <t>ESFL</t>
  </si>
  <si>
    <t>Vijay Solvex Ltd</t>
  </si>
  <si>
    <t>VIJSOLX</t>
  </si>
  <si>
    <t>Zee Learn Ltd</t>
  </si>
  <si>
    <t>ZEELEARN</t>
  </si>
  <si>
    <t>Inflame Appliances Ltd</t>
  </si>
  <si>
    <t>INFLAME</t>
  </si>
  <si>
    <t>Vishwaraj Sugar Industries Ltd</t>
  </si>
  <si>
    <t>VISHWARAJ</t>
  </si>
  <si>
    <t>Sadhav Shipping Ltd</t>
  </si>
  <si>
    <t>SADHAV</t>
  </si>
  <si>
    <t>Rudrabhishek Enterprises Ltd</t>
  </si>
  <si>
    <t>REPL</t>
  </si>
  <si>
    <t>Surana Telecom and Power Ltd</t>
  </si>
  <si>
    <t>SURANAT&amp;P</t>
  </si>
  <si>
    <t>KCK Industries Ltd</t>
  </si>
  <si>
    <t>KCK</t>
  </si>
  <si>
    <t>Avonmore Capital &amp; Management Services Ltd</t>
  </si>
  <si>
    <t>AVONMORE</t>
  </si>
  <si>
    <t>LOYAL EQUIPMENTS Ltd</t>
  </si>
  <si>
    <t>LOYAL</t>
  </si>
  <si>
    <t>GEE Ltd</t>
  </si>
  <si>
    <t>GEE</t>
  </si>
  <si>
    <t>South West Pinnacle Exploration Ltd</t>
  </si>
  <si>
    <t>SOUTHWEST</t>
  </si>
  <si>
    <t>Vintron Informatics Ltd</t>
  </si>
  <si>
    <t>VINTRON</t>
  </si>
  <si>
    <t>Inventure Growth &amp; Securities Ltd</t>
  </si>
  <si>
    <t>INVENTURE</t>
  </si>
  <si>
    <t>Crown Lifters Ltd</t>
  </si>
  <si>
    <t>CROWN</t>
  </si>
  <si>
    <t>Crayons Advertising Ltd</t>
  </si>
  <si>
    <t>CRAYONS</t>
  </si>
  <si>
    <t>Tunwal E-Motors Ltd</t>
  </si>
  <si>
    <t>TUNWAL</t>
  </si>
  <si>
    <t>Prime Fresh Ltd</t>
  </si>
  <si>
    <t>PRIMEFRESH</t>
  </si>
  <si>
    <t>Sayaji Hotels (Indore) Ltd</t>
  </si>
  <si>
    <t>SHILINDORE</t>
  </si>
  <si>
    <t>International Combustion (India) Ltd</t>
  </si>
  <si>
    <t>INTLCOMBQ</t>
  </si>
  <si>
    <t>Alphalogic Industries Ltd</t>
  </si>
  <si>
    <t>ALPHAIND</t>
  </si>
  <si>
    <t>Office Services &amp; Supplies</t>
  </si>
  <si>
    <t>Rajasthan Gases Ltd</t>
  </si>
  <si>
    <t>RAJGASES</t>
  </si>
  <si>
    <t>Oil &amp; Gas Storage &amp; Transportation</t>
  </si>
  <si>
    <t>Axis Nifty AAA Bond Plus SDL Apr 2026 50:50 ETF</t>
  </si>
  <si>
    <t>AXISBPSETF</t>
  </si>
  <si>
    <t>Premier Roadlines Ltd</t>
  </si>
  <si>
    <t>PRLIND</t>
  </si>
  <si>
    <t>Seacoast Shipping Services Ltd</t>
  </si>
  <si>
    <t>SEACOAST</t>
  </si>
  <si>
    <t>Lords Chloro Alkali Ltd</t>
  </si>
  <si>
    <t>LORDSCHLO</t>
  </si>
  <si>
    <t>Lancor Holdings Ltd</t>
  </si>
  <si>
    <t>LANCORHOL</t>
  </si>
  <si>
    <t>Panasonic Carbon India Co Ltd</t>
  </si>
  <si>
    <t>PANCARBON</t>
  </si>
  <si>
    <t>Digikore Studios Ltd</t>
  </si>
  <si>
    <t>DIGIKORE</t>
  </si>
  <si>
    <t>RKEC Projects Ltd</t>
  </si>
  <si>
    <t>RKEC</t>
  </si>
  <si>
    <t>Par Drugs and Chemicals Ltd</t>
  </si>
  <si>
    <t>PAR</t>
  </si>
  <si>
    <t>Captain Technocast Ltd</t>
  </si>
  <si>
    <t>CTCL</t>
  </si>
  <si>
    <t>Bambino Agro Industries Ltd</t>
  </si>
  <si>
    <t>BAMBINO</t>
  </si>
  <si>
    <t>Hindcon Chemicals Ltd</t>
  </si>
  <si>
    <t>HINDCON</t>
  </si>
  <si>
    <t>Rox Hi-Tech Ltd</t>
  </si>
  <si>
    <t>ROXHITECH</t>
  </si>
  <si>
    <t>Coral Laboratories Ltd</t>
  </si>
  <si>
    <t>CORALAB</t>
  </si>
  <si>
    <t>Tembo Global Industries Ltd</t>
  </si>
  <si>
    <t>TEMBO</t>
  </si>
  <si>
    <t>PPAP Automotive Ltd</t>
  </si>
  <si>
    <t>PPAP</t>
  </si>
  <si>
    <t>Natural Capsules Ltd</t>
  </si>
  <si>
    <t>NATCAPSUQ</t>
  </si>
  <si>
    <t>Kanchi Karpooram Ltd</t>
  </si>
  <si>
    <t>KANCHI</t>
  </si>
  <si>
    <t>Raj Television Network Ltd</t>
  </si>
  <si>
    <t>RAJTV</t>
  </si>
  <si>
    <t>Jasch Gauging Technologies Ltd</t>
  </si>
  <si>
    <t>JGTL</t>
  </si>
  <si>
    <t>VTM Ltd</t>
  </si>
  <si>
    <t>VTMLTD</t>
  </si>
  <si>
    <t>Emmforce Autotech Ltd</t>
  </si>
  <si>
    <t>EMMFORCE</t>
  </si>
  <si>
    <t>Automotive Parts &amp; Equipment</t>
  </si>
  <si>
    <t>Omax Autos Ltd</t>
  </si>
  <si>
    <t>OMAXAUTO</t>
  </si>
  <si>
    <t>Rajnish Wellness Ltd</t>
  </si>
  <si>
    <t>RAJNISH</t>
  </si>
  <si>
    <t>Brooks Laboratories Ltd</t>
  </si>
  <si>
    <t>BROOKS</t>
  </si>
  <si>
    <t>Neelamalai Agro Industries Ltd</t>
  </si>
  <si>
    <t>NEAGI</t>
  </si>
  <si>
    <t>Shekhawati Industries Ltd</t>
  </si>
  <si>
    <t>SHEKHAWATI</t>
  </si>
  <si>
    <t>Kalyani Cast-Tech Ltd</t>
  </si>
  <si>
    <t>KALYANI</t>
  </si>
  <si>
    <t>Jay Ushin Ltd</t>
  </si>
  <si>
    <t>JAYUSH</t>
  </si>
  <si>
    <t>Indo Thai Securities Ltd</t>
  </si>
  <si>
    <t>INDOTHAI</t>
  </si>
  <si>
    <t>Archidply Industries Ltd</t>
  </si>
  <si>
    <t>ARCHIDPLY</t>
  </si>
  <si>
    <t>Mirae Asset Nifty 50 ETF</t>
  </si>
  <si>
    <t>NIFTYETF</t>
  </si>
  <si>
    <t>Paragon Fine &amp; Speciality Chemical Ltd</t>
  </si>
  <si>
    <t>PARAGON</t>
  </si>
  <si>
    <t>Thomas Scott (India) Ltd</t>
  </si>
  <si>
    <t>THOMASCOTT</t>
  </si>
  <si>
    <t>Mercantile Ventures Ltd</t>
  </si>
  <si>
    <t>MERCANTILE</t>
  </si>
  <si>
    <t>McLeod Russel India Ltd</t>
  </si>
  <si>
    <t>MCLEODRUSS</t>
  </si>
  <si>
    <t>Esprit Stones Ltd</t>
  </si>
  <si>
    <t>ESPRIT</t>
  </si>
  <si>
    <t>Alacrity Securities Ltd</t>
  </si>
  <si>
    <t>ALSL</t>
  </si>
  <si>
    <t>Pil Italica Lifestyle Ltd</t>
  </si>
  <si>
    <t>PILITA</t>
  </si>
  <si>
    <t>Aaron Industries Ltd</t>
  </si>
  <si>
    <t>AARON</t>
  </si>
  <si>
    <t>Oriental Carbon &amp; Chemicals Ltd</t>
  </si>
  <si>
    <t>OCCL</t>
  </si>
  <si>
    <t>Mangalam Seeds Ltd</t>
  </si>
  <si>
    <t>MSL</t>
  </si>
  <si>
    <t>Loyal Textile Mills Ltd</t>
  </si>
  <si>
    <t>LOYALTEX</t>
  </si>
  <si>
    <t>Take Solutions Ltd</t>
  </si>
  <si>
    <t>TAKE</t>
  </si>
  <si>
    <t>Duroply Industries Ltd</t>
  </si>
  <si>
    <t>DUROPLY</t>
  </si>
  <si>
    <t>Bhatia Communications &amp; Retail (India) Ltd</t>
  </si>
  <si>
    <t>BHATIA</t>
  </si>
  <si>
    <t>SAB Industries Ltd</t>
  </si>
  <si>
    <t>SAB</t>
  </si>
  <si>
    <t>DEV Information Technology Ltd</t>
  </si>
  <si>
    <t>DEVIT</t>
  </si>
  <si>
    <t>Caspian Corporate Services Ltd</t>
  </si>
  <si>
    <t>CASPIAN</t>
  </si>
  <si>
    <t>Maha Rashtra Apex Corporation Ltd</t>
  </si>
  <si>
    <t>MAHAPEXLTD</t>
  </si>
  <si>
    <t>Prime Industries Ltd</t>
  </si>
  <si>
    <t>PRIMIND</t>
  </si>
  <si>
    <t>Infollion Research Services Ltd</t>
  </si>
  <si>
    <t>INFOLLION</t>
  </si>
  <si>
    <t>Uday Jewellery Industries Ltd</t>
  </si>
  <si>
    <t>UDAYJEW</t>
  </si>
  <si>
    <t>Alphageo (India) Ltd</t>
  </si>
  <si>
    <t>ALPHAGEO</t>
  </si>
  <si>
    <t>Vardhman Polytex Ltd</t>
  </si>
  <si>
    <t>VARDMNPOLY</t>
  </si>
  <si>
    <t>On Door Concepts Ltd</t>
  </si>
  <si>
    <t>ONDOOR</t>
  </si>
  <si>
    <t>Retail - Online</t>
  </si>
  <si>
    <t>Goldkart Jewels Ltd</t>
  </si>
  <si>
    <t>GOLDKART</t>
  </si>
  <si>
    <t>Chatha Foods Ltd</t>
  </si>
  <si>
    <t>CHATHA</t>
  </si>
  <si>
    <t>Canarys Automations Ltd</t>
  </si>
  <si>
    <t>CANARYS</t>
  </si>
  <si>
    <t>Vinny Overseas Ltd</t>
  </si>
  <si>
    <t>VINNY</t>
  </si>
  <si>
    <t>Sicagen India Ltd</t>
  </si>
  <si>
    <t>SICAGEN</t>
  </si>
  <si>
    <t>Shri Venkatesh Refineries Ltd</t>
  </si>
  <si>
    <t>SVRL</t>
  </si>
  <si>
    <t>Shukra Pharmaceuticals Ltd</t>
  </si>
  <si>
    <t>SHUKRAPHAR</t>
  </si>
  <si>
    <t>LKP Finance Ltd</t>
  </si>
  <si>
    <t>LKPFIN</t>
  </si>
  <si>
    <t>Nureca Ltd</t>
  </si>
  <si>
    <t>NURECA</t>
  </si>
  <si>
    <t>Halder Venture Ltd</t>
  </si>
  <si>
    <t>HALDER</t>
  </si>
  <si>
    <t>Shri Dinesh Mills Ltd</t>
  </si>
  <si>
    <t>SHRIDINE</t>
  </si>
  <si>
    <t>Indian Terrain Fashions Ltd</t>
  </si>
  <si>
    <t>INDTERRAIN</t>
  </si>
  <si>
    <t>Infinium Pharmachem Ltd</t>
  </si>
  <si>
    <t>INFINIUM</t>
  </si>
  <si>
    <t>Cords Cable Industries Ltd</t>
  </si>
  <si>
    <t>CORDSCABLE</t>
  </si>
  <si>
    <t>Amba Enterprises Ltd</t>
  </si>
  <si>
    <t>AEL</t>
  </si>
  <si>
    <t>Ajanta Soya Ltd</t>
  </si>
  <si>
    <t>AJANTSOY</t>
  </si>
  <si>
    <t>Empower India Ltd</t>
  </si>
  <si>
    <t>EMPOWER</t>
  </si>
  <si>
    <t>India Gelatine &amp; Chemicals Ltd</t>
  </si>
  <si>
    <t>INDGELA</t>
  </si>
  <si>
    <t>ASI Industries Ltd</t>
  </si>
  <si>
    <t>ASIIL</t>
  </si>
  <si>
    <t>Tahmar Enterprises Ltd</t>
  </si>
  <si>
    <t>TAHMARENT</t>
  </si>
  <si>
    <t>Ashapuri Gold Ornament Ltd</t>
  </si>
  <si>
    <t>AGOL</t>
  </si>
  <si>
    <t>Sharda Ispat Ltd</t>
  </si>
  <si>
    <t>SHRDAIS</t>
  </si>
  <si>
    <t>Noida Toll Bridge Company Ltd</t>
  </si>
  <si>
    <t>NOIDATOLL</t>
  </si>
  <si>
    <t>Available Finance Ltd</t>
  </si>
  <si>
    <t>AVAILFC</t>
  </si>
  <si>
    <t>Dhunseri Tea &amp; Industries Ltd</t>
  </si>
  <si>
    <t>DTIL</t>
  </si>
  <si>
    <t>Refex Renewables &amp; Infrastructure Ltd</t>
  </si>
  <si>
    <t>REFEXRENEW</t>
  </si>
  <si>
    <t>Generic Engineering Construction and Projects Ltd</t>
  </si>
  <si>
    <t>GENCON</t>
  </si>
  <si>
    <t>Compucom Software Ltd</t>
  </si>
  <si>
    <t>COMPUSOFT</t>
  </si>
  <si>
    <t>Shradha Infraprojects Ltd</t>
  </si>
  <si>
    <t>SHRADHA</t>
  </si>
  <si>
    <t>Spectrum Talent Management Ltd</t>
  </si>
  <si>
    <t>SPECTSTM</t>
  </si>
  <si>
    <t>KBC Global Ltd</t>
  </si>
  <si>
    <t>KBCGLOBAL</t>
  </si>
  <si>
    <t>Brady And Morris Engineering Co Ltd</t>
  </si>
  <si>
    <t>BRADYM</t>
  </si>
  <si>
    <t>Capital Trust Ltd</t>
  </si>
  <si>
    <t>CAPTRUST</t>
  </si>
  <si>
    <t>JK Agri Genetics Ltd</t>
  </si>
  <si>
    <t>JK AGRI</t>
  </si>
  <si>
    <t>Commercial Syn Bags Ltd</t>
  </si>
  <si>
    <t>COMSYN</t>
  </si>
  <si>
    <t>Ashika Credit Capital Ltd</t>
  </si>
  <si>
    <t>ASHIKA</t>
  </si>
  <si>
    <t>Brahmaputra Infrastructure Ltd</t>
  </si>
  <si>
    <t>BRAHMINFRA</t>
  </si>
  <si>
    <t>Anlon Technology Solutions Ltd</t>
  </si>
  <si>
    <t>ANLON</t>
  </si>
  <si>
    <t>Zeal Global Services Ltd</t>
  </si>
  <si>
    <t>ZEAL</t>
  </si>
  <si>
    <t>E Factor Experiences Ltd</t>
  </si>
  <si>
    <t>EFACTOR</t>
  </si>
  <si>
    <t>PG Foils Ltd</t>
  </si>
  <si>
    <t>PGFOILQ</t>
  </si>
  <si>
    <t>Konstelec Engineers Ltd</t>
  </si>
  <si>
    <t>KONSTELEC</t>
  </si>
  <si>
    <t>JSL Industries Ltd</t>
  </si>
  <si>
    <t>JSLINDL</t>
  </si>
  <si>
    <t>Maxposure Ltd</t>
  </si>
  <si>
    <t>MAXPOSURE</t>
  </si>
  <si>
    <t>Standard Capital Markets Ltd</t>
  </si>
  <si>
    <t>STANCAP</t>
  </si>
  <si>
    <t>Ginni Filaments Ltd</t>
  </si>
  <si>
    <t>GINNIFILA</t>
  </si>
  <si>
    <t>Starteck Finance Ltd</t>
  </si>
  <si>
    <t>STARTECK</t>
  </si>
  <si>
    <t>Goldstar Power Ltd</t>
  </si>
  <si>
    <t>GOLDSTAR</t>
  </si>
  <si>
    <t>Aksharchem (India) Ltd</t>
  </si>
  <si>
    <t>AKSHARCHEM</t>
  </si>
  <si>
    <t>RRIL Ltd</t>
  </si>
  <si>
    <t>RRIL</t>
  </si>
  <si>
    <t>Regis Industries Ltd</t>
  </si>
  <si>
    <t>REGIS</t>
  </si>
  <si>
    <t>Univastu India Ltd</t>
  </si>
  <si>
    <t>UNIVASTU</t>
  </si>
  <si>
    <t>Purple Finance Ltd</t>
  </si>
  <si>
    <t>PURPLEFIN</t>
  </si>
  <si>
    <t>Espire Hospitality Ltd</t>
  </si>
  <si>
    <t>ESPIRE</t>
  </si>
  <si>
    <t>Dindigul Farm Product Ltd</t>
  </si>
  <si>
    <t>DFPL</t>
  </si>
  <si>
    <t>Garnet International Ltd</t>
  </si>
  <si>
    <t>GARNETINT</t>
  </si>
  <si>
    <t>Jaysynth Orgochem Ltd</t>
  </si>
  <si>
    <t>JDORGOCHEM</t>
  </si>
  <si>
    <t>Bimetal Bearings Ltd</t>
  </si>
  <si>
    <t>BIMETAL</t>
  </si>
  <si>
    <t>Jullundur Motor Agency (Delhi) Ltd</t>
  </si>
  <si>
    <t>JMA</t>
  </si>
  <si>
    <t>Prajay Engineers Syndicate Ltd</t>
  </si>
  <si>
    <t>PRAENG</t>
  </si>
  <si>
    <t>Trom Industries Ltd</t>
  </si>
  <si>
    <t>TROM</t>
  </si>
  <si>
    <t>Sona Machinery Ltd</t>
  </si>
  <si>
    <t>SONAMAC</t>
  </si>
  <si>
    <t>Kimia Biosciences Ltd</t>
  </si>
  <si>
    <t>KIMIABL</t>
  </si>
  <si>
    <t>Tirupati Forge Ltd</t>
  </si>
  <si>
    <t>TIRUPATIFL</t>
  </si>
  <si>
    <t>Aurangabad Distillery Ltd</t>
  </si>
  <si>
    <t>AURDIS</t>
  </si>
  <si>
    <t>Mini Diamonds (India) Ltd</t>
  </si>
  <si>
    <t>MINID</t>
  </si>
  <si>
    <t>Lloyds Luxuries Ltd</t>
  </si>
  <si>
    <t>LLOYDS</t>
  </si>
  <si>
    <t>Aayush Art and Bullion Ltd</t>
  </si>
  <si>
    <t>AAYUSHBULL</t>
  </si>
  <si>
    <t>Rajshree Sugars &amp; Chemicals Ltd</t>
  </si>
  <si>
    <t>RAJSREESUG</t>
  </si>
  <si>
    <t>Storage Technologies and Automation Ltd</t>
  </si>
  <si>
    <t>STAL</t>
  </si>
  <si>
    <t>Maximus International Ltd</t>
  </si>
  <si>
    <t>MAXIMUS</t>
  </si>
  <si>
    <t>T T Ltd</t>
  </si>
  <si>
    <t>TTL</t>
  </si>
  <si>
    <t>G M Polyplast Ltd</t>
  </si>
  <si>
    <t>GMPL</t>
  </si>
  <si>
    <t>National Plastic Technologies Ltd</t>
  </si>
  <si>
    <t>NATPLASTI</t>
  </si>
  <si>
    <t>Equippp Social Impact Technologies Ltd</t>
  </si>
  <si>
    <t>EQUIPPP</t>
  </si>
  <si>
    <t xml:space="preserve"> IT Services &amp; Consulting</t>
  </si>
  <si>
    <t>City Pulse Multiplex Ltd</t>
  </si>
  <si>
    <t>CPML</t>
  </si>
  <si>
    <t>Movies &amp; Entertainment</t>
  </si>
  <si>
    <t>Dolfin Rubbers Ltd</t>
  </si>
  <si>
    <t>DOLFIN</t>
  </si>
  <si>
    <t>Shree Vasu Logistics Ltd</t>
  </si>
  <si>
    <t>SVLL</t>
  </si>
  <si>
    <t>Smartlink Holdings Ltd</t>
  </si>
  <si>
    <t>SMARTLINK</t>
  </si>
  <si>
    <t>Sadbhav Infrastructure Projects Ltd</t>
  </si>
  <si>
    <t>SADBHIN</t>
  </si>
  <si>
    <t>Raja Bahadur International Ltd</t>
  </si>
  <si>
    <t>RAJABAH</t>
  </si>
  <si>
    <t>Umang Dairies Ltd</t>
  </si>
  <si>
    <t>UMANGDAIRY</t>
  </si>
  <si>
    <t>Yash Optics &amp; Lens Ltd</t>
  </si>
  <si>
    <t>YASHOPTICS</t>
  </si>
  <si>
    <t>Diksat Transworld Ltd</t>
  </si>
  <si>
    <t>DIKSAT</t>
  </si>
  <si>
    <t>Aashka Hospitals Ltd</t>
  </si>
  <si>
    <t>AASHKA</t>
  </si>
  <si>
    <t>Health Care Facilities</t>
  </si>
  <si>
    <t>Cochin Minerals and Rutile Ltd</t>
  </si>
  <si>
    <t>COCHINM</t>
  </si>
  <si>
    <t>CAPTAIN PIPES Ltd</t>
  </si>
  <si>
    <t>CAPPIPES</t>
  </si>
  <si>
    <t>Mason Infratech Ltd</t>
  </si>
  <si>
    <t>MASON</t>
  </si>
  <si>
    <t>G G Engineering Ltd</t>
  </si>
  <si>
    <t>GGENG</t>
  </si>
  <si>
    <t>Ducon Infratechnologies Ltd</t>
  </si>
  <si>
    <t>DUCON</t>
  </si>
  <si>
    <t>Modi Rubber Ltd</t>
  </si>
  <si>
    <t>MODIRUBBER</t>
  </si>
  <si>
    <t>Pmc Fincorp Ltd</t>
  </si>
  <si>
    <t>PMCFIN</t>
  </si>
  <si>
    <t>Sarthak Metals Ltd</t>
  </si>
  <si>
    <t>SMLT</t>
  </si>
  <si>
    <t>S &amp; S Power Switchgear Ltd</t>
  </si>
  <si>
    <t>S&amp;SPOWER</t>
  </si>
  <si>
    <t>Kanpur Plastipack Ltd</t>
  </si>
  <si>
    <t>KANPRPLA</t>
  </si>
  <si>
    <t>DCG Cables &amp; Wires Ltd</t>
  </si>
  <si>
    <t>DCG</t>
  </si>
  <si>
    <t>SBI Nifty Bank ETF</t>
  </si>
  <si>
    <t>SETFNIFBK</t>
  </si>
  <si>
    <t>Sayaji Hotels (Pune) Ltd</t>
  </si>
  <si>
    <t>SHPLPUNE</t>
  </si>
  <si>
    <t>Rajputana Industries Ltd</t>
  </si>
  <si>
    <t>RAJINDLTD</t>
  </si>
  <si>
    <t>Metals - Copper</t>
  </si>
  <si>
    <t>Shree Osfm E-Mobility Ltd</t>
  </si>
  <si>
    <t>SHREEOSFM</t>
  </si>
  <si>
    <t>Phoenix Township Ltd</t>
  </si>
  <si>
    <t>PHOENIXTN</t>
  </si>
  <si>
    <t>Maagh Advertising and Marketing Services Ltd</t>
  </si>
  <si>
    <t>MAAGHADV</t>
  </si>
  <si>
    <t>delaPlex Ltd</t>
  </si>
  <si>
    <t>DELAPLEX</t>
  </si>
  <si>
    <t>Nirman Agri Genetics Ltd</t>
  </si>
  <si>
    <t>NIRMAN</t>
  </si>
  <si>
    <t>Nitiraj Engineers Ltd</t>
  </si>
  <si>
    <t>NITIRAJ</t>
  </si>
  <si>
    <t>LGB Forge Ltd</t>
  </si>
  <si>
    <t>LGBFORGE</t>
  </si>
  <si>
    <t>Arham Technologies Ltd</t>
  </si>
  <si>
    <t>ARHAM</t>
  </si>
  <si>
    <t>Lovable Lingerie Ltd</t>
  </si>
  <si>
    <t>LOVABLE</t>
  </si>
  <si>
    <t>Gretex Industries Ltd</t>
  </si>
  <si>
    <t>GRETEX</t>
  </si>
  <si>
    <t>Super House Ltd</t>
  </si>
  <si>
    <t>SUPERHOUSE</t>
  </si>
  <si>
    <t>Cosmo Ferrites Ltd</t>
  </si>
  <si>
    <t>COSMOFE</t>
  </si>
  <si>
    <t>Cian Agro Industries &amp; Infrastructure Ltd</t>
  </si>
  <si>
    <t>CIANAGRO</t>
  </si>
  <si>
    <t>Star Delta Transformers Ltd</t>
  </si>
  <si>
    <t>STARDELTA</t>
  </si>
  <si>
    <t>Madhusudan Masala Ltd</t>
  </si>
  <si>
    <t>MADHUSUDAN</t>
  </si>
  <si>
    <t>Incredible Industries Ltd</t>
  </si>
  <si>
    <t>INCREDIBLE</t>
  </si>
  <si>
    <t>Swastika Investmart Ltd</t>
  </si>
  <si>
    <t>SWASTIKA</t>
  </si>
  <si>
    <t>V R Infraspace Ltd</t>
  </si>
  <si>
    <t>VR</t>
  </si>
  <si>
    <t>ICICI Prudential Nifty 100 Low Vol 30 ETF</t>
  </si>
  <si>
    <t>LOWVOLIETF</t>
  </si>
  <si>
    <t>ResGen Ltd</t>
  </si>
  <si>
    <t>RESGEN</t>
  </si>
  <si>
    <t>Coal &amp; Consumable Fuels</t>
  </si>
  <si>
    <t>Shiva Texyarn Ltd</t>
  </si>
  <si>
    <t>SHIVATEX</t>
  </si>
  <si>
    <t>Visa Steel Ltd</t>
  </si>
  <si>
    <t>VISASTEEL</t>
  </si>
  <si>
    <t>Tips Films Ltd</t>
  </si>
  <si>
    <t>TIPSFILMS</t>
  </si>
  <si>
    <t>Techknowgreen Solutions Ltd</t>
  </si>
  <si>
    <t>TECHKGREEN</t>
  </si>
  <si>
    <t>Lagnam Spintex Ltd</t>
  </si>
  <si>
    <t>LAGNAM</t>
  </si>
  <si>
    <t>Global Offshore Services Ltd</t>
  </si>
  <si>
    <t>GLOBOFFS</t>
  </si>
  <si>
    <t>Delphi World Money Ltd</t>
  </si>
  <si>
    <t>DELPHIFX</t>
  </si>
  <si>
    <t>ShreeOswal Seeds and Chemicals Ltd</t>
  </si>
  <si>
    <t>OSWALSEEDS</t>
  </si>
  <si>
    <t>Indiabulls Enterprises Ltd</t>
  </si>
  <si>
    <t>IEL</t>
  </si>
  <si>
    <t>Nettlinx Ltd</t>
  </si>
  <si>
    <t>NETTLINX</t>
  </si>
  <si>
    <t>Denis Chem Lab Ltd</t>
  </si>
  <si>
    <t>DENISCHEM</t>
  </si>
  <si>
    <t>Mangal Credit and Fincorp Ltd</t>
  </si>
  <si>
    <t>MANCREDIT</t>
  </si>
  <si>
    <t>Ashapura Logistics Ltd</t>
  </si>
  <si>
    <t>ASHALOG</t>
  </si>
  <si>
    <t>Sanmit Infra Ltd</t>
  </si>
  <si>
    <t>SANINFRA</t>
  </si>
  <si>
    <t>Asian Hotels (East) Ltd</t>
  </si>
  <si>
    <t>AHLEAST</t>
  </si>
  <si>
    <t>Coral India Finance and Housing Ltd</t>
  </si>
  <si>
    <t>CORALFINAC</t>
  </si>
  <si>
    <t>Kaushalya Logistics Ltd</t>
  </si>
  <si>
    <t>KLL</t>
  </si>
  <si>
    <t>Ground Freight &amp; Logistics</t>
  </si>
  <si>
    <t>Shri Bajrang Alliance Ltd</t>
  </si>
  <si>
    <t>SHBAJRG</t>
  </si>
  <si>
    <t>Duncan Engineering Ltd</t>
  </si>
  <si>
    <t>DUNCANENG</t>
  </si>
  <si>
    <t>Aartech Solonics Ltd</t>
  </si>
  <si>
    <t>AARTECH</t>
  </si>
  <si>
    <t>Mauria Udyog Ltd</t>
  </si>
  <si>
    <t>MUL</t>
  </si>
  <si>
    <t>Tarmat Ltd</t>
  </si>
  <si>
    <t>TARMAT</t>
  </si>
  <si>
    <t>MITCON Consultancy &amp; Engineering Services Ltd</t>
  </si>
  <si>
    <t>MITCON</t>
  </si>
  <si>
    <t>Radix Industries (India) Ltd</t>
  </si>
  <si>
    <t>RADIXIND</t>
  </si>
  <si>
    <t>WAA Solar Ltd</t>
  </si>
  <si>
    <t>WAA</t>
  </si>
  <si>
    <t>A B Cotspin India Ltd</t>
  </si>
  <si>
    <t>ABCOTS</t>
  </si>
  <si>
    <t>Narmada Gelatines Ltd</t>
  </si>
  <si>
    <t>SHAWGELTIN</t>
  </si>
  <si>
    <t>Organic Recycling Systems Ltd</t>
  </si>
  <si>
    <t>ORGANICREC</t>
  </si>
  <si>
    <t>Aspinwall and Company Ltd</t>
  </si>
  <si>
    <t>ASPINWALL</t>
  </si>
  <si>
    <t>Signet Industries Ltd</t>
  </si>
  <si>
    <t>SIGIND</t>
  </si>
  <si>
    <t>GTL Ltd</t>
  </si>
  <si>
    <t>GTL</t>
  </si>
  <si>
    <t>Intrasoft Technologies Ltd</t>
  </si>
  <si>
    <t>ISFT</t>
  </si>
  <si>
    <t>Naman In-Store (India) Ltd</t>
  </si>
  <si>
    <t>NAMAN</t>
  </si>
  <si>
    <t>Indian Wood Products Co Ltd</t>
  </si>
  <si>
    <t>IWP</t>
  </si>
  <si>
    <t>Sonam Ltd</t>
  </si>
  <si>
    <t>SONAMLTD</t>
  </si>
  <si>
    <t>Quest Laboratories Ltd</t>
  </si>
  <si>
    <t>QUESTLAB</t>
  </si>
  <si>
    <t>Edvenswa Enterprises Ltd</t>
  </si>
  <si>
    <t>EDVENSWA</t>
  </si>
  <si>
    <t>Oil Country Tubular Ltd</t>
  </si>
  <si>
    <t>OILCOUNTUB</t>
  </si>
  <si>
    <t>Supreme Infrastructure India Ltd</t>
  </si>
  <si>
    <t>SUPREMEINF</t>
  </si>
  <si>
    <t>IP Rings Ltd</t>
  </si>
  <si>
    <t>IPRINGLTD</t>
  </si>
  <si>
    <t>BSL Ltd</t>
  </si>
  <si>
    <t>BSL</t>
  </si>
  <si>
    <t>Indbank Merchant Banking Services Ltd</t>
  </si>
  <si>
    <t>INDBANK</t>
  </si>
  <si>
    <t>Gayatri Rubbers and Chemicals Ltd</t>
  </si>
  <si>
    <t>GRCL</t>
  </si>
  <si>
    <t>Aesthetik Engineers Ltd</t>
  </si>
  <si>
    <t>AESTHETIK</t>
  </si>
  <si>
    <t>AMJ Land Holdings Ltd</t>
  </si>
  <si>
    <t>AMJLAND</t>
  </si>
  <si>
    <t>Emerald Finance Ltd</t>
  </si>
  <si>
    <t>EMERALD</t>
  </si>
  <si>
    <t>Century Extrusions Ltd</t>
  </si>
  <si>
    <t>CENTEXT</t>
  </si>
  <si>
    <t>Indrayani Biotech Ltd</t>
  </si>
  <si>
    <t>INDRANIB</t>
  </si>
  <si>
    <t>Flexituff Ventures International Ltd</t>
  </si>
  <si>
    <t>FLEXITUFF</t>
  </si>
  <si>
    <t>Pansari Developers Ltd</t>
  </si>
  <si>
    <t>PANSARI</t>
  </si>
  <si>
    <t>Akanksha Power and Infrastructure Ltd</t>
  </si>
  <si>
    <t>AKANKSHA</t>
  </si>
  <si>
    <t>Sylvan Plyboard (India) Ltd</t>
  </si>
  <si>
    <t>SYLVANPLY</t>
  </si>
  <si>
    <t>Somi Conveyor Beltings Ltd</t>
  </si>
  <si>
    <t>SOMICONVEY</t>
  </si>
  <si>
    <t>Weizmann Limited</t>
  </si>
  <si>
    <t>WEIZMANIND</t>
  </si>
  <si>
    <t>GVP Infotech Ltd</t>
  </si>
  <si>
    <t>GVPTECH</t>
  </si>
  <si>
    <t>ACE Software Exports Ltd</t>
  </si>
  <si>
    <t>ACESOFT</t>
  </si>
  <si>
    <t>Eco Hotels and Resorts Ltd</t>
  </si>
  <si>
    <t>ECOHOTELS</t>
  </si>
  <si>
    <t>Maheshwari Logistics Ltd</t>
  </si>
  <si>
    <t>MAHESHWARI</t>
  </si>
  <si>
    <t>Dhruv Consultancy Services Ltd</t>
  </si>
  <si>
    <t>DHRUV</t>
  </si>
  <si>
    <t>Ramdevbaba Solvent Ltd</t>
  </si>
  <si>
    <t>RBS</t>
  </si>
  <si>
    <t>Sel Manufacturing Company Ltd</t>
  </si>
  <si>
    <t>SELMC</t>
  </si>
  <si>
    <t>Alpa Laboratories Ltd</t>
  </si>
  <si>
    <t>ALPA</t>
  </si>
  <si>
    <t>Mahamaya Steel Industries Ltd</t>
  </si>
  <si>
    <t>MAHASTEEL</t>
  </si>
  <si>
    <t>Texmo Pipes and Products Ltd</t>
  </si>
  <si>
    <t>TEXMOPIPES</t>
  </si>
  <si>
    <t>Qualitek Labs Ltd</t>
  </si>
  <si>
    <t>QLL</t>
  </si>
  <si>
    <t>Alpine Housing Development Corporation Limited</t>
  </si>
  <si>
    <t>ALPINEHOU</t>
  </si>
  <si>
    <t>Urban Enviro Waste Management Ltd</t>
  </si>
  <si>
    <t>URBAN</t>
  </si>
  <si>
    <t>United Nilgiri Tea Estates Company Ltd</t>
  </si>
  <si>
    <t>UNITEDTEA</t>
  </si>
  <si>
    <t>Shree Ajit Pulp and Paper Ltd</t>
  </si>
  <si>
    <t>SAPPL</t>
  </si>
  <si>
    <t>Salasar Exteriors and Contour Ltd</t>
  </si>
  <si>
    <t>SECL</t>
  </si>
  <si>
    <t>GSS Infotech Ltd</t>
  </si>
  <si>
    <t>GSS</t>
  </si>
  <si>
    <t>Rulka Electricals Ltd</t>
  </si>
  <si>
    <t>RULKA</t>
  </si>
  <si>
    <t>Digicontent Ltd</t>
  </si>
  <si>
    <t>DGCONTENT</t>
  </si>
  <si>
    <t>Arvee Laboratories (India) Ltd</t>
  </si>
  <si>
    <t>ARVEE</t>
  </si>
  <si>
    <t>Housing Development and Infrastructure Ltd</t>
  </si>
  <si>
    <t>HDIL</t>
  </si>
  <si>
    <t>Enser Communications Ltd</t>
  </si>
  <si>
    <t>ENSER</t>
  </si>
  <si>
    <t>Aryaman Capital Markets Ltd</t>
  </si>
  <si>
    <t>ARYACAPM</t>
  </si>
  <si>
    <t>Sprayking Ltd</t>
  </si>
  <si>
    <t>SPRAYKING</t>
  </si>
  <si>
    <t>Aarnav Fashions Ltd</t>
  </si>
  <si>
    <t>AARNAV</t>
  </si>
  <si>
    <t>BDH Industries Ltd</t>
  </si>
  <si>
    <t>BDH</t>
  </si>
  <si>
    <t>United Polyfab Gujarat Ltd</t>
  </si>
  <si>
    <t>UNITEDPOLY</t>
  </si>
  <si>
    <t>Gujarat State Financial Corp</t>
  </si>
  <si>
    <t>GUJSTATFIN</t>
  </si>
  <si>
    <t>Rts Power Corporation Ltd</t>
  </si>
  <si>
    <t>RTSPOWR</t>
  </si>
  <si>
    <t>Deep Polymers Ltd</t>
  </si>
  <si>
    <t>DEEP</t>
  </si>
  <si>
    <t>Abans Enterprises Ltd</t>
  </si>
  <si>
    <t>ABANSENT</t>
  </si>
  <si>
    <t>Reliance Home Finance Ltd</t>
  </si>
  <si>
    <t>RHFL</t>
  </si>
  <si>
    <t>Modern Threads (India) Ltd</t>
  </si>
  <si>
    <t>MODTHREAD</t>
  </si>
  <si>
    <t>Aarvi Encon Ltd</t>
  </si>
  <si>
    <t>AARVI</t>
  </si>
  <si>
    <t>Kesar Petroproducts Ltd</t>
  </si>
  <si>
    <t>KESARPE</t>
  </si>
  <si>
    <t>Odyssey Technologies Ltd</t>
  </si>
  <si>
    <t>ODYSSEY</t>
  </si>
  <si>
    <t>Worth Peripherals Ltd</t>
  </si>
  <si>
    <t>Prima Plastics Ltd</t>
  </si>
  <si>
    <t>PRIMAPLA</t>
  </si>
  <si>
    <t>LA Tim Metal &amp; Industries Ltd</t>
  </si>
  <si>
    <t>LATIMMETAL</t>
  </si>
  <si>
    <t>Beacon Trusteeship Ltd</t>
  </si>
  <si>
    <t>BEACON</t>
  </si>
  <si>
    <t>Surat Trade and Mercantile Ltd</t>
  </si>
  <si>
    <t>SURATRAML</t>
  </si>
  <si>
    <t>Srivari Spices and Foods Ltd</t>
  </si>
  <si>
    <t>SSFL</t>
  </si>
  <si>
    <t>Swati Projects Ltd</t>
  </si>
  <si>
    <t>SWATIPRO</t>
  </si>
  <si>
    <t>Universal Autofoundry Ltd</t>
  </si>
  <si>
    <t>UNIAUTO</t>
  </si>
  <si>
    <t>GIR Natureview Resorts Ltd</t>
  </si>
  <si>
    <t>GIRRESORTS</t>
  </si>
  <si>
    <t>SAH Polymers Ltd</t>
  </si>
  <si>
    <t>SAH</t>
  </si>
  <si>
    <t>Aveer Foods Ltd</t>
  </si>
  <si>
    <t>AVEER</t>
  </si>
  <si>
    <t>Metroglobal Ltd</t>
  </si>
  <si>
    <t>METROGLOBL</t>
  </si>
  <si>
    <t>Airo Lam Ltd</t>
  </si>
  <si>
    <t>AIROLAM</t>
  </si>
  <si>
    <t>IVP Ltd</t>
  </si>
  <si>
    <t>IVP</t>
  </si>
  <si>
    <t>JHS Svendgaard Laboratories Ltd</t>
  </si>
  <si>
    <t>JHS</t>
  </si>
  <si>
    <t>Vaishali Pharma Ltd</t>
  </si>
  <si>
    <t>VAISHALI</t>
  </si>
  <si>
    <t>Jyoti Ltd</t>
  </si>
  <si>
    <t>JYOTI</t>
  </si>
  <si>
    <t>Upsurge Seeds Of Agriculture Ltd</t>
  </si>
  <si>
    <t>USASEEDS</t>
  </si>
  <si>
    <t>Kapston Services Ltd</t>
  </si>
  <si>
    <t>KAPSTON</t>
  </si>
  <si>
    <t>Keynote Financial Services Ltd</t>
  </si>
  <si>
    <t>KEYFINSERV</t>
  </si>
  <si>
    <t>AKI India Ltd</t>
  </si>
  <si>
    <t>AKI</t>
  </si>
  <si>
    <t>QMS Medical Allied Services Ltd</t>
  </si>
  <si>
    <t>QMSMEDI</t>
  </si>
  <si>
    <t>Lactose (India) Ltd</t>
  </si>
  <si>
    <t>LACTOSE</t>
  </si>
  <si>
    <t>Vital Chemtech Ltd</t>
  </si>
  <si>
    <t>VITAL</t>
  </si>
  <si>
    <t>S A Tech Software India Ltd</t>
  </si>
  <si>
    <t>SATECH</t>
  </si>
  <si>
    <t>RSD Finance Ltd</t>
  </si>
  <si>
    <t>RSDFIN</t>
  </si>
  <si>
    <t>Hindustan Tin Works Ltd</t>
  </si>
  <si>
    <t>HINDTIN</t>
  </si>
  <si>
    <t>IL&amp;FS Transportation Networks Ltd</t>
  </si>
  <si>
    <t>IL&amp;FSTRANS</t>
  </si>
  <si>
    <t>Atam Valves Ltd</t>
  </si>
  <si>
    <t>ATAM</t>
  </si>
  <si>
    <t>Anik Industries Ltd</t>
  </si>
  <si>
    <t>ANIKINDS</t>
  </si>
  <si>
    <t>Hindustan Adhesives Ltd</t>
  </si>
  <si>
    <t>HINDADH</t>
  </si>
  <si>
    <t>Emmbi Industries Ltd</t>
  </si>
  <si>
    <t>EMMBI</t>
  </si>
  <si>
    <t>Winsome Textile Industries Ltd</t>
  </si>
  <si>
    <t>WINSOMTX</t>
  </si>
  <si>
    <t>Caprihans India Ltd</t>
  </si>
  <si>
    <t>CAPRIHANS</t>
  </si>
  <si>
    <t>Fonebox Retail Ltd</t>
  </si>
  <si>
    <t>FONEBOX</t>
  </si>
  <si>
    <t>Stratmont Industries Ltd</t>
  </si>
  <si>
    <t>STRATMONT</t>
  </si>
  <si>
    <t>Sir Shadi Lal Enterprises Ltd</t>
  </si>
  <si>
    <t>SSLEL</t>
  </si>
  <si>
    <t>Ovobel Foods Ltd</t>
  </si>
  <si>
    <t>OVOBELE</t>
  </si>
  <si>
    <t>Cenlub Industries Ltd</t>
  </si>
  <si>
    <t>CENLUB</t>
  </si>
  <si>
    <t>S V Global Mill Ltd</t>
  </si>
  <si>
    <t>SVGLOBAL</t>
  </si>
  <si>
    <t>Globus Power Generation Ltd</t>
  </si>
  <si>
    <t>GLOBUSCON</t>
  </si>
  <si>
    <t>Shahlon Silk Industries Ltd</t>
  </si>
  <si>
    <t>SHAHLON</t>
  </si>
  <si>
    <t>Mangalam Drugs and Organics Ltd</t>
  </si>
  <si>
    <t>MANGALAM</t>
  </si>
  <si>
    <t>Dcm Ltd</t>
  </si>
  <si>
    <t>DCM</t>
  </si>
  <si>
    <t>Tainwala Chemicals and Plastics (India) Ltd</t>
  </si>
  <si>
    <t>TAINWALCHM</t>
  </si>
  <si>
    <t>Rajnish Retail Ltd</t>
  </si>
  <si>
    <t>RRETAIL</t>
  </si>
  <si>
    <t>South India Paper Mills Ltd</t>
  </si>
  <si>
    <t>STHINPA</t>
  </si>
  <si>
    <t>Manaksia Aluminium Co Ltd</t>
  </si>
  <si>
    <t>MANAKALUCO</t>
  </si>
  <si>
    <t>Anmol India Ltd</t>
  </si>
  <si>
    <t>ANMOL</t>
  </si>
  <si>
    <t>Wardwizard Foods and Beverages Ltd</t>
  </si>
  <si>
    <t>WARDWIZFBL</t>
  </si>
  <si>
    <t>Divine Power Energy Ltd</t>
  </si>
  <si>
    <t>DPEL</t>
  </si>
  <si>
    <t>Gujarat Intrux Ltd</t>
  </si>
  <si>
    <t>GUJINTRX</t>
  </si>
  <si>
    <t>Mitsu Chem Plast Ltd</t>
  </si>
  <si>
    <t>MITSU</t>
  </si>
  <si>
    <t>Simplex Castings Ltd</t>
  </si>
  <si>
    <t>SIMPLEXCAS</t>
  </si>
  <si>
    <t>Sikko Industries Ltd</t>
  </si>
  <si>
    <t>SIKKO</t>
  </si>
  <si>
    <t>Raghuvansh Agrofarms Ltd</t>
  </si>
  <si>
    <t>RAFL</t>
  </si>
  <si>
    <t>Lambodhara Textiles Ltd</t>
  </si>
  <si>
    <t>LAMBODHARA</t>
  </si>
  <si>
    <t>Shigan Quantum Technologies Ltd</t>
  </si>
  <si>
    <t>SHIGAN</t>
  </si>
  <si>
    <t>Bafna Pharmaceuticals Ltd</t>
  </si>
  <si>
    <t>BAFNAPH</t>
  </si>
  <si>
    <t>Srestha Finvest Ltd</t>
  </si>
  <si>
    <t>SRESTHA</t>
  </si>
  <si>
    <t>Cambridge Technology Enterprises Ltd</t>
  </si>
  <si>
    <t>CTE</t>
  </si>
  <si>
    <t>Mahalaxmi Rubtech Ltd</t>
  </si>
  <si>
    <t>MHLXMIRU</t>
  </si>
  <si>
    <t>Bihar Sponge Iron Ltd</t>
  </si>
  <si>
    <t>BIHSPONG</t>
  </si>
  <si>
    <t>Priti International Ltd</t>
  </si>
  <si>
    <t>PRITI</t>
  </si>
  <si>
    <t>Samkrg Pistons and Rings Ltd</t>
  </si>
  <si>
    <t>SAMKRG</t>
  </si>
  <si>
    <t>Nagpur Power and Industries Ltd</t>
  </si>
  <si>
    <t>NAGPI</t>
  </si>
  <si>
    <t>Indian Infotech and Software Ltd</t>
  </si>
  <si>
    <t>INDINFO</t>
  </si>
  <si>
    <t>Shri Balaji Valve Components Ltd</t>
  </si>
  <si>
    <t>SBVCL</t>
  </si>
  <si>
    <t>Digidrive Distributors Ltd</t>
  </si>
  <si>
    <t>DIGIDRIVE</t>
  </si>
  <si>
    <t>Upsurge Investment and Finance Ltd</t>
  </si>
  <si>
    <t>UPSURGE</t>
  </si>
  <si>
    <t>Dhoot Industrial Finance Ltd</t>
  </si>
  <si>
    <t>DHOOTIN</t>
  </si>
  <si>
    <t>Lakshmi Automatic Loom Works Ltd</t>
  </si>
  <si>
    <t>LXMIATO</t>
  </si>
  <si>
    <t>Kalyani Forge Ltd</t>
  </si>
  <si>
    <t>KALYANIFRG</t>
  </si>
  <si>
    <t>Savera Industries Ltd</t>
  </si>
  <si>
    <t>SAVERA</t>
  </si>
  <si>
    <t>Marvel Decor Ltd</t>
  </si>
  <si>
    <t>MDL</t>
  </si>
  <si>
    <t>Toyam Sports Ltd</t>
  </si>
  <si>
    <t>TOYAMSL</t>
  </si>
  <si>
    <t>Khemani Distributors &amp; Marketing Ltd</t>
  </si>
  <si>
    <t>KDML</t>
  </si>
  <si>
    <t>Jocil Ltd</t>
  </si>
  <si>
    <t>JOCIL</t>
  </si>
  <si>
    <t>CHL Ltd</t>
  </si>
  <si>
    <t>CHLLTD</t>
  </si>
  <si>
    <t>Unihealth Consultancy Ltd</t>
  </si>
  <si>
    <t>UNIHEALTH</t>
  </si>
  <si>
    <t>Kovilpatti Lakshmi Roller Flour Mills Ltd</t>
  </si>
  <si>
    <t>KLRFM</t>
  </si>
  <si>
    <t>Syschem (India) Ltd</t>
  </si>
  <si>
    <t>SYSCHEM</t>
  </si>
  <si>
    <t>Western India Plywoods Ltd</t>
  </si>
  <si>
    <t>WIPL</t>
  </si>
  <si>
    <t>Surana Solar Ltd</t>
  </si>
  <si>
    <t>SURANASOL</t>
  </si>
  <si>
    <t>Silicon Rental Solutions Ltd</t>
  </si>
  <si>
    <t>SRSOLTD</t>
  </si>
  <si>
    <t>Power and Instrumentation (Gujarat) Ltd</t>
  </si>
  <si>
    <t>PIGL</t>
  </si>
  <si>
    <t>NipponINETFNifty SDL Apr 2026 Top 20 Equal Weight</t>
  </si>
  <si>
    <t>SDL26BEES</t>
  </si>
  <si>
    <t>Touchwood Entertainment Ltd</t>
  </si>
  <si>
    <t>TOUCHWOOD</t>
  </si>
  <si>
    <t>CG VAK Software and Exports Ltd</t>
  </si>
  <si>
    <t>CGVAK</t>
  </si>
  <si>
    <t>Interiors &amp; More Ltd</t>
  </si>
  <si>
    <t>INM</t>
  </si>
  <si>
    <t>Gillanders Arbuthnot &amp; Co Ltd</t>
  </si>
  <si>
    <t>GILLANDERS</t>
  </si>
  <si>
    <t>Standard Industries Ltd</t>
  </si>
  <si>
    <t>SIL</t>
  </si>
  <si>
    <t>Indian Sucrose Ltd</t>
  </si>
  <si>
    <t>INDSUCR</t>
  </si>
  <si>
    <t>Bal Pharma Ltd</t>
  </si>
  <si>
    <t>BALPHARMA</t>
  </si>
  <si>
    <t>Basant Agro Tech (India) Ltd</t>
  </si>
  <si>
    <t>BASANTGL</t>
  </si>
  <si>
    <t>Greenchef Appliances Ltd</t>
  </si>
  <si>
    <t>GREENCHEF</t>
  </si>
  <si>
    <t>Precision Electronics Ltd</t>
  </si>
  <si>
    <t>PRECISIO</t>
  </si>
  <si>
    <t>Vibrant Global Capital Ltd</t>
  </si>
  <si>
    <t>VGCL</t>
  </si>
  <si>
    <t>HCP Plastene Bulkpack Ltd</t>
  </si>
  <si>
    <t>HPBL</t>
  </si>
  <si>
    <t>Paper &amp; Plastic Packaging Products &amp; Materials</t>
  </si>
  <si>
    <t>Polson Ltd</t>
  </si>
  <si>
    <t>POLSON</t>
  </si>
  <si>
    <t>Eros International Media Ltd</t>
  </si>
  <si>
    <t>EROSMEDIA</t>
  </si>
  <si>
    <t>Chaman Metallics Ltd</t>
  </si>
  <si>
    <t>CMNL</t>
  </si>
  <si>
    <t>Tyche Industries Ltd</t>
  </si>
  <si>
    <t>TYCHE</t>
  </si>
  <si>
    <t>Surya Lakshmi Cotton Mills Ltd</t>
  </si>
  <si>
    <t>SURYALAXMI</t>
  </si>
  <si>
    <t>Piccadily Sugar and Allied Industries Ltd</t>
  </si>
  <si>
    <t>PICCASUG</t>
  </si>
  <si>
    <t>Sera Investments &amp; Finance India Ltd</t>
  </si>
  <si>
    <t>SERA</t>
  </si>
  <si>
    <t>Praxis Home Retail Ltd</t>
  </si>
  <si>
    <t>PRAXIS</t>
  </si>
  <si>
    <t>BN Rathi Securities Ltd</t>
  </si>
  <si>
    <t>BNRSEC</t>
  </si>
  <si>
    <t>Vuenow Infratech Ltd</t>
  </si>
  <si>
    <t>VUENOW</t>
  </si>
  <si>
    <t>Sharat Industries Ltd</t>
  </si>
  <si>
    <t>SHINDL</t>
  </si>
  <si>
    <t>Reliance Chemotex Industries Ltd</t>
  </si>
  <si>
    <t>RELCHEMQ</t>
  </si>
  <si>
    <t>Baid Finserv Ltd</t>
  </si>
  <si>
    <t>BAIDFIN</t>
  </si>
  <si>
    <t>Homesfy Realty Ltd</t>
  </si>
  <si>
    <t>HOMESFY</t>
  </si>
  <si>
    <t>Ducol Organics &amp; Colours Ltd</t>
  </si>
  <si>
    <t>DUCOL</t>
  </si>
  <si>
    <t>SPL Industries Ltd</t>
  </si>
  <si>
    <t>SPLIL</t>
  </si>
  <si>
    <t>SunGarner Energies Ltd</t>
  </si>
  <si>
    <t>SEL</t>
  </si>
  <si>
    <t>Krebs Biochemicals and Industries Ltd</t>
  </si>
  <si>
    <t>KREBSBIO</t>
  </si>
  <si>
    <t>Saptarishi Agro Industries Ltd</t>
  </si>
  <si>
    <t>SPTRSHI</t>
  </si>
  <si>
    <t>Ambey Laboratories Ltd</t>
  </si>
  <si>
    <t>AMBEY</t>
  </si>
  <si>
    <t>Accuracy Shipping Ltd</t>
  </si>
  <si>
    <t>ACCURACY</t>
  </si>
  <si>
    <t>Zeal Aqua Ltd</t>
  </si>
  <si>
    <t>Money Masters Leasing and Finance Ltd</t>
  </si>
  <si>
    <t>MMLF</t>
  </si>
  <si>
    <t>Avance Technologies Ltd</t>
  </si>
  <si>
    <t>AVANCE</t>
  </si>
  <si>
    <t>Rungta Irrigation Ltd</t>
  </si>
  <si>
    <t>RUNGTAIR</t>
  </si>
  <si>
    <t>HIM Teknoforge Ltd</t>
  </si>
  <si>
    <t>HIMTEK</t>
  </si>
  <si>
    <t>Niraj Cement Structurals Ltd</t>
  </si>
  <si>
    <t>NIRAJ</t>
  </si>
  <si>
    <t>Eyantra Ventures Ltd</t>
  </si>
  <si>
    <t>EY</t>
  </si>
  <si>
    <t>Panyam Cements And Mineral Industrties Ltd</t>
  </si>
  <si>
    <t>PANCM</t>
  </si>
  <si>
    <t>Kaira Can Co Ltd</t>
  </si>
  <si>
    <t>KAIRA</t>
  </si>
  <si>
    <t>Hindprakash Industries Ltd</t>
  </si>
  <si>
    <t>HPIL</t>
  </si>
  <si>
    <t>Panache Digilife Ltd</t>
  </si>
  <si>
    <t>PANACHE</t>
  </si>
  <si>
    <t>B-Right RealEstate Ltd</t>
  </si>
  <si>
    <t>BRRL</t>
  </si>
  <si>
    <t>Ratnabhumi Developers Ltd</t>
  </si>
  <si>
    <t>RATNABHUMI</t>
  </si>
  <si>
    <t>Confidence Futuristic Energetech Ltd</t>
  </si>
  <si>
    <t>CFEL</t>
  </si>
  <si>
    <t>Flex Foods Ltd</t>
  </si>
  <si>
    <t>FLEXFO</t>
  </si>
  <si>
    <t>Hindusthan National Glass And Industries Ltd</t>
  </si>
  <si>
    <t>HINDNATGLS</t>
  </si>
  <si>
    <t>Kifs Financial Services Ltd</t>
  </si>
  <si>
    <t>KIFS</t>
  </si>
  <si>
    <t>B &amp; A Packaging India Ltd</t>
  </si>
  <si>
    <t>BAPACK</t>
  </si>
  <si>
    <t>Kakatiya Cement Sugar and Industries Ltd</t>
  </si>
  <si>
    <t>KAKATCEM</t>
  </si>
  <si>
    <t>MPS Infotecnics Ltd</t>
  </si>
  <si>
    <t>VISESHINFO</t>
  </si>
  <si>
    <t>Machino Plastics Ltd</t>
  </si>
  <si>
    <t>MACPLASQ</t>
  </si>
  <si>
    <t>B.A.G. Films and Media Ltd</t>
  </si>
  <si>
    <t>BAGFILMS</t>
  </si>
  <si>
    <t>Arunjyoti Bio Ventures Ltd</t>
  </si>
  <si>
    <t>ABVL</t>
  </si>
  <si>
    <t>VJTF Eduservices Ltd</t>
  </si>
  <si>
    <t>VJTFEDU</t>
  </si>
  <si>
    <t>Shri Techtex Ltd</t>
  </si>
  <si>
    <t>SHRITECH</t>
  </si>
  <si>
    <t>Radhe Developers (India) Ltd</t>
  </si>
  <si>
    <t>RADHEDE</t>
  </si>
  <si>
    <t>DIGJAM Ltd</t>
  </si>
  <si>
    <t>DIGJAMLMTD</t>
  </si>
  <si>
    <t>HB Estate Developers Ltd</t>
  </si>
  <si>
    <t>HBESD</t>
  </si>
  <si>
    <t>Rishiroop Ltd</t>
  </si>
  <si>
    <t>RISHIROOP</t>
  </si>
  <si>
    <t>Visco Trade Associates Ltd</t>
  </si>
  <si>
    <t>VISCO</t>
  </si>
  <si>
    <t>Hilton Metal Forging Ltd</t>
  </si>
  <si>
    <t>HILTON</t>
  </si>
  <si>
    <t>Scanpoint Geomatics Ltd</t>
  </si>
  <si>
    <t>SCANPGEOM</t>
  </si>
  <si>
    <t>Ganges Securities Ltd</t>
  </si>
  <si>
    <t>GANGESSECU</t>
  </si>
  <si>
    <t>Hemant Surgical Industries Ltd</t>
  </si>
  <si>
    <t>HSIL</t>
  </si>
  <si>
    <t>Health Care Distributors</t>
  </si>
  <si>
    <t>Aarey Drugs and Pharmaceuticals Ltd</t>
  </si>
  <si>
    <t>AAREYDRUGS</t>
  </si>
  <si>
    <t>Ludlow Jute &amp; Specialities Ltd</t>
  </si>
  <si>
    <t>LUDLOWJUT</t>
  </si>
  <si>
    <t>Suryalata Spinning Mills Ltd</t>
  </si>
  <si>
    <t>SURYALA</t>
  </si>
  <si>
    <t>B &amp; A Ltd</t>
  </si>
  <si>
    <t>BNALTD</t>
  </si>
  <si>
    <t>MRO-TEK Realty Ltd</t>
  </si>
  <si>
    <t>MRO-TEK</t>
  </si>
  <si>
    <t>Sizemasters Technology Ltd</t>
  </si>
  <si>
    <t>SIZEMASTER</t>
  </si>
  <si>
    <t>Prizor Viztech Ltd</t>
  </si>
  <si>
    <t>PRIZOR</t>
  </si>
  <si>
    <t>Mukta Arts Ltd</t>
  </si>
  <si>
    <t>MUKTAARTS</t>
  </si>
  <si>
    <t>Reliance Naval and Engineering Ltd</t>
  </si>
  <si>
    <t>RNAVAL</t>
  </si>
  <si>
    <t>Indian Acrylics Ltd</t>
  </si>
  <si>
    <t>INDIANACRY</t>
  </si>
  <si>
    <t>Winsome Breweries Ltd</t>
  </si>
  <si>
    <t>WINSOMBR</t>
  </si>
  <si>
    <t>Brewers</t>
  </si>
  <si>
    <t>Transwarranty Finance Ltd</t>
  </si>
  <si>
    <t>TFL</t>
  </si>
  <si>
    <t>Lotus Eye Hospital and Institute Ltd</t>
  </si>
  <si>
    <t>LOTUSEYE</t>
  </si>
  <si>
    <t>Ansal Housing Ltd</t>
  </si>
  <si>
    <t>ANSALHSG</t>
  </si>
  <si>
    <t>Globe International Carriers Ltd</t>
  </si>
  <si>
    <t>GICL</t>
  </si>
  <si>
    <t>Bodhi Tree Multimedia Ltd</t>
  </si>
  <si>
    <t>BTML</t>
  </si>
  <si>
    <t>Ai Champdany Industries Ltd</t>
  </si>
  <si>
    <t>AICHAMP</t>
  </si>
  <si>
    <t>Colab Cloud Platforms Ltd</t>
  </si>
  <si>
    <t>COLABCLOUD</t>
  </si>
  <si>
    <t>Art Nirman Ltd</t>
  </si>
  <si>
    <t>ARTNIRMAN</t>
  </si>
  <si>
    <t>ATV Projects India Ltd</t>
  </si>
  <si>
    <t>ATVPR</t>
  </si>
  <si>
    <t>Siyaram Recycling Industries Ltd</t>
  </si>
  <si>
    <t>SIYARAM</t>
  </si>
  <si>
    <t>Shradha AI Technologies Ltd</t>
  </si>
  <si>
    <t>SHRAAITECH</t>
  </si>
  <si>
    <t>Oil &amp; Gas Drilling</t>
  </si>
  <si>
    <t>Galaxy Cloud Kitchens Ltd</t>
  </si>
  <si>
    <t>GCKL</t>
  </si>
  <si>
    <t>DRS Dilip Roadlines Ltd</t>
  </si>
  <si>
    <t>DRSDILIP</t>
  </si>
  <si>
    <t>Chetana Education Ltd</t>
  </si>
  <si>
    <t>CHETANA</t>
  </si>
  <si>
    <t>Indian Card Clothing Company Ltd</t>
  </si>
  <si>
    <t>INDIANCARD</t>
  </si>
  <si>
    <t>Parshva Enterprises Ltd</t>
  </si>
  <si>
    <t>PARSHVA</t>
  </si>
  <si>
    <t>Semac Consultants Ltd</t>
  </si>
  <si>
    <t>SEMAC</t>
  </si>
  <si>
    <t>Active Clothing Co Ltd</t>
  </si>
  <si>
    <t>ACTIVE</t>
  </si>
  <si>
    <t>Sumuka Agro Industries Ltd</t>
  </si>
  <si>
    <t>SUMUKA</t>
  </si>
  <si>
    <t>SAL Steel Ltd</t>
  </si>
  <si>
    <t>SALSTEEL</t>
  </si>
  <si>
    <t>Bhandari Hosiery Exports Ltd</t>
  </si>
  <si>
    <t>BHANDARI</t>
  </si>
  <si>
    <t>DB (International) Stock Brokers Ltd</t>
  </si>
  <si>
    <t>DBSTOCKBRO</t>
  </si>
  <si>
    <t>LKP Securities Ltd</t>
  </si>
  <si>
    <t>LKPSEC</t>
  </si>
  <si>
    <t>Jamshri Realty Ltd</t>
  </si>
  <si>
    <t>JAMSHRI</t>
  </si>
  <si>
    <t>Real Estate Operating Companies</t>
  </si>
  <si>
    <t>Indsil Hydro Power and Manganese Ltd</t>
  </si>
  <si>
    <t>INDSILHYD</t>
  </si>
  <si>
    <t>GV Films Ltd</t>
  </si>
  <si>
    <t>GVFILM</t>
  </si>
  <si>
    <t>Dhatre Udyog Ltd</t>
  </si>
  <si>
    <t>DHATRE</t>
  </si>
  <si>
    <t>Thakkers Developers Ltd</t>
  </si>
  <si>
    <t>THAKDEV</t>
  </si>
  <si>
    <t>W H Brady &amp; Company Ltd</t>
  </si>
  <si>
    <t>WHBRADY</t>
  </si>
  <si>
    <t>BCPL Railway Infrastructure Ltd</t>
  </si>
  <si>
    <t>BCPL</t>
  </si>
  <si>
    <t>Tanvi Foods (India) Ltd</t>
  </si>
  <si>
    <t>TANVI</t>
  </si>
  <si>
    <t>Smruthi Organics Ltd</t>
  </si>
  <si>
    <t>SMRUTHIORG</t>
  </si>
  <si>
    <t>Total Transport Systems Ltd</t>
  </si>
  <si>
    <t>TOTAL</t>
  </si>
  <si>
    <t>Bharat Gears Ltd</t>
  </si>
  <si>
    <t>BHARATGEAR</t>
  </si>
  <si>
    <t>Gayatri Sugars Ltd</t>
  </si>
  <si>
    <t>GAYATRI</t>
  </si>
  <si>
    <t>Ecoplast Ltd</t>
  </si>
  <si>
    <t>ECOPLAST</t>
  </si>
  <si>
    <t>Steelman Telecom Ltd</t>
  </si>
  <si>
    <t>STML</t>
  </si>
  <si>
    <t>Integrated Telecommunication Services</t>
  </si>
  <si>
    <t>Nippon India ETF Nifty PSU Bank BeES</t>
  </si>
  <si>
    <t>PSUBNKBEES</t>
  </si>
  <si>
    <t>VL Infraprojects Ltd</t>
  </si>
  <si>
    <t>VLINFRA</t>
  </si>
  <si>
    <t>Manas Properties Ltd</t>
  </si>
  <si>
    <t>MANAS</t>
  </si>
  <si>
    <t>ANI Integrated Services Ltd</t>
  </si>
  <si>
    <t>AISL</t>
  </si>
  <si>
    <t>Cubex Tubings Ltd</t>
  </si>
  <si>
    <t>CUBEXTUB</t>
  </si>
  <si>
    <t>Sotac Pharmaceuticals Ltd</t>
  </si>
  <si>
    <t>SOTAC</t>
  </si>
  <si>
    <t>Enfuse Solutions Ltd</t>
  </si>
  <si>
    <t>ENFUSE</t>
  </si>
  <si>
    <t>Ascom Leasing &amp; Investments Ltd</t>
  </si>
  <si>
    <t>ASCOM</t>
  </si>
  <si>
    <t>Pacific Industries Ltd</t>
  </si>
  <si>
    <t>PACIFICI</t>
  </si>
  <si>
    <t>Krishanveer Forge Ltd</t>
  </si>
  <si>
    <t>KVFORGE</t>
  </si>
  <si>
    <t>Samor Reality Ltd</t>
  </si>
  <si>
    <t>SAMOR</t>
  </si>
  <si>
    <t>Ansal Properties and Infrastructure Ltd</t>
  </si>
  <si>
    <t>ANSALAPI</t>
  </si>
  <si>
    <t>KHFM Hospitality and Facility Management Services Ltd</t>
  </si>
  <si>
    <t>KHFM</t>
  </si>
  <si>
    <t>Jainam Ferro Alloys (I) Ltd</t>
  </si>
  <si>
    <t>JAINAM</t>
  </si>
  <si>
    <t>Electro Force (India) Ltd</t>
  </si>
  <si>
    <t>EFORCE</t>
  </si>
  <si>
    <t>Electronic Equipment &amp; Parts</t>
  </si>
  <si>
    <t>Xelpmoc Design and Tech Ltd</t>
  </si>
  <si>
    <t>XELPMOC</t>
  </si>
  <si>
    <t>Parvati Sweetners and Power Ltd</t>
  </si>
  <si>
    <t>PARVATI</t>
  </si>
  <si>
    <t>Athena Global Technologies Ltd</t>
  </si>
  <si>
    <t>ATHENAGLO</t>
  </si>
  <si>
    <t>Baweja Studios Ltd</t>
  </si>
  <si>
    <t>BAWEJA</t>
  </si>
  <si>
    <t>Patel Integrated Logistics Ltd</t>
  </si>
  <si>
    <t>PATINTLOG</t>
  </si>
  <si>
    <t>Aluwind Architectural Ltd</t>
  </si>
  <si>
    <t>ALUWIND</t>
  </si>
  <si>
    <t>Building Products - Others</t>
  </si>
  <si>
    <t>CIL Nova Petrochemicals Ltd</t>
  </si>
  <si>
    <t>CNOVAPETRO</t>
  </si>
  <si>
    <t>Tirupati Starch &amp; Chemicals Ltd</t>
  </si>
  <si>
    <t>TIRUSTA</t>
  </si>
  <si>
    <t>Shreeji Translogistics Ltd</t>
  </si>
  <si>
    <t>STL</t>
  </si>
  <si>
    <t>AAA Technologies Ltd</t>
  </si>
  <si>
    <t>AAATECH</t>
  </si>
  <si>
    <t>Fidel Softech Ltd</t>
  </si>
  <si>
    <t>FIDEL</t>
  </si>
  <si>
    <t>Pritika Engineering Components Ltd</t>
  </si>
  <si>
    <t>PRITIKA</t>
  </si>
  <si>
    <t>Munoth Capital Market Ltd</t>
  </si>
  <si>
    <t>MUNCAPM</t>
  </si>
  <si>
    <t>Mehai Technology Ltd</t>
  </si>
  <si>
    <t>MEHAI</t>
  </si>
  <si>
    <t>Gujarat Toolroom Ltd</t>
  </si>
  <si>
    <t>GUJTLRM</t>
  </si>
  <si>
    <t>Maitreya Medicare Ltd</t>
  </si>
  <si>
    <t>MAITREYA</t>
  </si>
  <si>
    <t>Kesar Enterprises Ltd</t>
  </si>
  <si>
    <t>KESARENT</t>
  </si>
  <si>
    <t>De Neers Tools Ltd</t>
  </si>
  <si>
    <t>DENEERS</t>
  </si>
  <si>
    <t>ITL Industries Ltd</t>
  </si>
  <si>
    <t>ITL</t>
  </si>
  <si>
    <t>Calcom Vision Ltd</t>
  </si>
  <si>
    <t>CALCOM</t>
  </si>
  <si>
    <t>Salona Cotspin Ltd</t>
  </si>
  <si>
    <t>SALONA</t>
  </si>
  <si>
    <t>Prakash Steelage Ltd</t>
  </si>
  <si>
    <t>PRAKASHSTL</t>
  </si>
  <si>
    <t>Pee Cee Cosma Sope Ltd</t>
  </si>
  <si>
    <t>PCCOSMA</t>
  </si>
  <si>
    <t>Atishay Ltd</t>
  </si>
  <si>
    <t>ATISHAY</t>
  </si>
  <si>
    <t>United Van Der Horst Ltd</t>
  </si>
  <si>
    <t>UVDRHOR</t>
  </si>
  <si>
    <t>WeP Solutions Ltd</t>
  </si>
  <si>
    <t>WEPSOLN</t>
  </si>
  <si>
    <t>Setco Automotive Ltd</t>
  </si>
  <si>
    <t>SETCO</t>
  </si>
  <si>
    <t>Dhruva Capital Services Ltd</t>
  </si>
  <si>
    <t>DHRUVCA</t>
  </si>
  <si>
    <t>Kohinoor Foods Ltd</t>
  </si>
  <si>
    <t>KOHINOOR</t>
  </si>
  <si>
    <t>Bhilwara Spinners Ltd</t>
  </si>
  <si>
    <t>BHILSPIN</t>
  </si>
  <si>
    <t>Leading Leasing Finance and Investment Company Ltd</t>
  </si>
  <si>
    <t>LLFICL</t>
  </si>
  <si>
    <t>Pramara Promotions Ltd</t>
  </si>
  <si>
    <t>PRAMARA</t>
  </si>
  <si>
    <t>AMD Industries Ltd</t>
  </si>
  <si>
    <t>AMDIND</t>
  </si>
  <si>
    <t>Sal Automotive Ltd</t>
  </si>
  <si>
    <t>SALAUTO</t>
  </si>
  <si>
    <t>Deepak Spinners Ltd</t>
  </si>
  <si>
    <t>DEEPAKSP</t>
  </si>
  <si>
    <t>Vedavaag Systems Ltd</t>
  </si>
  <si>
    <t>VEDAVAAG</t>
  </si>
  <si>
    <t>7Seas Entertainment Ltd</t>
  </si>
  <si>
    <t>7SEASL</t>
  </si>
  <si>
    <t>Interactive Home Entertainment</t>
  </si>
  <si>
    <t>Beardsell Ltd</t>
  </si>
  <si>
    <t>BEARDSELL</t>
  </si>
  <si>
    <t>Amarjothi Spinning Mills Ltd</t>
  </si>
  <si>
    <t>AMARJOTHI</t>
  </si>
  <si>
    <t>Gujchem Distillers India Ltd</t>
  </si>
  <si>
    <t>GUJCMDS</t>
  </si>
  <si>
    <t>Likhami Consulting Ltd</t>
  </si>
  <si>
    <t>LIKHAMI</t>
  </si>
  <si>
    <t>Barak Valley Cements Ltd</t>
  </si>
  <si>
    <t>BVCL</t>
  </si>
  <si>
    <t>Wallfort Financial Services Ltd</t>
  </si>
  <si>
    <t>WALLFORT</t>
  </si>
  <si>
    <t>ITCONS e-Solutions Ltd</t>
  </si>
  <si>
    <t>ITCONS</t>
  </si>
  <si>
    <t>Human Resource &amp; Employment Services</t>
  </si>
  <si>
    <t>Ultracab (India) Ltd</t>
  </si>
  <si>
    <t>ULTRACAB</t>
  </si>
  <si>
    <t>Sonal Mercantile Ltd</t>
  </si>
  <si>
    <t>SONAL</t>
  </si>
  <si>
    <t>Cerebra Integrated Technologies Ltd</t>
  </si>
  <si>
    <t>CEREBRAINT</t>
  </si>
  <si>
    <t>New Swan Multitech Ltd</t>
  </si>
  <si>
    <t>SWANAGRO</t>
  </si>
  <si>
    <t>Binayak Tex Processors Ltd</t>
  </si>
  <si>
    <t>ZBINTXPP</t>
  </si>
  <si>
    <t>Gayatri Projects Ltd</t>
  </si>
  <si>
    <t>GAYAPROJ</t>
  </si>
  <si>
    <t>K I C Metaliks Ltd</t>
  </si>
  <si>
    <t>KAJARIR</t>
  </si>
  <si>
    <t>Shervani Industrial Syndicate Ltd</t>
  </si>
  <si>
    <t>SHERVANI</t>
  </si>
  <si>
    <t>Master Components Ltd</t>
  </si>
  <si>
    <t>MASTER</t>
  </si>
  <si>
    <t>Shah Alloys Ltd</t>
  </si>
  <si>
    <t>SHAHALLOYS</t>
  </si>
  <si>
    <t>Fiberweb (India) Ltd</t>
  </si>
  <si>
    <t>FIBERWEB</t>
  </si>
  <si>
    <t>DHP India Ltd</t>
  </si>
  <si>
    <t>DHPIND</t>
  </si>
  <si>
    <t>Aksh Optifibre Ltd</t>
  </si>
  <si>
    <t>AKSHOPTFBR</t>
  </si>
  <si>
    <t>MEP Infrastructure Developers Ltd</t>
  </si>
  <si>
    <t>MEP</t>
  </si>
  <si>
    <t>Sundaram Multi Pap Ltd</t>
  </si>
  <si>
    <t>SUNDARAM</t>
  </si>
  <si>
    <t>Credent Global Finance Ltd</t>
  </si>
  <si>
    <t>CGFL</t>
  </si>
  <si>
    <t>Swastik Pipe Ltd</t>
  </si>
  <si>
    <t>SWASTIK</t>
  </si>
  <si>
    <t>3rd Rock Multimedia Ltd</t>
  </si>
  <si>
    <t>3RDROCK</t>
  </si>
  <si>
    <t>Premco Global Ltd</t>
  </si>
  <si>
    <t>PREMCO</t>
  </si>
  <si>
    <t>Manglam Infra &amp; Engineering Ltd</t>
  </si>
  <si>
    <t>MIEL</t>
  </si>
  <si>
    <t>Rexnord Electronics and Controls Ltd</t>
  </si>
  <si>
    <t>REXNORD</t>
  </si>
  <si>
    <t>Samrat Forgings Ltd</t>
  </si>
  <si>
    <t>SAMRATFORG</t>
  </si>
  <si>
    <t>Pharmaids Pharmaceuticals Ltd</t>
  </si>
  <si>
    <t>PHARMAID</t>
  </si>
  <si>
    <t>Macobs Technologies Ltd</t>
  </si>
  <si>
    <t>MACOBSTECH</t>
  </si>
  <si>
    <t>India Steel Works Ltd</t>
  </si>
  <si>
    <t>ISWL</t>
  </si>
  <si>
    <t>Garg Furnace Ltd</t>
  </si>
  <si>
    <t>GARGFUR</t>
  </si>
  <si>
    <t>SNL Bearings Ltd</t>
  </si>
  <si>
    <t>SNL</t>
  </si>
  <si>
    <t>Tamboli Industries Ltd</t>
  </si>
  <si>
    <t>TAMBOLIIN</t>
  </si>
  <si>
    <t>BSEL Algo Ltd</t>
  </si>
  <si>
    <t>BSELALGO</t>
  </si>
  <si>
    <t>Ansal Buildwell Ltd</t>
  </si>
  <si>
    <t>ANSALBU</t>
  </si>
  <si>
    <t>Srivasavi Adhesive Tapes Ltd</t>
  </si>
  <si>
    <t>SRIVASAVI</t>
  </si>
  <si>
    <t>Aprameya Engineering Ltd</t>
  </si>
  <si>
    <t>APRAMEYA</t>
  </si>
  <si>
    <t>Virat Crane Industries Ltd</t>
  </si>
  <si>
    <t>VIRATCRA</t>
  </si>
  <si>
    <t>Kundan Edifice Ltd</t>
  </si>
  <si>
    <t>KEL</t>
  </si>
  <si>
    <t>Vaswani Industries Ltd</t>
  </si>
  <si>
    <t>VASWANI</t>
  </si>
  <si>
    <t>VMS Industries Ltd</t>
  </si>
  <si>
    <t>VMS</t>
  </si>
  <si>
    <t>Rainbow Foundations Ltd</t>
  </si>
  <si>
    <t>RAINBOWF</t>
  </si>
  <si>
    <t>Yarn Syndicate Ltd</t>
  </si>
  <si>
    <t>YARNSYN</t>
  </si>
  <si>
    <t>Jhandewalas Foods Ltd</t>
  </si>
  <si>
    <t>JFL</t>
  </si>
  <si>
    <t>Kotak S&amp;P BSE Sensex ETF</t>
  </si>
  <si>
    <t>SENSEX1</t>
  </si>
  <si>
    <t>COSCO (India) Ltd</t>
  </si>
  <si>
    <t>COSCO</t>
  </si>
  <si>
    <t>Relicab Cable Manufacturing Ltd</t>
  </si>
  <si>
    <t>RELICAB</t>
  </si>
  <si>
    <t>Rajeshwari Cans Ltd</t>
  </si>
  <si>
    <t>RCAN</t>
  </si>
  <si>
    <t>Metal, Glass &amp; Plastic Containers</t>
  </si>
  <si>
    <t>Steel City Securities Ltd</t>
  </si>
  <si>
    <t>STEELCITY</t>
  </si>
  <si>
    <t>Nagreeka Exports Ltd</t>
  </si>
  <si>
    <t>NAGREEKEXP</t>
  </si>
  <si>
    <t>ICICI Prudential Nifty Next 50 ETF</t>
  </si>
  <si>
    <t>NEXT50IETF</t>
  </si>
  <si>
    <t>Bengal Tea &amp; Fabrics Ltd</t>
  </si>
  <si>
    <t>BENGALT</t>
  </si>
  <si>
    <t>Saumya Consultants Ltd</t>
  </si>
  <si>
    <t>SAUMYA</t>
  </si>
  <si>
    <t>IBL Finance Ltd</t>
  </si>
  <si>
    <t>IBLFL</t>
  </si>
  <si>
    <t>Financial Technology</t>
  </si>
  <si>
    <t>Ausom Enterprise Ltd</t>
  </si>
  <si>
    <t>AUSOMENT</t>
  </si>
  <si>
    <t>Quadrant Televentures Ltd</t>
  </si>
  <si>
    <t>QUADRANT</t>
  </si>
  <si>
    <t>Apis India Ltd</t>
  </si>
  <si>
    <t>APIS</t>
  </si>
  <si>
    <t>Golkunda Diamonds and Jewellery Ltd</t>
  </si>
  <si>
    <t>GOLKUNDIA</t>
  </si>
  <si>
    <t>Zenith Exports Ltd</t>
  </si>
  <si>
    <t>ZENITHEXPO</t>
  </si>
  <si>
    <t>Skil Infrastructure Ltd</t>
  </si>
  <si>
    <t>SKIL</t>
  </si>
  <si>
    <t>Sagarsoft (India) Ltd</t>
  </si>
  <si>
    <t>SAGARSOFT</t>
  </si>
  <si>
    <t>Globe Textiles (India) Ltd</t>
  </si>
  <si>
    <t>GLOBE</t>
  </si>
  <si>
    <t>Mysore Petro Chemicals Ltd</t>
  </si>
  <si>
    <t>MYSORPETRO</t>
  </si>
  <si>
    <t>Lahoti Overseas Ltd</t>
  </si>
  <si>
    <t>LAHOTIOV</t>
  </si>
  <si>
    <t>Diensten Tech Ltd</t>
  </si>
  <si>
    <t>DTL</t>
  </si>
  <si>
    <t>Landmark Property Development Co Ltd</t>
  </si>
  <si>
    <t>LPDC</t>
  </si>
  <si>
    <t>Vaidya Sane Ayurved Laboratories Ltd</t>
  </si>
  <si>
    <t>MADHAVBAUG</t>
  </si>
  <si>
    <t>Rama Vision Ltd</t>
  </si>
  <si>
    <t>RAMAVISION</t>
  </si>
  <si>
    <t>Transteel Seating Technologies Ltd</t>
  </si>
  <si>
    <t>TRANSTEEL</t>
  </si>
  <si>
    <t>Bilcare Ltd</t>
  </si>
  <si>
    <t>BI</t>
  </si>
  <si>
    <t>Aspire &amp; Innovative Advertising Ltd</t>
  </si>
  <si>
    <t>ASPIRE</t>
  </si>
  <si>
    <t>Key Corp Ltd</t>
  </si>
  <si>
    <t>KEYCORP</t>
  </si>
  <si>
    <t>GTV Engineering Ltd</t>
  </si>
  <si>
    <t>GTV</t>
  </si>
  <si>
    <t>Pioneer Embroideries Ltd</t>
  </si>
  <si>
    <t>PIONEEREMB</t>
  </si>
  <si>
    <t>Zenith Drugs Ltd</t>
  </si>
  <si>
    <t>ZENITHDRUG</t>
  </si>
  <si>
    <t>Sampann Utpadan India Ltd</t>
  </si>
  <si>
    <t>SAMPANN</t>
  </si>
  <si>
    <t>Motor and General Finance Ltd</t>
  </si>
  <si>
    <t>MOTOGENFIN</t>
  </si>
  <si>
    <t>Facor Alloys Ltd</t>
  </si>
  <si>
    <t>FACORALL</t>
  </si>
  <si>
    <t>Sharp Chucks and Machines Ltd</t>
  </si>
  <si>
    <t>SCML</t>
  </si>
  <si>
    <t>Ahlada Engineers Ltd</t>
  </si>
  <si>
    <t>AHLADA</t>
  </si>
  <si>
    <t>Lasa Supergenerics Ltd</t>
  </si>
  <si>
    <t>LASA</t>
  </si>
  <si>
    <t>Palash Securities Ltd</t>
  </si>
  <si>
    <t>PALASHSECU</t>
  </si>
  <si>
    <t>Nath Industries Ltd</t>
  </si>
  <si>
    <t>NATHIND</t>
  </si>
  <si>
    <t>Bhagyanagar Properties Ltd</t>
  </si>
  <si>
    <t>BHAGYAPROP</t>
  </si>
  <si>
    <t>Nidhi Granites Ltd</t>
  </si>
  <si>
    <t>NIDHGRN</t>
  </si>
  <si>
    <t>Accel Ltd</t>
  </si>
  <si>
    <t>ACCEL</t>
  </si>
  <si>
    <t>Party Cruisers Ltd</t>
  </si>
  <si>
    <t>PARTYCRUS</t>
  </si>
  <si>
    <t>Dhariwalcorp Ltd</t>
  </si>
  <si>
    <t>DHARIWAL</t>
  </si>
  <si>
    <t>Sanco Trans Ltd</t>
  </si>
  <si>
    <t>SANCTRN</t>
  </si>
  <si>
    <t>Jayant Infratech Ltd</t>
  </si>
  <si>
    <t>JAYANT</t>
  </si>
  <si>
    <t>Virat Leasing Ltd</t>
  </si>
  <si>
    <t>VLL</t>
  </si>
  <si>
    <t>TCI Industries Ltd</t>
  </si>
  <si>
    <t>TCIIND</t>
  </si>
  <si>
    <t>Adtech Systems Ltd</t>
  </si>
  <si>
    <t>ADTECH</t>
  </si>
  <si>
    <t>B C C Fuba India Ltd</t>
  </si>
  <si>
    <t>BCCFUBA</t>
  </si>
  <si>
    <t>WSFx Global Pay Ltd</t>
  </si>
  <si>
    <t>WSFX</t>
  </si>
  <si>
    <t>Emerald Leisures Ltd</t>
  </si>
  <si>
    <t>EMERALL</t>
  </si>
  <si>
    <t>Rishi Laser Ltd</t>
  </si>
  <si>
    <t>RISHILASE</t>
  </si>
  <si>
    <t>Teamo Productions HQ Ltd</t>
  </si>
  <si>
    <t>TPHQ</t>
  </si>
  <si>
    <t>Peria Karamalai Tea and Produce Company Ltd</t>
  </si>
  <si>
    <t>PKTEA</t>
  </si>
  <si>
    <t>Maiden Forgings Ltd</t>
  </si>
  <si>
    <t>MAIDEN</t>
  </si>
  <si>
    <t>Future Consumer Ltd</t>
  </si>
  <si>
    <t>FCONSUMER</t>
  </si>
  <si>
    <t>Asarfi Hospital Ltd</t>
  </si>
  <si>
    <t>ASARFI</t>
  </si>
  <si>
    <t>Thacker and Company Ltd</t>
  </si>
  <si>
    <t>THACKER</t>
  </si>
  <si>
    <t>Bharat Immunologicals and Biologicals Corporation Ltd</t>
  </si>
  <si>
    <t>BIBCL</t>
  </si>
  <si>
    <t>Goyal Aluminiums Ltd</t>
  </si>
  <si>
    <t>GOYALALUM</t>
  </si>
  <si>
    <t>Suraj Industries Ltd</t>
  </si>
  <si>
    <t>SURJIND</t>
  </si>
  <si>
    <t>Cinerad Communications Ltd</t>
  </si>
  <si>
    <t>CINERAD</t>
  </si>
  <si>
    <t>Quantum Gold Fund</t>
  </si>
  <si>
    <t>QGOLDHALF</t>
  </si>
  <si>
    <t>Trishakti Industries Ltd</t>
  </si>
  <si>
    <t>TRISHAKT</t>
  </si>
  <si>
    <t>Cravatex Ltd</t>
  </si>
  <si>
    <t>CRAVATEX</t>
  </si>
  <si>
    <t>Aakash Exploration Services Ltd</t>
  </si>
  <si>
    <t>AAKASH</t>
  </si>
  <si>
    <t>Agri-Tech (India) Ltd</t>
  </si>
  <si>
    <t>AGRITECH</t>
  </si>
  <si>
    <t>HDFC S&amp;P BSE Sensex ETF</t>
  </si>
  <si>
    <t>HDFCSENSEX</t>
  </si>
  <si>
    <t>Zenith Steel Pipes &amp; Industries Ltd</t>
  </si>
  <si>
    <t>ZENITHSTL</t>
  </si>
  <si>
    <t>Arshiya Ltd</t>
  </si>
  <si>
    <t>ARSHIYA</t>
  </si>
  <si>
    <t>Energy Development Company Ltd</t>
  </si>
  <si>
    <t>ENERGYDEV</t>
  </si>
  <si>
    <t>Banka BioLoo Ltd</t>
  </si>
  <si>
    <t>BANKA</t>
  </si>
  <si>
    <t>Three M Paper Boards Ltd</t>
  </si>
  <si>
    <t>THREEMPAPE</t>
  </si>
  <si>
    <t>Regency Ceramics Ltd</t>
  </si>
  <si>
    <t>REGENCERAM</t>
  </si>
  <si>
    <t>Rudra Gas Enterprise Ltd</t>
  </si>
  <si>
    <t>RUDRAGAS</t>
  </si>
  <si>
    <t>Orissa Bengal Carrier Ltd</t>
  </si>
  <si>
    <t>OBCL</t>
  </si>
  <si>
    <t>Vishal Bearings Ltd</t>
  </si>
  <si>
    <t>VISHALBL</t>
  </si>
  <si>
    <t>Aayush Wellness Ltd</t>
  </si>
  <si>
    <t>AAYUSH</t>
  </si>
  <si>
    <t>Royal Cushion Vinyl Products Ltd</t>
  </si>
  <si>
    <t>ROYALCU</t>
  </si>
  <si>
    <t>Oxygenta Pharmaceutical Ltd</t>
  </si>
  <si>
    <t>OXYGENTAPH</t>
  </si>
  <si>
    <t>Abhinav Capital Services Ltd</t>
  </si>
  <si>
    <t>ABHICAP</t>
  </si>
  <si>
    <t>Bhagwati Autocast Ltd</t>
  </si>
  <si>
    <t>BGWTATO</t>
  </si>
  <si>
    <t>APM Industries Ltd</t>
  </si>
  <si>
    <t>APMIN</t>
  </si>
  <si>
    <t>G. G. Automotive Gears Ltd</t>
  </si>
  <si>
    <t>GGAUTO</t>
  </si>
  <si>
    <t>Tulive Developers Ltd</t>
  </si>
  <si>
    <t>TULIVE</t>
  </si>
  <si>
    <t>BN Holdings Ltd</t>
  </si>
  <si>
    <t>BNHOLDINGS</t>
  </si>
  <si>
    <t>Prerna Infrabuild Ltd</t>
  </si>
  <si>
    <t>PRERINFRA</t>
  </si>
  <si>
    <t>Mcon Rasayan India Ltd</t>
  </si>
  <si>
    <t>MCON</t>
  </si>
  <si>
    <t>Ind Swift Ltd</t>
  </si>
  <si>
    <t>INDSWFTLTD</t>
  </si>
  <si>
    <t>Harshdeep Hortico Ltd</t>
  </si>
  <si>
    <t>HARSHDEEP</t>
  </si>
  <si>
    <t>Home Furnishings</t>
  </si>
  <si>
    <t>Source Natural Foods and Herbal Supplements Ltd</t>
  </si>
  <si>
    <t>SOURCENTRL</t>
  </si>
  <si>
    <t>Himalaya Food International Ltd</t>
  </si>
  <si>
    <t>HFIL</t>
  </si>
  <si>
    <t>Alkali Metals Ltd</t>
  </si>
  <si>
    <t>ALKALI</t>
  </si>
  <si>
    <t>Bright Brothers Ltd</t>
  </si>
  <si>
    <t>BRIGHTBR</t>
  </si>
  <si>
    <t>Transcorp International Ltd</t>
  </si>
  <si>
    <t>TRANSCOR</t>
  </si>
  <si>
    <t>Picturepost Studios Ltd</t>
  </si>
  <si>
    <t>PPSL</t>
  </si>
  <si>
    <t>Integrated Personnel Services Ltd</t>
  </si>
  <si>
    <t>IPSL</t>
  </si>
  <si>
    <t>Goel Food Products Ltd</t>
  </si>
  <si>
    <t>GOEL</t>
  </si>
  <si>
    <t>Genpharmasec Ltd</t>
  </si>
  <si>
    <t>GENPHARMA</t>
  </si>
  <si>
    <t>Pulz Electronics Ltd</t>
  </si>
  <si>
    <t>PULZ</t>
  </si>
  <si>
    <t>MRP Agro Ltd</t>
  </si>
  <si>
    <t>MRP</t>
  </si>
  <si>
    <t>Food Distributors</t>
  </si>
  <si>
    <t>Womancart Ltd</t>
  </si>
  <si>
    <t>WOMANCART</t>
  </si>
  <si>
    <t>National Fittings Ltd</t>
  </si>
  <si>
    <t>NATFIT</t>
  </si>
  <si>
    <t>Suvidhaa Infoserve Ltd</t>
  </si>
  <si>
    <t>SUVIDHAA</t>
  </si>
  <si>
    <t>Shri Gang Industries and Allied Products Ltd</t>
  </si>
  <si>
    <t>SHRIGANG</t>
  </si>
  <si>
    <t>Kemp and Company Ltd</t>
  </si>
  <si>
    <t>KEMP</t>
  </si>
  <si>
    <t>Dynavision Ltd</t>
  </si>
  <si>
    <t>DYNAVSN</t>
  </si>
  <si>
    <t>Gujarat Natural Resources Ltd</t>
  </si>
  <si>
    <t>GNRL</t>
  </si>
  <si>
    <t>Ajooni Biotech Ltd</t>
  </si>
  <si>
    <t>AJOONI</t>
  </si>
  <si>
    <t>Akar Auto Industries Ltd</t>
  </si>
  <si>
    <t>AAIL</t>
  </si>
  <si>
    <t>Shanti Spintex Ltd</t>
  </si>
  <si>
    <t>SHANTIDENM</t>
  </si>
  <si>
    <t>Avro India Ltd</t>
  </si>
  <si>
    <t>AVROIND</t>
  </si>
  <si>
    <t>Auro Laboratories Ltd</t>
  </si>
  <si>
    <t>AUROLAB</t>
  </si>
  <si>
    <t>Precision Metaliks Ltd</t>
  </si>
  <si>
    <t>PRECISION</t>
  </si>
  <si>
    <t>Samrat Pharmachem Ltd</t>
  </si>
  <si>
    <t>SAMRATPH</t>
  </si>
  <si>
    <t>CNI Research Ltd</t>
  </si>
  <si>
    <t>CNIRESLTD</t>
  </si>
  <si>
    <t>Asit C Mehta Financial Services Ltd</t>
  </si>
  <si>
    <t>ASITCFIN</t>
  </si>
  <si>
    <t>Tilak Ventures Ltd</t>
  </si>
  <si>
    <t>TILAK</t>
  </si>
  <si>
    <t>Parnax Lab Ltd</t>
  </si>
  <si>
    <t>PARNAXLAB</t>
  </si>
  <si>
    <t>Madhav Copper Ltd</t>
  </si>
  <si>
    <t>MCL</t>
  </si>
  <si>
    <t>Durlax Top Surface Ltd</t>
  </si>
  <si>
    <t>DURLAX</t>
  </si>
  <si>
    <t>Veekayem Fashion &amp; Apparels Ltd</t>
  </si>
  <si>
    <t>VEEKAYEM</t>
  </si>
  <si>
    <t>Advik Capital Ltd</t>
  </si>
  <si>
    <t>ADVIKCA</t>
  </si>
  <si>
    <t>Maruti Interior Products Ltd</t>
  </si>
  <si>
    <t>SPITZE</t>
  </si>
  <si>
    <t>Moksh Ornaments Ltd</t>
  </si>
  <si>
    <t>MOKSH</t>
  </si>
  <si>
    <t>Paras Petrofils Ltd</t>
  </si>
  <si>
    <t>PARASPETRO</t>
  </si>
  <si>
    <t>Swashthik Plascon Ltd</t>
  </si>
  <si>
    <t>SPL</t>
  </si>
  <si>
    <t>Sayaji Industries Ltd</t>
  </si>
  <si>
    <t>SAYAJIIND</t>
  </si>
  <si>
    <t>Securekloud Technologies Ltd</t>
  </si>
  <si>
    <t>SECURKLOUD</t>
  </si>
  <si>
    <t>Modern Dairies Ltd</t>
  </si>
  <si>
    <t>MODAIRY</t>
  </si>
  <si>
    <t>Jasch Industries Ltd</t>
  </si>
  <si>
    <t>JASCH</t>
  </si>
  <si>
    <t>Southern Magnesium and Chemicals Ltd</t>
  </si>
  <si>
    <t>SOUTHMG</t>
  </si>
  <si>
    <t>Narbada Gems and Jewellery Ltd</t>
  </si>
  <si>
    <t>NARBADA</t>
  </si>
  <si>
    <t>Blue Pebble Ltd</t>
  </si>
  <si>
    <t>BLUEPEBBLE</t>
  </si>
  <si>
    <t>Kkalpana Industries (India) Ltd</t>
  </si>
  <si>
    <t>KKALPANAIND</t>
  </si>
  <si>
    <t>United Cotfab Ltd</t>
  </si>
  <si>
    <t>COTFAB</t>
  </si>
  <si>
    <t>Debock Industries Ltd</t>
  </si>
  <si>
    <t>DIL</t>
  </si>
  <si>
    <t>Fortis Malar Hospitals Ltd</t>
  </si>
  <si>
    <t>FORTISMLR</t>
  </si>
  <si>
    <t>Times Guaranty Ltd</t>
  </si>
  <si>
    <t>TIMESGTY</t>
  </si>
  <si>
    <t>Raaj Medisafe India Ltd</t>
  </si>
  <si>
    <t>RAAJMEDI</t>
  </si>
  <si>
    <t>Kothari Fermentation and Biochem Ltd</t>
  </si>
  <si>
    <t>KFBL</t>
  </si>
  <si>
    <t>Simmonds Marshall Ltd</t>
  </si>
  <si>
    <t>SIMMOND</t>
  </si>
  <si>
    <t>Holmarc Opto-Mechatronics Ltd</t>
  </si>
  <si>
    <t>HOLMARC</t>
  </si>
  <si>
    <t>Ishan Dyes and Chemicals Ltd</t>
  </si>
  <si>
    <t>ISHANCH</t>
  </si>
  <si>
    <t>Resonance Specialties Ltd</t>
  </si>
  <si>
    <t>RESONANCE</t>
  </si>
  <si>
    <t>DRS Cargo Movers Ltd</t>
  </si>
  <si>
    <t>DRSCARGO</t>
  </si>
  <si>
    <t>Ahasolar Technologies Ltd</t>
  </si>
  <si>
    <t>AHASOLAR</t>
  </si>
  <si>
    <t>Home Improvement Retail</t>
  </si>
  <si>
    <t>Aztec Fluids &amp; Machinery Ltd</t>
  </si>
  <si>
    <t>AZTEC</t>
  </si>
  <si>
    <t>Grob Tea Co Ltd</t>
  </si>
  <si>
    <t>GROBTEA</t>
  </si>
  <si>
    <t>Sky Industries Ltd</t>
  </si>
  <si>
    <t>SKYIND</t>
  </si>
  <si>
    <t>Anjani Foods Ltd</t>
  </si>
  <si>
    <t>ANJANIFOODS</t>
  </si>
  <si>
    <t>D &amp; H India Ltd</t>
  </si>
  <si>
    <t>DHINDIA</t>
  </si>
  <si>
    <t>Retina Paints Ltd</t>
  </si>
  <si>
    <t>RETINA</t>
  </si>
  <si>
    <t>Mercury Laboratories Ltd</t>
  </si>
  <si>
    <t>MERCURYLAB</t>
  </si>
  <si>
    <t>Polychem Ltd</t>
  </si>
  <si>
    <t>POLYCHEM</t>
  </si>
  <si>
    <t>Mohini Health &amp; Hygiene Ltd</t>
  </si>
  <si>
    <t>MHHL</t>
  </si>
  <si>
    <t>Alfred Herbert (India) Ltd</t>
  </si>
  <si>
    <t>ALFREDHE</t>
  </si>
  <si>
    <t>Super Tannery Ltd</t>
  </si>
  <si>
    <t>SUPTANERY</t>
  </si>
  <si>
    <t>Soma Textiles &amp; Industries Ltd</t>
  </si>
  <si>
    <t>SOMATEX</t>
  </si>
  <si>
    <t>Shri Krishna Devcon Ltd</t>
  </si>
  <si>
    <t>SHRIKRISH</t>
  </si>
  <si>
    <t>Kiduja India Ltd</t>
  </si>
  <si>
    <t>KIDUJA</t>
  </si>
  <si>
    <t>Varanium Cloud Ltd</t>
  </si>
  <si>
    <t>CLOUD</t>
  </si>
  <si>
    <t>Dangee Dums Ltd</t>
  </si>
  <si>
    <t>DANGEE</t>
  </si>
  <si>
    <t>Sattrix Information Security Ltd</t>
  </si>
  <si>
    <t>SATTRIX</t>
  </si>
  <si>
    <t>Aditya BSL Nifty Next 50 ETF</t>
  </si>
  <si>
    <t>ABSLNN50ET</t>
  </si>
  <si>
    <t>Tokyo Plast International Ltd</t>
  </si>
  <si>
    <t>TOKYOPLAST</t>
  </si>
  <si>
    <t>Everest Organics Ltd</t>
  </si>
  <si>
    <t>EVERESTO</t>
  </si>
  <si>
    <t>Damodar Industries Ltd</t>
  </si>
  <si>
    <t>DAMODARIND</t>
  </si>
  <si>
    <t>Excel Realty N Infra Ltd</t>
  </si>
  <si>
    <t>EXCEL</t>
  </si>
  <si>
    <t>Promax Power Ltd</t>
  </si>
  <si>
    <t>PROMAX</t>
  </si>
  <si>
    <t>Aditya Consumer Marketing Ltd</t>
  </si>
  <si>
    <t>ACML</t>
  </si>
  <si>
    <t>Creative Castings Ltd</t>
  </si>
  <si>
    <t>Arnold Holdings Ltd</t>
  </si>
  <si>
    <t>ARNOLD</t>
  </si>
  <si>
    <t>AK Spintex Ltd</t>
  </si>
  <si>
    <t>AKSPINTEX</t>
  </si>
  <si>
    <t>KG Petrochem Ltd</t>
  </si>
  <si>
    <t>KGPETRO</t>
  </si>
  <si>
    <t>Global Pet Industries Ltd</t>
  </si>
  <si>
    <t>GLOBALPET</t>
  </si>
  <si>
    <t>Marco Cables &amp; Conductors Ltd</t>
  </si>
  <si>
    <t>MARCO</t>
  </si>
  <si>
    <t>Som Datt Finance Corporation Ltd</t>
  </si>
  <si>
    <t>SODFC</t>
  </si>
  <si>
    <t>Shetron Ltd</t>
  </si>
  <si>
    <t>SHETR</t>
  </si>
  <si>
    <t>Cadsys (India) Ltd</t>
  </si>
  <si>
    <t>CADSYS</t>
  </si>
  <si>
    <t>Rachana Infrastructure Ltd</t>
  </si>
  <si>
    <t>RILINFRA</t>
  </si>
  <si>
    <t>McNally Bharat Engg Co Ltd</t>
  </si>
  <si>
    <t>MBECL</t>
  </si>
  <si>
    <t>Baroda Extrusion Ltd</t>
  </si>
  <si>
    <t>BAROEXT</t>
  </si>
  <si>
    <t>Twentyfirst Century Management Services Ltd</t>
  </si>
  <si>
    <t>21STCENMGM</t>
  </si>
  <si>
    <t>Palred Technologies Ltd</t>
  </si>
  <si>
    <t>PALREDTEC</t>
  </si>
  <si>
    <t>Constronics Infra Ltd</t>
  </si>
  <si>
    <t>CONSTRONIC</t>
  </si>
  <si>
    <t>Astron Paper &amp; Board Mill Ltd</t>
  </si>
  <si>
    <t>ASTRON</t>
  </si>
  <si>
    <t>Inani Securities Ltd</t>
  </si>
  <si>
    <t>INANISEC</t>
  </si>
  <si>
    <t>Yogi Ltd</t>
  </si>
  <si>
    <t>YOGI</t>
  </si>
  <si>
    <t>Hindustan Appliances Ltd</t>
  </si>
  <si>
    <t>HINDAPL</t>
  </si>
  <si>
    <t>Shalimar Wires Industries Ltd</t>
  </si>
  <si>
    <t>SHALIWIR</t>
  </si>
  <si>
    <t>Arihant Academy Ltd</t>
  </si>
  <si>
    <t>ARIHANTACA</t>
  </si>
  <si>
    <t>Mayank Cattle Food Ltd</t>
  </si>
  <si>
    <t>MCFL</t>
  </si>
  <si>
    <t>BLB Ltd</t>
  </si>
  <si>
    <t>BLBLIMITED</t>
  </si>
  <si>
    <t>Gokak Textiles Ltd</t>
  </si>
  <si>
    <t>GOKAKTEX</t>
  </si>
  <si>
    <t>Latteys Industries Ltd</t>
  </si>
  <si>
    <t>LATTEYS</t>
  </si>
  <si>
    <t>Ganga Papers India Ltd</t>
  </si>
  <si>
    <t>GANGAPA</t>
  </si>
  <si>
    <t>Haryana Capfin Ltd</t>
  </si>
  <si>
    <t>HARYNACAP</t>
  </si>
  <si>
    <t>ICICI Prudential Silver ETF</t>
  </si>
  <si>
    <t>SILVERIETF</t>
  </si>
  <si>
    <t>HB Stockholdings Ltd</t>
  </si>
  <si>
    <t>HBSL</t>
  </si>
  <si>
    <t>Freshtrop Fruits Ltd</t>
  </si>
  <si>
    <t>FRSHTRP</t>
  </si>
  <si>
    <t>Srei Infrastructure Finance Ltd</t>
  </si>
  <si>
    <t>SREINFRA</t>
  </si>
  <si>
    <t>James Warren Tea Ltd</t>
  </si>
  <si>
    <t>JAMESWARREN</t>
  </si>
  <si>
    <t>Acme Resources Ltd</t>
  </si>
  <si>
    <t>ACME</t>
  </si>
  <si>
    <t>HOV Services Ltd</t>
  </si>
  <si>
    <t>HOVS</t>
  </si>
  <si>
    <t>Chowgule Steamships Ltd</t>
  </si>
  <si>
    <t>CHOWGULSTM</t>
  </si>
  <si>
    <t>Sameera Agro and Infra Ltd</t>
  </si>
  <si>
    <t>SAIFL</t>
  </si>
  <si>
    <t>Homebuilding</t>
  </si>
  <si>
    <t>Biofil Chemicals and Pharmaceuticals Ltd</t>
  </si>
  <si>
    <t>BIOFILCHEM</t>
  </si>
  <si>
    <t>Sati Poly Plast Ltd</t>
  </si>
  <si>
    <t>SATIPOLY</t>
  </si>
  <si>
    <t>Expo Gas Containers Ltd</t>
  </si>
  <si>
    <t>EXPOGAS</t>
  </si>
  <si>
    <t>Shilp Gravures Ltd</t>
  </si>
  <si>
    <t>SHILGRAVQ</t>
  </si>
  <si>
    <t>Nilachal Refractories Ltd</t>
  </si>
  <si>
    <t>NILACHAL</t>
  </si>
  <si>
    <t>Popees Cares Ltd</t>
  </si>
  <si>
    <t>POPEES</t>
  </si>
  <si>
    <t>Dhanashree Electronics Ltd</t>
  </si>
  <si>
    <t>DEL</t>
  </si>
  <si>
    <t>Dutron Polymers Ltd</t>
  </si>
  <si>
    <t>DUTRON</t>
  </si>
  <si>
    <t>TPI India Ltd</t>
  </si>
  <si>
    <t>TPINDIA</t>
  </si>
  <si>
    <t>Archit Organosys Ltd</t>
  </si>
  <si>
    <t>ARCHITORG</t>
  </si>
  <si>
    <t>MKP Mobility Ltd</t>
  </si>
  <si>
    <t>MKPMOB</t>
  </si>
  <si>
    <t>Ganga Forging Ltd</t>
  </si>
  <si>
    <t>GANGAFORGE</t>
  </si>
  <si>
    <t>Kesar Terminals &amp; Infrastructure Ltd</t>
  </si>
  <si>
    <t>KTIL</t>
  </si>
  <si>
    <t>Rasi Electrodes Ltd</t>
  </si>
  <si>
    <t>RASIELEC</t>
  </si>
  <si>
    <t>Vippy Spinpro Ltd</t>
  </si>
  <si>
    <t>VIPPYSP</t>
  </si>
  <si>
    <t>Vasundhara Rasayans Ltd</t>
  </si>
  <si>
    <t>VRL</t>
  </si>
  <si>
    <t>AIK Pipes and Polymers Ltd</t>
  </si>
  <si>
    <t>AIKPIPES</t>
  </si>
  <si>
    <t>Future Enterprises Ltd</t>
  </si>
  <si>
    <t>FELDVR</t>
  </si>
  <si>
    <t>Healthy Life Agritec Ltd</t>
  </si>
  <si>
    <t>HEALTHYLIFE</t>
  </si>
  <si>
    <t>Quicktouch Technologies Ltd</t>
  </si>
  <si>
    <t>QUICKTOUCH</t>
  </si>
  <si>
    <t>Bulkcorp International Ltd</t>
  </si>
  <si>
    <t>BULKCORP</t>
  </si>
  <si>
    <t>HEC Infra Projects Ltd</t>
  </si>
  <si>
    <t>HECPROJECT</t>
  </si>
  <si>
    <t>Trescon Ltd</t>
  </si>
  <si>
    <t>TRESCON</t>
  </si>
  <si>
    <t>Lesha Industries Ltd</t>
  </si>
  <si>
    <t>LESHAIND</t>
  </si>
  <si>
    <t>Makers Laboratories Ltd</t>
  </si>
  <si>
    <t>MAKERSL</t>
  </si>
  <si>
    <t>Modulex Construction Technologies Ltd</t>
  </si>
  <si>
    <t>MODULEX</t>
  </si>
  <si>
    <t>Auto Pins (India) Ltd</t>
  </si>
  <si>
    <t>AUTOPINS</t>
  </si>
  <si>
    <t>SecMark Consultancy Ltd</t>
  </si>
  <si>
    <t>SECMARK</t>
  </si>
  <si>
    <t>T &amp; I Global Ltd</t>
  </si>
  <si>
    <t>TIGLOB</t>
  </si>
  <si>
    <t>Bansal Roofing Products Ltd</t>
  </si>
  <si>
    <t>BRPL</t>
  </si>
  <si>
    <t>Hisar Metal Industries Ltd</t>
  </si>
  <si>
    <t>HISARMETAL</t>
  </si>
  <si>
    <t>Alstone Textiles (India) Ltd</t>
  </si>
  <si>
    <t>ALSTONE</t>
  </si>
  <si>
    <t>Scoobee Day Garments (India) Ltd</t>
  </si>
  <si>
    <t>SCOOBEEDAY</t>
  </si>
  <si>
    <t>Mohite Industries Ltd</t>
  </si>
  <si>
    <t>MOHITE</t>
  </si>
  <si>
    <t>Simbhaoli Sugars Ltd</t>
  </si>
  <si>
    <t>SIMBHALS</t>
  </si>
  <si>
    <t>Murae Organisor Ltd</t>
  </si>
  <si>
    <t>MURAE</t>
  </si>
  <si>
    <t>Chartered Logistics Ltd</t>
  </si>
  <si>
    <t>CHLOGIST</t>
  </si>
  <si>
    <t>Pritish Nandy Communications Ltd</t>
  </si>
  <si>
    <t>PNC</t>
  </si>
  <si>
    <t>IFL Enterprises Ltd</t>
  </si>
  <si>
    <t>IFL</t>
  </si>
  <si>
    <t>Aplab Ltd</t>
  </si>
  <si>
    <t>APLAB</t>
  </si>
  <si>
    <t>Sambhaav Media Ltd</t>
  </si>
  <si>
    <t>SAMBHAAV</t>
  </si>
  <si>
    <t>Alkosign Ltd</t>
  </si>
  <si>
    <t>ALKOSIGN</t>
  </si>
  <si>
    <t>Mangalam Alloys Ltd</t>
  </si>
  <si>
    <t>MAL</t>
  </si>
  <si>
    <t>Deepak Chemtex Ltd</t>
  </si>
  <si>
    <t>DEEPAKCHEM</t>
  </si>
  <si>
    <t>Everlon Financials Ltd</t>
  </si>
  <si>
    <t>EVERFIN</t>
  </si>
  <si>
    <t>Cinevista Ltd</t>
  </si>
  <si>
    <t>CINEVISTA</t>
  </si>
  <si>
    <t>Kaizen Agro Infrabuild Ltd</t>
  </si>
  <si>
    <t>KAIZENAGRO</t>
  </si>
  <si>
    <t>Kontor Space Ltd</t>
  </si>
  <si>
    <t>KONTOR</t>
  </si>
  <si>
    <t>Porwal Auto Components Ltd</t>
  </si>
  <si>
    <t>PORWAL</t>
  </si>
  <si>
    <t>Polylink Polymers (India) Ltd</t>
  </si>
  <si>
    <t>POLYLINK</t>
  </si>
  <si>
    <t>Yaari Digital Integrated Services Ltd</t>
  </si>
  <si>
    <t>YAARI</t>
  </si>
  <si>
    <t>Orient Press Ltd</t>
  </si>
  <si>
    <t>ORIENTLTD</t>
  </si>
  <si>
    <t>SKP Securities Ltd</t>
  </si>
  <si>
    <t>SKPSEC</t>
  </si>
  <si>
    <t>Saboo Sodium Chloro Ltd</t>
  </si>
  <si>
    <t>SABOOSOD</t>
  </si>
  <si>
    <t>Sharika Enterprises Ltd</t>
  </si>
  <si>
    <t>SHARIKA</t>
  </si>
  <si>
    <t>SVP Global Textiles Ltd</t>
  </si>
  <si>
    <t>SVPGLOB</t>
  </si>
  <si>
    <t>Shivam Chemicals Ltd</t>
  </si>
  <si>
    <t>SHIVAM</t>
  </si>
  <si>
    <t>Capfin India Ltd</t>
  </si>
  <si>
    <t>CAPFIN</t>
  </si>
  <si>
    <t>HB Portfolio Ltd</t>
  </si>
  <si>
    <t>HBPOR</t>
  </si>
  <si>
    <t>Gujarat Containers Ltd</t>
  </si>
  <si>
    <t>GUJCONT</t>
  </si>
  <si>
    <t>Keerthi Industries Ltd</t>
  </si>
  <si>
    <t>KEERTHI</t>
  </si>
  <si>
    <t>Tree House Education and Accessories Ltd</t>
  </si>
  <si>
    <t>TREEHOUSE</t>
  </si>
  <si>
    <t>Jeevan Scientific Technology Ltd</t>
  </si>
  <si>
    <t>JSTL</t>
  </si>
  <si>
    <t>Shristi Infrastructure Development Corporation Ltd</t>
  </si>
  <si>
    <t>SHRISTI</t>
  </si>
  <si>
    <t>Astal Laboratories Ltd</t>
  </si>
  <si>
    <t>ASTALLTD</t>
  </si>
  <si>
    <t>Balgopal Commercial Ltd</t>
  </si>
  <si>
    <t>BALGOPAL</t>
  </si>
  <si>
    <t>Mukesh Babu Financial Services Ltd</t>
  </si>
  <si>
    <t>MUKESHB</t>
  </si>
  <si>
    <t>Futuristic Solutions Ltd</t>
  </si>
  <si>
    <t>FUTSOL</t>
  </si>
  <si>
    <t>Vidli Restaurants Ltd</t>
  </si>
  <si>
    <t>VIDLI</t>
  </si>
  <si>
    <t>Nrb Industrial Bearings Ltd</t>
  </si>
  <si>
    <t>NIBL</t>
  </si>
  <si>
    <t>LIC MF Nifty 8-13 yr G-Sec ETF</t>
  </si>
  <si>
    <t>LICNETFGSC</t>
  </si>
  <si>
    <t>Remi Edelstahl Tubulars Ltd</t>
  </si>
  <si>
    <t>REMIEDEL</t>
  </si>
  <si>
    <t>Kay Power and Paper Ltd</t>
  </si>
  <si>
    <t>KAYPOWR</t>
  </si>
  <si>
    <t>Sangam Finserv Ltd</t>
  </si>
  <si>
    <t>SANGAMFIN</t>
  </si>
  <si>
    <t>Aimco Pesticides Ltd</t>
  </si>
  <si>
    <t>AIMCOPEST</t>
  </si>
  <si>
    <t>Deem Roll Tech Ltd</t>
  </si>
  <si>
    <t>DEEM</t>
  </si>
  <si>
    <t>Bombay Metrics Supply Chain Ltd</t>
  </si>
  <si>
    <t>BMETRICS</t>
  </si>
  <si>
    <t>Titan Securities Ltd</t>
  </si>
  <si>
    <t>TITANSEC</t>
  </si>
  <si>
    <t>Daikaffil Chemicals India Ltd</t>
  </si>
  <si>
    <t>DAIKAFFI</t>
  </si>
  <si>
    <t>LCC Infotech Ltd</t>
  </si>
  <si>
    <t>LCCINFOTEC</t>
  </si>
  <si>
    <t>Delta Manufacturing Ltd</t>
  </si>
  <si>
    <t>DELTAMAGNT</t>
  </si>
  <si>
    <t>IDBI Gold Exchange Traded Fund</t>
  </si>
  <si>
    <t>LICMFGOLD</t>
  </si>
  <si>
    <t>KBS India Ltd</t>
  </si>
  <si>
    <t>KBSINDIA</t>
  </si>
  <si>
    <t>Celebrity Fashions Ltd</t>
  </si>
  <si>
    <t>CELEBRITY</t>
  </si>
  <si>
    <t>Aro Granite Industries Ltd</t>
  </si>
  <si>
    <t>AROGRANITE</t>
  </si>
  <si>
    <t>Dollex Agrotech Ltd</t>
  </si>
  <si>
    <t>DOLLEX</t>
  </si>
  <si>
    <t>Aarvee Denims and Exports Ltd</t>
  </si>
  <si>
    <t>AARVEEDEN</t>
  </si>
  <si>
    <t>Sakthi Finance Ltd</t>
  </si>
  <si>
    <t>SAKTHIFIN</t>
  </si>
  <si>
    <t>Inter Globe Finance Ltd</t>
  </si>
  <si>
    <t>INTRGLB</t>
  </si>
  <si>
    <t>Welcast Steels Ltd</t>
  </si>
  <si>
    <t>ZWELCAST</t>
  </si>
  <si>
    <t>Tayo Rolls Ltd</t>
  </si>
  <si>
    <t>TATAYODOGA</t>
  </si>
  <si>
    <t>Tera Software Ltd</t>
  </si>
  <si>
    <t>TERASOFT</t>
  </si>
  <si>
    <t>Karma Energy Ltd</t>
  </si>
  <si>
    <t>KARMAENG</t>
  </si>
  <si>
    <t>Reliable Data Services Ltd</t>
  </si>
  <si>
    <t>RELIABLE</t>
  </si>
  <si>
    <t>Manoj Ceramic Ltd</t>
  </si>
  <si>
    <t>MCPL</t>
  </si>
  <si>
    <t>Agni Green Power Ltd</t>
  </si>
  <si>
    <t>AGNI</t>
  </si>
  <si>
    <t>Auro Impex &amp; Chemicals Ltd</t>
  </si>
  <si>
    <t>AUROIMPEX</t>
  </si>
  <si>
    <t>Hariyana Ship Breakers Ltd</t>
  </si>
  <si>
    <t>HRYNSHP</t>
  </si>
  <si>
    <t>Unifinz Capital India Ltd</t>
  </si>
  <si>
    <t>UCIL</t>
  </si>
  <si>
    <t>AVSL Industries Ltd</t>
  </si>
  <si>
    <t>AVSL</t>
  </si>
  <si>
    <t>Omnitex Industries (India) Ltd</t>
  </si>
  <si>
    <t>OMNITEX</t>
  </si>
  <si>
    <t>Skyline Millars Ltd</t>
  </si>
  <si>
    <t>SKYLMILAR</t>
  </si>
  <si>
    <t>Amrapali Industries Ltd</t>
  </si>
  <si>
    <t>AMRAPLIN</t>
  </si>
  <si>
    <t>BITS Ltd</t>
  </si>
  <si>
    <t>BITS</t>
  </si>
  <si>
    <t>GACM Technologies Ltd</t>
  </si>
  <si>
    <t>GATECH</t>
  </si>
  <si>
    <t>Silkflex Polymers (India) Ltd</t>
  </si>
  <si>
    <t>SILKFLEX</t>
  </si>
  <si>
    <t>Krishna Ventures Ltd</t>
  </si>
  <si>
    <t>KRISHNA</t>
  </si>
  <si>
    <t>One Global Service Provider Ltd</t>
  </si>
  <si>
    <t>ONEGLOBAL</t>
  </si>
  <si>
    <t>Kemistar Corporation Ltd</t>
  </si>
  <si>
    <t>KEMISTAR</t>
  </si>
  <si>
    <t>Acknit Industries Ltd</t>
  </si>
  <si>
    <t>ACKNIT</t>
  </si>
  <si>
    <t>Filtra Consultants and Engineers Ltd</t>
  </si>
  <si>
    <t>FILTRA</t>
  </si>
  <si>
    <t>Pressure Sensitive Systems (India) Ltd</t>
  </si>
  <si>
    <t>PRESSURS</t>
  </si>
  <si>
    <t>Riddhi Corporate Services Ltd</t>
  </si>
  <si>
    <t>RIDDHICORP</t>
  </si>
  <si>
    <t>Mirae Asset S&amp;P 500 Top 50 ETF</t>
  </si>
  <si>
    <t>MASPTOP50</t>
  </si>
  <si>
    <t>Patdiam Jewellery Ltd</t>
  </si>
  <si>
    <t>PJL</t>
  </si>
  <si>
    <t>Arabian Petroleum Ltd</t>
  </si>
  <si>
    <t>ARABIAN</t>
  </si>
  <si>
    <t>Madhucon Projects Ltd</t>
  </si>
  <si>
    <t>MADHUCON</t>
  </si>
  <si>
    <t>Minal Industries Ltd</t>
  </si>
  <si>
    <t>MINALIND</t>
  </si>
  <si>
    <t>Phoenix International Ltd</t>
  </si>
  <si>
    <t>PHOENXINTL</t>
  </si>
  <si>
    <t>Sunil Healthcare Ltd</t>
  </si>
  <si>
    <t>SUNLOC</t>
  </si>
  <si>
    <t>Agro Phos (India) Ltd</t>
  </si>
  <si>
    <t>AGROPHOS</t>
  </si>
  <si>
    <t>Simran Farms Ltd</t>
  </si>
  <si>
    <t>SIMRAN</t>
  </si>
  <si>
    <t>Pentagon Rubber Ltd</t>
  </si>
  <si>
    <t>PENTAGON</t>
  </si>
  <si>
    <t>Sam Industries Ltd</t>
  </si>
  <si>
    <t>SAMINDUS</t>
  </si>
  <si>
    <t>Diligent Media Corporation Ltd</t>
  </si>
  <si>
    <t>DNAMEDIA</t>
  </si>
  <si>
    <t>Vasudhagama Enterprises Ltd</t>
  </si>
  <si>
    <t>VASUDHAGAM</t>
  </si>
  <si>
    <t>Raminfo Ltd</t>
  </si>
  <si>
    <t>RAMINFO</t>
  </si>
  <si>
    <t>Radiowalla Network Ltd</t>
  </si>
  <si>
    <t>RADIOWALLA</t>
  </si>
  <si>
    <t>Dharni Capital Services Ltd</t>
  </si>
  <si>
    <t>DHARNI</t>
  </si>
  <si>
    <t>Graphisads Ltd</t>
  </si>
  <si>
    <t>GRAPHISAD</t>
  </si>
  <si>
    <t>Archies Ltd</t>
  </si>
  <si>
    <t>ARCHIES</t>
  </si>
  <si>
    <t>Universal Starch Chem Allied Ltd</t>
  </si>
  <si>
    <t>UNIVSTAR</t>
  </si>
  <si>
    <t>Mirae Asset NYSE FANG+ ETF</t>
  </si>
  <si>
    <t>MAFANG</t>
  </si>
  <si>
    <t>GSM Foils Ltd</t>
  </si>
  <si>
    <t>GSMFOILS</t>
  </si>
  <si>
    <t>Seya Industries Ltd</t>
  </si>
  <si>
    <t>SEYAIND</t>
  </si>
  <si>
    <t>NCL Research and Financial Services Ltd</t>
  </si>
  <si>
    <t>NCLRESE</t>
  </si>
  <si>
    <t>Gujarat Hotels Ltd</t>
  </si>
  <si>
    <t>GUJHOTE</t>
  </si>
  <si>
    <t>Real Touch Finance Ltd</t>
  </si>
  <si>
    <t>RTFL</t>
  </si>
  <si>
    <t>Milgrey Finance and Investments Ltd</t>
  </si>
  <si>
    <t>ZMILGFIN</t>
  </si>
  <si>
    <t>Royale Manor Hotels and Industries Ltd</t>
  </si>
  <si>
    <t>RAYALEMA</t>
  </si>
  <si>
    <t>Innovative Tech Pack Ltd</t>
  </si>
  <si>
    <t>INNOVTEC</t>
  </si>
  <si>
    <t>Aditya BSL Nifty Bank ETF</t>
  </si>
  <si>
    <t>ABSLBANETF</t>
  </si>
  <si>
    <t>Synoptics Technologies Ltd</t>
  </si>
  <si>
    <t>SYNOPTICS</t>
  </si>
  <si>
    <t>Banas Finance Ltd</t>
  </si>
  <si>
    <t>BANASFN</t>
  </si>
  <si>
    <t>Presstonic Engineering Ltd</t>
  </si>
  <si>
    <t>PRESSTONIC</t>
  </si>
  <si>
    <t>Locomotive Engines &amp; Rolling Stock</t>
  </si>
  <si>
    <t>ICICI Prudential S&amp;P BSE Liquid Rate ETF</t>
  </si>
  <si>
    <t>LIQUIDIETF</t>
  </si>
  <si>
    <t>NAM Securities Ltd</t>
  </si>
  <si>
    <t>NAM</t>
  </si>
  <si>
    <t>Kanishk Steel Industries Ltd</t>
  </si>
  <si>
    <t>KANSHST</t>
  </si>
  <si>
    <t>F Mec International Financial Services Ltd</t>
  </si>
  <si>
    <t>FMEC</t>
  </si>
  <si>
    <t>CMX Holdings Ltd</t>
  </si>
  <si>
    <t>SIELFNS</t>
  </si>
  <si>
    <t>Jindal Hotels Ltd</t>
  </si>
  <si>
    <t>JINDHOT</t>
  </si>
  <si>
    <t>Prolife Industries Ltd</t>
  </si>
  <si>
    <t>PROLIFE</t>
  </si>
  <si>
    <t>Siti Networks Ltd</t>
  </si>
  <si>
    <t>SITINET</t>
  </si>
  <si>
    <t>Baba Food Processing (India) Ltd</t>
  </si>
  <si>
    <t>BABAFP</t>
  </si>
  <si>
    <t>Kranti Industries Ltd</t>
  </si>
  <si>
    <t>KRANTI</t>
  </si>
  <si>
    <t>Lykis Ltd</t>
  </si>
  <si>
    <t>LYKISLTD</t>
  </si>
  <si>
    <t>Luharuka Media &amp; Infra Ltd</t>
  </si>
  <si>
    <t>LUHARUKA</t>
  </si>
  <si>
    <t>Biogen Pharmachem Industries Ltd</t>
  </si>
  <si>
    <t>BIOGEN</t>
  </si>
  <si>
    <t>Independent Power Producers &amp; Energy Traders</t>
  </si>
  <si>
    <t>Lexus Granito (India) Ltd</t>
  </si>
  <si>
    <t>LEXUS</t>
  </si>
  <si>
    <t>Mahickra Chemicals Ltd</t>
  </si>
  <si>
    <t>MAHICKRA</t>
  </si>
  <si>
    <t>Shree Krishna Infrastructure Ltd</t>
  </si>
  <si>
    <t>SKIFL</t>
  </si>
  <si>
    <t>Ameya Precision Engineers Ltd</t>
  </si>
  <si>
    <t>AMEYA</t>
  </si>
  <si>
    <t>Marshall Machines Ltd</t>
  </si>
  <si>
    <t>MARSHALL</t>
  </si>
  <si>
    <t>Ahmedabad Steel Craft Ltd</t>
  </si>
  <si>
    <t>AHMDSTE</t>
  </si>
  <si>
    <t>Evans Electric Ltd</t>
  </si>
  <si>
    <t>EVANS</t>
  </si>
  <si>
    <t>Pulsar International Ltd</t>
  </si>
  <si>
    <t>PULSRIN</t>
  </si>
  <si>
    <t>Supra Pacific Financial Services Ltd</t>
  </si>
  <si>
    <t>SUPRAPFSL</t>
  </si>
  <si>
    <t>Eiko Lifesciences Ltd</t>
  </si>
  <si>
    <t>EIKO</t>
  </si>
  <si>
    <t>Gujarat Poly Electronics Ltd</t>
  </si>
  <si>
    <t>GUJARATPOLY</t>
  </si>
  <si>
    <t>Terai Tea Co Ltd</t>
  </si>
  <si>
    <t>TERAI</t>
  </si>
  <si>
    <t>Thinkink Picturez Ltd</t>
  </si>
  <si>
    <t>THINKINK</t>
  </si>
  <si>
    <t>Optimus Finance Ltd</t>
  </si>
  <si>
    <t>OPTIFIN</t>
  </si>
  <si>
    <t>Vadivarhe Speciality Chemicals Ltd</t>
  </si>
  <si>
    <t>VSCL</t>
  </si>
  <si>
    <t>Ambar Protein Industries Ltd</t>
  </si>
  <si>
    <t>AMBARPIL</t>
  </si>
  <si>
    <t>Nhc Foods Ltd</t>
  </si>
  <si>
    <t>NHCFOODS</t>
  </si>
  <si>
    <t>Growington Ventures India Ltd</t>
  </si>
  <si>
    <t>GROWINGTON</t>
  </si>
  <si>
    <t>Rasandik Engineering Industries India Ltd</t>
  </si>
  <si>
    <t>RASANDIK</t>
  </si>
  <si>
    <t>Softrak Venture Investment Limited</t>
  </si>
  <si>
    <t>SOFTRAKV</t>
  </si>
  <si>
    <t>Crop Life Science Ltd</t>
  </si>
  <si>
    <t>CLSL</t>
  </si>
  <si>
    <t>Rex Pipes and Cables Industries Ltd</t>
  </si>
  <si>
    <t>REXPIPES</t>
  </si>
  <si>
    <t>Titan Intech Ltd</t>
  </si>
  <si>
    <t>TITANIN</t>
  </si>
  <si>
    <t>Ekansh Concepts Ltd</t>
  </si>
  <si>
    <t>EKANSH</t>
  </si>
  <si>
    <t>Rapicut Carbides Ltd</t>
  </si>
  <si>
    <t>RAPICUT</t>
  </si>
  <si>
    <t>Ceejay Finance Ltd</t>
  </si>
  <si>
    <t>CEEJAY</t>
  </si>
  <si>
    <t>M V K Agro Food Product Ltd</t>
  </si>
  <si>
    <t>MVKAGRO</t>
  </si>
  <si>
    <t>East West Freight Carriers Ltd</t>
  </si>
  <si>
    <t>EASTWEST</t>
  </si>
  <si>
    <t>Superior Industrial Enterprises Ltd</t>
  </si>
  <si>
    <t>SIEL</t>
  </si>
  <si>
    <t>Achyut Healthcare Ltd</t>
  </si>
  <si>
    <t>ACHYUT</t>
  </si>
  <si>
    <t>Maestros Electronics &amp; Telecommunications Systems Ltd</t>
  </si>
  <si>
    <t>METSL</t>
  </si>
  <si>
    <t>Dev Labtech Venture Ltd</t>
  </si>
  <si>
    <t>DEVLAB</t>
  </si>
  <si>
    <t>Ganesha Ecoverse Ltd</t>
  </si>
  <si>
    <t>GANVERSE</t>
  </si>
  <si>
    <t>Shiva Mills Ltd</t>
  </si>
  <si>
    <t>SHIVAMILLS</t>
  </si>
  <si>
    <t>Max Heights Infrastructure Ltd</t>
  </si>
  <si>
    <t>MAXHEIGHTS</t>
  </si>
  <si>
    <t>Service Care Ltd</t>
  </si>
  <si>
    <t>SERVICE</t>
  </si>
  <si>
    <t>Raj Oil Mills Ltd</t>
  </si>
  <si>
    <t>ROML</t>
  </si>
  <si>
    <t>Cranes Software International Ltd</t>
  </si>
  <si>
    <t>CRANESSOFT</t>
  </si>
  <si>
    <t>Shine Fashions (India) Ltd</t>
  </si>
  <si>
    <t>SHINEFASH</t>
  </si>
  <si>
    <t>Ashnoor Textile Mills Ltd</t>
  </si>
  <si>
    <t>ASHNOOR</t>
  </si>
  <si>
    <t>Escorp Asset Management Ltd</t>
  </si>
  <si>
    <t>ESCORP</t>
  </si>
  <si>
    <t>Divyashakti Ltd</t>
  </si>
  <si>
    <t>DIVSHKT</t>
  </si>
  <si>
    <t>Candour Techtex Ltd</t>
  </si>
  <si>
    <t>CANDOUR</t>
  </si>
  <si>
    <t>We Win Ltd</t>
  </si>
  <si>
    <t>WEWIN</t>
  </si>
  <si>
    <t>Hindustan Hardy Ltd</t>
  </si>
  <si>
    <t>HINDHARD</t>
  </si>
  <si>
    <t>Comrade Appliances Ltd</t>
  </si>
  <si>
    <t>COMRADE</t>
  </si>
  <si>
    <t>Vishwas Agri Seeds Ltd</t>
  </si>
  <si>
    <t>VISHWAS</t>
  </si>
  <si>
    <t>Rathi Bars Ltd</t>
  </si>
  <si>
    <t>RATHIBAR</t>
  </si>
  <si>
    <t>Rajgor Castor Derivatives Ltd</t>
  </si>
  <si>
    <t>RCDL</t>
  </si>
  <si>
    <t>Ambo Agritec Ltd</t>
  </si>
  <si>
    <t>AMBOAGRI</t>
  </si>
  <si>
    <t>Shree Marutinandan Tubes Ltd</t>
  </si>
  <si>
    <t>SHREE</t>
  </si>
  <si>
    <t>Shri Vasuprada Plantations Ltd</t>
  </si>
  <si>
    <t>VASUPRADA</t>
  </si>
  <si>
    <t>Medicamen Organics Ltd</t>
  </si>
  <si>
    <t>MEDIORG</t>
  </si>
  <si>
    <t>Trans India House Impex Ltd</t>
  </si>
  <si>
    <t>TIHIL</t>
  </si>
  <si>
    <t>Bombay Cycle and Motor Agency Ltd</t>
  </si>
  <si>
    <t>BOMBCYC</t>
  </si>
  <si>
    <t>Malu Paper Mills Ltd</t>
  </si>
  <si>
    <t>MALUPAPER</t>
  </si>
  <si>
    <t>Envair Electrodyne Ltd</t>
  </si>
  <si>
    <t>ENVAIREL</t>
  </si>
  <si>
    <t>Morarka Finance Ltd</t>
  </si>
  <si>
    <t>MORARKFI</t>
  </si>
  <si>
    <t>Sanrhea Technical Textiles Ltd</t>
  </si>
  <si>
    <t>SANTETX</t>
  </si>
  <si>
    <t>Pattech Fitwell Tube Components Ltd</t>
  </si>
  <si>
    <t>PATTECH</t>
  </si>
  <si>
    <t>Sri KPR Industries Ltd</t>
  </si>
  <si>
    <t>SRIKPRIND</t>
  </si>
  <si>
    <t>Kalyan Capitals Ltd</t>
  </si>
  <si>
    <t>KALYANCAP</t>
  </si>
  <si>
    <t>Motilal Oswal Midcap 100 ETF</t>
  </si>
  <si>
    <t>MOM100</t>
  </si>
  <si>
    <t>Joindre Capital Services Ltd</t>
  </si>
  <si>
    <t>JOINDRE</t>
  </si>
  <si>
    <t>Balkrishna Paper Mills Ltd</t>
  </si>
  <si>
    <t>BALKRISHNA</t>
  </si>
  <si>
    <t>Bang Overseas Ltd</t>
  </si>
  <si>
    <t>BANG</t>
  </si>
  <si>
    <t>Krypton Industries Ltd</t>
  </si>
  <si>
    <t>KRYPTONQ</t>
  </si>
  <si>
    <t>Godavari Drugs Ltd</t>
  </si>
  <si>
    <t>GODAVARI</t>
  </si>
  <si>
    <t>Riddhi Steel and Tube Ltd</t>
  </si>
  <si>
    <t>RSTL</t>
  </si>
  <si>
    <t>Arvind and Company Shipping Agencies Ltd</t>
  </si>
  <si>
    <t>ACSAL</t>
  </si>
  <si>
    <t>Elegant Marbles and Grani Industries Ltd</t>
  </si>
  <si>
    <t>ELEMARB</t>
  </si>
  <si>
    <t>3P Land Holdings Ltd</t>
  </si>
  <si>
    <t>3PLAND</t>
  </si>
  <si>
    <t>Perfectpac Ltd</t>
  </si>
  <si>
    <t>PERFEPA</t>
  </si>
  <si>
    <t>Siddhika Coatings Ltd</t>
  </si>
  <si>
    <t>SIDDHIKA</t>
  </si>
  <si>
    <t>Golden Tobacco Ltd</t>
  </si>
  <si>
    <t>GOLDENTOBC</t>
  </si>
  <si>
    <t>AKG Exim Ltd</t>
  </si>
  <si>
    <t>AKG</t>
  </si>
  <si>
    <t>Orient Beverages Ltd</t>
  </si>
  <si>
    <t>ORIBEVER</t>
  </si>
  <si>
    <t>Nova Iron and Steel Ltd</t>
  </si>
  <si>
    <t>NOVIS</t>
  </si>
  <si>
    <t>Alfa Transformers Ltd</t>
  </si>
  <si>
    <t>ALFATRAN</t>
  </si>
  <si>
    <t>Fundviser Capital (India) Ltd</t>
  </si>
  <si>
    <t>FUNDVISER</t>
  </si>
  <si>
    <t>Construction Materials</t>
  </si>
  <si>
    <t>Kotak Nifty PSU Bank ETF</t>
  </si>
  <si>
    <t>PSUBANK</t>
  </si>
  <si>
    <t>Sambandam Spinning Mills Ltd</t>
  </si>
  <si>
    <t>SAMBANDAM</t>
  </si>
  <si>
    <t>Vertexplus Technologies Ltd</t>
  </si>
  <si>
    <t>VERTEXPLUS</t>
  </si>
  <si>
    <t>Dhampure Speciality Sugars Ltd</t>
  </si>
  <si>
    <t>DHAMPURE</t>
  </si>
  <si>
    <t>Invesco India Gold Exchange Traded Fund</t>
  </si>
  <si>
    <t>IVZINGOLD</t>
  </si>
  <si>
    <t>Virat Industries Ltd</t>
  </si>
  <si>
    <t>VIRAT</t>
  </si>
  <si>
    <t>Punjab Communications Ltd</t>
  </si>
  <si>
    <t>PUNJCOMMU</t>
  </si>
  <si>
    <t>Unique Organics Ltd</t>
  </si>
  <si>
    <t>UNIQUEO</t>
  </si>
  <si>
    <t>Monotype India Ltd</t>
  </si>
  <si>
    <t>MONOT</t>
  </si>
  <si>
    <t>Globesecure Technologies Ltd</t>
  </si>
  <si>
    <t>GSTL</t>
  </si>
  <si>
    <t>Le Lavoir Ltd</t>
  </si>
  <si>
    <t>LELAVOIR</t>
  </si>
  <si>
    <t>Slone Infosystems Ltd</t>
  </si>
  <si>
    <t>SLONE</t>
  </si>
  <si>
    <t>Magson Retail and Distribution Ltd</t>
  </si>
  <si>
    <t>MAGSON</t>
  </si>
  <si>
    <t>Arex Industries Ltd</t>
  </si>
  <si>
    <t>AREXMIS</t>
  </si>
  <si>
    <t>TCFC Finance Ltd</t>
  </si>
  <si>
    <t>TCFCFINQ</t>
  </si>
  <si>
    <t>Agarwal Float Glass India Ltd</t>
  </si>
  <si>
    <t>AGARWALFT</t>
  </si>
  <si>
    <t>Ravi Kumar Distilleries Ltd</t>
  </si>
  <si>
    <t>RKDL</t>
  </si>
  <si>
    <t>Smiths &amp; Founders (India) Ltd</t>
  </si>
  <si>
    <t>SMFIL</t>
  </si>
  <si>
    <t>SVC Industries Ltd</t>
  </si>
  <si>
    <t>SVCIND</t>
  </si>
  <si>
    <t>Riba Textiles Ltd</t>
  </si>
  <si>
    <t>RIBATEX</t>
  </si>
  <si>
    <t>UMA Converter Ltd</t>
  </si>
  <si>
    <t>UMA</t>
  </si>
  <si>
    <t>Swarnsarita Jewels India Ltd</t>
  </si>
  <si>
    <t>SWARNSAR</t>
  </si>
  <si>
    <t>SM Auto Stamping Ltd</t>
  </si>
  <si>
    <t>SMAUTO</t>
  </si>
  <si>
    <t>Olatech Solutions Ltd</t>
  </si>
  <si>
    <t>OLATECH</t>
  </si>
  <si>
    <t>Akiko Global Services Ltd</t>
  </si>
  <si>
    <t>AKIKO</t>
  </si>
  <si>
    <t>Satchmo Holdings Ltd</t>
  </si>
  <si>
    <t>SATCH</t>
  </si>
  <si>
    <t>Royal Sense Ltd</t>
  </si>
  <si>
    <t>ROYAL</t>
  </si>
  <si>
    <t>Kenvi Jewels Ltd</t>
  </si>
  <si>
    <t>KENVI</t>
  </si>
  <si>
    <t>Anand Rayons Ltd</t>
  </si>
  <si>
    <t>ARL</t>
  </si>
  <si>
    <t>Clara Industries Ltd</t>
  </si>
  <si>
    <t>CLARA</t>
  </si>
  <si>
    <t>Elixir Capital Ltd</t>
  </si>
  <si>
    <t>ELIXIR</t>
  </si>
  <si>
    <t>Lakshmi Finance and Industrial Corp Ltd</t>
  </si>
  <si>
    <t>LFIC</t>
  </si>
  <si>
    <t>Chrome Silicon Ltd</t>
  </si>
  <si>
    <t>CHROME</t>
  </si>
  <si>
    <t>Vels Film International Ltd</t>
  </si>
  <si>
    <t>VELS</t>
  </si>
  <si>
    <t>Austin Engineering Company Ltd</t>
  </si>
  <si>
    <t>AUSTENG</t>
  </si>
  <si>
    <t>Mirae Asset Nifty Financial Services ETF</t>
  </si>
  <si>
    <t>BFSI</t>
  </si>
  <si>
    <t>ARCL Organics Ltd</t>
  </si>
  <si>
    <t>ARCL</t>
  </si>
  <si>
    <t>Prospect Commodities Ltd</t>
  </si>
  <si>
    <t>PCL</t>
  </si>
  <si>
    <t>Kreon Finnancial Services Ltd</t>
  </si>
  <si>
    <t>KREONFIN</t>
  </si>
  <si>
    <t>P B M Polytex Ltd</t>
  </si>
  <si>
    <t>PBMPOLY</t>
  </si>
  <si>
    <t>Milton Industries Ltd</t>
  </si>
  <si>
    <t>MILTON</t>
  </si>
  <si>
    <t>Tridhya Tech Ltd</t>
  </si>
  <si>
    <t>TRIDHYA</t>
  </si>
  <si>
    <t>Modipon Ltd</t>
  </si>
  <si>
    <t>MODIPON</t>
  </si>
  <si>
    <t>Chartered Capital and Investment Ltd</t>
  </si>
  <si>
    <t>CHRTEDCA</t>
  </si>
  <si>
    <t>Super Crop Safe Ltd</t>
  </si>
  <si>
    <t>SUCROSA</t>
  </si>
  <si>
    <t>Kalahridhaan Trendz Ltd</t>
  </si>
  <si>
    <t>KTL</t>
  </si>
  <si>
    <t>Shalimar Productions Ltd</t>
  </si>
  <si>
    <t>SHALPRO</t>
  </si>
  <si>
    <t>Transgene Biotek Ltd</t>
  </si>
  <si>
    <t>TRABI</t>
  </si>
  <si>
    <t>Prudential Sugar Corp Ltd</t>
  </si>
  <si>
    <t>PRUDMOULI</t>
  </si>
  <si>
    <t>Akash Infra-Projects Ltd</t>
  </si>
  <si>
    <t>AKASH</t>
  </si>
  <si>
    <t>Ambani Orgochem Ltd</t>
  </si>
  <si>
    <t>AMBANIORGO</t>
  </si>
  <si>
    <t>Baba Arts Ltd</t>
  </si>
  <si>
    <t>BABA</t>
  </si>
  <si>
    <t>Gini Silk Mills Ltd</t>
  </si>
  <si>
    <t>GINISILK</t>
  </si>
  <si>
    <t>Real Eco Energy Ltd</t>
  </si>
  <si>
    <t>REALECO</t>
  </si>
  <si>
    <t>Sampre Nutritions Ltd</t>
  </si>
  <si>
    <t>SAMPRE</t>
  </si>
  <si>
    <t>Gujarat Craft Industries Ltd</t>
  </si>
  <si>
    <t>GUJCRAFT</t>
  </si>
  <si>
    <t>PCS Technology Ltd</t>
  </si>
  <si>
    <t>PCS</t>
  </si>
  <si>
    <t>Technology Hardware, Storage &amp; Peripherals</t>
  </si>
  <si>
    <t>Associated Ceramics Ltd</t>
  </si>
  <si>
    <t>ASSOCER</t>
  </si>
  <si>
    <t>Akshar Spintex Ltd</t>
  </si>
  <si>
    <t>AKSHAR</t>
  </si>
  <si>
    <t>Jet Freight Logistics Ltd</t>
  </si>
  <si>
    <t>JETFREIGHT</t>
  </si>
  <si>
    <t>Omfurn India Ltd</t>
  </si>
  <si>
    <t>OMFURN</t>
  </si>
  <si>
    <t>G.S. Auto International Ltd</t>
  </si>
  <si>
    <t>GSAUTO</t>
  </si>
  <si>
    <t>Dhanalaxmi Roto Spinners Ltd</t>
  </si>
  <si>
    <t>DHANROTO</t>
  </si>
  <si>
    <t>Deccan Health Care Ltd</t>
  </si>
  <si>
    <t>DECCAN</t>
  </si>
  <si>
    <t>Manugraph India Ltd</t>
  </si>
  <si>
    <t>MANUGRAPH</t>
  </si>
  <si>
    <t>AmpVolts Ltd</t>
  </si>
  <si>
    <t>QUEST</t>
  </si>
  <si>
    <t>Shreyas Intermediates Ltd</t>
  </si>
  <si>
    <t>SHREYASI</t>
  </si>
  <si>
    <t>Fervent Synergies Ltd</t>
  </si>
  <si>
    <t>FERVENTSYN</t>
  </si>
  <si>
    <t>Ultra Wiring Connectivity System Ltd</t>
  </si>
  <si>
    <t>UWCSL</t>
  </si>
  <si>
    <t>Isl Consulting Ltd</t>
  </si>
  <si>
    <t>ISLCONSUL</t>
  </si>
  <si>
    <t>Aristo Bio-Tech and Lifescience Ltd</t>
  </si>
  <si>
    <t>ARISTO</t>
  </si>
  <si>
    <t>Naturite Agro Products Ltd</t>
  </si>
  <si>
    <t>NAPL</t>
  </si>
  <si>
    <t>Veeram Securities Ltd</t>
  </si>
  <si>
    <t>VSL</t>
  </si>
  <si>
    <t>National Oxygen Ltd</t>
  </si>
  <si>
    <t>NOL</t>
  </si>
  <si>
    <t>Katare Spinning Mills Ltd</t>
  </si>
  <si>
    <t>KATRSPG</t>
  </si>
  <si>
    <t>Jagan Lamps Ltd</t>
  </si>
  <si>
    <t>JAGANLAM</t>
  </si>
  <si>
    <t>Apoorva Leasing Finance and Investment Company Ltd</t>
  </si>
  <si>
    <t>APOORVA</t>
  </si>
  <si>
    <t>Gita Renewable Energy Ltd</t>
  </si>
  <si>
    <t>GITARENEW</t>
  </si>
  <si>
    <t>JFL Life Sciences Ltd</t>
  </si>
  <si>
    <t>JFLLIFE</t>
  </si>
  <si>
    <t>Tirupati Tyres Ltd</t>
  </si>
  <si>
    <t>TTIL</t>
  </si>
  <si>
    <t>K G Denim Ltd</t>
  </si>
  <si>
    <t>KGDENIM</t>
  </si>
  <si>
    <t>Lee &amp; Nee Softwares (Exports) Ltd</t>
  </si>
  <si>
    <t>LEENEE</t>
  </si>
  <si>
    <t>Silgo Retail Ltd</t>
  </si>
  <si>
    <t>SILGO</t>
  </si>
  <si>
    <t>Mono Pharmacare Ltd</t>
  </si>
  <si>
    <t>MONOPHARMA</t>
  </si>
  <si>
    <t>Viaz Tyres Ltd</t>
  </si>
  <si>
    <t>VIAZ</t>
  </si>
  <si>
    <t>Abhishek Integrations Ltd</t>
  </si>
  <si>
    <t>AILIMITED</t>
  </si>
  <si>
    <t>Sheetal Universal Ltd</t>
  </si>
  <si>
    <t>SHEETAL</t>
  </si>
  <si>
    <t>AccelerateBS India Ltd</t>
  </si>
  <si>
    <t>ACCELERATE</t>
  </si>
  <si>
    <t>The Victoria Mills Ltd</t>
  </si>
  <si>
    <t>VICTMILL</t>
  </si>
  <si>
    <t>AJR Infra and Tolling Ltd</t>
  </si>
  <si>
    <t>AJRINFRA</t>
  </si>
  <si>
    <t>G G Dandekar Properties Ltd</t>
  </si>
  <si>
    <t>GGDPROP</t>
  </si>
  <si>
    <t>Ushanti Colour Chem Ltd</t>
  </si>
  <si>
    <t>UCL</t>
  </si>
  <si>
    <t>Mediaone Global Entertainment Ltd</t>
  </si>
  <si>
    <t>MEDIAONE</t>
  </si>
  <si>
    <t>Poddar Housing and Development Ltd</t>
  </si>
  <si>
    <t>PODDARHOUS</t>
  </si>
  <si>
    <t>Garment Mantra Lifestyle Ltd</t>
  </si>
  <si>
    <t>GARMNTMNTR</t>
  </si>
  <si>
    <t>DSJ Keep Learning Ltd</t>
  </si>
  <si>
    <t>KEEPLEARN</t>
  </si>
  <si>
    <t>UR Sugar Industries Ltd</t>
  </si>
  <si>
    <t>URSUGAR</t>
  </si>
  <si>
    <t>Pioneer Investcorp Ltd</t>
  </si>
  <si>
    <t>PIONRINV</t>
  </si>
  <si>
    <t>Hardcastle and Waud Manufacturing Co Ltd</t>
  </si>
  <si>
    <t>HARDCAS</t>
  </si>
  <si>
    <t>Advance Metering Technology Ltd</t>
  </si>
  <si>
    <t>AMTL</t>
  </si>
  <si>
    <t>Bhatia Colour Chem Ltd</t>
  </si>
  <si>
    <t>BCCL</t>
  </si>
  <si>
    <t>Vista Pharmaceuticals Ltd</t>
  </si>
  <si>
    <t>VISTAPH</t>
  </si>
  <si>
    <t>Globalspace Technologies Ltd</t>
  </si>
  <si>
    <t>Banaras Beads Ltd</t>
  </si>
  <si>
    <t>BANARBEADS</t>
  </si>
  <si>
    <t>Abm International Ltd</t>
  </si>
  <si>
    <t>ABMINTLLTD</t>
  </si>
  <si>
    <t>Shree Krishna Paper Mills &amp; Industries Ltd</t>
  </si>
  <si>
    <t>SKPMIL</t>
  </si>
  <si>
    <t>Signoria Creation Ltd</t>
  </si>
  <si>
    <t>SIGNORIA</t>
  </si>
  <si>
    <t>Burnpur Cement Ltd</t>
  </si>
  <si>
    <t>BURNPUR</t>
  </si>
  <si>
    <t>Vruddhi Engineering Works Ltd</t>
  </si>
  <si>
    <t>VRUDDHI</t>
  </si>
  <si>
    <t>Aeonx Digital Technology Ltd</t>
  </si>
  <si>
    <t>AEONXDIGI</t>
  </si>
  <si>
    <t>Ishan International Ltd</t>
  </si>
  <si>
    <t>ISHAN</t>
  </si>
  <si>
    <t>H P Cotton Textile Mills Ltd</t>
  </si>
  <si>
    <t>HPCOTTON</t>
  </si>
  <si>
    <t>Humming Bird Education Ltd</t>
  </si>
  <si>
    <t>HBEL</t>
  </si>
  <si>
    <t>Amkay Products Ltd</t>
  </si>
  <si>
    <t>AMKAY</t>
  </si>
  <si>
    <t>Oceanic Foods Ltd</t>
  </si>
  <si>
    <t>OCEANIC</t>
  </si>
  <si>
    <t>Sunrise Efficient Marketing Ltd</t>
  </si>
  <si>
    <t>SEML</t>
  </si>
  <si>
    <t>Mefcom Capital Markets Ltd</t>
  </si>
  <si>
    <t>MEFCOMCAP</t>
  </si>
  <si>
    <t>Shreeshay Engineers Ltd</t>
  </si>
  <si>
    <t>SHREESHAY</t>
  </si>
  <si>
    <t>Dmr Hydroengineering &amp; Infrastructures Ltd</t>
  </si>
  <si>
    <t>DMR</t>
  </si>
  <si>
    <t>Johnson Pharmacare Ltd</t>
  </si>
  <si>
    <t>JOHNPHARMA</t>
  </si>
  <si>
    <t>Naapbooks Ltd</t>
  </si>
  <si>
    <t>NBL</t>
  </si>
  <si>
    <t>Rolta India Ltd</t>
  </si>
  <si>
    <t>ROLTA</t>
  </si>
  <si>
    <t>ABC India Ltd</t>
  </si>
  <si>
    <t>ABCINDQ</t>
  </si>
  <si>
    <t>Vivid Mercantile Ltd</t>
  </si>
  <si>
    <t>VIVIDM</t>
  </si>
  <si>
    <t>SPS Finquest Ltd</t>
  </si>
  <si>
    <t>SPS</t>
  </si>
  <si>
    <t>Ankit Metal &amp; Power Ltd</t>
  </si>
  <si>
    <t>ANKITMETAL</t>
  </si>
  <si>
    <t>Pearl Polymers Ltd</t>
  </si>
  <si>
    <t>PEARLPOLY</t>
  </si>
  <si>
    <t>Kavveri Telecom Products Ltd</t>
  </si>
  <si>
    <t>KAVVERITEL</t>
  </si>
  <si>
    <t>Mishka Exim Ltd</t>
  </si>
  <si>
    <t>MISHKA</t>
  </si>
  <si>
    <t>Mish Designs Ltd</t>
  </si>
  <si>
    <t>MISHDESIGN</t>
  </si>
  <si>
    <t>Warren Tea Ltd</t>
  </si>
  <si>
    <t>WARRENTEA</t>
  </si>
  <si>
    <t>GTN Industries Ltd</t>
  </si>
  <si>
    <t>GTNINDS</t>
  </si>
  <si>
    <t>National Plastic Industries Ltd</t>
  </si>
  <si>
    <t>NATPLAS</t>
  </si>
  <si>
    <t>Mittal Life Style Ltd</t>
  </si>
  <si>
    <t>MITTAL</t>
  </si>
  <si>
    <t>Shelter Pharma Ltd</t>
  </si>
  <si>
    <t>SHELTER</t>
  </si>
  <si>
    <t>Swasti Vinayaka Synthetics Ltd</t>
  </si>
  <si>
    <t>SWASTIVI</t>
  </si>
  <si>
    <t>MM Rubber Company Ltd</t>
  </si>
  <si>
    <t>MMRUBBR-B</t>
  </si>
  <si>
    <t>Saven Technologies Ltd</t>
  </si>
  <si>
    <t>7TEC</t>
  </si>
  <si>
    <t>Vistar Amar Ltd</t>
  </si>
  <si>
    <t>VISTARAMAR</t>
  </si>
  <si>
    <t>DK Enterprises Global Ltd</t>
  </si>
  <si>
    <t>DKEGL</t>
  </si>
  <si>
    <t>Committed Cargo Care Ltd</t>
  </si>
  <si>
    <t>COMMITTED</t>
  </si>
  <si>
    <t>Diligent Industries Ltd</t>
  </si>
  <si>
    <t>DILIGENT</t>
  </si>
  <si>
    <t>G-Tec Jainx Education Ltd</t>
  </si>
  <si>
    <t>GTECJAINX</t>
  </si>
  <si>
    <t>Micropro Software Solutions Ltd</t>
  </si>
  <si>
    <t>MICROPRO</t>
  </si>
  <si>
    <t>Nandani Creation Ltd</t>
  </si>
  <si>
    <t>JAIPURKURT</t>
  </si>
  <si>
    <t>Regency Fincorp Ltd</t>
  </si>
  <si>
    <t>REGENCY</t>
  </si>
  <si>
    <t>ANG Lifesciences India Ltd</t>
  </si>
  <si>
    <t>ANG</t>
  </si>
  <si>
    <t>Vandana Knitwear Ltd</t>
  </si>
  <si>
    <t>VANDANA</t>
  </si>
  <si>
    <t>Continental Seeds and Chemicals Ltd</t>
  </si>
  <si>
    <t>CONTI</t>
  </si>
  <si>
    <t>Medi-Caps Ltd</t>
  </si>
  <si>
    <t>MEDICAPQ</t>
  </si>
  <si>
    <t>CCL International Ltd</t>
  </si>
  <si>
    <t>CCLINTER</t>
  </si>
  <si>
    <t>Rollatainers Ltd</t>
  </si>
  <si>
    <t>ROLLT</t>
  </si>
  <si>
    <t>Ravalgaon Sugar Farm Ltd</t>
  </si>
  <si>
    <t>RAVALSUGAR</t>
  </si>
  <si>
    <t>Sintex Plastics Technology Ltd</t>
  </si>
  <si>
    <t>SPTL</t>
  </si>
  <si>
    <t>Aatmaj Healthcare Ltd</t>
  </si>
  <si>
    <t>AATMAJ</t>
  </si>
  <si>
    <t>Mehta Housing Finance Ltd</t>
  </si>
  <si>
    <t>MEHTAHG</t>
  </si>
  <si>
    <t>Hemadri Cements Ltd</t>
  </si>
  <si>
    <t>HEMACEM</t>
  </si>
  <si>
    <t>Kanani Industries Ltd</t>
  </si>
  <si>
    <t>KANANIIND</t>
  </si>
  <si>
    <t>Supreme Engineering Ltd</t>
  </si>
  <si>
    <t>SUPREMEENG</t>
  </si>
  <si>
    <t>C P S Shapers Ltd</t>
  </si>
  <si>
    <t>CPS</t>
  </si>
  <si>
    <t>Sandu Pharmaceuticals Ltd</t>
  </si>
  <si>
    <t>SANDUPHQ</t>
  </si>
  <si>
    <t>Ambica Agarbathies Aroma &amp; Industries Ltd</t>
  </si>
  <si>
    <t>AMBICAAGAR</t>
  </si>
  <si>
    <t>Metal Coatings (India) Ltd</t>
  </si>
  <si>
    <t>METALCO</t>
  </si>
  <si>
    <t>Shrenik Ltd</t>
  </si>
  <si>
    <t>SHRENIK</t>
  </si>
  <si>
    <t>Camex Ltd</t>
  </si>
  <si>
    <t>CAMEXLTD</t>
  </si>
  <si>
    <t>Godha Cabcon &amp; Insulation Ltd</t>
  </si>
  <si>
    <t>GODHA</t>
  </si>
  <si>
    <t>Prismx Global Ventures Ltd</t>
  </si>
  <si>
    <t>PRISMX</t>
  </si>
  <si>
    <t>Assam Entrade Ltd</t>
  </si>
  <si>
    <t>ASSAMENT</t>
  </si>
  <si>
    <t>Diversified Financial Services</t>
  </si>
  <si>
    <t>ARC Finance Ltd</t>
  </si>
  <si>
    <t>ARCFIN</t>
  </si>
  <si>
    <t>Tarini International Ltd</t>
  </si>
  <si>
    <t>TARINI</t>
  </si>
  <si>
    <t>Comfort Fincap Ltd</t>
  </si>
  <si>
    <t>COMFINCAP</t>
  </si>
  <si>
    <t>Cell Point (India) Ltd</t>
  </si>
  <si>
    <t>CELLPOINT</t>
  </si>
  <si>
    <t>Hawa Engineers Ltd</t>
  </si>
  <si>
    <t>HAWAENG</t>
  </si>
  <si>
    <t>Inani Marbles and Industries Ltd</t>
  </si>
  <si>
    <t>INANI</t>
  </si>
  <si>
    <t>Inland Printers Ltd</t>
  </si>
  <si>
    <t>INLANPR</t>
  </si>
  <si>
    <t>Sri Ramakrishna Mills (Coimbatore) Ltd</t>
  </si>
  <si>
    <t>SRMCL</t>
  </si>
  <si>
    <t>GKB Ophthalmics Ltd</t>
  </si>
  <si>
    <t>GKB</t>
  </si>
  <si>
    <t>AA Plus Tradelink Ltd</t>
  </si>
  <si>
    <t>AAPLUSTRAD</t>
  </si>
  <si>
    <t>Contil India Ltd</t>
  </si>
  <si>
    <t>CONTILI</t>
  </si>
  <si>
    <t>Atal Realtech Ltd</t>
  </si>
  <si>
    <t>ATALREAL</t>
  </si>
  <si>
    <t>Laxmi Cotspin Ltd</t>
  </si>
  <si>
    <t>LAXMICOT</t>
  </si>
  <si>
    <t>Innovassynth Investments Ltd</t>
  </si>
  <si>
    <t>INOVSYNTH</t>
  </si>
  <si>
    <t>BDR Buildcon Ltd</t>
  </si>
  <si>
    <t>BDR</t>
  </si>
  <si>
    <t>Visaman Global Sales Ltd</t>
  </si>
  <si>
    <t>VISAMAN</t>
  </si>
  <si>
    <t>HOAC Foods India Ltd</t>
  </si>
  <si>
    <t>HOACFOODS</t>
  </si>
  <si>
    <t>Eighty Jewellers Ltd</t>
  </si>
  <si>
    <t>EIGHTY</t>
  </si>
  <si>
    <t>Yamini Investments Company Ltd</t>
  </si>
  <si>
    <t>YAMNINV</t>
  </si>
  <si>
    <t>Dhanlaxmi Fabrics Ltd</t>
  </si>
  <si>
    <t>DHANFAB</t>
  </si>
  <si>
    <t>Walpar Nutritions Ltd</t>
  </si>
  <si>
    <t>WALPAR</t>
  </si>
  <si>
    <t>Shrydus Industries Ltd</t>
  </si>
  <si>
    <t>SHRYDUS</t>
  </si>
  <si>
    <t>Greenhitech Ventures Ltd</t>
  </si>
  <si>
    <t>GVL</t>
  </si>
  <si>
    <t>Anjani Synthetics Ltd</t>
  </si>
  <si>
    <t>ANJANI</t>
  </si>
  <si>
    <t>Adroit Infotech Ltd</t>
  </si>
  <si>
    <t>ADROITINFO</t>
  </si>
  <si>
    <t>Wires and Fabriks (SA) Ltd</t>
  </si>
  <si>
    <t>WIREFABR</t>
  </si>
  <si>
    <t>Garnet Construction Ltd</t>
  </si>
  <si>
    <t>GARNET</t>
  </si>
  <si>
    <t>Diversified Real Estate Activities</t>
  </si>
  <si>
    <t>Response Informatics Ltd</t>
  </si>
  <si>
    <t>RESPONSINF</t>
  </si>
  <si>
    <t>Telogica Ltd</t>
  </si>
  <si>
    <t>TELOGICA</t>
  </si>
  <si>
    <t>Communications Equipment</t>
  </si>
  <si>
    <t>Morgan Ventures Ltd</t>
  </si>
  <si>
    <t>MORGAN</t>
  </si>
  <si>
    <t>Ashnisha Industries Ltd</t>
  </si>
  <si>
    <t>ASHNI</t>
  </si>
  <si>
    <t>Ceeta Industries Ltd</t>
  </si>
  <si>
    <t>CEETAIN</t>
  </si>
  <si>
    <t>Teesta Agro Industries Ltd</t>
  </si>
  <si>
    <t>TEEAI</t>
  </si>
  <si>
    <t>Yudiz Solutions Ltd</t>
  </si>
  <si>
    <t>YUDIZ</t>
  </si>
  <si>
    <t>Vivo Bio Tech Ltd</t>
  </si>
  <si>
    <t>VIVOBIOT</t>
  </si>
  <si>
    <t>Orchasp Ltd</t>
  </si>
  <si>
    <t>ORCHASP</t>
  </si>
  <si>
    <t>VSF Projects Ltd</t>
  </si>
  <si>
    <t>VSFPROJ</t>
  </si>
  <si>
    <t>Shree Rajasthan Syntex Ltd</t>
  </si>
  <si>
    <t>SHRAJSYNQ</t>
  </si>
  <si>
    <t>Franklin Industries Ltd</t>
  </si>
  <si>
    <t>FRANKLININD</t>
  </si>
  <si>
    <t>Shantidoot Infra Services Ltd</t>
  </si>
  <si>
    <t>SISL</t>
  </si>
  <si>
    <t>Winny Immigration &amp; Education Services Ltd</t>
  </si>
  <si>
    <t>WINNY</t>
  </si>
  <si>
    <t>Academic &amp; Educational Services</t>
  </si>
  <si>
    <t>Ladderup Finance Ltd</t>
  </si>
  <si>
    <t>LADDERUP</t>
  </si>
  <si>
    <t>Mandeep Auto Industries Ltd</t>
  </si>
  <si>
    <t>MANDEEP</t>
  </si>
  <si>
    <t>Kabsons Industries Ltd</t>
  </si>
  <si>
    <t>KABSON</t>
  </si>
  <si>
    <t>Meera Industries Ltd</t>
  </si>
  <si>
    <t>MEERA</t>
  </si>
  <si>
    <t>PVV Infra Ltd</t>
  </si>
  <si>
    <t>PVVINFRA</t>
  </si>
  <si>
    <t>Pace E-Commerce Ventures Ltd</t>
  </si>
  <si>
    <t>PACE</t>
  </si>
  <si>
    <t>Homefurnishing Retail</t>
  </si>
  <si>
    <t>Ecoboard Industries Ltd</t>
  </si>
  <si>
    <t>ECOBOAR</t>
  </si>
  <si>
    <t>N G Industries Ltd</t>
  </si>
  <si>
    <t>NGIND</t>
  </si>
  <si>
    <t>Vineet Laboratories Ltd</t>
  </si>
  <si>
    <t>VINEETLAB</t>
  </si>
  <si>
    <t>Galactico Corporate Services Ltd</t>
  </si>
  <si>
    <t>GALACTICO</t>
  </si>
  <si>
    <t>Kshitij Polyline Ltd</t>
  </si>
  <si>
    <t>KSHITIJPOL</t>
  </si>
  <si>
    <t>Walchand Peoplefirst Ltd</t>
  </si>
  <si>
    <t>WALCHPF</t>
  </si>
  <si>
    <t>Tamilnadu Telecommunication Ltd</t>
  </si>
  <si>
    <t>TNTELE</t>
  </si>
  <si>
    <t>Maharashtra Corp Ltd</t>
  </si>
  <si>
    <t>MAHACORP</t>
  </si>
  <si>
    <t>Sangani Hospitals Ltd</t>
  </si>
  <si>
    <t>SANGANI</t>
  </si>
  <si>
    <t>FEL</t>
  </si>
  <si>
    <t>Ind Bank Housing Ltd</t>
  </si>
  <si>
    <t>INDBNK</t>
  </si>
  <si>
    <t>Salem Erode Investments Ltd</t>
  </si>
  <si>
    <t>SALEM</t>
  </si>
  <si>
    <t>Nakoda Group of Industries Ltd</t>
  </si>
  <si>
    <t>NGIL</t>
  </si>
  <si>
    <t>Palco Metals Ltd</t>
  </si>
  <si>
    <t>PALCO</t>
  </si>
  <si>
    <t>S &amp; T Corporation Ltd</t>
  </si>
  <si>
    <t>STCORP</t>
  </si>
  <si>
    <t>Phosphate Company Ltd</t>
  </si>
  <si>
    <t>PHOSPHATE</t>
  </si>
  <si>
    <t>Sylph Technologies Ltd</t>
  </si>
  <si>
    <t>SYLPH</t>
  </si>
  <si>
    <t>Goblin India Ltd</t>
  </si>
  <si>
    <t>GOBLIN</t>
  </si>
  <si>
    <t>Ashoka Metcast Ltd</t>
  </si>
  <si>
    <t>ASHOKAMET</t>
  </si>
  <si>
    <t>ASL Industries Ltd</t>
  </si>
  <si>
    <t>ASLIND</t>
  </si>
  <si>
    <t>P H Capital Ltd</t>
  </si>
  <si>
    <t>PHCAP</t>
  </si>
  <si>
    <t>Chandra Bhagat Pharma Ltd</t>
  </si>
  <si>
    <t>CBPL</t>
  </si>
  <si>
    <t>Axis NIFTY IT ETF</t>
  </si>
  <si>
    <t>AXISTECETF</t>
  </si>
  <si>
    <t>Khaitan (India) Ltd</t>
  </si>
  <si>
    <t>KHAITANLTD</t>
  </si>
  <si>
    <t>Mohit Paper Mills Ltd</t>
  </si>
  <si>
    <t>MOHITPPR</t>
  </si>
  <si>
    <t>Tirupati Foam Ltd</t>
  </si>
  <si>
    <t>TIRUFOAM</t>
  </si>
  <si>
    <t>Rose Merc Ltd</t>
  </si>
  <si>
    <t>ROSEMER</t>
  </si>
  <si>
    <t>Zodiac Ventures Ltd</t>
  </si>
  <si>
    <t>ZODIACVEN</t>
  </si>
  <si>
    <t>Sellwin Traders Ltd</t>
  </si>
  <si>
    <t>SELLWIN</t>
  </si>
  <si>
    <t>Archidply Decor Ltd</t>
  </si>
  <si>
    <t>ADL</t>
  </si>
  <si>
    <t>Artefact Projects Ltd</t>
  </si>
  <si>
    <t>ARTEFACT</t>
  </si>
  <si>
    <t>E-Land Apparel Ltd</t>
  </si>
  <si>
    <t>ELAND</t>
  </si>
  <si>
    <t>Axel Polymers Ltd</t>
  </si>
  <si>
    <t>AXELPOLY</t>
  </si>
  <si>
    <t>Tapi Fruit Processing Ltd</t>
  </si>
  <si>
    <t>TAPIFRUIT</t>
  </si>
  <si>
    <t>STL Global Ltd</t>
  </si>
  <si>
    <t>SGL</t>
  </si>
  <si>
    <t>Country Condo's Ltd</t>
  </si>
  <si>
    <t>COUNCODOS</t>
  </si>
  <si>
    <t>Shree Pacetronix Ltd</t>
  </si>
  <si>
    <t>SHREEPAC</t>
  </si>
  <si>
    <t>Gorani Industries Ltd</t>
  </si>
  <si>
    <t>GORANIN</t>
  </si>
  <si>
    <t>Yash Chemex Ltd</t>
  </si>
  <si>
    <t>YASHCHEM</t>
  </si>
  <si>
    <t>Roopa Industries Ltd</t>
  </si>
  <si>
    <t>ROOPAIND</t>
  </si>
  <si>
    <t>Tatia Global Vennture Ltd</t>
  </si>
  <si>
    <t>TATIAGLOB</t>
  </si>
  <si>
    <t>ICICI Prudential S&amp;P BSE Sensex ETF</t>
  </si>
  <si>
    <t>SENSEXIETF</t>
  </si>
  <si>
    <t>Alfavision Overseas (India) Ltd</t>
  </si>
  <si>
    <t>ALFAVIO</t>
  </si>
  <si>
    <t>Earthstahl &amp; Alloys Ltd</t>
  </si>
  <si>
    <t>EARTH</t>
  </si>
  <si>
    <t>Misquita Engineering Ltd</t>
  </si>
  <si>
    <t>MISQUITA</t>
  </si>
  <si>
    <t>MSR India Ltd</t>
  </si>
  <si>
    <t>MSRINDIA</t>
  </si>
  <si>
    <t>Prime Property Development Corp Ltd</t>
  </si>
  <si>
    <t>PRIMEPRO</t>
  </si>
  <si>
    <t>Indianivesh Ltd</t>
  </si>
  <si>
    <t>INDIANVSH</t>
  </si>
  <si>
    <t>AD- Manum Finance Ltd</t>
  </si>
  <si>
    <t>ADMANUM</t>
  </si>
  <si>
    <t>Next Mediaworks Ltd</t>
  </si>
  <si>
    <t>NEXTMEDIA</t>
  </si>
  <si>
    <t>Kwality Ltd</t>
  </si>
  <si>
    <t>KWALITY</t>
  </si>
  <si>
    <t>Addi Industries Ltd</t>
  </si>
  <si>
    <t>ADDIND</t>
  </si>
  <si>
    <t>Gujrat Credit Corporation Ltd</t>
  </si>
  <si>
    <t>GUJCRED</t>
  </si>
  <si>
    <t>Gogia Capital Services Ltd</t>
  </si>
  <si>
    <t>GOGIACAP</t>
  </si>
  <si>
    <t>Angel Fibers Ltd</t>
  </si>
  <si>
    <t>ANGEL</t>
  </si>
  <si>
    <t>Sacheta Metals Ltd</t>
  </si>
  <si>
    <t>SACHEMT</t>
  </si>
  <si>
    <t>West Leisure Resorts Ltd</t>
  </si>
  <si>
    <t>WESTLEIRES</t>
  </si>
  <si>
    <t>Standard Surfactants Ltd</t>
  </si>
  <si>
    <t>STDSFAC</t>
  </si>
  <si>
    <t>Household Products</t>
  </si>
  <si>
    <t>Nimbus Projects Ltd</t>
  </si>
  <si>
    <t>NIMBSPROJ</t>
  </si>
  <si>
    <t>Veejay Lakshmi Engineering Works Ltd</t>
  </si>
  <si>
    <t>VJLAXMIE</t>
  </si>
  <si>
    <t>Zodiac-JRD-MKJ Ltd</t>
  </si>
  <si>
    <t>ZODJRDMKJ</t>
  </si>
  <si>
    <t>Vivanta Industries Ltd</t>
  </si>
  <si>
    <t>VIVANTA</t>
  </si>
  <si>
    <t>DRA Consultants Ltd</t>
  </si>
  <si>
    <t>DRA</t>
  </si>
  <si>
    <t>Sulabh Engineers and Services Ltd</t>
  </si>
  <si>
    <t>SULABEN</t>
  </si>
  <si>
    <t>Khoobsurat Ltd</t>
  </si>
  <si>
    <t>KHOOBSURAT</t>
  </si>
  <si>
    <t>Marble City India Ltd</t>
  </si>
  <si>
    <t>MARBLE</t>
  </si>
  <si>
    <t>A F Enterprises Ltd</t>
  </si>
  <si>
    <t>AFEL</t>
  </si>
  <si>
    <t>Transvoy Logistics India Ltd</t>
  </si>
  <si>
    <t>TRANSVOY</t>
  </si>
  <si>
    <t>Air Freight &amp; Logistics</t>
  </si>
  <si>
    <t>Flomic Global Logistics Ltd</t>
  </si>
  <si>
    <t>FLOMIC</t>
  </si>
  <si>
    <t>Tirupati Sarjan Ltd</t>
  </si>
  <si>
    <t>TIRSARJ</t>
  </si>
  <si>
    <t>Madhav Marbles and Granites Ltd</t>
  </si>
  <si>
    <t>MADHAV</t>
  </si>
  <si>
    <t>Restile Ceramics Ltd</t>
  </si>
  <si>
    <t>RESTILE</t>
  </si>
  <si>
    <t>Balurghat Technologies Ltd</t>
  </si>
  <si>
    <t>BALTE</t>
  </si>
  <si>
    <t>Grovy India Ltd</t>
  </si>
  <si>
    <t>GROVY</t>
  </si>
  <si>
    <t>Cranex Ltd</t>
  </si>
  <si>
    <t>CRANEX</t>
  </si>
  <si>
    <t>Construction Machinery &amp; Heavy Transportation Equipment</t>
  </si>
  <si>
    <t>S V J Enterprises Ltd</t>
  </si>
  <si>
    <t>SVJ</t>
  </si>
  <si>
    <t>Starcom Information Technology Ltd</t>
  </si>
  <si>
    <t>STARCOM</t>
  </si>
  <si>
    <t>Jet Knitwears Ltd</t>
  </si>
  <si>
    <t>JETKNIT</t>
  </si>
  <si>
    <t>Jigar Cables Ltd</t>
  </si>
  <si>
    <t>JIGAR</t>
  </si>
  <si>
    <t>India Home Loan Ltd</t>
  </si>
  <si>
    <t>INDIAHOME</t>
  </si>
  <si>
    <t>Salora International Ltd</t>
  </si>
  <si>
    <t>SALORAINTL</t>
  </si>
  <si>
    <t>Crestchem Ltd</t>
  </si>
  <si>
    <t>CRSTCHM</t>
  </si>
  <si>
    <t>Cybele Industries Ltd</t>
  </si>
  <si>
    <t>CYBELEIND</t>
  </si>
  <si>
    <t>Valencia Nutrition Ltd</t>
  </si>
  <si>
    <t>VALENCIA</t>
  </si>
  <si>
    <t>Soft Drinks &amp; Non-alcoholic Beverages</t>
  </si>
  <si>
    <t>Modern Engineering and Projects Ltd</t>
  </si>
  <si>
    <t>MEAPL</t>
  </si>
  <si>
    <t>Italian Edibles Ltd</t>
  </si>
  <si>
    <t>ITALIANE</t>
  </si>
  <si>
    <t>Sonu Infratech Ltd</t>
  </si>
  <si>
    <t>SONUINFRA</t>
  </si>
  <si>
    <t>Destiny Logistics &amp; Infra Ltd</t>
  </si>
  <si>
    <t>DESTINY</t>
  </si>
  <si>
    <t>J A Finance Ltd</t>
  </si>
  <si>
    <t>JAFINANCE</t>
  </si>
  <si>
    <t>Kaiser Corporation Ltd</t>
  </si>
  <si>
    <t>KACL</t>
  </si>
  <si>
    <t>Pan India Corp Ltd</t>
  </si>
  <si>
    <t>PANINDIAC</t>
  </si>
  <si>
    <t>Chennai Ferrous Industries Ltd</t>
  </si>
  <si>
    <t>CHENFERRO</t>
  </si>
  <si>
    <t>VERTEX Securities Ltd</t>
  </si>
  <si>
    <t>VERTEX</t>
  </si>
  <si>
    <t>Uttam Galva Steels Ltd</t>
  </si>
  <si>
    <t>UTTAMSTL</t>
  </si>
  <si>
    <t>Sainik Finance &amp; Industries Ltd</t>
  </si>
  <si>
    <t>SAINIK</t>
  </si>
  <si>
    <t>SBEC Systems (India) Ltd</t>
  </si>
  <si>
    <t>SBECSYS</t>
  </si>
  <si>
    <t>Simplex Realty Ltd</t>
  </si>
  <si>
    <t>SIMPLXREA</t>
  </si>
  <si>
    <t>Sagardeep Alloys Ltd</t>
  </si>
  <si>
    <t>SAGARDEEP</t>
  </si>
  <si>
    <t>Sumedha Fiscal Services Ltd</t>
  </si>
  <si>
    <t>SUMEDHA</t>
  </si>
  <si>
    <t>Medico Intercontinental Ltd</t>
  </si>
  <si>
    <t>MIL</t>
  </si>
  <si>
    <t>Khandwala Securities Ltd</t>
  </si>
  <si>
    <t>KHANDSE</t>
  </si>
  <si>
    <t>Hindoostan Mills Ltd</t>
  </si>
  <si>
    <t>HINDMILL</t>
  </si>
  <si>
    <t>Emergent Industrial Solutions Ltd</t>
  </si>
  <si>
    <t>EMERGENT</t>
  </si>
  <si>
    <t>Focus Business Solution Ltd</t>
  </si>
  <si>
    <t>Diversified Support Services</t>
  </si>
  <si>
    <t>Ashirwad Steels And Industries Ltd</t>
  </si>
  <si>
    <t>ASHSI</t>
  </si>
  <si>
    <t>Pearl Green Clubs and Resorts Ltd</t>
  </si>
  <si>
    <t>PGCRL</t>
  </si>
  <si>
    <t>Harshil Agrotech Ltd</t>
  </si>
  <si>
    <t>HARSHILAGR</t>
  </si>
  <si>
    <t>Genus Prime Infra Ltd</t>
  </si>
  <si>
    <t>GENUSPRIME</t>
  </si>
  <si>
    <t>ICDS Ltd</t>
  </si>
  <si>
    <t>ICDSLTD</t>
  </si>
  <si>
    <t>Timescan Logistics (India) Ltd</t>
  </si>
  <si>
    <t>TIMESCAN</t>
  </si>
  <si>
    <t>Rolcon Engineering Company Ltd</t>
  </si>
  <si>
    <t>ROLCOEN</t>
  </si>
  <si>
    <t>Betex India Ltd</t>
  </si>
  <si>
    <t>BETXIND</t>
  </si>
  <si>
    <t>Julien Agro Infratech Ltd</t>
  </si>
  <si>
    <t>JULIEN</t>
  </si>
  <si>
    <t>Tejnaksh Healthcare Ltd</t>
  </si>
  <si>
    <t>TEJNAKSH</t>
  </si>
  <si>
    <t>Cyber Media (India) Ltd</t>
  </si>
  <si>
    <t>CYBERMEDIA</t>
  </si>
  <si>
    <t>Getalong Enterprise Ltd</t>
  </si>
  <si>
    <t>GETALONG</t>
  </si>
  <si>
    <t>E L Forge Ltd</t>
  </si>
  <si>
    <t>ELFORGE</t>
  </si>
  <si>
    <t>Innokaiz India Ltd</t>
  </si>
  <si>
    <t>INNOKAIZ</t>
  </si>
  <si>
    <t>Visagar Financial Services Ltd</t>
  </si>
  <si>
    <t>VISAGAR</t>
  </si>
  <si>
    <t>Tecil Chemicals and Hydro Power Ltd</t>
  </si>
  <si>
    <t>TECILCHEM</t>
  </si>
  <si>
    <t>Bonlon Industries Ltd</t>
  </si>
  <si>
    <t>BONLON</t>
  </si>
  <si>
    <t>Copper</t>
  </si>
  <si>
    <t>Polyspin Exports Ltd</t>
  </si>
  <si>
    <t>POLYSPIN</t>
  </si>
  <si>
    <t>Fine-Line Circuits Ltd</t>
  </si>
  <si>
    <t>FINELINE</t>
  </si>
  <si>
    <t>Continental Petroleums Ltd</t>
  </si>
  <si>
    <t>CONTPTR</t>
  </si>
  <si>
    <t>Sudal Industries Ltd</t>
  </si>
  <si>
    <t>SUDAI</t>
  </si>
  <si>
    <t>Aluminum</t>
  </si>
  <si>
    <t>Super Spinning Mills Ltd</t>
  </si>
  <si>
    <t>SUPERSPIN</t>
  </si>
  <si>
    <t>Odyssey Corporation Ltd</t>
  </si>
  <si>
    <t>ODYCORP</t>
  </si>
  <si>
    <t>India Cements Capital Ltd</t>
  </si>
  <si>
    <t>INDCEMCAP</t>
  </si>
  <si>
    <t>Choksi Laboratories Ltd</t>
  </si>
  <si>
    <t>CHOKSILA</t>
  </si>
  <si>
    <t>VAMA Industries Ltd</t>
  </si>
  <si>
    <t>VAMA</t>
  </si>
  <si>
    <t>Grill Splendour Services Ltd</t>
  </si>
  <si>
    <t>BIRDYS</t>
  </si>
  <si>
    <t>Faalcon Concepts Ltd</t>
  </si>
  <si>
    <t>FAALCON</t>
  </si>
  <si>
    <t>Transchem Ltd</t>
  </si>
  <si>
    <t>TRANSCHEM</t>
  </si>
  <si>
    <t>Binani Industries Ltd</t>
  </si>
  <si>
    <t>BINANIIND</t>
  </si>
  <si>
    <t>Shree Ganesh Bio-Tech (India) Ltd</t>
  </si>
  <si>
    <t>SHREEGANES</t>
  </si>
  <si>
    <t>Haryana Leather Chemicals Ltd</t>
  </si>
  <si>
    <t>HARLETH</t>
  </si>
  <si>
    <t>Sonal Adhesives Ltd</t>
  </si>
  <si>
    <t>SONALAD</t>
  </si>
  <si>
    <t>Nidan Laboratories and Healthcare Ltd</t>
  </si>
  <si>
    <t>NIDAN</t>
  </si>
  <si>
    <t>Manjeera Constructions Ltd</t>
  </si>
  <si>
    <t>MANJEERA</t>
  </si>
  <si>
    <t>Standard Batteries Ltd</t>
  </si>
  <si>
    <t>STDBAT</t>
  </si>
  <si>
    <t>Inspire Films Ltd</t>
  </si>
  <si>
    <t>INSPIRE</t>
  </si>
  <si>
    <t>Conart Engineers Ltd</t>
  </si>
  <si>
    <t>CONART</t>
  </si>
  <si>
    <t>Arigato Universe Ltd</t>
  </si>
  <si>
    <t>ARIGATO</t>
  </si>
  <si>
    <t>TGB Banquets and Hotels Ltd</t>
  </si>
  <si>
    <t>TGBHOTELS</t>
  </si>
  <si>
    <t>Sobhaygya Mercantile Ltd</t>
  </si>
  <si>
    <t>SOBME</t>
  </si>
  <si>
    <t>Veerhealth Care Ltd</t>
  </si>
  <si>
    <t>VEERHEALTH</t>
  </si>
  <si>
    <t>Libas Consumer Products Ltd</t>
  </si>
  <si>
    <t>LIBAS</t>
  </si>
  <si>
    <t>Kamadgiri Fashion Ltd</t>
  </si>
  <si>
    <t>KAMADGIRI</t>
  </si>
  <si>
    <t>Suryaamba Spinning Mills Ltd</t>
  </si>
  <si>
    <t>SURYAAMBA</t>
  </si>
  <si>
    <t>Yasons Chemex Care Ltd</t>
  </si>
  <si>
    <t>YCCL</t>
  </si>
  <si>
    <t>Diana Tea Co Ltd</t>
  </si>
  <si>
    <t>DIANATEA</t>
  </si>
  <si>
    <t>Picturehouse Media Ltd</t>
  </si>
  <si>
    <t>PICTUREHS</t>
  </si>
  <si>
    <t>Future Lifestyle Fashions Ltd</t>
  </si>
  <si>
    <t>FLFL</t>
  </si>
  <si>
    <t>Rishi Techtex Ltd</t>
  </si>
  <si>
    <t>RISHITECH</t>
  </si>
  <si>
    <t>Nippon India Nifty Pharma ETF</t>
  </si>
  <si>
    <t>PHARMABEES</t>
  </si>
  <si>
    <t>Techindia Nirman Ltd</t>
  </si>
  <si>
    <t>TECHIN</t>
  </si>
  <si>
    <t>Quality RO Industries Ltd</t>
  </si>
  <si>
    <t>QRIL</t>
  </si>
  <si>
    <t>Fortune International Ltd</t>
  </si>
  <si>
    <t>FORINTL</t>
  </si>
  <si>
    <t>Vera Synthetic Ltd</t>
  </si>
  <si>
    <t>VERA</t>
  </si>
  <si>
    <t>Laxmipati Engineering Works Ltd</t>
  </si>
  <si>
    <t>LAXMIPATI</t>
  </si>
  <si>
    <t>Qgo Finance Ltd</t>
  </si>
  <si>
    <t>QGO</t>
  </si>
  <si>
    <t>SP Refractories Ltd</t>
  </si>
  <si>
    <t>SPRL</t>
  </si>
  <si>
    <t>Perfect Infraengineers Ltd</t>
  </si>
  <si>
    <t>PERFECT</t>
  </si>
  <si>
    <t>Dynamic Portfolio Management &amp; Services Ltd</t>
  </si>
  <si>
    <t>DYNAMICP</t>
  </si>
  <si>
    <t>KKV Agro Powers Limited</t>
  </si>
  <si>
    <t>KKVAPOW</t>
  </si>
  <si>
    <t>Gayatri BioOrganics Ltd</t>
  </si>
  <si>
    <t>GAYATRIBI</t>
  </si>
  <si>
    <t>Golden Crest Education &amp; Services Ltd</t>
  </si>
  <si>
    <t>GOLDENCREST</t>
  </si>
  <si>
    <t>Morarjee Textiles Ltd</t>
  </si>
  <si>
    <t>MORARJEE</t>
  </si>
  <si>
    <t>Chandra Prabhu International Ltd</t>
  </si>
  <si>
    <t>CHANDRAP</t>
  </si>
  <si>
    <t>Lakhotia Polyesters (India) Ltd</t>
  </si>
  <si>
    <t>LAKHOTIA</t>
  </si>
  <si>
    <t>Rex Sealing &amp; Packing Industries Ltd</t>
  </si>
  <si>
    <t>REXSEAL</t>
  </si>
  <si>
    <t>Trident Texofab Ltd</t>
  </si>
  <si>
    <t>TTFL</t>
  </si>
  <si>
    <t>Patspin India Ltd</t>
  </si>
  <si>
    <t>PATSPINLTD</t>
  </si>
  <si>
    <t>Thakral Services (India) Ltd</t>
  </si>
  <si>
    <t>THAKRAL</t>
  </si>
  <si>
    <t>Electronic Equipment &amp; Instruments</t>
  </si>
  <si>
    <t>Acrow India Ltd</t>
  </si>
  <si>
    <t>ACROW</t>
  </si>
  <si>
    <t>Yug Decor Ltd</t>
  </si>
  <si>
    <t>YUG</t>
  </si>
  <si>
    <t>Integra Switchgear Ltd</t>
  </si>
  <si>
    <t>INTEGSW</t>
  </si>
  <si>
    <t>Future Market Networks Ltd</t>
  </si>
  <si>
    <t>FMNL</t>
  </si>
  <si>
    <t>Swasti Vinayaka Art and Heritage Corporation Ltd</t>
  </si>
  <si>
    <t>SVARTCORP</t>
  </si>
  <si>
    <t>Unick Fix-A-Form And Printers Ltd</t>
  </si>
  <si>
    <t>UNICK</t>
  </si>
  <si>
    <t>Shreeram Proteins Ltd</t>
  </si>
  <si>
    <t>SRPL</t>
  </si>
  <si>
    <t>Solitaire Machine Tools Ltd</t>
  </si>
  <si>
    <t>SOLIMAC</t>
  </si>
  <si>
    <t>Unison Metals Ltd</t>
  </si>
  <si>
    <t>UNISON</t>
  </si>
  <si>
    <t>Hrh Next Services Ltd</t>
  </si>
  <si>
    <t>HRHNEXT</t>
  </si>
  <si>
    <t>Call Center Services</t>
  </si>
  <si>
    <t>Pecos Hotels and Pubs Ltd</t>
  </si>
  <si>
    <t>PECOS</t>
  </si>
  <si>
    <t>Nippon India Silver ETF</t>
  </si>
  <si>
    <t>SILVERBEES</t>
  </si>
  <si>
    <t>JMD Ventures Ltd</t>
  </si>
  <si>
    <t>JMDVL</t>
  </si>
  <si>
    <t>ARSS Infrastructure Projects Ltd</t>
  </si>
  <si>
    <t>ARSSINFRA</t>
  </si>
  <si>
    <t>Sunil Agro Foods Ltd</t>
  </si>
  <si>
    <t>SUNILAGR</t>
  </si>
  <si>
    <t>Ashirwad Capital Ltd</t>
  </si>
  <si>
    <t>ASHCAP</t>
  </si>
  <si>
    <t>J Taparia Projects Ltd</t>
  </si>
  <si>
    <t>JTAPARIA</t>
  </si>
  <si>
    <t>Smart Finsec Ltd</t>
  </si>
  <si>
    <t>SMARTFIN</t>
  </si>
  <si>
    <t>Sai Capital Ltd</t>
  </si>
  <si>
    <t>SAICAPI</t>
  </si>
  <si>
    <t>Gothi Plascon (India) Ltd</t>
  </si>
  <si>
    <t>GOTHIPL</t>
  </si>
  <si>
    <t>Gujarat Petrosynthese Ltd</t>
  </si>
  <si>
    <t>GUJPETR</t>
  </si>
  <si>
    <t>Starlog Enterprises Ltd</t>
  </si>
  <si>
    <t>STARLOG</t>
  </si>
  <si>
    <t>Parshwanath Corp Ltd</t>
  </si>
  <si>
    <t>PARSHWANA</t>
  </si>
  <si>
    <t>Venlon Enterprises Ltd</t>
  </si>
  <si>
    <t>VENLONENT</t>
  </si>
  <si>
    <t>Sanginita Chemicals Ltd</t>
  </si>
  <si>
    <t>SANGINITA</t>
  </si>
  <si>
    <t>Shiva Global Agro Industries Ltd</t>
  </si>
  <si>
    <t>SHIVAAGRO</t>
  </si>
  <si>
    <t>Poona Dal and Oil Industries Ltd</t>
  </si>
  <si>
    <t>POONADAL</t>
  </si>
  <si>
    <t>Nippon India ETF Nifty 50 Value 20</t>
  </si>
  <si>
    <t>NV20BEES</t>
  </si>
  <si>
    <t>Kallam Textiles Ltd</t>
  </si>
  <si>
    <t>KALLAM</t>
  </si>
  <si>
    <t>Indong Tea Company Ltd</t>
  </si>
  <si>
    <t>INDONG</t>
  </si>
  <si>
    <t>Duropack Ltd</t>
  </si>
  <si>
    <t>DUROPACK</t>
  </si>
  <si>
    <t>Manbro Industries Ltd</t>
  </si>
  <si>
    <t>MANBRO</t>
  </si>
  <si>
    <t>Utique Enterprises Ltd</t>
  </si>
  <si>
    <t>UTIQUE</t>
  </si>
  <si>
    <t>Nanavati Ventures Ltd</t>
  </si>
  <si>
    <t>NVENTURES</t>
  </si>
  <si>
    <t>B2B Software Technologies Ltd</t>
  </si>
  <si>
    <t>B2BSOFT</t>
  </si>
  <si>
    <t>Ravileela Granites Ltd</t>
  </si>
  <si>
    <t>RALEGRA</t>
  </si>
  <si>
    <t>KMS Medisurgi Ltd</t>
  </si>
  <si>
    <t>KMSMEDI</t>
  </si>
  <si>
    <t>Jetking Infotrain Ltd</t>
  </si>
  <si>
    <t>JETKINGQ</t>
  </si>
  <si>
    <t>Kridhan Infra Ltd</t>
  </si>
  <si>
    <t>KRIDHANINF</t>
  </si>
  <si>
    <t>Sumeet Industries Ltd</t>
  </si>
  <si>
    <t>SUMEETINDS</t>
  </si>
  <si>
    <t>Gautam Gems Ltd</t>
  </si>
  <si>
    <t>GGL</t>
  </si>
  <si>
    <t>Croissance Ltd</t>
  </si>
  <si>
    <t>CROISSANCE</t>
  </si>
  <si>
    <t>Shanthala FMCG Products Ltd</t>
  </si>
  <si>
    <t>SHANTHALA</t>
  </si>
  <si>
    <t>Uniinfo Telecom Services Ltd</t>
  </si>
  <si>
    <t>UNIINFO</t>
  </si>
  <si>
    <t>Erp Soft Systems Ltd</t>
  </si>
  <si>
    <t>ERPSOFT</t>
  </si>
  <si>
    <t>Megri Soft Ltd</t>
  </si>
  <si>
    <t>MEGRISOFT</t>
  </si>
  <si>
    <t>Add-Shop E-Retail Ltd</t>
  </si>
  <si>
    <t>ASRL</t>
  </si>
  <si>
    <t>Family Care Hospitals Ltd</t>
  </si>
  <si>
    <t>FAMILYCARE</t>
  </si>
  <si>
    <t>Health Care  Services</t>
  </si>
  <si>
    <t>Poojawestern Metaliks Ltd</t>
  </si>
  <si>
    <t>POOJA</t>
  </si>
  <si>
    <t>National General Industries Ltd</t>
  </si>
  <si>
    <t>NATGENI</t>
  </si>
  <si>
    <t>Bombay Wire Ropes Ltd</t>
  </si>
  <si>
    <t>BOMBWIR</t>
  </si>
  <si>
    <t>City Crops Agro Ltd</t>
  </si>
  <si>
    <t>CCAL</t>
  </si>
  <si>
    <t>Containe Technologies Ltd</t>
  </si>
  <si>
    <t>CONTAINE</t>
  </si>
  <si>
    <t>Cospower Engineering Ltd</t>
  </si>
  <si>
    <t>COSPOWER</t>
  </si>
  <si>
    <t>Hipolin Ltd</t>
  </si>
  <si>
    <t>HIPOLIN</t>
  </si>
  <si>
    <t>DocMode Health Technologies Ltd</t>
  </si>
  <si>
    <t>DHTL</t>
  </si>
  <si>
    <t>Orient Tradelink Ltd</t>
  </si>
  <si>
    <t>ORIENTTR</t>
  </si>
  <si>
    <t>Five Core Electronics Ltd</t>
  </si>
  <si>
    <t>FIVECORE</t>
  </si>
  <si>
    <t>Mega Flex Plastics Ltd</t>
  </si>
  <si>
    <t>MEGAFLEX</t>
  </si>
  <si>
    <t>Indo Cotspin Ltd</t>
  </si>
  <si>
    <t>ICL</t>
  </si>
  <si>
    <t>SPA Capital Advisors Limited</t>
  </si>
  <si>
    <t>SPACAPS</t>
  </si>
  <si>
    <t>Aruna Hotels Ltd</t>
  </si>
  <si>
    <t>ARUNAHTEL</t>
  </si>
  <si>
    <t>Centenial Surgical Suture Ltd</t>
  </si>
  <si>
    <t>CSURGSU</t>
  </si>
  <si>
    <t>Hemang Resources Ltd</t>
  </si>
  <si>
    <t>HEMANG</t>
  </si>
  <si>
    <t>Infronics Systems Ltd</t>
  </si>
  <si>
    <t>INFRONICS</t>
  </si>
  <si>
    <t>UTI Nifty Bank ETF</t>
  </si>
  <si>
    <t>UTIBANKETF</t>
  </si>
  <si>
    <t>Cyber Media Research &amp; Services Ltd</t>
  </si>
  <si>
    <t>CMRSL</t>
  </si>
  <si>
    <t>Prabhhans Industries Ltd</t>
  </si>
  <si>
    <t>PRABHHANS</t>
  </si>
  <si>
    <t>Oasis Securities Ltd</t>
  </si>
  <si>
    <t>OASISEC</t>
  </si>
  <si>
    <t>Vinyoflex Ltd</t>
  </si>
  <si>
    <t>VINYOFL</t>
  </si>
  <si>
    <t>Ashiana Ispat Ltd</t>
  </si>
  <si>
    <t>ASHIS</t>
  </si>
  <si>
    <t>Mukand Engineers Ltd</t>
  </si>
  <si>
    <t>MUKANDENGG</t>
  </si>
  <si>
    <t>Mirae Asset Nifty India Manufacturing ETF</t>
  </si>
  <si>
    <t>MAKEINDIA</t>
  </si>
  <si>
    <t>Hindustan Fluoro Carbons Ltd</t>
  </si>
  <si>
    <t>HINFLUR</t>
  </si>
  <si>
    <t>Mirae Asset Nifty Midcap 150 ETF</t>
  </si>
  <si>
    <t>MIDCAPETF</t>
  </si>
  <si>
    <t>Tyroon Tea Co Ltd</t>
  </si>
  <si>
    <t>TYROON</t>
  </si>
  <si>
    <t>Beekay Niryat Ltd</t>
  </si>
  <si>
    <t>BNL</t>
  </si>
  <si>
    <t>Nivaka Fashions Ltd</t>
  </si>
  <si>
    <t>NIVAKA</t>
  </si>
  <si>
    <t>Veritaas Advertising Ltd</t>
  </si>
  <si>
    <t>VERITAAS</t>
  </si>
  <si>
    <t>Informed Technologies India Ltd</t>
  </si>
  <si>
    <t>INFORTEC</t>
  </si>
  <si>
    <t>Data Processing &amp; Outsourced Services</t>
  </si>
  <si>
    <t>Tijaria Polypipes Ltd</t>
  </si>
  <si>
    <t>TIJARIA</t>
  </si>
  <si>
    <t>Ascensive Educare Ltd</t>
  </si>
  <si>
    <t>ASCENSIVE</t>
  </si>
  <si>
    <t>Anuroop Packaging Ltd</t>
  </si>
  <si>
    <t>ANUROOP</t>
  </si>
  <si>
    <t>Lead Reclaim and Rubber Products Ltd</t>
  </si>
  <si>
    <t>LRRPL</t>
  </si>
  <si>
    <t>Benchmark Computer Solutions Ltd</t>
  </si>
  <si>
    <t>BENCHMARK</t>
  </si>
  <si>
    <t>Hind Aluminium Industries Ltd</t>
  </si>
  <si>
    <t>HINDALUMI</t>
  </si>
  <si>
    <t>Jupiter Infomedia Ltd</t>
  </si>
  <si>
    <t>JUPITERIN</t>
  </si>
  <si>
    <t>Hybrid Financial Services Ltd</t>
  </si>
  <si>
    <t>HYBRIDFIN</t>
  </si>
  <si>
    <t>Williamson Magor and Co Ltd</t>
  </si>
  <si>
    <t>WILLAMAGOR</t>
  </si>
  <si>
    <t>Kanco Tea &amp; Industries Ltd</t>
  </si>
  <si>
    <t>KANCOTEA</t>
  </si>
  <si>
    <t>Nagreeka Capital &amp; Infrastructure Ltd</t>
  </si>
  <si>
    <t>NAGREEKCAP</t>
  </si>
  <si>
    <t>Markobenz Ventures Ltd</t>
  </si>
  <si>
    <t>MARKOBENZ</t>
  </si>
  <si>
    <t>Aditya Spinners Ltd</t>
  </si>
  <si>
    <t>ADITYASP</t>
  </si>
  <si>
    <t>Bizotic Commercial Ltd</t>
  </si>
  <si>
    <t>BIZOTIC</t>
  </si>
  <si>
    <t>Tejassvi Aaharam Ltd</t>
  </si>
  <si>
    <t>TEJASSVI</t>
  </si>
  <si>
    <t>Aastamangalam Finance Ltd</t>
  </si>
  <si>
    <t>AASTAFIN</t>
  </si>
  <si>
    <t>Axis Nifty 50 ETF</t>
  </si>
  <si>
    <t>AXISNIFTY</t>
  </si>
  <si>
    <t>Shahi Shipping Ltd</t>
  </si>
  <si>
    <t>SHAHISHIP</t>
  </si>
  <si>
    <t>Swojas Energy Foods Ltd</t>
  </si>
  <si>
    <t>SWOEF</t>
  </si>
  <si>
    <t>Gujarat Terce Laboratories Ltd</t>
  </si>
  <si>
    <t>GUJTERC</t>
  </si>
  <si>
    <t>Comfort Commotrade Ltd</t>
  </si>
  <si>
    <t>COMCL</t>
  </si>
  <si>
    <t>Shanti Guru Industries Ltd</t>
  </si>
  <si>
    <t>SHANTIGURU</t>
  </si>
  <si>
    <t>Food Retail</t>
  </si>
  <si>
    <t>Jiwanram Sheoduttrai Industries Ltd</t>
  </si>
  <si>
    <t>JIWANRAM</t>
  </si>
  <si>
    <t>Raw Edge Industrial Solutions Ltd</t>
  </si>
  <si>
    <t>RAWEDGE</t>
  </si>
  <si>
    <t>Sanwaria Consumer Ltd</t>
  </si>
  <si>
    <t>SANWARIA</t>
  </si>
  <si>
    <t>Piotex Industries Ltd</t>
  </si>
  <si>
    <t>PIOTEX</t>
  </si>
  <si>
    <t>Nippon India Nifty Auto ETF</t>
  </si>
  <si>
    <t>AUTOBEES</t>
  </si>
  <si>
    <t>Pratik Panels Ltd</t>
  </si>
  <si>
    <t>PRATIK</t>
  </si>
  <si>
    <t>Global Capital Markets Ltd</t>
  </si>
  <si>
    <t>GLOBALCA</t>
  </si>
  <si>
    <t>New Light Apparels Ltd</t>
  </si>
  <si>
    <t>NEWLIGHT</t>
  </si>
  <si>
    <t>Sri Havisha Hospitality and Infrastructure Ltd</t>
  </si>
  <si>
    <t>HAVISHA</t>
  </si>
  <si>
    <t>TV Vision Ltd</t>
  </si>
  <si>
    <t>TVVISION</t>
  </si>
  <si>
    <t>Sadhna Broadcast Ltd</t>
  </si>
  <si>
    <t>SADHNA</t>
  </si>
  <si>
    <t>Virtual Global Education Ltd</t>
  </si>
  <si>
    <t>VIRTUALG</t>
  </si>
  <si>
    <t>Moxsh Overseas Educon Ltd</t>
  </si>
  <si>
    <t>MOXSH</t>
  </si>
  <si>
    <t>MY Money Securities Ltd</t>
  </si>
  <si>
    <t>MYMONEY</t>
  </si>
  <si>
    <t>Adeshwar Meditex Ltd</t>
  </si>
  <si>
    <t>ADESHWAR</t>
  </si>
  <si>
    <t>KJMC Financial Services Ltd</t>
  </si>
  <si>
    <t>KJMCFIN</t>
  </si>
  <si>
    <t>Bandaram Pharma Packtech Ltd</t>
  </si>
  <si>
    <t>BANDARAM</t>
  </si>
  <si>
    <t>PS IT Infrastructure &amp; Services Ltd</t>
  </si>
  <si>
    <t>PSITINFRA</t>
  </si>
  <si>
    <t>Polysil Irrigation Systems Ltd</t>
  </si>
  <si>
    <t>POLYSIL</t>
  </si>
  <si>
    <t>Arman Holdings Ltd</t>
  </si>
  <si>
    <t>ARMAN</t>
  </si>
  <si>
    <t>Alfa Ica (India) Ltd</t>
  </si>
  <si>
    <t>ALFAICA</t>
  </si>
  <si>
    <t>Vapi Enterprise Ltd</t>
  </si>
  <si>
    <t>VAPIENTER</t>
  </si>
  <si>
    <t>Kandarp Digi Smart Bpo Ltd</t>
  </si>
  <si>
    <t>KANDARP</t>
  </si>
  <si>
    <t>Gabriel Pet Straps Ltd</t>
  </si>
  <si>
    <t>GPSL</t>
  </si>
  <si>
    <t>Suditi Industries Ltd</t>
  </si>
  <si>
    <t>SUDTIND-B</t>
  </si>
  <si>
    <t>Prakash Woollen &amp; Synthetic Mills Ltd</t>
  </si>
  <si>
    <t>PWASML</t>
  </si>
  <si>
    <t>Safa Systems &amp; Technologies Ltd</t>
  </si>
  <si>
    <t>SSTL</t>
  </si>
  <si>
    <t>Mohit Industries Ltd</t>
  </si>
  <si>
    <t>MOHITIND</t>
  </si>
  <si>
    <t>MPIL Corporation Ltd</t>
  </si>
  <si>
    <t>MPILCORPL</t>
  </si>
  <si>
    <t>Maks Energy Solutions India Ltd</t>
  </si>
  <si>
    <t>MAKS</t>
  </si>
  <si>
    <t>DSP NIFTY 1D Rate Liquid ETF</t>
  </si>
  <si>
    <t>LIQUIDETF</t>
  </si>
  <si>
    <t>USG Tech Solutions Ltd</t>
  </si>
  <si>
    <t>USGTECH</t>
  </si>
  <si>
    <t>Shaival Reality Ltd</t>
  </si>
  <si>
    <t>SHAIVAL</t>
  </si>
  <si>
    <t>Machhar Industries Ltd</t>
  </si>
  <si>
    <t>MACIND</t>
  </si>
  <si>
    <t>Suumaya Industries Ltd</t>
  </si>
  <si>
    <t>SUULD</t>
  </si>
  <si>
    <t>Dhanlaxmi Cotex Ltd</t>
  </si>
  <si>
    <t>DHANCOT</t>
  </si>
  <si>
    <t>TTI Enterprise Ltd</t>
  </si>
  <si>
    <t>TTIENT</t>
  </si>
  <si>
    <t>Adarsh Plant Protect Ltd</t>
  </si>
  <si>
    <t>ADARSHPL</t>
  </si>
  <si>
    <t>Shashijit Infraprojects Ltd</t>
  </si>
  <si>
    <t>SHASHIJIT</t>
  </si>
  <si>
    <t>Medinova Diagnostic Services Ltd</t>
  </si>
  <si>
    <t>MEDINOV</t>
  </si>
  <si>
    <t>Netlink Solutions (India) Ltd</t>
  </si>
  <si>
    <t>NETLINK</t>
  </si>
  <si>
    <t>KK Shah Hospitals Limited</t>
  </si>
  <si>
    <t>KKSHL</t>
  </si>
  <si>
    <t>Cargotrans Maritime Ltd</t>
  </si>
  <si>
    <t>CARGOTRANS</t>
  </si>
  <si>
    <t>Sabar Flex India Ltd</t>
  </si>
  <si>
    <t>SABAR</t>
  </si>
  <si>
    <t>HCKK Ventures Ltd</t>
  </si>
  <si>
    <t>HCKKVENTURE</t>
  </si>
  <si>
    <t>Chordia Food Products Ltd</t>
  </si>
  <si>
    <t>CHORDIA</t>
  </si>
  <si>
    <t>Sai Swami Metals and Alloys Ltd</t>
  </si>
  <si>
    <t>SAI</t>
  </si>
  <si>
    <t>Panjon Ltd</t>
  </si>
  <si>
    <t>PANJON</t>
  </si>
  <si>
    <t>Sawaca Business Machines Ltd</t>
  </si>
  <si>
    <t>SAWABUSI</t>
  </si>
  <si>
    <t>Marinetrans India Ltd</t>
  </si>
  <si>
    <t>MARINETRAN</t>
  </si>
  <si>
    <t>Shricon Industries Ltd</t>
  </si>
  <si>
    <t>SHRICON</t>
  </si>
  <si>
    <t>Roni Households Ltd</t>
  </si>
  <si>
    <t>RONI</t>
  </si>
  <si>
    <t>SVS Ventures Ltd</t>
  </si>
  <si>
    <t>SVS</t>
  </si>
  <si>
    <t>Vanta Bioscience Ltd</t>
  </si>
  <si>
    <t>VANTABIO</t>
  </si>
  <si>
    <t>Paos Industries Ltd</t>
  </si>
  <si>
    <t>PAOS</t>
  </si>
  <si>
    <t>DECO MICA Ltd</t>
  </si>
  <si>
    <t>DECOMIC</t>
  </si>
  <si>
    <t>Parabolic Drugs Ltd</t>
  </si>
  <si>
    <t>PARABDRUGS</t>
  </si>
  <si>
    <t>A G Universal Ltd</t>
  </si>
  <si>
    <t>AGUL</t>
  </si>
  <si>
    <t>Greencrest Financial Services Ltd</t>
  </si>
  <si>
    <t>GREENCREST</t>
  </si>
  <si>
    <t>Rithwik Facility Management Services Ltd</t>
  </si>
  <si>
    <t>RITHWIKFMS</t>
  </si>
  <si>
    <t>Munoth Financial Services Ltd</t>
  </si>
  <si>
    <t>MUNOTHFI</t>
  </si>
  <si>
    <t>Deep Diamond India Ltd</t>
  </si>
  <si>
    <t>DDIL</t>
  </si>
  <si>
    <t>Concord Drugs Ltd</t>
  </si>
  <si>
    <t>CONCORD</t>
  </si>
  <si>
    <t>Polymechplast Machines Ltd</t>
  </si>
  <si>
    <t>POLYCHMP</t>
  </si>
  <si>
    <t>EP Biocomposites Ltd</t>
  </si>
  <si>
    <t>EPBIO</t>
  </si>
  <si>
    <t>Zenith Fibres Ltd</t>
  </si>
  <si>
    <t>ZENIFIB</t>
  </si>
  <si>
    <t>Laffans Petrochemicals Ltd</t>
  </si>
  <si>
    <t>LAFFANSQ</t>
  </si>
  <si>
    <t>Bhaskar Agro Chemicals Ltd</t>
  </si>
  <si>
    <t>BHASKAGR</t>
  </si>
  <si>
    <t>BC Power Controls Ltd</t>
  </si>
  <si>
    <t>BCP</t>
  </si>
  <si>
    <t>Arrowhead Seperation Engineering Ltd</t>
  </si>
  <si>
    <t>ARROWHEAD</t>
  </si>
  <si>
    <t>Shree Hari Chemicals Export Ltd</t>
  </si>
  <si>
    <t>SHHARICH</t>
  </si>
  <si>
    <t>Nirmitee Robotics India Ltd</t>
  </si>
  <si>
    <t>NIRMITEE</t>
  </si>
  <si>
    <t>S P Capital Financing Ltd</t>
  </si>
  <si>
    <t>SPCAPIT</t>
  </si>
  <si>
    <t>Colorchips New Media Ltd</t>
  </si>
  <si>
    <t>COLORCHIPS</t>
  </si>
  <si>
    <t>Texel Industries Ltd</t>
  </si>
  <si>
    <t>TEXELIN</t>
  </si>
  <si>
    <t>Varyaa Creations Ltd</t>
  </si>
  <si>
    <t>VARYAA</t>
  </si>
  <si>
    <t>Abirami Financial Services (India) Ltd</t>
  </si>
  <si>
    <t>ABIRAFN</t>
  </si>
  <si>
    <t>Vikas WSP Ltd</t>
  </si>
  <si>
    <t>VIKASWSP</t>
  </si>
  <si>
    <t>Epuja Spiritech Ltd</t>
  </si>
  <si>
    <t>EPUJA</t>
  </si>
  <si>
    <t>Incap Ltd</t>
  </si>
  <si>
    <t>INCAP</t>
  </si>
  <si>
    <t>Paragon Finance Ltd</t>
  </si>
  <si>
    <t>PARAGONF</t>
  </si>
  <si>
    <t>Impex Ferro Tech Ltd</t>
  </si>
  <si>
    <t>IMPEXFERRO</t>
  </si>
  <si>
    <t>Oriental Trimex Ltd</t>
  </si>
  <si>
    <t>ORIENTALTL</t>
  </si>
  <si>
    <t>Phaarmasia Ltd</t>
  </si>
  <si>
    <t>PHRMASI</t>
  </si>
  <si>
    <t>Infomedia Press Ltd</t>
  </si>
  <si>
    <t>INFOMEDIA</t>
  </si>
  <si>
    <t>Technopack Polymers Ltd</t>
  </si>
  <si>
    <t>TECHNOPACK</t>
  </si>
  <si>
    <t>Kapil Cotex Ltd</t>
  </si>
  <si>
    <t>KAPILCO</t>
  </si>
  <si>
    <t>Bangalore Fort Farms Ltd</t>
  </si>
  <si>
    <t>BFFL</t>
  </si>
  <si>
    <t>Jay Kailash Namkeen Ltd</t>
  </si>
  <si>
    <t>JAYKAILASH</t>
  </si>
  <si>
    <t>Kaushalya Infrastructure Development Corporation Ltd</t>
  </si>
  <si>
    <t>KAUSHALYA</t>
  </si>
  <si>
    <t>Inditrade Capital Ltd</t>
  </si>
  <si>
    <t>INDICAP</t>
  </si>
  <si>
    <t>N K Industries Ltd</t>
  </si>
  <si>
    <t>NKIND</t>
  </si>
  <si>
    <t>Ace Integrated Solutions Ltd</t>
  </si>
  <si>
    <t>ACEINTEG</t>
  </si>
  <si>
    <t>Spenta International Ltd</t>
  </si>
  <si>
    <t>SPENTA</t>
  </si>
  <si>
    <t>Kratos Energy &amp; Infrastructure Ltd</t>
  </si>
  <si>
    <t>KRATOSENER</t>
  </si>
  <si>
    <t>Richirich Inventures Ltd</t>
  </si>
  <si>
    <t>KISAAN</t>
  </si>
  <si>
    <t>Inducto Steels Ltd</t>
  </si>
  <si>
    <t>INDCTST</t>
  </si>
  <si>
    <t>Falcon Technoprojects India Ltd</t>
  </si>
  <si>
    <t>FALCONTECH</t>
  </si>
  <si>
    <t>MPDLLtd</t>
  </si>
  <si>
    <t>MPDL</t>
  </si>
  <si>
    <t>Pentokey Organy (India) Ltd</t>
  </si>
  <si>
    <t>PNTKYOR</t>
  </si>
  <si>
    <t>Advance Lifestyles Ltd</t>
  </si>
  <si>
    <t>ADVLIFE</t>
  </si>
  <si>
    <t>Gconnect Logitech and Supply Chain Ltd</t>
  </si>
  <si>
    <t>GCONNECT</t>
  </si>
  <si>
    <t>Cargo Ground Transportation</t>
  </si>
  <si>
    <t>Garden Silk Mills Ltd</t>
  </si>
  <si>
    <t>GARDENSILK</t>
  </si>
  <si>
    <t>Shubhlaxmi Jewel Art Ltd</t>
  </si>
  <si>
    <t>SHUBHLAXMI</t>
  </si>
  <si>
    <t>Aspira Pathlab &amp; Diagnostics Ltd</t>
  </si>
  <si>
    <t>ASPIRA</t>
  </si>
  <si>
    <t>COSYN Ltd</t>
  </si>
  <si>
    <t>COSYN</t>
  </si>
  <si>
    <t>DSP Nifty50 Equal weight ETF</t>
  </si>
  <si>
    <t>EQUAL50ADD</t>
  </si>
  <si>
    <t>Stanrose Mafatlal Investments and Finance Ltd</t>
  </si>
  <si>
    <t>STANROS</t>
  </si>
  <si>
    <t>Mindpool Technologies Ltd</t>
  </si>
  <si>
    <t>MINDPOOL</t>
  </si>
  <si>
    <t>SBI Nifty 200 Quality 30 ETF</t>
  </si>
  <si>
    <t>SBIETFQLTY</t>
  </si>
  <si>
    <t>SMIFS Capital Markets Ltd</t>
  </si>
  <si>
    <t>SMIFS</t>
  </si>
  <si>
    <t>Natural Biocon (India) Ltd</t>
  </si>
  <si>
    <t>NATURAL</t>
  </si>
  <si>
    <t>TCM Ltd</t>
  </si>
  <si>
    <t>TCMLMTD</t>
  </si>
  <si>
    <t>Visagar Polytex Ltd</t>
  </si>
  <si>
    <t>VIVIDHA</t>
  </si>
  <si>
    <t>Sagar Diamonds Ltd</t>
  </si>
  <si>
    <t>SAGAR</t>
  </si>
  <si>
    <t>Motilal Oswal M50 ETF</t>
  </si>
  <si>
    <t>MOM50</t>
  </si>
  <si>
    <t>Chothani Foods Ltd</t>
  </si>
  <si>
    <t>CHOTHANI</t>
  </si>
  <si>
    <t>Viji Finance Ltd</t>
  </si>
  <si>
    <t>VIJIFIN</t>
  </si>
  <si>
    <t>Yuranus Infrastructure Ltd</t>
  </si>
  <si>
    <t>YURANUS</t>
  </si>
  <si>
    <t>Hiliks Technologies Ltd</t>
  </si>
  <si>
    <t>HILIKS</t>
  </si>
  <si>
    <t>Madhusudan Securities Ltd</t>
  </si>
  <si>
    <t>MADHUSE</t>
  </si>
  <si>
    <t>Nagarjuna Agri Tech Ltd</t>
  </si>
  <si>
    <t>NAGTECH</t>
  </si>
  <si>
    <t>Sparc Electrex Ltd</t>
  </si>
  <si>
    <t>SPAR</t>
  </si>
  <si>
    <t>Nippon India ETF Nifty 5 yr Benchmark G-Sec</t>
  </si>
  <si>
    <t>GILT5YBEES</t>
  </si>
  <si>
    <t>Libord Finance Ltd</t>
  </si>
  <si>
    <t>LIBORDFIN</t>
  </si>
  <si>
    <t>Intec Capital Ltd</t>
  </si>
  <si>
    <t>INTECCAP</t>
  </si>
  <si>
    <t>Flora Textiles Ltd</t>
  </si>
  <si>
    <t>FLORATX</t>
  </si>
  <si>
    <t>Frontier Capital Ltd</t>
  </si>
  <si>
    <t>FRONTCAP</t>
  </si>
  <si>
    <t>Educomp Solutions Ltd</t>
  </si>
  <si>
    <t>EDUCOMP</t>
  </si>
  <si>
    <t>Samyak International Ltd</t>
  </si>
  <si>
    <t>SAMYAKINT</t>
  </si>
  <si>
    <t>Narmada Agrobase Ltd</t>
  </si>
  <si>
    <t>NARMADA</t>
  </si>
  <si>
    <t>Jindal Capital Ltd</t>
  </si>
  <si>
    <t>JINDCAP</t>
  </si>
  <si>
    <t>Blue Chip Tex Industries Ltd</t>
  </si>
  <si>
    <t>BLUECHIPT</t>
  </si>
  <si>
    <t>Miven Machine Tools Ltd</t>
  </si>
  <si>
    <t>MIVENMACH</t>
  </si>
  <si>
    <t>Global Longlife Hospital and Research Ltd</t>
  </si>
  <si>
    <t>GLHRL</t>
  </si>
  <si>
    <t>Pasupati Spinning and Weaving Mills Ltd</t>
  </si>
  <si>
    <t>PASUSPG</t>
  </si>
  <si>
    <t>CIL Securities Ltd</t>
  </si>
  <si>
    <t>CILSEC</t>
  </si>
  <si>
    <t>KJMC Corporate Advisors (India) Ltd</t>
  </si>
  <si>
    <t>KJMCCORP</t>
  </si>
  <si>
    <t>Onesource Ideas Venture Ltd</t>
  </si>
  <si>
    <t>OIVL</t>
  </si>
  <si>
    <t>Madhusudan Industries Ltd</t>
  </si>
  <si>
    <t>MADHUDIN</t>
  </si>
  <si>
    <t>Sharma East India Hospitals and Medical Research Ltd</t>
  </si>
  <si>
    <t>SHARMEH</t>
  </si>
  <si>
    <t>Sterling Powergensys Ltd</t>
  </si>
  <si>
    <t>STERPOW</t>
  </si>
  <si>
    <t>Winro Commercial (India) Ltd</t>
  </si>
  <si>
    <t>WINROC</t>
  </si>
  <si>
    <t>Cian Healthcare Ltd</t>
  </si>
  <si>
    <t>CHCL</t>
  </si>
  <si>
    <t>PlatinumOne Business Services Ltd</t>
  </si>
  <si>
    <t>POBS</t>
  </si>
  <si>
    <t>Tarapur Transformers Ltd</t>
  </si>
  <si>
    <t>TARAPUR</t>
  </si>
  <si>
    <t>BAMPSL Securities Ltd</t>
  </si>
  <si>
    <t>BAMPSL</t>
  </si>
  <si>
    <t>Sinnar Bidi Udyog Ltd</t>
  </si>
  <si>
    <t>SINNAR</t>
  </si>
  <si>
    <t>Cargosol Logistics Ltd</t>
  </si>
  <si>
    <t>CARGOSOL</t>
  </si>
  <si>
    <t>Rodium Realty Ltd</t>
  </si>
  <si>
    <t>RODIUM</t>
  </si>
  <si>
    <t>Castex Technologies Ltd</t>
  </si>
  <si>
    <t>CASTEXTECH</t>
  </si>
  <si>
    <t>H S India Ltd</t>
  </si>
  <si>
    <t>HOTLSILV</t>
  </si>
  <si>
    <t>Goenka Diamond And Jewels Ltd</t>
  </si>
  <si>
    <t>GOENKA</t>
  </si>
  <si>
    <t>Lerthai Finance Ltd</t>
  </si>
  <si>
    <t>LERTHAI</t>
  </si>
  <si>
    <t>JMJ Fintech Ltd</t>
  </si>
  <si>
    <t>JMJFIN</t>
  </si>
  <si>
    <t>Spectrum Foods Ltd</t>
  </si>
  <si>
    <t>SPECFOOD</t>
  </si>
  <si>
    <t>KCD Industries India Ltd</t>
  </si>
  <si>
    <t>KCDGROUP</t>
  </si>
  <si>
    <t>Narendra Properties Ltd</t>
  </si>
  <si>
    <t>NARPROP</t>
  </si>
  <si>
    <t>Challani Capital Ltd</t>
  </si>
  <si>
    <t>CHALLANI</t>
  </si>
  <si>
    <t>Lex Nimble Solutions Ltd</t>
  </si>
  <si>
    <t>LEX</t>
  </si>
  <si>
    <t>Alan Scott Enterprises Ltd</t>
  </si>
  <si>
    <t>ALAN SCOTT</t>
  </si>
  <si>
    <t>Sahara Housingfina Corporation Ltd</t>
  </si>
  <si>
    <t>SAHARAHOUS</t>
  </si>
  <si>
    <t>Quadpro Ites Ltd</t>
  </si>
  <si>
    <t>QUADPRO</t>
  </si>
  <si>
    <t>Steel Strips Infrastructures Ltd</t>
  </si>
  <si>
    <t>STLSTRINF</t>
  </si>
  <si>
    <t>Maris Spinners Ltd</t>
  </si>
  <si>
    <t>MARIS</t>
  </si>
  <si>
    <t>Asian Tea &amp; Exports Ltd</t>
  </si>
  <si>
    <t>ASIANTNE</t>
  </si>
  <si>
    <t>Net Avenue Technologies Ltd</t>
  </si>
  <si>
    <t>CBAZAAR</t>
  </si>
  <si>
    <t>Oneclick Logistics India Ltd</t>
  </si>
  <si>
    <t>OLIL</t>
  </si>
  <si>
    <t>Veer Energy &amp; Infrastructure Ltd</t>
  </si>
  <si>
    <t>VEERENRGY</t>
  </si>
  <si>
    <t>Aditya BSL Nifty IT ETF</t>
  </si>
  <si>
    <t>TECH</t>
  </si>
  <si>
    <t>California Software Company Ltd</t>
  </si>
  <si>
    <t>CALSOFT</t>
  </si>
  <si>
    <t>Roselabs Finance Ltd</t>
  </si>
  <si>
    <t>ROSELABS</t>
  </si>
  <si>
    <t>Rishab Special Yarns Ltd</t>
  </si>
  <si>
    <t>RISHYRN</t>
  </si>
  <si>
    <t>Benara Bearings and Pistons Ltd</t>
  </si>
  <si>
    <t>BENARA</t>
  </si>
  <si>
    <t>ICICI Prudential S&amp;P BSE Midcap Select ETF</t>
  </si>
  <si>
    <t>MIDSELIETF</t>
  </si>
  <si>
    <t>Citadel Realty and Developers Ltd</t>
  </si>
  <si>
    <t>CITADEL</t>
  </si>
  <si>
    <t>Mega Corp Ltd</t>
  </si>
  <si>
    <t>MEGACOR</t>
  </si>
  <si>
    <t>Adhbhut Infrastructure Ltd</t>
  </si>
  <si>
    <t>ADHBHUTIN</t>
  </si>
  <si>
    <t>Quality Foils (India) Ltd</t>
  </si>
  <si>
    <t>QFIL</t>
  </si>
  <si>
    <t>Frontline corporation Ltd</t>
  </si>
  <si>
    <t>FRONTCORP</t>
  </si>
  <si>
    <t>NMS Global Ltd</t>
  </si>
  <si>
    <t>NMSRESRC</t>
  </si>
  <si>
    <t>Zenith Healthcare Ltd</t>
  </si>
  <si>
    <t>ZENITHHE</t>
  </si>
  <si>
    <t>Olympia Industries Ltd</t>
  </si>
  <si>
    <t>OLYMPTX</t>
  </si>
  <si>
    <t>Winsome Yarns Ltd</t>
  </si>
  <si>
    <t>WINSOME</t>
  </si>
  <si>
    <t>Nalin Lease Finance Ltd</t>
  </si>
  <si>
    <t>NLFL</t>
  </si>
  <si>
    <t>Suncare Traders Ltd</t>
  </si>
  <si>
    <t>SCTL</t>
  </si>
  <si>
    <t>Best Eastern Hotels Ltd</t>
  </si>
  <si>
    <t>BESTEAST</t>
  </si>
  <si>
    <t>Sangal Papers Ltd</t>
  </si>
  <si>
    <t>SANPA</t>
  </si>
  <si>
    <t>Associated Coaters Ltd</t>
  </si>
  <si>
    <t>ASSOCIATED</t>
  </si>
  <si>
    <t>Diversified Metals &amp; Mining</t>
  </si>
  <si>
    <t>SBI Nifty 10 yr Benchmark G-Sec ETF</t>
  </si>
  <si>
    <t>SETF10GILT</t>
  </si>
  <si>
    <t>Roopshri Resorts Ltd</t>
  </si>
  <si>
    <t>ROOPSHRI</t>
  </si>
  <si>
    <t>Brisk Technovision Ltd</t>
  </si>
  <si>
    <t>BRISK</t>
  </si>
  <si>
    <t>Cityman Ltd</t>
  </si>
  <si>
    <t>CITYMAN</t>
  </si>
  <si>
    <t>Cochin Malabar Estates and Industries Ltd</t>
  </si>
  <si>
    <t>COCHMAL</t>
  </si>
  <si>
    <t>Choksi Imaging Ltd</t>
  </si>
  <si>
    <t>CHOKSI</t>
  </si>
  <si>
    <t>Shubham Polyspin Ltd</t>
  </si>
  <si>
    <t>SHUBHAM</t>
  </si>
  <si>
    <t>Ecs Biztech Ltd</t>
  </si>
  <si>
    <t>ECS</t>
  </si>
  <si>
    <t>Shree Securities Ltd</t>
  </si>
  <si>
    <t>SHREESEC</t>
  </si>
  <si>
    <t>VR Films &amp; Studios Ltd</t>
  </si>
  <si>
    <t>VRFILMS</t>
  </si>
  <si>
    <t>Kotak Nifty IT ETF</t>
  </si>
  <si>
    <t>IT</t>
  </si>
  <si>
    <t>Sunil Industries Ltd</t>
  </si>
  <si>
    <t>SUNILTX</t>
  </si>
  <si>
    <t>Compuage Infocom Ltd</t>
  </si>
  <si>
    <t>COMPINFO</t>
  </si>
  <si>
    <t>Neil Industries Ltd</t>
  </si>
  <si>
    <t>NEIL</t>
  </si>
  <si>
    <t>Ventura Textiles Ltd</t>
  </si>
  <si>
    <t>VENTURA</t>
  </si>
  <si>
    <t>Sreechem Resins Ltd</t>
  </si>
  <si>
    <t>SRECR</t>
  </si>
  <si>
    <t>Heads UP Ventures Limited</t>
  </si>
  <si>
    <t>HEADSUP</t>
  </si>
  <si>
    <t>Martin Burn Ltd</t>
  </si>
  <si>
    <t>MARBU</t>
  </si>
  <si>
    <t>Kamanwala Housing Construction Ltd</t>
  </si>
  <si>
    <t>KAMANWALA</t>
  </si>
  <si>
    <t>Valson Industries Ltd</t>
  </si>
  <si>
    <t>VALSONQ</t>
  </si>
  <si>
    <t>Blue Chip India Ltd</t>
  </si>
  <si>
    <t>BLUECHIP</t>
  </si>
  <si>
    <t>Sugal and Damani Share Brokers Ltd</t>
  </si>
  <si>
    <t>SUGALDAM</t>
  </si>
  <si>
    <t>Osiajee Texfab Ltd</t>
  </si>
  <si>
    <t>OSIAJEE</t>
  </si>
  <si>
    <t>Gujarat Raffia Industries Ltd</t>
  </si>
  <si>
    <t>GUJRAFFIA</t>
  </si>
  <si>
    <t>Chennai Meenakshi Multispeciality Hospital Ltd</t>
  </si>
  <si>
    <t>CMMHOSP</t>
  </si>
  <si>
    <t>Veerkrupa Jewellers Ltd</t>
  </si>
  <si>
    <t>VEERKRUPA</t>
  </si>
  <si>
    <t>Apex Capital and Finance Ltd</t>
  </si>
  <si>
    <t>ACFL</t>
  </si>
  <si>
    <t>Axis NIFTY Healthcare ETF</t>
  </si>
  <si>
    <t>AXISHCETF</t>
  </si>
  <si>
    <t>HDFC Nifty IT ETF</t>
  </si>
  <si>
    <t>HDFCNIFIT</t>
  </si>
  <si>
    <t>Gayatri Highways Ltd</t>
  </si>
  <si>
    <t>GAYAHWS</t>
  </si>
  <si>
    <t>Vikas Proppant &amp; Granite Ltd</t>
  </si>
  <si>
    <t>VIKASPROP</t>
  </si>
  <si>
    <t>Elnet Technologies Ltd</t>
  </si>
  <si>
    <t>ELNET</t>
  </si>
  <si>
    <t>RKD Agri &amp; Retail Ltd</t>
  </si>
  <si>
    <t>RKDAGRRTL</t>
  </si>
  <si>
    <t>Command Polymers Ltd</t>
  </si>
  <si>
    <t>COMMAND</t>
  </si>
  <si>
    <t>Continental Securities Ltd</t>
  </si>
  <si>
    <t>CSL</t>
  </si>
  <si>
    <t>Amco India Ltd</t>
  </si>
  <si>
    <t>AMCOIND</t>
  </si>
  <si>
    <t>Bervin Investment and Leasing Ltd</t>
  </si>
  <si>
    <t>BERVINL</t>
  </si>
  <si>
    <t>Adcon Capital Services Ltd</t>
  </si>
  <si>
    <t>ADCON</t>
  </si>
  <si>
    <t>Vrundavan Plantation Ltd</t>
  </si>
  <si>
    <t>VPL</t>
  </si>
  <si>
    <t>MFL India Ltd</t>
  </si>
  <si>
    <t>MFLINDIA</t>
  </si>
  <si>
    <t>Vilin Bio Med Ltd</t>
  </si>
  <si>
    <t>VILINBIO</t>
  </si>
  <si>
    <t>Prime Urban Development India Ltd</t>
  </si>
  <si>
    <t>PRIMEURB</t>
  </si>
  <si>
    <t>Sunrest Lifescience Ltd</t>
  </si>
  <si>
    <t>SUNREST</t>
  </si>
  <si>
    <t>MT Educare Ltd</t>
  </si>
  <si>
    <t>MTEDUCARE</t>
  </si>
  <si>
    <t>Danube Industries Ltd</t>
  </si>
  <si>
    <t>DANUBE</t>
  </si>
  <si>
    <t>Modern Steel Ltd</t>
  </si>
  <si>
    <t>MDRNSTL</t>
  </si>
  <si>
    <t>JHS Svendgaard Retail Ventures Ltd</t>
  </si>
  <si>
    <t>RETAIL</t>
  </si>
  <si>
    <t>Triveni Glass Ltd</t>
  </si>
  <si>
    <t>TRIVENIGQ</t>
  </si>
  <si>
    <t>Pan Electronics (India) Ltd</t>
  </si>
  <si>
    <t>PANELEC</t>
  </si>
  <si>
    <t>Anka India Ltd</t>
  </si>
  <si>
    <t>ANKIN</t>
  </si>
  <si>
    <t>NIKS Technology Ltd</t>
  </si>
  <si>
    <t>NIKSTECH</t>
  </si>
  <si>
    <t>Jayshree Chemicals Ltd</t>
  </si>
  <si>
    <t>JAYCH</t>
  </si>
  <si>
    <t>Daulat Securities Ltd</t>
  </si>
  <si>
    <t>DAULAT</t>
  </si>
  <si>
    <t>Darshan Orna Ltd</t>
  </si>
  <si>
    <t>DARSHANORNA</t>
  </si>
  <si>
    <t>Samsrita Labs Ltd</t>
  </si>
  <si>
    <t>SAMSRITA</t>
  </si>
  <si>
    <t>Life Sciences Tools &amp; Services</t>
  </si>
  <si>
    <t>Amin Tannery Ltd</t>
  </si>
  <si>
    <t>AMINTAN</t>
  </si>
  <si>
    <t>Tuni Textile Mills Ltd</t>
  </si>
  <si>
    <t>TUNITEX</t>
  </si>
  <si>
    <t>Nirav Commercials Ltd</t>
  </si>
  <si>
    <t>NIRAVCOM</t>
  </si>
  <si>
    <t>Grand Foundry Ltd</t>
  </si>
  <si>
    <t>GFSTEELS</t>
  </si>
  <si>
    <t>Margo Finance Ltd</t>
  </si>
  <si>
    <t>MARGOFIN</t>
  </si>
  <si>
    <t>ACI Infocom Ltd</t>
  </si>
  <si>
    <t>ACIIN</t>
  </si>
  <si>
    <t>Secur Credentials Ltd</t>
  </si>
  <si>
    <t>SECURCRED</t>
  </si>
  <si>
    <t>Antarctica Ltd</t>
  </si>
  <si>
    <t>ANTGRAPHIC</t>
  </si>
  <si>
    <t>Janus Corporation Ltd</t>
  </si>
  <si>
    <t>JANUSCORP</t>
  </si>
  <si>
    <t>Glance Finance Ltd</t>
  </si>
  <si>
    <t>GLANCE</t>
  </si>
  <si>
    <t>Sanblue Corporation Ltd</t>
  </si>
  <si>
    <t>SANBLUE</t>
  </si>
  <si>
    <t>Gajanan Securities Services Ltd</t>
  </si>
  <si>
    <t>GAJANANSEC</t>
  </si>
  <si>
    <t>Sahaj Fashions Ltd</t>
  </si>
  <si>
    <t>SAHAJ</t>
  </si>
  <si>
    <t>Ajcon Global Services Ltd</t>
  </si>
  <si>
    <t>AJCON</t>
  </si>
  <si>
    <t>Plada Infotech Services Ltd</t>
  </si>
  <si>
    <t>PLADAINFO</t>
  </si>
  <si>
    <t>SBI Nifty Next 50 ETF</t>
  </si>
  <si>
    <t>SETFNN50</t>
  </si>
  <si>
    <t>Indifra Ltd</t>
  </si>
  <si>
    <t>INDIFRA</t>
  </si>
  <si>
    <t>Prag Bosimi Synthetics Ltd</t>
  </si>
  <si>
    <t>PRAGBOS</t>
  </si>
  <si>
    <t>Octavius Plantations Ltd</t>
  </si>
  <si>
    <t>OCTAVIUSPL</t>
  </si>
  <si>
    <t>Bhakti Gems and Jewellery Ltd</t>
  </si>
  <si>
    <t>BGJL</t>
  </si>
  <si>
    <t>Naturo Indiabull Ltd</t>
  </si>
  <si>
    <t>NATURO</t>
  </si>
  <si>
    <t>Aditya BSL Nifty Healthcare ETF</t>
  </si>
  <si>
    <t>HEALTHY</t>
  </si>
  <si>
    <t>Suvidha Infraestate Corporation Ltd</t>
  </si>
  <si>
    <t>SICL</t>
  </si>
  <si>
    <t>White Organic Agro Ltd</t>
  </si>
  <si>
    <t>WHITEORG</t>
  </si>
  <si>
    <t>Mukat Pipes Ltd</t>
  </si>
  <si>
    <t>MUKATPIP</t>
  </si>
  <si>
    <t>Zenlabs Ethica Ltd</t>
  </si>
  <si>
    <t>ZENLABS</t>
  </si>
  <si>
    <t>Indergiri Finance Ltd</t>
  </si>
  <si>
    <t>INDERGR</t>
  </si>
  <si>
    <t>Kapil Raj Finance Ltd</t>
  </si>
  <si>
    <t>KAPILRAJ</t>
  </si>
  <si>
    <t>Sanghvi Forging and Engineering Ltd</t>
  </si>
  <si>
    <t>SANGHVIFOR</t>
  </si>
  <si>
    <t>SSPDL Ltd</t>
  </si>
  <si>
    <t>SSPDL</t>
  </si>
  <si>
    <t>Kcl Infra Projects Ltd</t>
  </si>
  <si>
    <t>KCLINFRA</t>
  </si>
  <si>
    <t>Sungold Media and Entertainment Ltd</t>
  </si>
  <si>
    <t>SMEL</t>
  </si>
  <si>
    <t>Onelife Capital Advisors Ltd</t>
  </si>
  <si>
    <t>ONELIFECAP</t>
  </si>
  <si>
    <t>Jaihind Synthetics Ltd</t>
  </si>
  <si>
    <t>JAIHINDS</t>
  </si>
  <si>
    <t>Easy Fincorp Ltd</t>
  </si>
  <si>
    <t>EASYFIN</t>
  </si>
  <si>
    <t>Paramount Cosmetics (India) Ltd</t>
  </si>
  <si>
    <t>PARMCOS-B</t>
  </si>
  <si>
    <t>Ace men engg works Ltd</t>
  </si>
  <si>
    <t>ACEMEN</t>
  </si>
  <si>
    <t>Southern Latex Ltd</t>
  </si>
  <si>
    <t>SOUTLAT</t>
  </si>
  <si>
    <t>Reliable Ventures India Ltd</t>
  </si>
  <si>
    <t>RELIABVEN</t>
  </si>
  <si>
    <t>Sancode Technologies Ltd</t>
  </si>
  <si>
    <t>SANCODE</t>
  </si>
  <si>
    <t>Jainex Aamcol Ltd</t>
  </si>
  <si>
    <t>JAINEX</t>
  </si>
  <si>
    <t>Dynamic Industries Ltd</t>
  </si>
  <si>
    <t>DYNAMIND</t>
  </si>
  <si>
    <t>Caprolactam Chemicals Ltd</t>
  </si>
  <si>
    <t>CAPRO</t>
  </si>
  <si>
    <t>Cella Space Ltd</t>
  </si>
  <si>
    <t>CELLA</t>
  </si>
  <si>
    <t>Eastern Treads Ltd</t>
  </si>
  <si>
    <t>EASTRED</t>
  </si>
  <si>
    <t>Ritesh International Ltd</t>
  </si>
  <si>
    <t>RITESHIN</t>
  </si>
  <si>
    <t>Bhanderi Infracon Ltd</t>
  </si>
  <si>
    <t>BHANDERI</t>
  </si>
  <si>
    <t>Anupam Finserv Ltd</t>
  </si>
  <si>
    <t>ANUPAM</t>
  </si>
  <si>
    <t>Marg Techno-Projects Ltd</t>
  </si>
  <si>
    <t>MTPL</t>
  </si>
  <si>
    <t>Novateor Research Laboratories Ltd</t>
  </si>
  <si>
    <t>NOVATEOR</t>
  </si>
  <si>
    <t>TGIF Agribusiness Ltd</t>
  </si>
  <si>
    <t>TGIF</t>
  </si>
  <si>
    <t>Dynamic Archistructures Ltd</t>
  </si>
  <si>
    <t>DAL</t>
  </si>
  <si>
    <t>Popular Estate Management Ltd</t>
  </si>
  <si>
    <t>POPULARES</t>
  </si>
  <si>
    <t>Magenta Lifecare Ltd</t>
  </si>
  <si>
    <t>MAGENTA</t>
  </si>
  <si>
    <t>Yash Management &amp; Satellite Ltd.</t>
  </si>
  <si>
    <t>YASHMGM</t>
  </si>
  <si>
    <t>Silver Oak (India) Ltd</t>
  </si>
  <si>
    <t>SILVOAK</t>
  </si>
  <si>
    <t>Computer Point Ltd</t>
  </si>
  <si>
    <t>COMPUPN</t>
  </si>
  <si>
    <t>Rajkamal Synthetics Ltd</t>
  </si>
  <si>
    <t>RAJKSYN</t>
  </si>
  <si>
    <t>Howard Hotels Ltd</t>
  </si>
  <si>
    <t>HOWARHO</t>
  </si>
  <si>
    <t>Tradewell Holdings Ltd</t>
  </si>
  <si>
    <t>TRADEWELL</t>
  </si>
  <si>
    <t>Padam Cotton Yarns Ltd</t>
  </si>
  <si>
    <t>PADAMCO</t>
  </si>
  <si>
    <t>BNR Udyog Ltd</t>
  </si>
  <si>
    <t>BNRUDY</t>
  </si>
  <si>
    <t>Ajwa Fun World and Resort Ltd</t>
  </si>
  <si>
    <t>AJWAFUN</t>
  </si>
  <si>
    <t>HDFC Silver ETF</t>
  </si>
  <si>
    <t>HDFCSILVER</t>
  </si>
  <si>
    <t>APT Packaging Ltd</t>
  </si>
  <si>
    <t>APTPACK</t>
  </si>
  <si>
    <t>Kunststoffe Industries Ltd</t>
  </si>
  <si>
    <t>KUNSTOFF</t>
  </si>
  <si>
    <t>Scan Projects Ltd</t>
  </si>
  <si>
    <t>SCANPRO</t>
  </si>
  <si>
    <t>Ishita Drugs and Industries Ltd</t>
  </si>
  <si>
    <t>ISHITADR</t>
  </si>
  <si>
    <t>Karnavati Finance Ltd</t>
  </si>
  <si>
    <t>KARNAVATI</t>
  </si>
  <si>
    <t>Mihika Industries Ltd</t>
  </si>
  <si>
    <t>MIHIKA</t>
  </si>
  <si>
    <t>WINPRO INDUSTRIES LIMITED</t>
  </si>
  <si>
    <t>WINPRO</t>
  </si>
  <si>
    <t>LWS Knitwear Ltd</t>
  </si>
  <si>
    <t>LWSKNIT</t>
  </si>
  <si>
    <t>Harish Textile Engineers Ltd</t>
  </si>
  <si>
    <t>HARISH</t>
  </si>
  <si>
    <t>3C IT Solutions &amp; Telecoms (India) Ltd</t>
  </si>
  <si>
    <t>3CIT</t>
  </si>
  <si>
    <t>Internet Services &amp; Infrastructure</t>
  </si>
  <si>
    <t>Sanghvi Brands Ltd</t>
  </si>
  <si>
    <t>SBRANDS</t>
  </si>
  <si>
    <t>Sarthak Industries Ltd</t>
  </si>
  <si>
    <t>SARTHAKIND</t>
  </si>
  <si>
    <t>Tai Industries Ltd</t>
  </si>
  <si>
    <t>TAIIND</t>
  </si>
  <si>
    <t>Trans Freight Containers Ltd</t>
  </si>
  <si>
    <t>TRANSFRE</t>
  </si>
  <si>
    <t>Prima Industries Ltd</t>
  </si>
  <si>
    <t>PRIMAIN</t>
  </si>
  <si>
    <t>Silly Monks Entertainment Ltd</t>
  </si>
  <si>
    <t>SILLYMONKS</t>
  </si>
  <si>
    <t>Silverline Technologies Ltd</t>
  </si>
  <si>
    <t>SILVERLINE</t>
  </si>
  <si>
    <t>Tasty Dairy Specialities Ltd</t>
  </si>
  <si>
    <t>TDSL</t>
  </si>
  <si>
    <t>Groarc Industries India Ltd</t>
  </si>
  <si>
    <t>TELESYS</t>
  </si>
  <si>
    <t>Labelkraft Technologies Ltd</t>
  </si>
  <si>
    <t>LABELKRAFT</t>
  </si>
  <si>
    <t>Jagjanani Textiles Ltd</t>
  </si>
  <si>
    <t>JAGJANANI</t>
  </si>
  <si>
    <t>EVOQ Remedies Ltd</t>
  </si>
  <si>
    <t>EVOQ</t>
  </si>
  <si>
    <t>Purshottam Investofin Ltd</t>
  </si>
  <si>
    <t>PURSHOTTAM</t>
  </si>
  <si>
    <t>MRC Agrotech Ltd</t>
  </si>
  <si>
    <t>MRCAGRO</t>
  </si>
  <si>
    <t>Innovative Ideals and Services (India) Ltd</t>
  </si>
  <si>
    <t>INNOVATIVE</t>
  </si>
  <si>
    <t>Garware Marine Industries Ltd</t>
  </si>
  <si>
    <t>GARWAMAR</t>
  </si>
  <si>
    <t>IB Infotech Enterprises Ltd</t>
  </si>
  <si>
    <t>IBINFO</t>
  </si>
  <si>
    <t>Easun Capital Markets Ltd</t>
  </si>
  <si>
    <t>EASUN</t>
  </si>
  <si>
    <t>Axis NIFTY India Consumption ETF</t>
  </si>
  <si>
    <t>AXISCETF</t>
  </si>
  <si>
    <t>Neeraj Paper Marketing Ltd</t>
  </si>
  <si>
    <t>NEERAJ</t>
  </si>
  <si>
    <t>Mask Investments Ltd</t>
  </si>
  <si>
    <t>MASKINVEST</t>
  </si>
  <si>
    <t>Bhudevi Infra Projects Ltd</t>
  </si>
  <si>
    <t>BHUDEVI</t>
  </si>
  <si>
    <t>Palm Jewels Limited</t>
  </si>
  <si>
    <t>PALMJEWELS</t>
  </si>
  <si>
    <t>Omkar Speciality Chemicals Ltd</t>
  </si>
  <si>
    <t>OMKARCHEM</t>
  </si>
  <si>
    <t>Suncity Synthetics Ltd</t>
  </si>
  <si>
    <t>SUNCITYSY</t>
  </si>
  <si>
    <t>Grandma Trading and Agencies Ltd</t>
  </si>
  <si>
    <t>GRANDMA</t>
  </si>
  <si>
    <t>Gemstone Investments Ltd</t>
  </si>
  <si>
    <t>GEMSI</t>
  </si>
  <si>
    <t>EPIC Energy Ltd</t>
  </si>
  <si>
    <t>EPIC</t>
  </si>
  <si>
    <t>Jaipan Industries Ltd</t>
  </si>
  <si>
    <t>JAIPAN</t>
  </si>
  <si>
    <t>ICICI Pru Nifty 5 yr Benchmark G-SEC ETF</t>
  </si>
  <si>
    <t>GSEC5IETF</t>
  </si>
  <si>
    <t>Yaan Enterprises Ltd</t>
  </si>
  <si>
    <t>YAANENT</t>
  </si>
  <si>
    <t>Innovatus Entertainment Networks Ltd</t>
  </si>
  <si>
    <t>INNOVATUS</t>
  </si>
  <si>
    <t>RICHA INFO SYSTEMS LIMITED</t>
  </si>
  <si>
    <t>RICHA</t>
  </si>
  <si>
    <t>Gem Spinners India Ltd</t>
  </si>
  <si>
    <t>GEMSPIN</t>
  </si>
  <si>
    <t>BKV Industries Ltd</t>
  </si>
  <si>
    <t>BKV</t>
  </si>
  <si>
    <t>Advance Petrochemicals Ltd</t>
  </si>
  <si>
    <t>ADVPETR-B</t>
  </si>
  <si>
    <t>Rita Finance and Leasing Ltd</t>
  </si>
  <si>
    <t>RFLL</t>
  </si>
  <si>
    <t>Shree Bhavya Fabrics Ltd</t>
  </si>
  <si>
    <t>SBFL</t>
  </si>
  <si>
    <t>Richfield Financial Services Ltd</t>
  </si>
  <si>
    <t>RFSL</t>
  </si>
  <si>
    <t>Pro Fin Capital Services Ltd</t>
  </si>
  <si>
    <t>PROFINC</t>
  </si>
  <si>
    <t>BFL Asset Finvest Ltd</t>
  </si>
  <si>
    <t>BFLAFL</t>
  </si>
  <si>
    <t>Jackson Investments Ltd</t>
  </si>
  <si>
    <t>JACKSON</t>
  </si>
  <si>
    <t>Sibar Auto Parts Ltd</t>
  </si>
  <si>
    <t>SIBARAUT</t>
  </si>
  <si>
    <t>Octaware Technologies Ltd</t>
  </si>
  <si>
    <t>OCTAWARE</t>
  </si>
  <si>
    <t>Nippon India ETF Nifty IT</t>
  </si>
  <si>
    <t>ITBEES</t>
  </si>
  <si>
    <t>Yogi Infra Projects Ltd</t>
  </si>
  <si>
    <t>YOGISUNG</t>
  </si>
  <si>
    <t>Gujarat Lease Financing Ltd</t>
  </si>
  <si>
    <t>GLFL</t>
  </si>
  <si>
    <t>Samtex Fashions Ltd</t>
  </si>
  <si>
    <t>SAMTEX</t>
  </si>
  <si>
    <t>Ajel Ltd</t>
  </si>
  <si>
    <t>AJEL</t>
  </si>
  <si>
    <t>Gian Life Care Ltd</t>
  </si>
  <si>
    <t>GIANLIFE</t>
  </si>
  <si>
    <t>O P Chains Ltd</t>
  </si>
  <si>
    <t>OPCHAINS</t>
  </si>
  <si>
    <t>Indus Finance Ltd</t>
  </si>
  <si>
    <t>INDUSFINL</t>
  </si>
  <si>
    <t>Gujarat Hy Spin Ltd</t>
  </si>
  <si>
    <t>GUJHYSPIN</t>
  </si>
  <si>
    <t>Duke Offshore Ltd</t>
  </si>
  <si>
    <t>DUKEOFS</t>
  </si>
  <si>
    <t>Vamshi Rubber Ltd</t>
  </si>
  <si>
    <t>VAMSHIRU</t>
  </si>
  <si>
    <t>Finelistings Technologies Ltd</t>
  </si>
  <si>
    <t>FTL</t>
  </si>
  <si>
    <t>Automotive Retail</t>
  </si>
  <si>
    <t>Bright Solar Ltd</t>
  </si>
  <si>
    <t>Nippon India ETF Nifty India Consumption</t>
  </si>
  <si>
    <t>CONSUMBEES</t>
  </si>
  <si>
    <t>Shree Metalloys Ltd</t>
  </si>
  <si>
    <t>SHREMETAL</t>
  </si>
  <si>
    <t>Chandni Machines Ltd</t>
  </si>
  <si>
    <t>CHANDNIMACH</t>
  </si>
  <si>
    <t>Sita Enterprises Ltd</t>
  </si>
  <si>
    <t>SITAENT</t>
  </si>
  <si>
    <t>IITL Projects Ltd</t>
  </si>
  <si>
    <t>IITLPROJ</t>
  </si>
  <si>
    <t>Rishabh Digha Steel and Allied Products Ltd</t>
  </si>
  <si>
    <t>RISHDIGA</t>
  </si>
  <si>
    <t>RTCL Ltd</t>
  </si>
  <si>
    <t>RAGHUTOB</t>
  </si>
  <si>
    <t>DSP Silver ETF</t>
  </si>
  <si>
    <t>SILVERADD</t>
  </si>
  <si>
    <t>Emmessar Biotech and Nutrition Ltd</t>
  </si>
  <si>
    <t>EMMESSA</t>
  </si>
  <si>
    <t>Sri Lakshmi Saraswathi Textiles (Arni) Ltd</t>
  </si>
  <si>
    <t>SLSTLQ</t>
  </si>
  <si>
    <t>Titaanium Ten Enterprise Ltd</t>
  </si>
  <si>
    <t>TITAANIUM</t>
  </si>
  <si>
    <t>Stampede Capital Ltd</t>
  </si>
  <si>
    <t>GATECHDVR</t>
  </si>
  <si>
    <t>Mahaan Foods Ltd</t>
  </si>
  <si>
    <t>MAHAANF</t>
  </si>
  <si>
    <t>Vedant Asset Ltd</t>
  </si>
  <si>
    <t>VEDANTASSET</t>
  </si>
  <si>
    <t>Trustwave Securities Ltd</t>
  </si>
  <si>
    <t>STRLGUA</t>
  </si>
  <si>
    <t>N D A Securities Ltd</t>
  </si>
  <si>
    <t>NDASEC</t>
  </si>
  <si>
    <t>Scarnose International Ltd</t>
  </si>
  <si>
    <t>SCARNOSE</t>
  </si>
  <si>
    <t>Ranjeet Mechatronics Ltd</t>
  </si>
  <si>
    <t>RANJEET</t>
  </si>
  <si>
    <t>Gujarat Inject Kerala Ltd</t>
  </si>
  <si>
    <t>GUJINJEC</t>
  </si>
  <si>
    <t>Citizen Infoline Ltd</t>
  </si>
  <si>
    <t>CIL</t>
  </si>
  <si>
    <t>Clinitech Laboratory Ltd</t>
  </si>
  <si>
    <t>CTLLAB</t>
  </si>
  <si>
    <t>Ashish Polyplast Ltd</t>
  </si>
  <si>
    <t>ASHISHPO</t>
  </si>
  <si>
    <t>Uniroyal Industries Ltd</t>
  </si>
  <si>
    <t>UNIROYAL</t>
  </si>
  <si>
    <t>Nyssa Corporation Ltd</t>
  </si>
  <si>
    <t>NYSSACORP</t>
  </si>
  <si>
    <t>Sujala Trading &amp; Holdings Ltd</t>
  </si>
  <si>
    <t>SUJALA</t>
  </si>
  <si>
    <t>A and M Jumbo Bags Ltd</t>
  </si>
  <si>
    <t>AMJUMBO</t>
  </si>
  <si>
    <t>Regent Enterprises Ltd</t>
  </si>
  <si>
    <t>REGENTRP</t>
  </si>
  <si>
    <t>Indiabulls NIFTY50 Exchange Traded Fund</t>
  </si>
  <si>
    <t>IBMFNIFTY</t>
  </si>
  <si>
    <t>Patron Exim Ltd</t>
  </si>
  <si>
    <t>PATRON</t>
  </si>
  <si>
    <t>Adinath Textiles Ltd</t>
  </si>
  <si>
    <t>ADINATH</t>
  </si>
  <si>
    <t>Madhya Pradesh Today Media Ltd</t>
  </si>
  <si>
    <t>MPTODAY</t>
  </si>
  <si>
    <t>Milestone Global Limited</t>
  </si>
  <si>
    <t>MILESTONE</t>
  </si>
  <si>
    <t>Nippon India ETF S&amp;P BSE Sensex Next 50</t>
  </si>
  <si>
    <t>SNXT50BEES</t>
  </si>
  <si>
    <t>Hindustan Agrigentics Ltd</t>
  </si>
  <si>
    <t>HINDUST</t>
  </si>
  <si>
    <t>Classic Filaments Ltd</t>
  </si>
  <si>
    <t>CFL</t>
  </si>
  <si>
    <t>G K P Printing &amp; Packaging Ltd</t>
  </si>
  <si>
    <t>GKP</t>
  </si>
  <si>
    <t>HB Leasing and Finance Co Ltd</t>
  </si>
  <si>
    <t>HBLEAS</t>
  </si>
  <si>
    <t>Jai Mata Glass Ltd</t>
  </si>
  <si>
    <t>JAIMATAG</t>
  </si>
  <si>
    <t>IEL Ltd</t>
  </si>
  <si>
    <t>INDXTRA</t>
  </si>
  <si>
    <t>South Asian Enterprises Ltd</t>
  </si>
  <si>
    <t>SAENTER</t>
  </si>
  <si>
    <t>Garware Synthetics Ltd</t>
  </si>
  <si>
    <t>GARWSYN</t>
  </si>
  <si>
    <t>Solid Stone Co Ltd</t>
  </si>
  <si>
    <t>SOLIDSTON</t>
  </si>
  <si>
    <t>Euphoria Infotech (India) Ltd</t>
  </si>
  <si>
    <t>EUPHORIAIT</t>
  </si>
  <si>
    <t>Cindrella Hotels Ltd</t>
  </si>
  <si>
    <t>CINDHO</t>
  </si>
  <si>
    <t>Sahara Maritime Ltd</t>
  </si>
  <si>
    <t>SMARITIME</t>
  </si>
  <si>
    <t>Kretto Syscon Ltd</t>
  </si>
  <si>
    <t>KRETTOSYS</t>
  </si>
  <si>
    <t>Sarvottam Finvest Ltd</t>
  </si>
  <si>
    <t>SARVOTTAM</t>
  </si>
  <si>
    <t>ICICI Prudential Nifty FMCG ETF</t>
  </si>
  <si>
    <t>FMCGIETF</t>
  </si>
  <si>
    <t>Billwin Industries Ltd</t>
  </si>
  <si>
    <t>BILLWIN</t>
  </si>
  <si>
    <t>Mayukh Dealtrade Ltd</t>
  </si>
  <si>
    <t>MAYUKH</t>
  </si>
  <si>
    <t>Hira Automobiles Ltd</t>
  </si>
  <si>
    <t>HIRAUTO</t>
  </si>
  <si>
    <t>Shreevatsaa Finance and Leasing Ltd</t>
  </si>
  <si>
    <t>SHVFL</t>
  </si>
  <si>
    <t>Kahan Packaging Ltd</t>
  </si>
  <si>
    <t>KAHAN</t>
  </si>
  <si>
    <t>Rite Zone Chemcon India Ltd</t>
  </si>
  <si>
    <t>RITEZONE</t>
  </si>
  <si>
    <t>Kotia Enterprises Ltd</t>
  </si>
  <si>
    <t>Kothari Industrial Corp Ltd</t>
  </si>
  <si>
    <t>KOTIC</t>
  </si>
  <si>
    <t>Ironwood Education Ltd</t>
  </si>
  <si>
    <t>IRONWOOD</t>
  </si>
  <si>
    <t>Husys Consulting Ltd</t>
  </si>
  <si>
    <t>HUSYSLTD</t>
  </si>
  <si>
    <t>Ras Resorts and Apart Hotels Ltd</t>
  </si>
  <si>
    <t>RASRESOR</t>
  </si>
  <si>
    <t>Shree Ganesh Elastoplast Ltd</t>
  </si>
  <si>
    <t>SHGANEL</t>
  </si>
  <si>
    <t>Super Fine Knitters Ltd</t>
  </si>
  <si>
    <t>SKL</t>
  </si>
  <si>
    <t>RAP Media Ltd</t>
  </si>
  <si>
    <t>RAP</t>
  </si>
  <si>
    <t>7NR Retail Ltd</t>
  </si>
  <si>
    <t>7NR</t>
  </si>
  <si>
    <t>ICICI Prudential Nifty 100 ETF</t>
  </si>
  <si>
    <t>NIF100IETF</t>
  </si>
  <si>
    <t>Gautam Exim Ltd</t>
  </si>
  <si>
    <t>GEL</t>
  </si>
  <si>
    <t>Saroja Pharma Industries India Ltd</t>
  </si>
  <si>
    <t>SAROJA</t>
  </si>
  <si>
    <t>Brandbucket Media &amp; Technology Ltd</t>
  </si>
  <si>
    <t>BRANDBUCKT</t>
  </si>
  <si>
    <t>Reetech International Cargo and Courier Ltd</t>
  </si>
  <si>
    <t>REETECH</t>
  </si>
  <si>
    <t>R R Financial Consultants Ltd</t>
  </si>
  <si>
    <t>RRFIN</t>
  </si>
  <si>
    <t>ETT Ltd</t>
  </si>
  <si>
    <t>ETT</t>
  </si>
  <si>
    <t>Asian Warehousing Ltd</t>
  </si>
  <si>
    <t>ASIAN</t>
  </si>
  <si>
    <t>Shree Karthik Papers Ltd</t>
  </si>
  <si>
    <t>SHKARTP</t>
  </si>
  <si>
    <t>Velan Hotels Ltd</t>
  </si>
  <si>
    <t>VELHO</t>
  </si>
  <si>
    <t>Spice Islands Industries Ltd</t>
  </si>
  <si>
    <t>SPICEISLIN</t>
  </si>
  <si>
    <t>Diggi Multitrade Ltd</t>
  </si>
  <si>
    <t>DML</t>
  </si>
  <si>
    <t>Parle Industries Ltd</t>
  </si>
  <si>
    <t>PARLEIND</t>
  </si>
  <si>
    <t>Garbi Finvest Ltd</t>
  </si>
  <si>
    <t>GARBIFIN</t>
  </si>
  <si>
    <t>Franklin Leasing and Finance Ltd</t>
  </si>
  <si>
    <t>FRANKLIN</t>
  </si>
  <si>
    <t>RO Jewels Ltd</t>
  </si>
  <si>
    <t>ROJL</t>
  </si>
  <si>
    <t>Polo Hotels Ltd</t>
  </si>
  <si>
    <t>POLOHOT</t>
  </si>
  <si>
    <t>Ind Renewable Energy Ltd</t>
  </si>
  <si>
    <t>INDRENEW</t>
  </si>
  <si>
    <t>Econo Trade (India) Ltd</t>
  </si>
  <si>
    <t>ETIL</t>
  </si>
  <si>
    <t>Link Pharmachem Ltd</t>
  </si>
  <si>
    <t>LINKPH</t>
  </si>
  <si>
    <t>Genomic Valley Biotech Ltd</t>
  </si>
  <si>
    <t>GVBL</t>
  </si>
  <si>
    <t>Mansi Finance (Chennai) Ltd</t>
  </si>
  <si>
    <t>MANSIFIN</t>
  </si>
  <si>
    <t>Interstate Oil Carrier Ltd</t>
  </si>
  <si>
    <t>INTSTOIL</t>
  </si>
  <si>
    <t>Kachchh Minerals Ltd</t>
  </si>
  <si>
    <t>KACHCHH</t>
  </si>
  <si>
    <t>S R G Securities Finance Ltd</t>
  </si>
  <si>
    <t>SRGSFL</t>
  </si>
  <si>
    <t>Yunik Managing Advisors Ltd</t>
  </si>
  <si>
    <t>YUNIKM</t>
  </si>
  <si>
    <t>Shiva Granito Export Ltd</t>
  </si>
  <si>
    <t>SHIVAEXPO</t>
  </si>
  <si>
    <t>PBA Infrastructure Ltd</t>
  </si>
  <si>
    <t>PBAINFRA</t>
  </si>
  <si>
    <t>DCM Financial Services Ltd</t>
  </si>
  <si>
    <t>DCMFINSERV</t>
  </si>
  <si>
    <t>Square Four Projects India Ltd</t>
  </si>
  <si>
    <t>SFPIL</t>
  </si>
  <si>
    <t>Golechha Global Finance Ltd</t>
  </si>
  <si>
    <t>GOLECHA</t>
  </si>
  <si>
    <t>Gala Global Products Ltd</t>
  </si>
  <si>
    <t>GGPL</t>
  </si>
  <si>
    <t>Fruition venture Ltd</t>
  </si>
  <si>
    <t>FRUTION</t>
  </si>
  <si>
    <t>Nippon India ETF Nifty Infrastructure BeES</t>
  </si>
  <si>
    <t>INFRABEES</t>
  </si>
  <si>
    <t>ISF Ltd</t>
  </si>
  <si>
    <t>ISFL</t>
  </si>
  <si>
    <t>Premier Capital Services Ltd</t>
  </si>
  <si>
    <t>PREMCAP</t>
  </si>
  <si>
    <t>Lypsa Gems &amp; Jewellery Ltd</t>
  </si>
  <si>
    <t>LYPSAGEMS</t>
  </si>
  <si>
    <t>Yash Innoventures Ltd</t>
  </si>
  <si>
    <t>YASHINNO</t>
  </si>
  <si>
    <t>Asian Petro Products and Exports Ltd</t>
  </si>
  <si>
    <t>ASINPET</t>
  </si>
  <si>
    <t>Swarna Securities Ltd</t>
  </si>
  <si>
    <t>SWRNASE</t>
  </si>
  <si>
    <t>First Custodian Fund (India) Ltd</t>
  </si>
  <si>
    <t>1STCUS</t>
  </si>
  <si>
    <t>Helpage Finlease Ltd</t>
  </si>
  <si>
    <t>HELPAGE</t>
  </si>
  <si>
    <t>Usha Martin Education And Solutions Ltd</t>
  </si>
  <si>
    <t>UMESLTD</t>
  </si>
  <si>
    <t>GCM Securities Ltd</t>
  </si>
  <si>
    <t>GCMSECU</t>
  </si>
  <si>
    <t>Amrapali Capital and Finance Services Ltd</t>
  </si>
  <si>
    <t>ACFSL</t>
  </si>
  <si>
    <t>SOFCOM Systems Ltd</t>
  </si>
  <si>
    <t>SOFCOM</t>
  </si>
  <si>
    <t>Lime Chemicals Ltd</t>
  </si>
  <si>
    <t>LIMECHM</t>
  </si>
  <si>
    <t>KMG Milk Food Ltd</t>
  </si>
  <si>
    <t>KMGMILK</t>
  </si>
  <si>
    <t>Prism Finance Ltd</t>
  </si>
  <si>
    <t>PRISMFN</t>
  </si>
  <si>
    <t>Mid India Industries Ltd</t>
  </si>
  <si>
    <t>MIDINDIA</t>
  </si>
  <si>
    <t>Indo-City Infotech Ltd</t>
  </si>
  <si>
    <t>INDOCITY</t>
  </si>
  <si>
    <t>Decipher Labs Ltd</t>
  </si>
  <si>
    <t>DECIPHER</t>
  </si>
  <si>
    <t>Sonalis Consumer Products Ltd</t>
  </si>
  <si>
    <t>SONALIS</t>
  </si>
  <si>
    <t>Metalyst Forgings Ltd</t>
  </si>
  <si>
    <t>METALFORGE</t>
  </si>
  <si>
    <t>Enbee Trade and Finance Ltd</t>
  </si>
  <si>
    <t>ENBETRD</t>
  </si>
  <si>
    <t>Ador Multi Products Ltd</t>
  </si>
  <si>
    <t>ADORMUL</t>
  </si>
  <si>
    <t>Step Two Corporation Ltd</t>
  </si>
  <si>
    <t>STEP2COR</t>
  </si>
  <si>
    <t>Shyam Telecom Ltd</t>
  </si>
  <si>
    <t>SHYAMTEL</t>
  </si>
  <si>
    <t>Natraj Proteins Ltd</t>
  </si>
  <si>
    <t>NATRAJPR</t>
  </si>
  <si>
    <t>Neelkanth Ltd</t>
  </si>
  <si>
    <t>NEELKANTH</t>
  </si>
  <si>
    <t>U H Zaveri Ltd</t>
  </si>
  <si>
    <t>UHZAVERI</t>
  </si>
  <si>
    <t>Kizi Apparels Ltd</t>
  </si>
  <si>
    <t>KIZI</t>
  </si>
  <si>
    <t>Unistar Multimedia Ltd</t>
  </si>
  <si>
    <t>UNISTRMU</t>
  </si>
  <si>
    <t>Neueon Towers Ltd</t>
  </si>
  <si>
    <t>NTL</t>
  </si>
  <si>
    <t>Aditya BSL Silver ETF</t>
  </si>
  <si>
    <t>SILVER</t>
  </si>
  <si>
    <t>Rajdarshan Industries Ltd</t>
  </si>
  <si>
    <t>ARENTERP</t>
  </si>
  <si>
    <t>ICICI Prudential Nifty Healthcare ETF</t>
  </si>
  <si>
    <t>HEALTHIETF</t>
  </si>
  <si>
    <t>Vishvprabha Ventures Ltd</t>
  </si>
  <si>
    <t>VISVEN</t>
  </si>
  <si>
    <t>SRM Energy Ltd</t>
  </si>
  <si>
    <t>SRMENERGY</t>
  </si>
  <si>
    <t>Dipna Pharmachem Ltd</t>
  </si>
  <si>
    <t>DPL</t>
  </si>
  <si>
    <t>MPL Plastics Ltd</t>
  </si>
  <si>
    <t>MPL</t>
  </si>
  <si>
    <t>Bloom Industries Ltd</t>
  </si>
  <si>
    <t>BLOIN</t>
  </si>
  <si>
    <t>Amrapali Fincap Ltd</t>
  </si>
  <si>
    <t>AMRAFIN</t>
  </si>
  <si>
    <t>Crane Infrastructure Ltd</t>
  </si>
  <si>
    <t>CRANEINFRA</t>
  </si>
  <si>
    <t>United Credit Ltd</t>
  </si>
  <si>
    <t>UNITDCR</t>
  </si>
  <si>
    <t>CRP Risk Management Ltd</t>
  </si>
  <si>
    <t>CRPRISK</t>
  </si>
  <si>
    <t>ICICI Prudential Nifty Auto ETF</t>
  </si>
  <si>
    <t>AUTOIETF</t>
  </si>
  <si>
    <t>Alps Industries Ltd</t>
  </si>
  <si>
    <t>ALPSINDUS</t>
  </si>
  <si>
    <t>Switching Technologies Gunther Ltd</t>
  </si>
  <si>
    <t>SWITCHTE</t>
  </si>
  <si>
    <t>Bharat Bhushan Finance &amp; Commodity Brokers Limited</t>
  </si>
  <si>
    <t>BHARAT</t>
  </si>
  <si>
    <t>Bohra Industries Ltd</t>
  </si>
  <si>
    <t>BOHRAIND</t>
  </si>
  <si>
    <t>Midwest Gold Ltd</t>
  </si>
  <si>
    <t>MIDWEST</t>
  </si>
  <si>
    <t>Anna Infrastructures Ltd</t>
  </si>
  <si>
    <t>ANNAINFRA</t>
  </si>
  <si>
    <t>Tarai Foods Ltd</t>
  </si>
  <si>
    <t>TARAI</t>
  </si>
  <si>
    <t>Vivanza Biosciences Ltd</t>
  </si>
  <si>
    <t>VIVANZA</t>
  </si>
  <si>
    <t>Continental Chemicals Ltd</t>
  </si>
  <si>
    <t>CONTCHM</t>
  </si>
  <si>
    <t>Vivaa Tradecom Ltd</t>
  </si>
  <si>
    <t>VIVAA</t>
  </si>
  <si>
    <t>Dhanuka Realty Ltd</t>
  </si>
  <si>
    <t>DRL</t>
  </si>
  <si>
    <t>Bothra Metals and Alloys Ltd</t>
  </si>
  <si>
    <t>BMAL</t>
  </si>
  <si>
    <t>Hisar Spinning Mills Ltd</t>
  </si>
  <si>
    <t>HISARSP</t>
  </si>
  <si>
    <t>Polymac Thermoformers Ltd</t>
  </si>
  <si>
    <t>POLYMAC</t>
  </si>
  <si>
    <t>Shanti Overseas (India) Ltd</t>
  </si>
  <si>
    <t>SHANTI</t>
  </si>
  <si>
    <t>Muller and Phipps (India) Ltd</t>
  </si>
  <si>
    <t>MULLER</t>
  </si>
  <si>
    <t>Hathway Bhawani Cabletel and Datacom Ltd</t>
  </si>
  <si>
    <t>HATHWAYB</t>
  </si>
  <si>
    <t>Tirth Plastic Ltd</t>
  </si>
  <si>
    <t>TIRTPLS</t>
  </si>
  <si>
    <t>Pradhin Ltd</t>
  </si>
  <si>
    <t>PRADHIN</t>
  </si>
  <si>
    <t>Tci Finance Ltd</t>
  </si>
  <si>
    <t>TCIFINANCE</t>
  </si>
  <si>
    <t>NB Footwear Ltd</t>
  </si>
  <si>
    <t>NBFOOT</t>
  </si>
  <si>
    <t>SBI Nifty Consumption ETF</t>
  </si>
  <si>
    <t>SBIETFCON</t>
  </si>
  <si>
    <t>Pasari Spinning Mills Ltd</t>
  </si>
  <si>
    <t>PASARI</t>
  </si>
  <si>
    <t>S M Gold Ltd</t>
  </si>
  <si>
    <t>SMGOLD</t>
  </si>
  <si>
    <t>Beryl Drugs Ltd</t>
  </si>
  <si>
    <t>BERLDRG</t>
  </si>
  <si>
    <t>Esha Media Research Ltd</t>
  </si>
  <si>
    <t>ESHAMEDIA</t>
  </si>
  <si>
    <t>York Exports Ltd</t>
  </si>
  <si>
    <t>YORKEXP</t>
  </si>
  <si>
    <t>DSP Nifty Midcap 150 Quality 50 ETF</t>
  </si>
  <si>
    <t>MIDQ50ADD</t>
  </si>
  <si>
    <t>Maitri Enterprises Ltd</t>
  </si>
  <si>
    <t>MAITRI</t>
  </si>
  <si>
    <t>Norben Tea and Exports Ltd</t>
  </si>
  <si>
    <t>NORBTEAEXP</t>
  </si>
  <si>
    <t>DAPS Advertising Ltd</t>
  </si>
  <si>
    <t>DAPS</t>
  </si>
  <si>
    <t>White Organic Retail Ltd</t>
  </si>
  <si>
    <t>WORL</t>
  </si>
  <si>
    <t>Sumeru Industries Ltd</t>
  </si>
  <si>
    <t>SUMERUIND</t>
  </si>
  <si>
    <t>HDFC Nifty50 Value 20 ETF</t>
  </si>
  <si>
    <t>HDFCVALUE</t>
  </si>
  <si>
    <t>United Interactive Ltd</t>
  </si>
  <si>
    <t>UNITEDINT</t>
  </si>
  <si>
    <t>Mitshi India Ltd</t>
  </si>
  <si>
    <t>MITSHI</t>
  </si>
  <si>
    <t>Koura Fine Diamond Jewelry Ltd</t>
  </si>
  <si>
    <t>KOURA</t>
  </si>
  <si>
    <t>Skyline Ventures India Ltd</t>
  </si>
  <si>
    <t>SKILVEN</t>
  </si>
  <si>
    <t>Sovereign Diamonds Ltd</t>
  </si>
  <si>
    <t>SOVERDIA</t>
  </si>
  <si>
    <t>Ortin Global Ltd</t>
  </si>
  <si>
    <t>ORTINLAB</t>
  </si>
  <si>
    <t>Manav Infra Projects Ltd</t>
  </si>
  <si>
    <t>MANAV</t>
  </si>
  <si>
    <t>Amforge Industries Ltd</t>
  </si>
  <si>
    <t>AMFORG</t>
  </si>
  <si>
    <t>Orosil Smiths India Ltd</t>
  </si>
  <si>
    <t>OROSMITHS</t>
  </si>
  <si>
    <t>Coastal Roadways Ltd</t>
  </si>
  <si>
    <t>COARO</t>
  </si>
  <si>
    <t>Octal Credit Capital Ltd</t>
  </si>
  <si>
    <t>OCTAL</t>
  </si>
  <si>
    <t>Tata Nifty India Digital Exchange Traded Fund</t>
  </si>
  <si>
    <t>TNIDETF</t>
  </si>
  <si>
    <t>Svaraj Trading and Agencies Ltd</t>
  </si>
  <si>
    <t>ZSVARAJT</t>
  </si>
  <si>
    <t>GTN Textiles Ltd</t>
  </si>
  <si>
    <t>GTNTEX</t>
  </si>
  <si>
    <t>Yashraj Containeurs Ltd</t>
  </si>
  <si>
    <t>YASHRAJC</t>
  </si>
  <si>
    <t>Integrated Capital Services Ltd</t>
  </si>
  <si>
    <t>ICSL</t>
  </si>
  <si>
    <t>Sterling Greenwoods Ltd</t>
  </si>
  <si>
    <t>STRGRENWO</t>
  </si>
  <si>
    <t>Sri Nachammai Cotton Mills Ltd</t>
  </si>
  <si>
    <t>SRINACHA</t>
  </si>
  <si>
    <t>HDFC Nifty 100 ETF</t>
  </si>
  <si>
    <t>HDFCNIF100</t>
  </si>
  <si>
    <t>Dalal Street Investments Ltd</t>
  </si>
  <si>
    <t>DSINVEST</t>
  </si>
  <si>
    <t>NPR Finance Ltd</t>
  </si>
  <si>
    <t>NPRFIN</t>
  </si>
  <si>
    <t>Kotak Nifty Midcap 50 ETF</t>
  </si>
  <si>
    <t>MIDCAP</t>
  </si>
  <si>
    <t>Vivo Collaboration Solutions Ltd</t>
  </si>
  <si>
    <t>VIVO</t>
  </si>
  <si>
    <t>Prism Medico and Pharmacy Ltd</t>
  </si>
  <si>
    <t>PRISMMEDI</t>
  </si>
  <si>
    <t>Rajasthan Tube Manufacturing Co Ltd</t>
  </si>
  <si>
    <t>RAJTUBE</t>
  </si>
  <si>
    <t>Gilada Finance and Investments Ltd</t>
  </si>
  <si>
    <t>GILADAFINS</t>
  </si>
  <si>
    <t>Triliance Polymers Ltd</t>
  </si>
  <si>
    <t>TRILIANCE</t>
  </si>
  <si>
    <t>Tokyo Finance Ltd</t>
  </si>
  <si>
    <t>TOKYOFIN</t>
  </si>
  <si>
    <t>Alexander Stamps and Coin Ltd</t>
  </si>
  <si>
    <t>ALEXANDER</t>
  </si>
  <si>
    <t>Konark Synthetic Ltd</t>
  </si>
  <si>
    <t>KONARKSY</t>
  </si>
  <si>
    <t>Moongipa Capital Finance Ltd</t>
  </si>
  <si>
    <t>MONGIPA</t>
  </si>
  <si>
    <t>Vikalp Securities Ltd</t>
  </si>
  <si>
    <t>VIKALPS</t>
  </si>
  <si>
    <t>R J Shah and Company Ltd</t>
  </si>
  <si>
    <t>RJSHAH</t>
  </si>
  <si>
    <t>Disha Resources Ltd</t>
  </si>
  <si>
    <t>Globe Multi Ventures Ltd</t>
  </si>
  <si>
    <t>GLCL</t>
  </si>
  <si>
    <t>Sanathnagar Enterprises Ltd</t>
  </si>
  <si>
    <t>Asia Pack Ltd</t>
  </si>
  <si>
    <t>ASIAPAK</t>
  </si>
  <si>
    <t>Shree Hanuman Sugar &amp; Industries Ltd</t>
  </si>
  <si>
    <t>HANSUGAR</t>
  </si>
  <si>
    <t>Opal Luxury Time Products Ltd</t>
  </si>
  <si>
    <t>OPAL</t>
  </si>
  <si>
    <t>India Lease Development Ltd</t>
  </si>
  <si>
    <t>INDLEASE</t>
  </si>
  <si>
    <t>Amiable Logistics (India) Ltd</t>
  </si>
  <si>
    <t>AMIABLE</t>
  </si>
  <si>
    <t>Northlink Fiscal and Capital Services Ltd</t>
  </si>
  <si>
    <t>NORTHLINK</t>
  </si>
  <si>
    <t>Rapid Investments Ltd</t>
  </si>
  <si>
    <t>RAPIDIN</t>
  </si>
  <si>
    <t>Longview Tea Co Ltd</t>
  </si>
  <si>
    <t>LONTE</t>
  </si>
  <si>
    <t>Mirae Asset Hang Seng TECH ETF</t>
  </si>
  <si>
    <t>MAHKTECH</t>
  </si>
  <si>
    <t>Jattashankar Industries Ltd</t>
  </si>
  <si>
    <t>JATTAINDUS</t>
  </si>
  <si>
    <t>Times Green Energy (India) Ltd</t>
  </si>
  <si>
    <t>TIMESGREEN</t>
  </si>
  <si>
    <t>Triveni Enterprises Ltd</t>
  </si>
  <si>
    <t>TRIVENIENT</t>
  </si>
  <si>
    <t>Trinity League India Ltd</t>
  </si>
  <si>
    <t>TRINITYLEA</t>
  </si>
  <si>
    <t>Meyer Apparel Ltd</t>
  </si>
  <si>
    <t>Kakatiya Textiles Ltd</t>
  </si>
  <si>
    <t>KAKTEX</t>
  </si>
  <si>
    <t>Abhishek Finlease Ltd</t>
  </si>
  <si>
    <t>ABHIFIN</t>
  </si>
  <si>
    <t>Mehta Integrated Finance Ltd</t>
  </si>
  <si>
    <t>MEHIF</t>
  </si>
  <si>
    <t>Libord Securities Ltd</t>
  </si>
  <si>
    <t>LIBORD</t>
  </si>
  <si>
    <t>Raama Paper Mills Ltd</t>
  </si>
  <si>
    <t>RAMAPPR-B</t>
  </si>
  <si>
    <t>Modern Shares and Stockbrokers Ltd</t>
  </si>
  <si>
    <t>MODRNSH</t>
  </si>
  <si>
    <t>Esaar (India) Ltd</t>
  </si>
  <si>
    <t>ESARIND</t>
  </si>
  <si>
    <t>Vaxtex Cotfab Ltd</t>
  </si>
  <si>
    <t>VCL</t>
  </si>
  <si>
    <t>Supreme (India) Impex Ltd</t>
  </si>
  <si>
    <t>SIIL</t>
  </si>
  <si>
    <t>SK International Export Ltd</t>
  </si>
  <si>
    <t>SKIEL</t>
  </si>
  <si>
    <t>Transwind Infrastructures Ltd</t>
  </si>
  <si>
    <t>TRANSWIND</t>
  </si>
  <si>
    <t>SMVD Poly Pack Ltd</t>
  </si>
  <si>
    <t>SMVD</t>
  </si>
  <si>
    <t>Organic Coatings Ltd</t>
  </si>
  <si>
    <t>ORGCOAT</t>
  </si>
  <si>
    <t>Ashtasidhhi Industries Ltd</t>
  </si>
  <si>
    <t>GUJINV</t>
  </si>
  <si>
    <t>ICICI Prudential Nifty50 Value 20 ETF</t>
  </si>
  <si>
    <t>NV20IETF</t>
  </si>
  <si>
    <t>Radha Madhav Corp Ltd</t>
  </si>
  <si>
    <t>RMCL</t>
  </si>
  <si>
    <t>Artificial Electronics Intelligent Material Ltd</t>
  </si>
  <si>
    <t>AEIM</t>
  </si>
  <si>
    <t>Uniroyal Marine Exports Ltd</t>
  </si>
  <si>
    <t>UNRYLMA</t>
  </si>
  <si>
    <t>Jet infraventure Ltd</t>
  </si>
  <si>
    <t>JETINFRA</t>
  </si>
  <si>
    <t>Ekennis Software Service Ltd</t>
  </si>
  <si>
    <t>EKENNIS</t>
  </si>
  <si>
    <t>Sea TV Network Ltd</t>
  </si>
  <si>
    <t>SEATV</t>
  </si>
  <si>
    <t>Colinz Laboratories Ltd</t>
  </si>
  <si>
    <t>COLINZ</t>
  </si>
  <si>
    <t>Velox Industries Ltd</t>
  </si>
  <si>
    <t>VELOXIND</t>
  </si>
  <si>
    <t>Parmax Pharma Ltd</t>
  </si>
  <si>
    <t>PARMAX</t>
  </si>
  <si>
    <t>Norris Medicines Ltd</t>
  </si>
  <si>
    <t>NORRIS</t>
  </si>
  <si>
    <t>Amarnath Securities Ltd</t>
  </si>
  <si>
    <t>AMARSEC</t>
  </si>
  <si>
    <t>Manraj Housing Finance Ltd</t>
  </si>
  <si>
    <t>MANRAJH</t>
  </si>
  <si>
    <t>Shukra Bullions Ltd</t>
  </si>
  <si>
    <t>SKRABUL</t>
  </si>
  <si>
    <t>Amraworld Agrico Ltd</t>
  </si>
  <si>
    <t>AMRAAGRI</t>
  </si>
  <si>
    <t>Supertex Industries Ltd</t>
  </si>
  <si>
    <t>SUPERTEX</t>
  </si>
  <si>
    <t>Prima Agro Ltd</t>
  </si>
  <si>
    <t>PRIMAGR</t>
  </si>
  <si>
    <t>Panabyte Technologies Ltd</t>
  </si>
  <si>
    <t>PANABYTE</t>
  </si>
  <si>
    <t>Kush Industries Ltd</t>
  </si>
  <si>
    <t>KUSHIND</t>
  </si>
  <si>
    <t>Lippi Systems Ltd</t>
  </si>
  <si>
    <t>LIPPISYS</t>
  </si>
  <si>
    <t>Bisil Plast Ltd</t>
  </si>
  <si>
    <t>BISIL</t>
  </si>
  <si>
    <t>Amalgamated Electricity Company Ltd</t>
  </si>
  <si>
    <t>AMALGAM</t>
  </si>
  <si>
    <t>Synthiko Foils Ltd</t>
  </si>
  <si>
    <t>SYNTHFO</t>
  </si>
  <si>
    <t>Photoquip India Ltd</t>
  </si>
  <si>
    <t>PHOTOQUP</t>
  </si>
  <si>
    <t>Jagsonpal Finance and Leasing Ltd</t>
  </si>
  <si>
    <t>JAGSONFI</t>
  </si>
  <si>
    <t>Future Supply Chain Solutions Ltd</t>
  </si>
  <si>
    <t>FSC</t>
  </si>
  <si>
    <t>Shah Foods Ltd</t>
  </si>
  <si>
    <t>SHAHFOOD</t>
  </si>
  <si>
    <t>Raj Packaging Industries Ltd</t>
  </si>
  <si>
    <t>RAJPACK</t>
  </si>
  <si>
    <t>Harmony Capital Services Ltd</t>
  </si>
  <si>
    <t>HRMNYCP</t>
  </si>
  <si>
    <t>Perfect-Octave Media Projects Ltd</t>
  </si>
  <si>
    <t>OCTAVE</t>
  </si>
  <si>
    <t>Suryavanshi Spinning Mills Ltd</t>
  </si>
  <si>
    <t>SURYVANSP</t>
  </si>
  <si>
    <t>Padmanabh Alloys and Polymers Ltd</t>
  </si>
  <si>
    <t>PADALPO</t>
  </si>
  <si>
    <t>ICICI Prudential Nifty India Consumption ETF</t>
  </si>
  <si>
    <t>CONSUMIETF</t>
  </si>
  <si>
    <t>Prabhat Dairy Ltd</t>
  </si>
  <si>
    <t>PRABHAT</t>
  </si>
  <si>
    <t>Seasons Textiles Ltd</t>
  </si>
  <si>
    <t>SEASONST</t>
  </si>
  <si>
    <t>Bridge Securities Ltd</t>
  </si>
  <si>
    <t>BRIDGESE</t>
  </si>
  <si>
    <t>SI Capital &amp; Financial Services Ltd</t>
  </si>
  <si>
    <t>SICAPIT</t>
  </si>
  <si>
    <t>Cubical Financial Services Ltd</t>
  </si>
  <si>
    <t>CUBIFIN</t>
  </si>
  <si>
    <t>Simplex Mills Company Ltd</t>
  </si>
  <si>
    <t>SIMPLXMIL</t>
  </si>
  <si>
    <t>Saianand Commercial Ltd</t>
  </si>
  <si>
    <t>SAICOM</t>
  </si>
  <si>
    <t>Minaxi Textiles Ltd</t>
  </si>
  <si>
    <t>MINAXI</t>
  </si>
  <si>
    <t>Shree Steel Wire Ropes Ltd</t>
  </si>
  <si>
    <t>SSWRL</t>
  </si>
  <si>
    <t>Premier Ltd</t>
  </si>
  <si>
    <t>PREMIER</t>
  </si>
  <si>
    <t>Lords Ishwar Hotels Ltd</t>
  </si>
  <si>
    <t>LORDSHOTL</t>
  </si>
  <si>
    <t>Phyto Chem (India) Ltd</t>
  </si>
  <si>
    <t>PHYTO</t>
  </si>
  <si>
    <t>UTL Industries Ltd</t>
  </si>
  <si>
    <t>UTLINDS</t>
  </si>
  <si>
    <t>Indo Euro Indchem Ltd</t>
  </si>
  <si>
    <t>INDOEURO</t>
  </si>
  <si>
    <t>Jakharia Fabric Ltd</t>
  </si>
  <si>
    <t>JAKHARIA</t>
  </si>
  <si>
    <t>DSP Nifty 50 ETF</t>
  </si>
  <si>
    <t>NIFTY50ADD</t>
  </si>
  <si>
    <t>HDFC Nifty Private Bank ETF</t>
  </si>
  <si>
    <t>HDFCPVTBAN</t>
  </si>
  <si>
    <t>Surya India Ltd</t>
  </si>
  <si>
    <t>SURYAINDIA</t>
  </si>
  <si>
    <t>Sun Retail Ltd</t>
  </si>
  <si>
    <t>SUNRETAIL</t>
  </si>
  <si>
    <t>Panth Infinity Ltd</t>
  </si>
  <si>
    <t>PANTH</t>
  </si>
  <si>
    <t>Aditya BSL S&amp;P BSE Sensex ETF</t>
  </si>
  <si>
    <t>BSLSENETFG</t>
  </si>
  <si>
    <t>Gowra Leasing and Finance Ltd</t>
  </si>
  <si>
    <t>GOWRALE</t>
  </si>
  <si>
    <t>Jindal Leasefin Ltd</t>
  </si>
  <si>
    <t>JLL</t>
  </si>
  <si>
    <t>Rander Corp Ltd</t>
  </si>
  <si>
    <t>RANDER</t>
  </si>
  <si>
    <t>Market Creators Ltd</t>
  </si>
  <si>
    <t>MKTCREAT</t>
  </si>
  <si>
    <t>Nippon IN ETF Nifty 8-13 yr G-Sec Long Term Gilt</t>
  </si>
  <si>
    <t>LTGILTBEES</t>
  </si>
  <si>
    <t>Glittek Granites Ltd</t>
  </si>
  <si>
    <t>GLITTEKG</t>
  </si>
  <si>
    <t>S V Trading and Agencies Ltd</t>
  </si>
  <si>
    <t>ZSVTRADI</t>
  </si>
  <si>
    <t>Elegant Floriculture &amp; Agrotech (India) Ltd</t>
  </si>
  <si>
    <t>ELEFLOR</t>
  </si>
  <si>
    <t>Soma Papers and Industries Ltd</t>
  </si>
  <si>
    <t>SOMAPPR</t>
  </si>
  <si>
    <t>Rajputana Investment &amp; Finance Ltd</t>
  </si>
  <si>
    <t>RAJPUTANA</t>
  </si>
  <si>
    <t>Stellar Capital Services Ltd</t>
  </si>
  <si>
    <t>STELLAR</t>
  </si>
  <si>
    <t>Arunis Abode Ltd</t>
  </si>
  <si>
    <t>ARUNIS</t>
  </si>
  <si>
    <t>Sirohia &amp; Sons Ltd</t>
  </si>
  <si>
    <t>SIROHIA</t>
  </si>
  <si>
    <t>Southern Infosys Ltd</t>
  </si>
  <si>
    <t>SOUTHERNIN</t>
  </si>
  <si>
    <t>Sailani Tours N Travel Limited</t>
  </si>
  <si>
    <t>SAILANI</t>
  </si>
  <si>
    <t>Arihant's Securities Ltd</t>
  </si>
  <si>
    <t>ARISE</t>
  </si>
  <si>
    <t>Quantum Nifty 50 ETF</t>
  </si>
  <si>
    <t>QNIFTY</t>
  </si>
  <si>
    <t>Kairosoft AI Solutions Ltd</t>
  </si>
  <si>
    <t>PANKAJPIYUS</t>
  </si>
  <si>
    <t>Kuwer Industries Ltd</t>
  </si>
  <si>
    <t>KUWERIN</t>
  </si>
  <si>
    <t>Virgo Global Ltd</t>
  </si>
  <si>
    <t>VIRGOGLOB</t>
  </si>
  <si>
    <t>Eurotex Industries and Exports Ltd</t>
  </si>
  <si>
    <t>EUROTEXIND</t>
  </si>
  <si>
    <t>Catvision Ltd</t>
  </si>
  <si>
    <t>CATVISION</t>
  </si>
  <si>
    <t>Motilal Oswal S&amp;P BSE Low Volatility ETF</t>
  </si>
  <si>
    <t>MOLOWVOL</t>
  </si>
  <si>
    <t>Shangar Decor Ltd</t>
  </si>
  <si>
    <t>SHANGAR</t>
  </si>
  <si>
    <t>Shree Manufacturing Co Ltd</t>
  </si>
  <si>
    <t>SHRMFGC</t>
  </si>
  <si>
    <t>Galaxy Agrico Exports Ltd</t>
  </si>
  <si>
    <t>GALAGEX</t>
  </si>
  <si>
    <t>BCL Enterprises Ltd</t>
  </si>
  <si>
    <t>BCLENTERPR</t>
  </si>
  <si>
    <t>Univa Foods Ltd</t>
  </si>
  <si>
    <t>UNIVAFOODS</t>
  </si>
  <si>
    <t>Rajasthan Cylinders and Containers Ltd</t>
  </si>
  <si>
    <t>RCCL</t>
  </si>
  <si>
    <t>Navigant Corporate Advisors Ltd</t>
  </si>
  <si>
    <t>NAVIGANT</t>
  </si>
  <si>
    <t>Seven Hill Industries Ltd</t>
  </si>
  <si>
    <t>SEVENHILL</t>
  </si>
  <si>
    <t>Unjha Formulations Ltd</t>
  </si>
  <si>
    <t>UNJHAFOR</t>
  </si>
  <si>
    <t>Pratiksha Chemicals Ltd</t>
  </si>
  <si>
    <t>PRATIKSH</t>
  </si>
  <si>
    <t>Kalyani Commercials Ltd</t>
  </si>
  <si>
    <t>Vani Commercials Ltd</t>
  </si>
  <si>
    <t>VANICOM</t>
  </si>
  <si>
    <t>Soni Medicare Ltd</t>
  </si>
  <si>
    <t>SML</t>
  </si>
  <si>
    <t>Consecutive Investments &amp; Trading Co Ltd</t>
  </si>
  <si>
    <t>CITL</t>
  </si>
  <si>
    <t>Delta Industrial Resources Ltd</t>
  </si>
  <si>
    <t>DELTA</t>
  </si>
  <si>
    <t>Panafic Industrials Ltd</t>
  </si>
  <si>
    <t>PANAFIC</t>
  </si>
  <si>
    <t>Anjani Finance Ltd</t>
  </si>
  <si>
    <t>ANJANIFIN</t>
  </si>
  <si>
    <t>Shivagrico Implements Ltd</t>
  </si>
  <si>
    <t>SHIVAGR</t>
  </si>
  <si>
    <t>Bhagawati Oxygen Ltd</t>
  </si>
  <si>
    <t>BHAGWOX</t>
  </si>
  <si>
    <t>Photon Capital Advisors Ltd</t>
  </si>
  <si>
    <t>PHOTON</t>
  </si>
  <si>
    <t>Premier Synthetics Ltd</t>
  </si>
  <si>
    <t>PREMSYN</t>
  </si>
  <si>
    <t>Radaan Media Works India Ltd</t>
  </si>
  <si>
    <t>RADAAN</t>
  </si>
  <si>
    <t>Blue Coast Hotels Ltd</t>
  </si>
  <si>
    <t>BLUECOAST</t>
  </si>
  <si>
    <t>National Plywood Industries Ltd</t>
  </si>
  <si>
    <t>NATPLY</t>
  </si>
  <si>
    <t>Kotak Nifty Alpha 50 ETF</t>
  </si>
  <si>
    <t>ALPHA</t>
  </si>
  <si>
    <t>SC Agrotech Ltd</t>
  </si>
  <si>
    <t>SCAGRO</t>
  </si>
  <si>
    <t>Niraj Ispat Industries Ltd</t>
  </si>
  <si>
    <t>NIRAJISPAT</t>
  </si>
  <si>
    <t>Integrated Proteins Ltd</t>
  </si>
  <si>
    <t>INTEGFD</t>
  </si>
  <si>
    <t>Gallops Enterprise Ltd</t>
  </si>
  <si>
    <t>GALLOPENT</t>
  </si>
  <si>
    <t>SRU Steels Ltd</t>
  </si>
  <si>
    <t>SRUSTEELS</t>
  </si>
  <si>
    <t>Beryl Securities Ltd</t>
  </si>
  <si>
    <t>BERYLSE</t>
  </si>
  <si>
    <t>Risa International Ltd</t>
  </si>
  <si>
    <t>RISAINTL</t>
  </si>
  <si>
    <t>Kotak Nifty 100 Low Volatility 30 ETF</t>
  </si>
  <si>
    <t>LOWVOL1</t>
  </si>
  <si>
    <t>Millennium Online Solutions (India) Ltd</t>
  </si>
  <si>
    <t>MILLENNIUM</t>
  </si>
  <si>
    <t>Polycon International Ltd</t>
  </si>
  <si>
    <t>POLYCON</t>
  </si>
  <si>
    <t>Nippon India ETF Nifty 100</t>
  </si>
  <si>
    <t>NIF100BEES</t>
  </si>
  <si>
    <t>Shoora Designs Ltd</t>
  </si>
  <si>
    <t>SHOORA</t>
  </si>
  <si>
    <t>Pyxis Finvest Ltd</t>
  </si>
  <si>
    <t>PYXISFIN</t>
  </si>
  <si>
    <t>GCM Capital Advisors Ltd</t>
  </si>
  <si>
    <t>GCMCAPI</t>
  </si>
  <si>
    <t>Objectone Information Systems Ltd</t>
  </si>
  <si>
    <t>OONE</t>
  </si>
  <si>
    <t>Shukra Jewellery Ltd</t>
  </si>
  <si>
    <t>SHUKJEW</t>
  </si>
  <si>
    <t>Goenka Business &amp; Finance Ltd</t>
  </si>
  <si>
    <t>GBFL</t>
  </si>
  <si>
    <t>Shyamkamal Investments Ltd</t>
  </si>
  <si>
    <t>SHYMINV</t>
  </si>
  <si>
    <t>Aanchal Ispat Ltd</t>
  </si>
  <si>
    <t>AANCHALISP</t>
  </si>
  <si>
    <t>Creative Eye Ltd</t>
  </si>
  <si>
    <t>CREATIVEYE</t>
  </si>
  <si>
    <t>Sharpline Broadcast Ltd</t>
  </si>
  <si>
    <t>SHARPLINE</t>
  </si>
  <si>
    <t>Oswal Yarns Ltd</t>
  </si>
  <si>
    <t>OSWAYRN</t>
  </si>
  <si>
    <t>Filmcity Media Ltd</t>
  </si>
  <si>
    <t>FILME</t>
  </si>
  <si>
    <t>GSB Finance Ltd</t>
  </si>
  <si>
    <t>GSBFIN</t>
  </si>
  <si>
    <t>Eastcoast Steel Ltd</t>
  </si>
  <si>
    <t>ECSTSTL</t>
  </si>
  <si>
    <t>Munoth Communication Ltd</t>
  </si>
  <si>
    <t>MCLTD</t>
  </si>
  <si>
    <t>Senthil Infotek Ltd</t>
  </si>
  <si>
    <t>SENINFO</t>
  </si>
  <si>
    <t>Nippon India ETF Hang Seng BeES</t>
  </si>
  <si>
    <t>HNGSNGBEES</t>
  </si>
  <si>
    <t>Span Divergent Ltd</t>
  </si>
  <si>
    <t>SDL</t>
  </si>
  <si>
    <t>Raconteur Global Resources Ltd</t>
  </si>
  <si>
    <t>RACONTEUR</t>
  </si>
  <si>
    <t>Motilal Oswal Nasdaq Q50 ETF</t>
  </si>
  <si>
    <t>MONQ50</t>
  </si>
  <si>
    <t>Sab Events &amp; Governance Now Media Ltd</t>
  </si>
  <si>
    <t>SABEVENTS</t>
  </si>
  <si>
    <t>Swagtam Trading and Services Ltd</t>
  </si>
  <si>
    <t>SWAGTAM</t>
  </si>
  <si>
    <t>Bindal Exports Ltd</t>
  </si>
  <si>
    <t>BINDALEXPO</t>
  </si>
  <si>
    <t>Jointeca Education Solutions Ltd</t>
  </si>
  <si>
    <t>JOINTECAED</t>
  </si>
  <si>
    <t>CDG Petchem Ltd</t>
  </si>
  <si>
    <t>CDG</t>
  </si>
  <si>
    <t>Adinath Exim Resources Ltd</t>
  </si>
  <si>
    <t>ADIEXRE</t>
  </si>
  <si>
    <t>HDFC Nifty100 Quality 30 ETF</t>
  </si>
  <si>
    <t>HDFCQUAL</t>
  </si>
  <si>
    <t>Tulasee Bio-Ethanol Ltd</t>
  </si>
  <si>
    <t>TULASEEBIOE</t>
  </si>
  <si>
    <t>Oil &amp; Gas Refining &amp; Marketing</t>
  </si>
  <si>
    <t>Euro-Leder Fashion Ltd</t>
  </si>
  <si>
    <t>EUROLED</t>
  </si>
  <si>
    <t>Longspur International Ventures Ltd</t>
  </si>
  <si>
    <t>CONFINT</t>
  </si>
  <si>
    <t>Shakti Press Ltd</t>
  </si>
  <si>
    <t>SHAKTIPR</t>
  </si>
  <si>
    <t>Ganga Pharmaceuticals Ltd</t>
  </si>
  <si>
    <t>GANGAPHARM</t>
  </si>
  <si>
    <t>Mahan Industries Ltd</t>
  </si>
  <si>
    <t>MAHANIN</t>
  </si>
  <si>
    <t>Subhash Silk Mills Ltd</t>
  </si>
  <si>
    <t>SUBSM</t>
  </si>
  <si>
    <t>Bazel International Ltd</t>
  </si>
  <si>
    <t>BAZELINTER</t>
  </si>
  <si>
    <t>F G P Ltd</t>
  </si>
  <si>
    <t>FGP</t>
  </si>
  <si>
    <t>Suumaya Corporation Ltd</t>
  </si>
  <si>
    <t>SUUMAYA</t>
  </si>
  <si>
    <t>Setubandhan Infrastructure Ltd</t>
  </si>
  <si>
    <t>SETUINFRA</t>
  </si>
  <si>
    <t>K Z Leasing and Finance Ltd</t>
  </si>
  <si>
    <t>KZLFIN</t>
  </si>
  <si>
    <t>Prime Capital Market Ltd</t>
  </si>
  <si>
    <t>PRIMECAPM</t>
  </si>
  <si>
    <t>Zinema Media and Entertainment Ltd</t>
  </si>
  <si>
    <t>ZINEMA</t>
  </si>
  <si>
    <t>Olympic Oil Industries Ltd</t>
  </si>
  <si>
    <t>OLYOI</t>
  </si>
  <si>
    <t>Abhinav Leasing &amp; Finance Ltd</t>
  </si>
  <si>
    <t>ALFL</t>
  </si>
  <si>
    <t>Kandagiri Spinning Millis Ltd</t>
  </si>
  <si>
    <t>KANDAGIRI</t>
  </si>
  <si>
    <t>Gujarat Cotex Ltd</t>
  </si>
  <si>
    <t>GUJCOTEX</t>
  </si>
  <si>
    <t>Net Pix Shorts Digital Media Ltd</t>
  </si>
  <si>
    <t>NETPIX</t>
  </si>
  <si>
    <t>RGF Capital Markets Ltd</t>
  </si>
  <si>
    <t>RGF</t>
  </si>
  <si>
    <t>Accord Synergy Ltd</t>
  </si>
  <si>
    <t>ACCORD</t>
  </si>
  <si>
    <t>VCU Data Management Ltd</t>
  </si>
  <si>
    <t>VCU</t>
  </si>
  <si>
    <t>Quantum Build-Tech Ltd</t>
  </si>
  <si>
    <t>QUANTBUILD</t>
  </si>
  <si>
    <t>Ladam Affordable Housing Ltd</t>
  </si>
  <si>
    <t>LAHL</t>
  </si>
  <si>
    <t>Taparia Tools Ltd</t>
  </si>
  <si>
    <t>TAPARIA</t>
  </si>
  <si>
    <t>Ramgopal Polytex Ltd</t>
  </si>
  <si>
    <t>RAMGOPOLY</t>
  </si>
  <si>
    <t>VB Industries Ltd</t>
  </si>
  <si>
    <t>VBIND</t>
  </si>
  <si>
    <t>Adline Chem Lab Ltd</t>
  </si>
  <si>
    <t>ADLINE</t>
  </si>
  <si>
    <t>Chemo Pharma Laboratories Ltd</t>
  </si>
  <si>
    <t>CHEMOPH</t>
  </si>
  <si>
    <t>Welterman International Ltd</t>
  </si>
  <si>
    <t>WELTI</t>
  </si>
  <si>
    <t>Gagan Gases Ltd</t>
  </si>
  <si>
    <t>GAGAN</t>
  </si>
  <si>
    <t>Vaksons Automobiles Ltd</t>
  </si>
  <si>
    <t>NAKSH</t>
  </si>
  <si>
    <t>Sabrimala Industries India Ltd</t>
  </si>
  <si>
    <t>Flora Corporation Ltd</t>
  </si>
  <si>
    <t>FLORACORP</t>
  </si>
  <si>
    <t>C J Gelatine Products Ltd</t>
  </si>
  <si>
    <t>CJGEL</t>
  </si>
  <si>
    <t>Interactive Financial Services Ltd</t>
  </si>
  <si>
    <t>IFINSER</t>
  </si>
  <si>
    <t>Minolta Finance Ltd</t>
  </si>
  <si>
    <t>MINOLTAF</t>
  </si>
  <si>
    <t>VR Woodart Ltd</t>
  </si>
  <si>
    <t>VRWODAR</t>
  </si>
  <si>
    <t>Amit International Ltd</t>
  </si>
  <si>
    <t>AMITINT</t>
  </si>
  <si>
    <t>Rich Universe Network Ltd</t>
  </si>
  <si>
    <t>RICHUNV</t>
  </si>
  <si>
    <t>IEC Education Ltd</t>
  </si>
  <si>
    <t>IECEDU</t>
  </si>
  <si>
    <t>Chemiesynth (Vapi) Ltd</t>
  </si>
  <si>
    <t>CHEMIESYNT</t>
  </si>
  <si>
    <t>HDFC Nifty Growth Sectors 15 ETF</t>
  </si>
  <si>
    <t>HDFCGROWTH</t>
  </si>
  <si>
    <t>Sanchay Finvest Ltd</t>
  </si>
  <si>
    <t>SANCF</t>
  </si>
  <si>
    <t>Dr Lalchandani Labs Ltd</t>
  </si>
  <si>
    <t>DLCL</t>
  </si>
  <si>
    <t>RLF Ltd</t>
  </si>
  <si>
    <t>RLF</t>
  </si>
  <si>
    <t>Enterprise International Ltd</t>
  </si>
  <si>
    <t>ENTRINT</t>
  </si>
  <si>
    <t>KMF Builders and Developers Ltd</t>
  </si>
  <si>
    <t>KMFBLDR</t>
  </si>
  <si>
    <t>OTCO International Ltd</t>
  </si>
  <si>
    <t>OTCO</t>
  </si>
  <si>
    <t>Dhyaani Tradeventtures Ltd</t>
  </si>
  <si>
    <t>DHYAANITR</t>
  </si>
  <si>
    <t>Integra Capital Ltd</t>
  </si>
  <si>
    <t>INTCAPL</t>
  </si>
  <si>
    <t>First Fintec Ltd</t>
  </si>
  <si>
    <t>FIRSTFIN</t>
  </si>
  <si>
    <t>Kumbhat Financial Services Ltd</t>
  </si>
  <si>
    <t>KUMPFIN</t>
  </si>
  <si>
    <t>ANS Industries Ltd</t>
  </si>
  <si>
    <t>ANSINDUS</t>
  </si>
  <si>
    <t>Symbiox Investment &amp; Trading Co Ltd</t>
  </si>
  <si>
    <t>SYMBIOX</t>
  </si>
  <si>
    <t>Siddha Ventures Ltd</t>
  </si>
  <si>
    <t>SIDDHA</t>
  </si>
  <si>
    <t>Rajath Finance Ltd</t>
  </si>
  <si>
    <t>RAJATH</t>
  </si>
  <si>
    <t>Lexoraa Industries Ltd</t>
  </si>
  <si>
    <t>SERVOTEACH</t>
  </si>
  <si>
    <t>Peeti Securities Ltd</t>
  </si>
  <si>
    <t>PEETISEC</t>
  </si>
  <si>
    <t>Nouveau Global Ventures Ltd</t>
  </si>
  <si>
    <t>NOUVEAU</t>
  </si>
  <si>
    <t>Mount Housing and Infrastructure Ltd</t>
  </si>
  <si>
    <t>MOUNT</t>
  </si>
  <si>
    <t>Foundry Fuel Products Ltd</t>
  </si>
  <si>
    <t>FFPL</t>
  </si>
  <si>
    <t>Universal Office Automation Ltd</t>
  </si>
  <si>
    <t>UNIOFFICE</t>
  </si>
  <si>
    <t>Fone4 Communications(India) Ltd</t>
  </si>
  <si>
    <t>FONE4</t>
  </si>
  <si>
    <t>Neo Infracon Ltd</t>
  </si>
  <si>
    <t>NEOINFRA</t>
  </si>
  <si>
    <t>Dhanvantri Jeevan Rekha Ltd</t>
  </si>
  <si>
    <t>ZDHJERK</t>
  </si>
  <si>
    <t>Kiran Print Pack Ltd</t>
  </si>
  <si>
    <t>KIRANPR</t>
  </si>
  <si>
    <t>Vision Cinemas Ltd</t>
  </si>
  <si>
    <t>VISIONCINE</t>
  </si>
  <si>
    <t>Kashyap Tele-Medicines Ltd</t>
  </si>
  <si>
    <t>KASHYAP</t>
  </si>
  <si>
    <t>NCC Blue Water Products Ltd</t>
  </si>
  <si>
    <t>NCCBLUE</t>
  </si>
  <si>
    <t>Chadha Papers Ltd</t>
  </si>
  <si>
    <t>CHADPAP</t>
  </si>
  <si>
    <t>Mercury Trade Links Ltd</t>
  </si>
  <si>
    <t>MERCTRD</t>
  </si>
  <si>
    <t>Bloom Dekor Ltd</t>
  </si>
  <si>
    <t>BLOOM</t>
  </si>
  <si>
    <t>Shashwat Furnishing Solutions Ltd</t>
  </si>
  <si>
    <t>SFSL</t>
  </si>
  <si>
    <t>Mystic Electronics Ltd</t>
  </si>
  <si>
    <t>MYSTICELE</t>
  </si>
  <si>
    <t>Bacil Pharma Ltd</t>
  </si>
  <si>
    <t>BACPHAR</t>
  </si>
  <si>
    <t>BKM Industries Ltd</t>
  </si>
  <si>
    <t>BKMINDST</t>
  </si>
  <si>
    <t>Tashi India Ltd</t>
  </si>
  <si>
    <t>TASHIND</t>
  </si>
  <si>
    <t>Jonjua Overseas Ltd</t>
  </si>
  <si>
    <t>JONJUA</t>
  </si>
  <si>
    <t>Industrial Conglomerates</t>
  </si>
  <si>
    <t>Nexus Surgical and Medicare Ltd</t>
  </si>
  <si>
    <t>NEXUSSURGL</t>
  </si>
  <si>
    <t>Sree Jayalakshmi Autospin Ltd</t>
  </si>
  <si>
    <t>SREEJAYA</t>
  </si>
  <si>
    <t>Super Bakers Ltd</t>
  </si>
  <si>
    <t>SUPERBAK</t>
  </si>
  <si>
    <t>Khandelwal Extractions Ltd</t>
  </si>
  <si>
    <t>ZKHANDEN</t>
  </si>
  <si>
    <t>HDFC Nifty NEXT 50 ETF</t>
  </si>
  <si>
    <t>HDFCNEXT50</t>
  </si>
  <si>
    <t>Shree Precoated Steels Ltd</t>
  </si>
  <si>
    <t>SPSL</t>
  </si>
  <si>
    <t>Haria Apparels Ltd</t>
  </si>
  <si>
    <t>HARIAAPL</t>
  </si>
  <si>
    <t>AMS Polymers Ltd</t>
  </si>
  <si>
    <t>AMS</t>
  </si>
  <si>
    <t>Ramsons Projects Ltd</t>
  </si>
  <si>
    <t>RAMSONS</t>
  </si>
  <si>
    <t>Jayatma Industries Ltd</t>
  </si>
  <si>
    <t>JAYIND</t>
  </si>
  <si>
    <t>Thirani Projects Ltd</t>
  </si>
  <si>
    <t>TPROJECT</t>
  </si>
  <si>
    <t>Mukta Agriculture Ltd</t>
  </si>
  <si>
    <t>MUKTA</t>
  </si>
  <si>
    <t>V B Desai Financial Services Ltd</t>
  </si>
  <si>
    <t>VBDESAI</t>
  </si>
  <si>
    <t>Narmada Macplast Drip Irrigation Systems Ltd</t>
  </si>
  <si>
    <t>NARMP</t>
  </si>
  <si>
    <t>Quantum Digital Vision (India) Ltd</t>
  </si>
  <si>
    <t>QUANTDIA</t>
  </si>
  <si>
    <t>Tamil Nadu Steel Tubes Ltd</t>
  </si>
  <si>
    <t>TNSTLTU</t>
  </si>
  <si>
    <t>UTI S&amp;P BSE Sensex Next 50 Exchange Traded Fund</t>
  </si>
  <si>
    <t>UTISXN50</t>
  </si>
  <si>
    <t>Hindustan Bio Sciences Ltd</t>
  </si>
  <si>
    <t>HINDBIO</t>
  </si>
  <si>
    <t>Goyal Associates Ltd</t>
  </si>
  <si>
    <t>GOYALASS</t>
  </si>
  <si>
    <t>J J Finance Corporation Ltd</t>
  </si>
  <si>
    <t>JJFINCOR</t>
  </si>
  <si>
    <t>Shree Salasar Investments Ltd</t>
  </si>
  <si>
    <t>SALSAIN</t>
  </si>
  <si>
    <t>Sybly Industries Ltd</t>
  </si>
  <si>
    <t>SYBLY</t>
  </si>
  <si>
    <t>Hittco Tools Ltd</t>
  </si>
  <si>
    <t>HITTCO</t>
  </si>
  <si>
    <t>Retro Green Revolution Ltd</t>
  </si>
  <si>
    <t>RGRL</t>
  </si>
  <si>
    <t>Tranway Technologies Ltd</t>
  </si>
  <si>
    <t>TRANWAY</t>
  </si>
  <si>
    <t>Neelkanth Rock-Minerals Ltd</t>
  </si>
  <si>
    <t>NEELKAN</t>
  </si>
  <si>
    <t>Aravali Securities and Finance Ltd</t>
  </si>
  <si>
    <t>ARAVALIS</t>
  </si>
  <si>
    <t>Ushakiran Finance Ltd</t>
  </si>
  <si>
    <t>USHAKIRA</t>
  </si>
  <si>
    <t>KOBO Biotech Ltd</t>
  </si>
  <si>
    <t>KOBO</t>
  </si>
  <si>
    <t>Axis Silver ETF</t>
  </si>
  <si>
    <t>AXISILVER</t>
  </si>
  <si>
    <t>Quasar India Ltd</t>
  </si>
  <si>
    <t>QUASAR</t>
  </si>
  <si>
    <t>Vinayak Polycon International Ltd</t>
  </si>
  <si>
    <t>VINAYAKPOL</t>
  </si>
  <si>
    <t>VXL Instruments Ltd</t>
  </si>
  <si>
    <t>VXLINSTR</t>
  </si>
  <si>
    <t>Promact Impex Ltd</t>
  </si>
  <si>
    <t>PROMACT</t>
  </si>
  <si>
    <t>Vision Corporation Ltd</t>
  </si>
  <si>
    <t>VISIONCO</t>
  </si>
  <si>
    <t>Agio Paper &amp; Industries Ltd</t>
  </si>
  <si>
    <t>AGIOPAPER</t>
  </si>
  <si>
    <t>Sri Amarnath Finance Ltd</t>
  </si>
  <si>
    <t>AMARNATH</t>
  </si>
  <si>
    <t>Krishna Capital and Securities Ltd</t>
  </si>
  <si>
    <t>KRISHNACAP</t>
  </si>
  <si>
    <t>Milestone Furniture Ltd</t>
  </si>
  <si>
    <t>MILEFUR</t>
  </si>
  <si>
    <t>Parker Agro Chem Exports Ltd</t>
  </si>
  <si>
    <t>PARKERAC</t>
  </si>
  <si>
    <t>Brijlaxmi Leasing &amp; Finance Ltd</t>
  </si>
  <si>
    <t>BRIJLEAS</t>
  </si>
  <si>
    <t>TeleCanor Global Ltd</t>
  </si>
  <si>
    <t>TELECANOR</t>
  </si>
  <si>
    <t>Hasti Finance Ltd</t>
  </si>
  <si>
    <t>HASTIFIN</t>
  </si>
  <si>
    <t>Clio Infotech Ltd</t>
  </si>
  <si>
    <t>CLIOINFO</t>
  </si>
  <si>
    <t>Kabra Commercial Ltd</t>
  </si>
  <si>
    <t>KCL</t>
  </si>
  <si>
    <t>Vaxfab Enterprises Ltd</t>
  </si>
  <si>
    <t>VEL</t>
  </si>
  <si>
    <t>Sheshadri Industries Ltd</t>
  </si>
  <si>
    <t>SHESHAINDS</t>
  </si>
  <si>
    <t>Shashank Traders Ltd</t>
  </si>
  <si>
    <t>SHASHANK</t>
  </si>
  <si>
    <t>Agarwal Fortune India Ltd</t>
  </si>
  <si>
    <t>AGARWAL</t>
  </si>
  <si>
    <t>Umiya Tubes Ltd</t>
  </si>
  <si>
    <t>UMIYA</t>
  </si>
  <si>
    <t>Kore Foods Ltd</t>
  </si>
  <si>
    <t>Wherrelz IT Solutions Ltd</t>
  </si>
  <si>
    <t>WITS</t>
  </si>
  <si>
    <t>Worldwide Aluminium Limited</t>
  </si>
  <si>
    <t>WWALUM</t>
  </si>
  <si>
    <t>Unishire Urban Infra Ltd</t>
  </si>
  <si>
    <t>UNISHIRE</t>
  </si>
  <si>
    <t>Trio Mercantile And Trading Ltd</t>
  </si>
  <si>
    <t>TRIOMERC</t>
  </si>
  <si>
    <t>AVI Products India Ltd</t>
  </si>
  <si>
    <t>APIL</t>
  </si>
  <si>
    <t>Stanpacks (India) Ltd</t>
  </si>
  <si>
    <t>STANPACK</t>
  </si>
  <si>
    <t>IGC Industries Ltd</t>
  </si>
  <si>
    <t>IGCIL</t>
  </si>
  <si>
    <t>Omnipotent Industries Ltd</t>
  </si>
  <si>
    <t>OMNIPOTENT</t>
  </si>
  <si>
    <t>SDC Techmedia Ltd</t>
  </si>
  <si>
    <t>SDC</t>
  </si>
  <si>
    <t>Ganon Products Ltd</t>
  </si>
  <si>
    <t>GANONPRO</t>
  </si>
  <si>
    <t>Ramchandra Leasing and Finance Ltd</t>
  </si>
  <si>
    <t>RLFL</t>
  </si>
  <si>
    <t>Jain Marmo Industries Ltd</t>
  </si>
  <si>
    <t>JAINMARMO</t>
  </si>
  <si>
    <t>Silver Pearl Hospitality &amp; Luxury Spaces Ltd</t>
  </si>
  <si>
    <t>SILVERPRL</t>
  </si>
  <si>
    <t>CMI Ltd</t>
  </si>
  <si>
    <t>CMICABLES</t>
  </si>
  <si>
    <t>Aris International Ltd</t>
  </si>
  <si>
    <t>ARISINT</t>
  </si>
  <si>
    <t>Suryo Foods and Industries Ltd</t>
  </si>
  <si>
    <t>SURFI</t>
  </si>
  <si>
    <t>Vardhman Concrete Ltd</t>
  </si>
  <si>
    <t>VARDHMAN</t>
  </si>
  <si>
    <t>Decillion Finance Ltd</t>
  </si>
  <si>
    <t>DFL</t>
  </si>
  <si>
    <t>Williamson Financial Services Ltd</t>
  </si>
  <si>
    <t>WILLIMFI</t>
  </si>
  <si>
    <t>Vintage Securities Ltd</t>
  </si>
  <si>
    <t>VINTAGES</t>
  </si>
  <si>
    <t>Mathew Easow Research Securities Ltd</t>
  </si>
  <si>
    <t>MATHEWE</t>
  </si>
  <si>
    <t>Ashram Online.com Ltd</t>
  </si>
  <si>
    <t>ASHRAM</t>
  </si>
  <si>
    <t>Sanco Industries Ltd</t>
  </si>
  <si>
    <t>SANCO</t>
  </si>
  <si>
    <t>G K Consultants Ltd</t>
  </si>
  <si>
    <t>GKCONS</t>
  </si>
  <si>
    <t>Golkonda Aluminium Extrusions Ltd</t>
  </si>
  <si>
    <t>GOLKONDA</t>
  </si>
  <si>
    <t>Bijoy Hans Ltd</t>
  </si>
  <si>
    <t>BIJHANS</t>
  </si>
  <si>
    <t>Gleam Fabmat Ltd</t>
  </si>
  <si>
    <t>GLEAM</t>
  </si>
  <si>
    <t>Ambassador Intra Holdings Ltd</t>
  </si>
  <si>
    <t>AIHL</t>
  </si>
  <si>
    <t>Integrated Hitech Ltd</t>
  </si>
  <si>
    <t>INTEGHIT</t>
  </si>
  <si>
    <t>iStreet Network Ltd</t>
  </si>
  <si>
    <t>ISTRNETWK</t>
  </si>
  <si>
    <t>Chambal Breweries and Distilleries Ltd</t>
  </si>
  <si>
    <t>CHMBBRW</t>
  </si>
  <si>
    <t>Kanungo Financiers Ltd</t>
  </si>
  <si>
    <t>KANUNGO</t>
  </si>
  <si>
    <t>Hanman Fit Ltd</t>
  </si>
  <si>
    <t>HANMAN</t>
  </si>
  <si>
    <t>HDFC Nifty200 Momentum 30 ETF</t>
  </si>
  <si>
    <t>HDFCMOMENT</t>
  </si>
  <si>
    <t>Amanaya Ventures Ltd</t>
  </si>
  <si>
    <t>AMANAYA</t>
  </si>
  <si>
    <t>Continental Controls Ltd</t>
  </si>
  <si>
    <t>CONTICON</t>
  </si>
  <si>
    <t>Satiate Agri Ltd</t>
  </si>
  <si>
    <t>SATAGRI</t>
  </si>
  <si>
    <t>Sharanam Infraproject and Trading Ltd</t>
  </si>
  <si>
    <t>SIPTL</t>
  </si>
  <si>
    <t>Beeyu Overseas Ltd</t>
  </si>
  <si>
    <t>BEEYU</t>
  </si>
  <si>
    <t>Vas Infrastructure Ltd</t>
  </si>
  <si>
    <t>VASINFRA</t>
  </si>
  <si>
    <t>Mega Nirman &amp; Industries Ltd</t>
  </si>
  <si>
    <t>MNIL</t>
  </si>
  <si>
    <t>Chandrima Mercantiles Ltd</t>
  </si>
  <si>
    <t>CHANDRIMA</t>
  </si>
  <si>
    <t>Oswal Overseas Ltd</t>
  </si>
  <si>
    <t>OSWALOR</t>
  </si>
  <si>
    <t>S G N Telecoms Ltd</t>
  </si>
  <si>
    <t>SGNTE</t>
  </si>
  <si>
    <t>Sungold Capital Ltd</t>
  </si>
  <si>
    <t>SUNGOLD</t>
  </si>
  <si>
    <t>Incon Engineers Ltd</t>
  </si>
  <si>
    <t>INCON</t>
  </si>
  <si>
    <t>Transpact Enterprises Ltd</t>
  </si>
  <si>
    <t>TRANSPACT</t>
  </si>
  <si>
    <t>Svarnim Trade Udyog Ltd</t>
  </si>
  <si>
    <t>SNIM</t>
  </si>
  <si>
    <t>Pankaj Polymers Ltd</t>
  </si>
  <si>
    <t>PANKAJPO</t>
  </si>
  <si>
    <t>SW Investments Ltd</t>
  </si>
  <si>
    <t>SW1</t>
  </si>
  <si>
    <t>Sophia Traexpo Ltd</t>
  </si>
  <si>
    <t>STRAEXPO</t>
  </si>
  <si>
    <t>CHD Chemicals Ltd</t>
  </si>
  <si>
    <t>CHDCHEM</t>
  </si>
  <si>
    <t>Voltaire Leasing and Finance Ltd</t>
  </si>
  <si>
    <t>VOLLF</t>
  </si>
  <si>
    <t>MPAgro Industries Ltd</t>
  </si>
  <si>
    <t>MPAGI</t>
  </si>
  <si>
    <t>ICICI Prudential Nifty Infrastructure ETF</t>
  </si>
  <si>
    <t>INFRAIETF</t>
  </si>
  <si>
    <t>Shri Ram Switchgears Ltd</t>
  </si>
  <si>
    <t>SRIRAM</t>
  </si>
  <si>
    <t>Mafia Trends Ltd</t>
  </si>
  <si>
    <t>MAFIA</t>
  </si>
  <si>
    <t>Ramasigns Industries Ltd</t>
  </si>
  <si>
    <t>RAMASIGNS</t>
  </si>
  <si>
    <t>Mayur Floorings Ltd</t>
  </si>
  <si>
    <t>MAYURFL</t>
  </si>
  <si>
    <t>Nihar Info Global Ltd</t>
  </si>
  <si>
    <t>NIHARINF</t>
  </si>
  <si>
    <t>Dhenu Buildcon Infra Ltd</t>
  </si>
  <si>
    <t>DHENUBUILD</t>
  </si>
  <si>
    <t>Ortel Communications Ltd</t>
  </si>
  <si>
    <t>ORTEL</t>
  </si>
  <si>
    <t>Nutech Global Ltd</t>
  </si>
  <si>
    <t>NUTECGLOB</t>
  </si>
  <si>
    <t>Motilal Oswal S&amp;P BSE Enhanced Value ETF</t>
  </si>
  <si>
    <t>MOVALUE</t>
  </si>
  <si>
    <t>Navoday Enterprises Ltd</t>
  </si>
  <si>
    <t>NAVODAYENT</t>
  </si>
  <si>
    <t>ADITYA BSL Nifty 200 Momentum 30 ETF</t>
  </si>
  <si>
    <t>MOMENTUM</t>
  </si>
  <si>
    <t>United Leasing &amp; Industries Ltd</t>
  </si>
  <si>
    <t>UNTTEMI</t>
  </si>
  <si>
    <t>Athena Constructions Ltd</t>
  </si>
  <si>
    <t>ATHCON</t>
  </si>
  <si>
    <t>Siddheswari Garments Ltd</t>
  </si>
  <si>
    <t>SIDDHEGA</t>
  </si>
  <si>
    <t>Wagend Infra Venture Ltd</t>
  </si>
  <si>
    <t>WAGEND</t>
  </si>
  <si>
    <t>Olympic Cards Ltd</t>
  </si>
  <si>
    <t>OLPCL</t>
  </si>
  <si>
    <t>Commercial Printing</t>
  </si>
  <si>
    <t>Purohit Construction Ltd</t>
  </si>
  <si>
    <t>PUROHITCON</t>
  </si>
  <si>
    <t>Jetmall Spices and Masala Ltd</t>
  </si>
  <si>
    <t>JETMALL</t>
  </si>
  <si>
    <t>BGIL Films &amp; Technologies Ltd</t>
  </si>
  <si>
    <t>BGIL</t>
  </si>
  <si>
    <t>Afloat Enterprises Ltd</t>
  </si>
  <si>
    <t>ADISHAKTI</t>
  </si>
  <si>
    <t>Unitech International Ltd</t>
  </si>
  <si>
    <t>UNITINT</t>
  </si>
  <si>
    <t>Aadi Industries Ltd</t>
  </si>
  <si>
    <t>AADIIND</t>
  </si>
  <si>
    <t>Raghunath International Ltd</t>
  </si>
  <si>
    <t>RAGHUNAT</t>
  </si>
  <si>
    <t>Aditya Ispat Ltd</t>
  </si>
  <si>
    <t>ADITYA</t>
  </si>
  <si>
    <t>Sunraj Diamond Exports Ltd</t>
  </si>
  <si>
    <t>SUNRAJDI</t>
  </si>
  <si>
    <t>Omni AX's Software Ltd</t>
  </si>
  <si>
    <t>OMNIAX</t>
  </si>
  <si>
    <t>Brawn Biotech Ltd</t>
  </si>
  <si>
    <t>BRAWN</t>
  </si>
  <si>
    <t>Simplex Papers Ltd</t>
  </si>
  <si>
    <t>SIMPLXPAP</t>
  </si>
  <si>
    <t>Citi Port Financial Services Ltd</t>
  </si>
  <si>
    <t>CITIPOR</t>
  </si>
  <si>
    <t>Prashant India Ltd</t>
  </si>
  <si>
    <t>PRSNTIN</t>
  </si>
  <si>
    <t>Motilal Oswal S&amp;P BSE Quality ETF</t>
  </si>
  <si>
    <t>MOQUALITY</t>
  </si>
  <si>
    <t>Motilal Oswal S&amp;P BSE Healthcare ETF</t>
  </si>
  <si>
    <t>MOHEALTH</t>
  </si>
  <si>
    <t>Aryan Share &amp; Stock Brokers Ltd</t>
  </si>
  <si>
    <t>ARYAN</t>
  </si>
  <si>
    <t>Jayatma Enterprises Ltd</t>
  </si>
  <si>
    <t>JAYATMA</t>
  </si>
  <si>
    <t>Coral Newsprints Ltd</t>
  </si>
  <si>
    <t>CORNE</t>
  </si>
  <si>
    <t>Tridev Infraestates Ltd</t>
  </si>
  <si>
    <t>ASHUTPM</t>
  </si>
  <si>
    <t>Typhoon Financial Services Ltd</t>
  </si>
  <si>
    <t>TFSL</t>
  </si>
  <si>
    <t>HDFC Nifty100 Low Volatility 30 ETF</t>
  </si>
  <si>
    <t>HDFCLOWVOL</t>
  </si>
  <si>
    <t>Gyan Developers and Builders Ltd</t>
  </si>
  <si>
    <t>GYANDEV</t>
  </si>
  <si>
    <t>Indra Industries Ltd</t>
  </si>
  <si>
    <t>INDRAIND</t>
  </si>
  <si>
    <t>East Buildtech Ltd</t>
  </si>
  <si>
    <t>EASTBUILD</t>
  </si>
  <si>
    <t>Explicit Finance Ltd</t>
  </si>
  <si>
    <t>EXPLICITFIN</t>
  </si>
  <si>
    <t>Lakshmi Precision Screws Ltd</t>
  </si>
  <si>
    <t>LAKPRE</t>
  </si>
  <si>
    <t>Pro Clb Global Ltd</t>
  </si>
  <si>
    <t>PROCLB</t>
  </si>
  <si>
    <t>JMG Corporation Ltd</t>
  </si>
  <si>
    <t>JMGCORP</t>
  </si>
  <si>
    <t>Gratex Industries Ltd</t>
  </si>
  <si>
    <t>GRATEXI</t>
  </si>
  <si>
    <t>Pradip Overseas Ltd</t>
  </si>
  <si>
    <t>PRADIP</t>
  </si>
  <si>
    <t>Ashiana Agro Industries Ltd</t>
  </si>
  <si>
    <t>ASHAI</t>
  </si>
  <si>
    <t>Modella Woollens Ltd</t>
  </si>
  <si>
    <t>MODWOOL</t>
  </si>
  <si>
    <t>Jainco Projects (India) Ltd</t>
  </si>
  <si>
    <t>JAINCO</t>
  </si>
  <si>
    <t>Penta Gold Ltd</t>
  </si>
  <si>
    <t>PENTAGOLD</t>
  </si>
  <si>
    <t>Looks Health Services Ltd</t>
  </si>
  <si>
    <t>LOOKS</t>
  </si>
  <si>
    <t>Ishaan Infrastructures and Shelters Ltd</t>
  </si>
  <si>
    <t>IISL</t>
  </si>
  <si>
    <t>International Data Management Ltd</t>
  </si>
  <si>
    <t>IDM</t>
  </si>
  <si>
    <t>Corporate Merchant Bankers Ltd</t>
  </si>
  <si>
    <t>CMBL</t>
  </si>
  <si>
    <t>Epsom Properties Ltd</t>
  </si>
  <si>
    <t>EPSOMPRO</t>
  </si>
  <si>
    <t>Fabino Enterprises Ltd</t>
  </si>
  <si>
    <t>FABINO</t>
  </si>
  <si>
    <t>52 Weeks Entertainment Ltd</t>
  </si>
  <si>
    <t>SHAQUAK</t>
  </si>
  <si>
    <t>Konndor Industries Ltd</t>
  </si>
  <si>
    <t>KONNDOR</t>
  </si>
  <si>
    <t>Aananda Lakshmi Spinning Mills Ltd</t>
  </si>
  <si>
    <t>AANANDALAK</t>
  </si>
  <si>
    <t>Ambitious Plastomac Company Ltd</t>
  </si>
  <si>
    <t>AMBIT</t>
  </si>
  <si>
    <t>Kotak Nifty MNC ETF</t>
  </si>
  <si>
    <t>MNC</t>
  </si>
  <si>
    <t>Progrex Ventures Ltd</t>
  </si>
  <si>
    <t>PROGREXV</t>
  </si>
  <si>
    <t>Ekam Leasing and Finance Co Ltd</t>
  </si>
  <si>
    <t>EKAMLEA</t>
  </si>
  <si>
    <t>Relic Technologies Ltd</t>
  </si>
  <si>
    <t>RELICTEC</t>
  </si>
  <si>
    <t>Kuber Udyog Ltd</t>
  </si>
  <si>
    <t>KUBERJI</t>
  </si>
  <si>
    <t>Svam Software Ltd</t>
  </si>
  <si>
    <t>SVAMSOF</t>
  </si>
  <si>
    <t>Kotak Nifty India Consumption ETF</t>
  </si>
  <si>
    <t>CONS</t>
  </si>
  <si>
    <t>Scintilla Commercial &amp; Credit Ltd</t>
  </si>
  <si>
    <t>SCC</t>
  </si>
  <si>
    <t>Mahalaxmi Seamless Ltd</t>
  </si>
  <si>
    <t>MAHALXSE</t>
  </si>
  <si>
    <t>Jyothi Infraventures Ltd</t>
  </si>
  <si>
    <t>JYOTHI</t>
  </si>
  <si>
    <t>Multipurpose Trading and Agencies Ltd</t>
  </si>
  <si>
    <t>ZMULTIPU</t>
  </si>
  <si>
    <t>ADITYA BSL Nifty 200 Quality 30 ETF</t>
  </si>
  <si>
    <t>NIFTYQLITY</t>
  </si>
  <si>
    <t>Cindrella Financial Services Ltd</t>
  </si>
  <si>
    <t>CINDRELL</t>
  </si>
  <si>
    <t>GSL Securities Ltd</t>
  </si>
  <si>
    <t>GSLSEC</t>
  </si>
  <si>
    <t>Capricorn Systems Global Solutions Ltd</t>
  </si>
  <si>
    <t>CAPRICORN</t>
  </si>
  <si>
    <t>Futuristic Securities Ltd</t>
  </si>
  <si>
    <t>FUTURSEC</t>
  </si>
  <si>
    <t>Innocorp Ltd</t>
  </si>
  <si>
    <t>INNOCORP</t>
  </si>
  <si>
    <t>Asia Capital Ltd</t>
  </si>
  <si>
    <t>ASIACAP</t>
  </si>
  <si>
    <t>Sashwat Technocrats Ltd</t>
  </si>
  <si>
    <t>SASHWAT</t>
  </si>
  <si>
    <t>Bharatiya Global Infomedia Ltd</t>
  </si>
  <si>
    <t>BGLOBAL</t>
  </si>
  <si>
    <t>Jayabharat Credit Ltd</t>
  </si>
  <si>
    <t>JAYBHCR</t>
  </si>
  <si>
    <t>Richa Industries Ltd</t>
  </si>
  <si>
    <t>RICHAIND</t>
  </si>
  <si>
    <t>Sujana Universal Industries Ltd</t>
  </si>
  <si>
    <t>SUJANAUNI</t>
  </si>
  <si>
    <t>P M Telelinnks Ltd</t>
  </si>
  <si>
    <t>PMTELELIN</t>
  </si>
  <si>
    <t>Pushpanjali Realms and Infratech Ltd</t>
  </si>
  <si>
    <t>PUSHPREALM</t>
  </si>
  <si>
    <t>Patidar Buildcon Ltd</t>
  </si>
  <si>
    <t>PATIDAR</t>
  </si>
  <si>
    <t>Ontic Finserve Ltd</t>
  </si>
  <si>
    <t>ONTIC</t>
  </si>
  <si>
    <t>Padmalaya Telefilms Ltd</t>
  </si>
  <si>
    <t>PADMALAYAT</t>
  </si>
  <si>
    <t>Galada Finance Ltd</t>
  </si>
  <si>
    <t>GALADAFIN</t>
  </si>
  <si>
    <t>Kaarya Facilities &amp; Services Ltd</t>
  </si>
  <si>
    <t>KAARYAFSL</t>
  </si>
  <si>
    <t>Datiware Maritime Infra Ltd</t>
  </si>
  <si>
    <t>DATIWARE</t>
  </si>
  <si>
    <t>Ganesh Holdings Ltd</t>
  </si>
  <si>
    <t>GANHOLD</t>
  </si>
  <si>
    <t>Mahaveer Infoway Ltd</t>
  </si>
  <si>
    <t>MINFY</t>
  </si>
  <si>
    <t>IMP Powers Ltd</t>
  </si>
  <si>
    <t>INDLMETER</t>
  </si>
  <si>
    <t>Karnimata Cold Storage Ltd</t>
  </si>
  <si>
    <t>KCSL</t>
  </si>
  <si>
    <t>Sikozy Realtors Ltd</t>
  </si>
  <si>
    <t>SIKOZY</t>
  </si>
  <si>
    <t>AVI Polymers Ltd</t>
  </si>
  <si>
    <t>AVI</t>
  </si>
  <si>
    <t>Space Incubatrics Technologies Ltd</t>
  </si>
  <si>
    <t>SPACEINCUBA</t>
  </si>
  <si>
    <t>Autoriders International Ltd</t>
  </si>
  <si>
    <t>AUTOINT</t>
  </si>
  <si>
    <t>Encode Packaging India Ltd</t>
  </si>
  <si>
    <t>ENCODE</t>
  </si>
  <si>
    <t>Mahasagar Travels Ltd</t>
  </si>
  <si>
    <t>MHSGRMS</t>
  </si>
  <si>
    <t>Amerise Biosciences Ltd</t>
  </si>
  <si>
    <t>AMERISE</t>
  </si>
  <si>
    <t>Pioneer Agro Extracts Ltd</t>
  </si>
  <si>
    <t>PIONAGR</t>
  </si>
  <si>
    <t>Jalan Transolutions (India) Ltd</t>
  </si>
  <si>
    <t>JALAN</t>
  </si>
  <si>
    <t>Ken Financial Services Ltd</t>
  </si>
  <si>
    <t>KENFIN</t>
  </si>
  <si>
    <t>Quintegra Solutions Ltd</t>
  </si>
  <si>
    <t>QUINTEGRA</t>
  </si>
  <si>
    <t>Shyama Infosys Ltd</t>
  </si>
  <si>
    <t>SHYAMAINFO</t>
  </si>
  <si>
    <t>Atharv Enterprises Ltd</t>
  </si>
  <si>
    <t>ATHARVENT</t>
  </si>
  <si>
    <t>Elango Industries Ltd</t>
  </si>
  <si>
    <t>ELANGO</t>
  </si>
  <si>
    <t>Gangotri Textiles Ltd</t>
  </si>
  <si>
    <t>GANGOTRI</t>
  </si>
  <si>
    <t>Shamrock Industrial Company Ltd</t>
  </si>
  <si>
    <t>SHAMROIN</t>
  </si>
  <si>
    <t>Desh Rakshak Aushdhalaya Ltd</t>
  </si>
  <si>
    <t>DESHRAK</t>
  </si>
  <si>
    <t>Shelter Infra Projects Ltd</t>
  </si>
  <si>
    <t>SIPL</t>
  </si>
  <si>
    <t>GCM Commodity &amp; Derivatives Ltd</t>
  </si>
  <si>
    <t>GCMCOMM</t>
  </si>
  <si>
    <t>S K S Textiles Ltd</t>
  </si>
  <si>
    <t>SKSTEXTILE</t>
  </si>
  <si>
    <t>Manipal Finance Corp Ltd</t>
  </si>
  <si>
    <t>MNPLFIN</t>
  </si>
  <si>
    <t>Mideast Portfolio Management Ltd</t>
  </si>
  <si>
    <t>MIDEASTP</t>
  </si>
  <si>
    <t>Vasa Retail and Overseas Ltd</t>
  </si>
  <si>
    <t>VASA</t>
  </si>
  <si>
    <t>Vallabh Steels Ltd</t>
  </si>
  <si>
    <t>VALLABHSQ</t>
  </si>
  <si>
    <t>Superior Finlease Ltd</t>
  </si>
  <si>
    <t>SUPERIOR</t>
  </si>
  <si>
    <t>Garodia Chemicals Ltd</t>
  </si>
  <si>
    <t>GARODCH</t>
  </si>
  <si>
    <t>Ashoka Refineries Ltd</t>
  </si>
  <si>
    <t>ASHOKRE</t>
  </si>
  <si>
    <t>Ahimsa Industries Ltd</t>
  </si>
  <si>
    <t>AHIMSA</t>
  </si>
  <si>
    <t>Crimson Metal Engineering Company Ltd</t>
  </si>
  <si>
    <t>CRIMSON</t>
  </si>
  <si>
    <t>Rajkot Investment Trust Ltd</t>
  </si>
  <si>
    <t>RAJKOTINV</t>
  </si>
  <si>
    <t>Aarcon Facilities Ltd</t>
  </si>
  <si>
    <t>RBGUPTA</t>
  </si>
  <si>
    <t>Krishna Filament Industries Ltd</t>
  </si>
  <si>
    <t>KRIFILIND</t>
  </si>
  <si>
    <t>Priya Ltd</t>
  </si>
  <si>
    <t>PRIYALT</t>
  </si>
  <si>
    <t>Classic Leasing &amp; Finance Ltd</t>
  </si>
  <si>
    <t>CLFL</t>
  </si>
  <si>
    <t>Lead Financial Services Ltd</t>
  </si>
  <si>
    <t>LEADFIN</t>
  </si>
  <si>
    <t>B J Duplex Boards Ltd</t>
  </si>
  <si>
    <t>BJDUP</t>
  </si>
  <si>
    <t>Dharani Finance Ltd</t>
  </si>
  <si>
    <t>DHARFIN</t>
  </si>
  <si>
    <t>T Spiritual World Ltd</t>
  </si>
  <si>
    <t>TSPIRITUAL</t>
  </si>
  <si>
    <t>Adjia Technologies Ltd</t>
  </si>
  <si>
    <t>ADJIA</t>
  </si>
  <si>
    <t>Systematix Securities Ltd</t>
  </si>
  <si>
    <t>SYTIXSE</t>
  </si>
  <si>
    <t>Purple Entertainment Ltd</t>
  </si>
  <si>
    <t>PURPLE</t>
  </si>
  <si>
    <t>Universal Arts Ltd</t>
  </si>
  <si>
    <t>UNIVARTS</t>
  </si>
  <si>
    <t>CKP Leisure Ltd</t>
  </si>
  <si>
    <t>CKPLEISURE</t>
  </si>
  <si>
    <t>Nippon India ETF Nifty 50 Shariah BeES</t>
  </si>
  <si>
    <t>SHARIABEES</t>
  </si>
  <si>
    <t>Regency Trust Ltd</t>
  </si>
  <si>
    <t>REGTRUS</t>
  </si>
  <si>
    <t>Jauss Polymers Ltd</t>
  </si>
  <si>
    <t>JAUSPOL</t>
  </si>
  <si>
    <t>Gravity (India) Ltd</t>
  </si>
  <si>
    <t>GRAVITY</t>
  </si>
  <si>
    <t>Kiran Syntex Ltd</t>
  </si>
  <si>
    <t>KIRANSY-B</t>
  </si>
  <si>
    <t>SS Infrastructure Development Consultants Ltd</t>
  </si>
  <si>
    <t>SSINFRA</t>
  </si>
  <si>
    <t>Fraser and Co Ltd</t>
  </si>
  <si>
    <t>FRASER</t>
  </si>
  <si>
    <t>Khyati Multimedia Entertainment Ltd</t>
  </si>
  <si>
    <t>KHYATI</t>
  </si>
  <si>
    <t>Shiva Suitings Ltd</t>
  </si>
  <si>
    <t>SHVSUIT</t>
  </si>
  <si>
    <t>Nikki Global Finance Ltd</t>
  </si>
  <si>
    <t>NIKKIGL</t>
  </si>
  <si>
    <t>People's Investment Ltd</t>
  </si>
  <si>
    <t>PEOPLIN</t>
  </si>
  <si>
    <t>Gopal Iron and Steels Company (Gujarat) Ltd</t>
  </si>
  <si>
    <t>GOPAIST</t>
  </si>
  <si>
    <t>Bansisons Tea Industries Ltd</t>
  </si>
  <si>
    <t>BANSTEA</t>
  </si>
  <si>
    <t>Hi-Klass Trading and Investment Ltd</t>
  </si>
  <si>
    <t>HIKLASS</t>
  </si>
  <si>
    <t>Jumbo Bag Ltd</t>
  </si>
  <si>
    <t>JUMBO</t>
  </si>
  <si>
    <t>Radhagobind Commercial Ltd</t>
  </si>
  <si>
    <t>RCL</t>
  </si>
  <si>
    <t>Heera Ispat Ltd</t>
  </si>
  <si>
    <t>HEERAISP</t>
  </si>
  <si>
    <t>Hemo Organic Ltd</t>
  </si>
  <si>
    <t>HEMORGANIC</t>
  </si>
  <si>
    <t>Checkpoint Trends Ltd</t>
  </si>
  <si>
    <t>CHECKPOINT</t>
  </si>
  <si>
    <t>Edelweiss Nifty 50 ETF</t>
  </si>
  <si>
    <t>NIFTYEES</t>
  </si>
  <si>
    <t>EMA India Ltd</t>
  </si>
  <si>
    <t>EMAINDIA</t>
  </si>
  <si>
    <t>CMM Infraprojects Ltd</t>
  </si>
  <si>
    <t>CMMIPL</t>
  </si>
  <si>
    <t>R R Securities Ltd</t>
  </si>
  <si>
    <t>RRSECUR</t>
  </si>
  <si>
    <t>Adarsh Mercantile Ltd</t>
  </si>
  <si>
    <t>ADARSH</t>
  </si>
  <si>
    <t>Eureka Industries Ltd</t>
  </si>
  <si>
    <t>EUREKAI</t>
  </si>
  <si>
    <t>Invesco India Nifty 50 ETF</t>
  </si>
  <si>
    <t>IVZINNIFTY</t>
  </si>
  <si>
    <t>Rajvir Industries Ltd</t>
  </si>
  <si>
    <t>RAJVIR</t>
  </si>
  <si>
    <t>MFS Intercorp Ltd</t>
  </si>
  <si>
    <t>MFSINTRCRP</t>
  </si>
  <si>
    <t>Pasupati Fincap Ltd</t>
  </si>
  <si>
    <t>PASUFIN</t>
  </si>
  <si>
    <t>Pagaria Energy Ltd</t>
  </si>
  <si>
    <t>WOMENNET</t>
  </si>
  <si>
    <t>Abhishek Infraventures Ltd</t>
  </si>
  <si>
    <t>ABHIINFRA</t>
  </si>
  <si>
    <t>Spectra Industries Ltd</t>
  </si>
  <si>
    <t>SPECTRA</t>
  </si>
  <si>
    <t>Tricom Fruit Products Ltd</t>
  </si>
  <si>
    <t>TRICOMFRU</t>
  </si>
  <si>
    <t>Padmanabh Industries Ltd</t>
  </si>
  <si>
    <t>PADMAIND</t>
  </si>
  <si>
    <t>Kuberan Global Edu Solutions Ltd</t>
  </si>
  <si>
    <t>KGES</t>
  </si>
  <si>
    <t>SSPN Finance Ltd</t>
  </si>
  <si>
    <t>SSPNFIN</t>
  </si>
  <si>
    <t>JLA Infraville Shoppers Ltd</t>
  </si>
  <si>
    <t>JSHL</t>
  </si>
  <si>
    <t>Broadline Retail</t>
  </si>
  <si>
    <t>Decorous Investment and Trading Co Ltd</t>
  </si>
  <si>
    <t>DITCO</t>
  </si>
  <si>
    <t>City Online Services Ltd</t>
  </si>
  <si>
    <t>CITYONLINE</t>
  </si>
  <si>
    <t>Nippon India ETF Nifty Dividend Opportunities 50</t>
  </si>
  <si>
    <t>DIVOPPBEES</t>
  </si>
  <si>
    <t>Shri Kalyan Holdings Ltd</t>
  </si>
  <si>
    <t>SHKALYN</t>
  </si>
  <si>
    <t>Arcee Industries Ltd</t>
  </si>
  <si>
    <t>ARCEEIN</t>
  </si>
  <si>
    <t>Natura Hue Chem Ltd</t>
  </si>
  <si>
    <t>NATHUEC</t>
  </si>
  <si>
    <t>Kovalam Investment and Trading Co Ltd</t>
  </si>
  <si>
    <t>ZKOVALIN</t>
  </si>
  <si>
    <t>Diksha Greens Ltd</t>
  </si>
  <si>
    <t>DGL</t>
  </si>
  <si>
    <t>SBL Infratech Ltd</t>
  </si>
  <si>
    <t>SBLI</t>
  </si>
  <si>
    <t>Thakkers Group Limited</t>
  </si>
  <si>
    <t>THAKKERS</t>
  </si>
  <si>
    <t>Saptak Chem and Business Ltd</t>
  </si>
  <si>
    <t>SCBL</t>
  </si>
  <si>
    <t>Tiaan Consumer Ltd</t>
  </si>
  <si>
    <t>TIAANC</t>
  </si>
  <si>
    <t>AAR Shyam India Investment Company Ltd</t>
  </si>
  <si>
    <t>AARSHYAM</t>
  </si>
  <si>
    <t>IDFC Nifty 50 ETF</t>
  </si>
  <si>
    <t>IDFNIFTYET</t>
  </si>
  <si>
    <t>Shivansh Finserve Ltd</t>
  </si>
  <si>
    <t>SHIVA</t>
  </si>
  <si>
    <t>SPV Global Trading Ltd</t>
  </si>
  <si>
    <t>SPVGLOBAL</t>
  </si>
  <si>
    <t>Kanel Industries Ltd</t>
  </si>
  <si>
    <t>KANELIND</t>
  </si>
  <si>
    <t>SVA India Ltd</t>
  </si>
  <si>
    <t>SVAINDIA</t>
  </si>
  <si>
    <t>Euro Asia Exports Ltd</t>
  </si>
  <si>
    <t>EUROASIA</t>
  </si>
  <si>
    <t>G D L Leasing and Finance Ltd</t>
  </si>
  <si>
    <t>GDLLEAS</t>
  </si>
  <si>
    <t>Gaekwar Mills Ltd</t>
  </si>
  <si>
    <t>ZGAEKWAR</t>
  </si>
  <si>
    <t>Stellant Securities (India) Ltd</t>
  </si>
  <si>
    <t>STELLANT</t>
  </si>
  <si>
    <t>Madhur Industries Ltd</t>
  </si>
  <si>
    <t>MADHURIND</t>
  </si>
  <si>
    <t>Transglobe Foods Ltd</t>
  </si>
  <si>
    <t>TRANSFD</t>
  </si>
  <si>
    <t>Jaihind Projects Ltd</t>
  </si>
  <si>
    <t>JAIHINDPRO</t>
  </si>
  <si>
    <t>Anand Projects Ltd</t>
  </si>
  <si>
    <t>ANANDPROJ</t>
  </si>
  <si>
    <t>Linaks Micro Electronics Ltd</t>
  </si>
  <si>
    <t>LINAKS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</si>
  <si>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</si>
  <si>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</si>
  <si>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</si>
  <si>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</si>
  <si>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</si>
  <si>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</si>
  <si>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</si>
  <si>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</si>
  <si>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Goldcoin Health Foods Ltd</t>
  </si>
  <si>
    <t>GOLDCOINHF</t>
  </si>
  <si>
    <t>ID Info Business Services Ltd</t>
  </si>
  <si>
    <t>IDINFO</t>
  </si>
  <si>
    <t>S R Industries Ltd</t>
  </si>
  <si>
    <t>SRIND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</si>
  <si>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</si>
  <si>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</si>
  <si>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</si>
  <si>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</si>
  <si>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</si>
  <si>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</si>
  <si>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</si>
  <si>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</si>
  <si>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</si>
  <si>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</si>
  <si>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</si>
  <si>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</si>
  <si>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</si>
  <si>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</si>
  <si>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</si>
  <si>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</si>
  <si>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</si>
  <si>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</si>
  <si>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</si>
  <si>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</si>
  <si>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</si>
  <si>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</si>
  <si>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</si>
  <si>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</si>
  <si>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</si>
  <si>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</si>
  <si>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</si>
  <si>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</si>
  <si>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</si>
  <si>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</si>
  <si>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</si>
  <si>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</si>
  <si>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</si>
  <si>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</si>
  <si>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</si>
  <si>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</si>
  <si>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</si>
  <si>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</si>
  <si>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</si>
  <si>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</si>
  <si>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</si>
  <si>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</si>
  <si>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</si>
  <si>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</si>
  <si>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</si>
  <si>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</si>
  <si>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</si>
  <si>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</si>
  <si>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</si>
  <si>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</si>
  <si>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</si>
  <si>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</si>
  <si>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</si>
  <si>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</si>
  <si>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</si>
  <si>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</si>
  <si>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</si>
  <si>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</si>
  <si>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</si>
  <si>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</si>
  <si>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</si>
  <si>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</si>
  <si>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</si>
  <si>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</si>
  <si>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</si>
  <si>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</si>
  <si>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</si>
  <si>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</si>
  <si>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</si>
  <si>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</si>
  <si>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PH Trading Ltd</t>
  </si>
  <si>
    <t>PHTRADING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</si>
  <si>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</si>
  <si>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</si>
  <si>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</si>
  <si>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</si>
  <si>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</si>
  <si>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</si>
  <si>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</si>
  <si>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</si>
  <si>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</si>
  <si>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</si>
  <si>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</si>
  <si>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</si>
  <si>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</si>
  <si>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</si>
  <si>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</si>
  <si>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</si>
  <si>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</si>
  <si>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</si>
  <si>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Melstar Information Technologies Ltd</t>
  </si>
  <si>
    <t>MELSTAR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</si>
  <si>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</si>
  <si>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</si>
  <si>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</si>
  <si>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</si>
  <si>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</si>
  <si>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</si>
  <si>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</si>
  <si>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</si>
  <si>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</si>
  <si>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</si>
  <si>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</si>
  <si>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</si>
  <si>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</si>
  <si>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</si>
  <si>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</si>
  <si>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</si>
  <si>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</si>
  <si>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</si>
  <si>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</si>
  <si>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</si>
  <si>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</si>
  <si>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</si>
  <si>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</si>
  <si>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</si>
  <si>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</si>
  <si>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</si>
  <si>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</si>
  <si>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</si>
  <si>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</si>
  <si>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</si>
  <si>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</si>
  <si>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</si>
  <si>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</si>
  <si>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</si>
  <si>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</si>
  <si>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</si>
  <si>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</si>
  <si>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</si>
  <si>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</si>
  <si>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</si>
  <si>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</si>
  <si>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</si>
  <si>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</si>
  <si>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</si>
  <si>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</si>
  <si>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</si>
  <si>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</si>
  <si>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</si>
  <si>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</si>
  <si>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</si>
  <si>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</si>
  <si>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</si>
  <si>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</si>
  <si>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</si>
  <si>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</si>
  <si>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</si>
  <si>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</si>
  <si>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</si>
  <si>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</si>
  <si>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</si>
  <si>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</si>
  <si>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</si>
  <si>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</si>
  <si>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</si>
  <si>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</si>
  <si>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</si>
  <si>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</si>
  <si>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</si>
  <si>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</si>
  <si>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</si>
  <si>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</si>
  <si>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</si>
  <si>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</si>
  <si>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</si>
  <si>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</si>
  <si>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</si>
  <si>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</si>
  <si>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</si>
  <si>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</si>
  <si>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</si>
  <si>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</si>
  <si>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</si>
  <si>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</si>
  <si>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</si>
  <si>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</si>
  <si>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</si>
  <si>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</si>
  <si>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</si>
  <si>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</si>
  <si>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</si>
  <si>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</si>
  <si>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</si>
  <si>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</si>
  <si>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</si>
  <si>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</si>
  <si>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</si>
  <si>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</si>
  <si>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</si>
  <si>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</si>
  <si>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</si>
  <si>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</si>
  <si>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</si>
  <si>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</si>
  <si>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</si>
  <si>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</si>
  <si>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</si>
  <si>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</si>
  <si>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</si>
  <si>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</si>
  <si>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</si>
  <si>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</si>
  <si>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</si>
  <si>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</si>
  <si>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</si>
  <si>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</si>
  <si>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</si>
  <si>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</si>
  <si>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</si>
  <si>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</si>
  <si>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</si>
  <si>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</si>
  <si>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</si>
  <si>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</si>
  <si>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</si>
  <si>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</si>
  <si>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</si>
  <si>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</si>
  <si>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</si>
  <si>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</si>
  <si>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</si>
  <si>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</si>
  <si>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</si>
  <si>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</si>
  <si>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</si>
  <si>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</si>
  <si>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</si>
  <si>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</si>
  <si>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</si>
  <si>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</si>
  <si>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</si>
  <si>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</si>
  <si>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</si>
  <si>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</si>
  <si>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</si>
  <si>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</si>
  <si>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</si>
  <si>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</si>
  <si>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</si>
  <si>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</si>
  <si>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</si>
  <si>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</si>
  <si>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</si>
  <si>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</si>
  <si>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</si>
  <si>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</si>
  <si>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</si>
  <si>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</si>
  <si>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</si>
  <si>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</si>
  <si>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</si>
  <si>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</si>
  <si>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</si>
  <si>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</si>
  <si>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</si>
  <si>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</si>
  <si>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</si>
  <si>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</si>
  <si>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</si>
  <si>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</si>
  <si>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</si>
  <si>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</si>
  <si>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</si>
  <si>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</si>
  <si>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</si>
  <si>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</si>
  <si>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</si>
  <si>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</si>
  <si>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</si>
  <si>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</si>
  <si>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</si>
  <si>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</si>
  <si>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</si>
  <si>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</si>
  <si>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</si>
  <si>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</si>
  <si>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</si>
  <si>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</si>
  <si>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</si>
  <si>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</si>
  <si>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</si>
  <si>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</si>
  <si>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</si>
  <si>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</si>
  <si>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</si>
  <si>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</si>
  <si>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</si>
  <si>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</si>
  <si>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</si>
  <si>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</si>
  <si>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</si>
  <si>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</si>
  <si>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</si>
  <si>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</si>
  <si>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</si>
  <si>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</si>
  <si>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</si>
  <si>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</si>
  <si>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</si>
  <si>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</si>
  <si>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</si>
  <si>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</si>
  <si>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</si>
  <si>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</si>
  <si>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</si>
  <si>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</si>
  <si>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</si>
  <si>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</si>
  <si>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</si>
  <si>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</si>
  <si>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</si>
  <si>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</si>
  <si>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</si>
  <si>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</si>
  <si>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</si>
  <si>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</si>
  <si>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</si>
  <si>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</si>
  <si>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</si>
  <si>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</si>
  <si>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</si>
  <si>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</si>
  <si>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</si>
  <si>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</si>
  <si>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</si>
  <si>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</si>
  <si>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</si>
  <si>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</si>
  <si>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</si>
  <si>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</si>
  <si>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</si>
  <si>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</si>
  <si>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</si>
  <si>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</si>
  <si>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</si>
  <si>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</si>
  <si>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</si>
  <si>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</si>
  <si>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</si>
  <si>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</si>
  <si>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</si>
  <si>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</si>
  <si>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</si>
  <si>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</si>
  <si>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</si>
  <si>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</si>
  <si>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</si>
  <si>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</si>
  <si>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</si>
  <si>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</si>
  <si>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</si>
  <si>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</si>
  <si>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</si>
  <si>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</si>
  <si>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</si>
  <si>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</si>
  <si>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</si>
  <si>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</si>
  <si>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</si>
  <si>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</si>
  <si>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</si>
  <si>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</si>
  <si>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</si>
  <si>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</si>
  <si>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</si>
  <si>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</si>
  <si>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</si>
  <si>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</si>
  <si>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</si>
  <si>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</si>
  <si>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</si>
  <si>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</si>
  <si>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</si>
  <si>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</si>
  <si>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</si>
  <si>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</si>
  <si>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</si>
  <si>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</si>
  <si>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</si>
  <si>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</si>
  <si>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</si>
  <si>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</si>
  <si>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</si>
  <si>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</si>
  <si>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</si>
  <si>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</si>
  <si>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</si>
  <si>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</si>
  <si>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</si>
  <si>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</si>
  <si>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</si>
  <si>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</si>
  <si>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</si>
  <si>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</si>
  <si>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</si>
  <si>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</si>
  <si>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</si>
  <si>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</si>
  <si>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</si>
  <si>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</si>
  <si>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</si>
  <si>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</si>
  <si>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</si>
  <si>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</si>
  <si>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</si>
  <si>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</si>
  <si>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</si>
  <si>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</si>
  <si>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</si>
  <si>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</si>
  <si>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</si>
  <si>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</si>
  <si>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</si>
  <si>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</si>
  <si>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</si>
  <si>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</si>
  <si>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</si>
  <si>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</si>
  <si>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</si>
  <si>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</si>
  <si>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</si>
  <si>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</si>
  <si>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</si>
  <si>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</si>
  <si>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</si>
  <si>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</si>
  <si>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</si>
  <si>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</si>
  <si>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</si>
  <si>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</si>
  <si>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</si>
  <si>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</si>
  <si>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</si>
  <si>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</si>
  <si>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</si>
  <si>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</si>
  <si>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</si>
  <si>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</si>
  <si>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</si>
  <si>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</si>
  <si>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</si>
  <si>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</si>
  <si>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</si>
  <si>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</si>
  <si>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</si>
  <si>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</si>
  <si>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</si>
  <si>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</si>
  <si>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</si>
  <si>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</si>
  <si>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</si>
  <si>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</si>
  <si>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</si>
  <si>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</si>
  <si>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</si>
  <si>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</si>
  <si>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</si>
  <si>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</si>
  <si>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</si>
  <si>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</si>
  <si>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</si>
  <si>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</si>
  <si>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</si>
  <si>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</si>
  <si>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</si>
  <si>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</si>
  <si>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</si>
  <si>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</si>
  <si>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</si>
  <si>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</si>
  <si>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</si>
  <si>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</si>
  <si>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</si>
  <si>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</si>
  <si>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</si>
  <si>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</si>
  <si>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</si>
  <si>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GROWEV</t>
  </si>
  <si>
    <t>MITCONPP</t>
  </si>
  <si>
    <t>Aditya Birla Sun Life Crisil 10 Year Gilt ETF</t>
  </si>
  <si>
    <t>GSEC10ABSL</t>
  </si>
  <si>
    <t>Sunlite Recycling Industries Ltd</t>
  </si>
  <si>
    <t>SUNLITE</t>
  </si>
  <si>
    <t>Positron Energy Ltd</t>
  </si>
  <si>
    <t>POSITRON</t>
  </si>
  <si>
    <t>Saraswati Saree Depot Ltd</t>
  </si>
  <si>
    <t>SSDL</t>
  </si>
  <si>
    <t>ICICI Prudential Nifty Metal ETF</t>
  </si>
  <si>
    <t>METALIETF</t>
  </si>
  <si>
    <t>Sharat Industries Ltd Partly Paidup</t>
  </si>
  <si>
    <t>SHARATPP</t>
  </si>
  <si>
    <t>Suraj Industries Ltd Partly Paid-up</t>
  </si>
  <si>
    <t>SURAJPP</t>
  </si>
  <si>
    <t>Solve Plastic Products Ltd</t>
  </si>
  <si>
    <t>BALCO</t>
  </si>
  <si>
    <t>Broach Lifecare Hospital Ltd</t>
  </si>
  <si>
    <t>BROACH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</si>
  <si>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</si>
  <si>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</si>
  <si>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</si>
  <si>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</si>
  <si>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</si>
  <si>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</si>
  <si>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</si>
  <si>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</si>
  <si>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</si>
  <si>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</si>
  <si>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</si>
  <si>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Consumer Services</t>
  </si>
  <si>
    <t>Services</t>
  </si>
  <si>
    <t>Capital Goods</t>
  </si>
  <si>
    <t>Consumer Durables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</si>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</sst>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1AD51B-CF72-4ADA-B2EC-C8FC49A4244A}" name="Table3" displayName="Table3" ref="A1:Z122" totalsRowShown="0">
  <autoFilter ref="A1:Z122" xr:uid="{721AD51B-CF72-4ADA-B2EC-C8FC49A4244A}"/>
  <sortState xmlns:xlrd2="http://schemas.microsoft.com/office/spreadsheetml/2017/richdata2" ref="A2:Z122">
    <sortCondition ref="Z1:Z122"/>
  </sortState>
  <tableColumns count="26">
    <tableColumn id="1" xr3:uid="{E77E8D06-A9C5-4D0E-9CDA-C014EF92A2A5}" name="Sub-Sector"/>
    <tableColumn id="2" xr3:uid="{7BC9B4AE-3A1A-43A8-854C-F2B9C5C5E6A4}" name="Count" dataDxfId="56">
      <calculatedColumnFormula>COUNTIFS(Table2[Sub-Sector],Table3[[#This Row],[Sub-Sector]])</calculatedColumnFormula>
    </tableColumn>
    <tableColumn id="3" xr3:uid="{A205D202-F593-45FF-BA7D-9BADBF946BFE}" name="Uptrend" dataDxfId="55">
      <calculatedColumnFormula>COUNTIFS(Table2[Sub-Sector],Table3[[#This Row],[Sub-Sector]],Table2[Uptrend],"Uptrend")/Table3[[#This Row],[Count]]</calculatedColumnFormula>
    </tableColumn>
    <tableColumn id="4" xr3:uid="{DDFBE864-F1F2-44BD-A94A-851FBB98A334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AC29BDEE-507A-4C31-B2EC-32A1B18FF1BF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3D79BC71-8921-4E66-8620-8FC5C5EA8CF5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006013D6-4784-4385-920B-63D1CF159369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80592A8D-5341-4F65-B0C3-16D65BA19432}" name="RSI" dataDxfId="50">
      <calculatedColumnFormula>COUNTIFS(Table2[Sub-Sector],Table3[[#This Row],[Sub-Sector]],Table2[RSI Exponential â€“ 14D],"&gt;=50")/Table3[[#This Row],[Count]]</calculatedColumnFormula>
    </tableColumn>
    <tableColumn id="9" xr3:uid="{82E15452-8030-40CA-B28B-F08516A4E392}" name="Relative Volume" dataDxfId="49">
      <calculatedColumnFormula>COUNTIFS(Table2[Sub-Sector],Table3[[#This Row],[Sub-Sector]],Table2[Relative Volume],"&gt;=1")/Table3[[#This Row],[Count]]</calculatedColumnFormula>
    </tableColumn>
    <tableColumn id="10" xr3:uid="{1909DDE0-7575-4AB1-871F-B146D00BFCDF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533F1C4E-A68B-4FFD-AFA0-23F20D9E4996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DF1BCDCE-EB48-45AC-816C-F340A0A98A69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AF5A440B-719F-46D4-9629-45E0A44A3548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030626F3-A965-4CA8-B579-F67F864652FC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A77CAABF-8AC8-4C33-9DB0-3B39553F211E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C2CB2CE1-1A0F-4B4A-A8E1-AF9987AB25D8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EC7C6810-FDAA-4E81-B25B-4073C95F747D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48CAD56F-F3EA-4599-A519-7074D1C05705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065B93F2-B300-4CC9-AD79-4895B3B690A4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B3E7D2EF-AEF4-4203-A01F-9C83FC286AA4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AF8922A2-F926-4781-A880-FF03ED356ED4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51E6C8DE-BE0B-4A4C-BB97-F577E95D6C64}" name="Sharpe Ratio" dataDxfId="36">
      <calculatedColumnFormula>COUNTIFS(Table2[Sub-Sector],Table3[[#This Row],[Sub-Sector]],Table2[Sharpe Ratio],"&gt;=0.10")/Table3[[#This Row],[Count]]</calculatedColumnFormula>
    </tableColumn>
    <tableColumn id="23" xr3:uid="{A93CA653-0334-4380-92D7-3DE1CEA6C761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B49FE609-F3B7-4A8E-AC41-71B3430A6E54}" name="Rank" dataDxfId="34">
      <calculatedColumnFormula>_xlfn.RANK.AVG(Table3[[#This Row],[Score]],Table3[Score],1)</calculatedColumnFormula>
    </tableColumn>
    <tableColumn id="25" xr3:uid="{60B391F3-C6E1-4645-8C38-B5226BE95BF8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79DC7CD5-CF22-4EF7-87E9-15E9072F209F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A8134-6332-4C22-A64F-86AE94DA1A56}" name="Table2" displayName="Table2" ref="A1:AV736" totalsRowShown="0">
  <sortState xmlns:xlrd2="http://schemas.microsoft.com/office/spreadsheetml/2017/richdata2" ref="A2:AV736">
    <sortCondition ref="AV1:AV736"/>
  </sortState>
  <tableColumns count="48">
    <tableColumn id="1" xr3:uid="{4CC4164C-0B4C-44D6-A020-3EDB432529E0}" name="Name"/>
    <tableColumn id="2" xr3:uid="{22D0870B-B2AD-44CA-961D-A4F5C9D58AB7}" name="Ticker"/>
    <tableColumn id="3" xr3:uid="{557F0943-99DE-41A5-8BD8-18E9F780FF76}" name="Industry"/>
    <tableColumn id="4" xr3:uid="{65E39969-5651-42EA-B62B-EC6412C9B589}" name="Sub-Sector"/>
    <tableColumn id="5" xr3:uid="{0F1106AA-7E68-4FCC-BFD3-684AD8EEDAD5}" name="Market Cap"/>
    <tableColumn id="6" xr3:uid="{F4140906-C41C-42EB-A561-F2E97C11AB57}" name="Close Price"/>
    <tableColumn id="7" xr3:uid="{2F0DF269-1835-48F0-9429-57B8E3C3D5F5}" name="1Y Return vs Nifty"/>
    <tableColumn id="18" xr3:uid="{BD0955CC-C241-48B8-883F-10C50EAB1B7E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8488C5B4-3257-4402-85E7-373FE4D3E5D8}" name="1M Return vs Nifty"/>
    <tableColumn id="19" xr3:uid="{B1AABB33-8B5F-4DFE-988E-44FFBDC8C29D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8F62D758-7714-41C8-AC11-6D2CC2F41BFD}" name="6M Return vs Nifty"/>
    <tableColumn id="20" xr3:uid="{88F73294-2DF6-4471-8768-5BAE6CECDCB0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43ED02AA-1339-4E25-80D9-7C6A756238F9}" name="1W Return vs Nifty"/>
    <tableColumn id="22" xr3:uid="{6EC8118B-6B17-48A1-A61B-6390AA2370FE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96289FBC-211D-4880-9010-AC06E0918EA5}" name="20D EMA" dataDxfId="27"/>
    <tableColumn id="11" xr3:uid="{00208A8B-FDB3-44A5-8CE2-0370E35EC386}" name="50D EMA"/>
    <tableColumn id="12" xr3:uid="{779E32E0-A9C2-4454-B5A0-856F3D071654}" name="200D EMA"/>
    <tableColumn id="13" xr3:uid="{7EDB9C8F-07FA-4F3B-B7E0-A34B6360275B}" name="RSI Exponential â€“ 14D"/>
    <tableColumn id="25" xr3:uid="{18B84075-4E8D-4748-91F5-A23A57ADCB83}" name="% Price above 20 EMA" dataDxfId="26">
      <calculatedColumnFormula>(Table2[[#This Row],[Close Price]]-Table2[[#This Row],[20D EMA]])/Table2[[#This Row],[20D EMA]]</calculatedColumnFormula>
    </tableColumn>
    <tableColumn id="24" xr3:uid="{CAD2E5E7-94C7-4E69-AF62-D6D88107887D}" name="% Price above 50 EMA" dataDxfId="25">
      <calculatedColumnFormula>(Table2[[#This Row],[Close Price]]-Table2[[#This Row],[50D EMA]])/Table2[[#This Row],[50D EMA]]</calculatedColumnFormula>
    </tableColumn>
    <tableColumn id="23" xr3:uid="{4460D5DD-A632-44D2-B85E-B19DB4EE411A}" name="% Price above 200 EMA" dataDxfId="24">
      <calculatedColumnFormula>(Table2[[#This Row],[Close Price]]-Table2[[#This Row],[200D EMA]])/Table2[[#This Row],[200D EMA]]</calculatedColumnFormula>
    </tableColumn>
    <tableColumn id="14" xr3:uid="{B51E4A4A-C38B-495A-9E2A-E6DDF9691D81}" name="Relative Volume"/>
    <tableColumn id="37" xr3:uid="{ED3A1029-4D86-434B-B60F-A740B3D489CA}" name="Day Low" dataDxfId="23"/>
    <tableColumn id="36" xr3:uid="{150BC2C5-DBFB-4F95-AEE6-B6EF4DE6C850}" name="Day High" dataDxfId="22"/>
    <tableColumn id="35" xr3:uid="{F1BADBDD-B4BF-40B9-B909-E4CD577370C3}" name="Current Week Low" dataDxfId="21"/>
    <tableColumn id="34" xr3:uid="{BA6BA4B6-27F1-40CF-A02B-886E14CD7F50}" name="Current Week High" dataDxfId="20"/>
    <tableColumn id="33" xr3:uid="{61B6A7F1-62C4-48B6-8ADA-5B656B986FBA}" name="Current Month Low" dataDxfId="19"/>
    <tableColumn id="32" xr3:uid="{91F8C7BE-7BB7-4F85-B23F-06224DDF3BAC}" name="Current Month High" dataDxfId="18"/>
    <tableColumn id="31" xr3:uid="{18A93E62-A620-4C33-A8F3-4E319FDA8F83}" name="% Away From Day Low" dataDxfId="17">
      <calculatedColumnFormula>(Table2[[#This Row],[Close Price]]/Table2[[#This Row],[Day Low]])-1</calculatedColumnFormula>
    </tableColumn>
    <tableColumn id="30" xr3:uid="{2866081A-3DFE-48EA-9539-925F165D56DB}" name="% Away From Day High" dataDxfId="16">
      <calculatedColumnFormula>(Table2[[#This Row],[Day High]]/Table2[[#This Row],[Close Price]])-1</calculatedColumnFormula>
    </tableColumn>
    <tableColumn id="29" xr3:uid="{CCE4D76C-AC13-4EEB-9456-97C46274A23D}" name="% Away From Current Week Low" dataDxfId="15">
      <calculatedColumnFormula>(Table2[[#This Row],[Close Price]]/Table2[[#This Row],[Current Week Low]])-1</calculatedColumnFormula>
    </tableColumn>
    <tableColumn id="28" xr3:uid="{59605574-FB17-4505-854E-B9CDB6E8242D}" name="% Away From Current Week High" dataDxfId="14">
      <calculatedColumnFormula>(Table2[[#This Row],[Current Week High]]/Table2[[#This Row],[Close Price]])-1</calculatedColumnFormula>
    </tableColumn>
    <tableColumn id="27" xr3:uid="{28967ABD-6D16-4969-897E-53240B86B66D}" name="% Away From Current Month Low" dataDxfId="13">
      <calculatedColumnFormula>(Table2[[#This Row],[Close Price]]/Table2[[#This Row],[Current Month Low]])-1</calculatedColumnFormula>
    </tableColumn>
    <tableColumn id="26" xr3:uid="{59E08BF4-71EE-4C06-A99C-A16347248465}" name="% Away From Current Month High" dataDxfId="12">
      <calculatedColumnFormula>(Table2[[#This Row],[Current Month High]]/Table2[[#This Row],[Close Price]])-1</calculatedColumnFormula>
    </tableColumn>
    <tableColumn id="15" xr3:uid="{2F6324C4-3E49-40B3-B328-C6B1A9A03EE5}" name="% Away From 52W High"/>
    <tableColumn id="16" xr3:uid="{B36E19BE-D422-48DD-81F0-8DB6DBC74951}" name="% Away From 52W Low"/>
    <tableColumn id="42" xr3:uid="{C901A42A-4B81-4047-ACB0-02DA03D2D427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F2549631-0AB2-4607-9956-B1132ED2B49C}" name="Relative Strength Sector Index" dataDxfId="10"/>
    <tableColumn id="40" xr3:uid="{49CAB4B5-475C-4EF3-8494-4E3967EDA515}" name="Relative Strength Sector Index - Zone" dataDxfId="9"/>
    <tableColumn id="39" xr3:uid="{8C404070-E48B-4464-BF9C-6C4D0F0851DA}" name="Rate of Change" dataDxfId="8"/>
    <tableColumn id="38" xr3:uid="{3A161028-174E-4DB9-804D-2C425C99189E}" name="Rate of Change - Zone" dataDxfId="7"/>
    <tableColumn id="17" xr3:uid="{22FF8E8D-6F36-41A4-A94A-FD8A831561EB}" name="Sharpe Ratio"/>
    <tableColumn id="43" xr3:uid="{1D518910-6452-42E9-9F18-EEF6D05B693C}" name="Sharpe Ratio Z-Score" dataDxfId="6">
      <calculatedColumnFormula>(Table2[[#This Row],[Sharpe Ratio]]-AVERAGE(Table2[Sharpe Ratio]))/_xlfn.STDEV.P(Table2[Sharpe Ratio])</calculatedColumnFormula>
    </tableColumn>
    <tableColumn id="44" xr3:uid="{1552DE5D-3A5C-4BCE-9E75-BCC6677BB36A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C11F1C87-39AC-4E47-91DF-8320F4B4FEB5}" name="Rank 1Y" dataDxfId="4">
      <calculatedColumnFormula>_xlfn.RANK.AVG(Table2[[#This Row],[1Y Return vs Nifty Z-Score]],Table2[1Y Return vs Nifty Z-Score])</calculatedColumnFormula>
    </tableColumn>
    <tableColumn id="46" xr3:uid="{A0CBB3C2-F63C-4596-B974-37BD6FE99870}" name="Rank 6M" dataDxfId="3">
      <calculatedColumnFormula>_xlfn.RANK.AVG(Table2[[#This Row],[6M Return vs Nifty Z-Score]],Table2[6M Return vs Nifty Z-Score])</calculatedColumnFormula>
    </tableColumn>
    <tableColumn id="47" xr3:uid="{96B7331C-1F24-4FAA-B62B-D2DF2E1516E9}" name="Rank Sharpe" dataDxfId="2">
      <calculatedColumnFormula>_xlfn.RANK.AVG(Table2[[#This Row],[Sharpe Ratio Z-Score]],Table2[Sharpe Ratio Z-Score])</calculatedColumnFormula>
    </tableColumn>
    <tableColumn id="48" xr3:uid="{B1B54466-5323-47B1-AC90-FB9E523D49CD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FF511-F2C7-4C8B-AD0D-49BCBBD449DF}" name="Table1" displayName="Table1" ref="A1:Q5031" totalsRowShown="0">
  <autoFilter ref="A1:Q5031" xr:uid="{177FF511-F2C7-4C8B-AD0D-49BCBBD449D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sortState xmlns:xlrd2="http://schemas.microsoft.com/office/spreadsheetml/2017/richdata2" ref="A2:Q1215">
    <sortCondition ref="Q1:Q5031"/>
  </sortState>
  <tableColumns count="17">
    <tableColumn id="1" xr3:uid="{873F4EB9-3AF9-411E-B511-4745D6FBD2C3}" name="Name"/>
    <tableColumn id="2" xr3:uid="{382DBDFE-4BC5-49F1-83E3-B84492CB7E32}" name="Ticker"/>
    <tableColumn id="17" xr3:uid="{5B62809B-1EB1-45FA-B889-E7E0333A2F1B}" name="Industry" dataDxfId="0"/>
    <tableColumn id="3" xr3:uid="{32420888-43E6-4E75-BA58-FF3FF187A59A}" name="Sub-Sector"/>
    <tableColumn id="4" xr3:uid="{97C3BE57-FC04-4D68-A75F-E0CFE229B968}" name="Market Cap"/>
    <tableColumn id="5" xr3:uid="{9811EC66-AF88-477E-8551-A909CCD4D4DF}" name="Close Price"/>
    <tableColumn id="6" xr3:uid="{4AC8AB00-2B14-472B-AC4D-DAA94D2BDFDF}" name="1Y Return vs Nifty"/>
    <tableColumn id="7" xr3:uid="{EF15B61E-251F-4687-A0AF-B23A2CAF3BE0}" name="1M Return vs Nifty"/>
    <tableColumn id="8" xr3:uid="{410092BC-272D-44ED-95A7-28D9A9FE3C00}" name="6M Return vs Nifty"/>
    <tableColumn id="9" xr3:uid="{CE58FCE6-E0EF-49DD-B33C-F446D9E65EDB}" name="1W Return vs Nifty"/>
    <tableColumn id="10" xr3:uid="{EAD8CB6C-A605-4F3B-ABFA-D44363A774AC}" name="50D EMA"/>
    <tableColumn id="11" xr3:uid="{5460749B-44AD-4115-805D-E62999DAE7E1}" name="200D EMA"/>
    <tableColumn id="12" xr3:uid="{3042D9E7-049E-4A63-8FFE-08FF1DC66AFC}" name="RSI Exponential â€“ 14D"/>
    <tableColumn id="13" xr3:uid="{56A2D80E-2CCD-417F-BB82-9A1C1BF86085}" name="Relative Volume"/>
    <tableColumn id="14" xr3:uid="{09665BCD-E107-4908-A3D8-2939B4674C1D}" name="% Away From 52W High"/>
    <tableColumn id="15" xr3:uid="{606385CD-4073-49BB-95E7-27C90661821D}" name="% Away From 52W Low"/>
    <tableColumn id="16" xr3:uid="{F221BCCA-12F9-48F6-9D20-1073F36E2C08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7B9D-C031-4853-AD02-D643E0069854}">
  <dimension ref="A1:Z122"/>
  <sheetViews>
    <sheetView topLeftCell="E1" workbookViewId="0">
      <selection activeCell="O2" sqref="O2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10348</v>
      </c>
      <c r="C1" t="s">
        <v>10334</v>
      </c>
      <c r="D1" t="s">
        <v>10349</v>
      </c>
      <c r="E1" t="s">
        <v>10350</v>
      </c>
      <c r="F1" t="s">
        <v>7</v>
      </c>
      <c r="G1" t="s">
        <v>5</v>
      </c>
      <c r="H1" t="s">
        <v>10351</v>
      </c>
      <c r="I1" t="s">
        <v>12</v>
      </c>
      <c r="J1" t="s">
        <v>10328</v>
      </c>
      <c r="K1" t="s">
        <v>10329</v>
      </c>
      <c r="L1" t="s">
        <v>10330</v>
      </c>
      <c r="M1" t="s">
        <v>10331</v>
      </c>
      <c r="N1" t="s">
        <v>10332</v>
      </c>
      <c r="O1" t="s">
        <v>10333</v>
      </c>
      <c r="P1" t="s">
        <v>13</v>
      </c>
      <c r="Q1" t="s">
        <v>14</v>
      </c>
      <c r="R1" t="s">
        <v>10352</v>
      </c>
      <c r="S1" t="s">
        <v>10320</v>
      </c>
      <c r="T1" t="s">
        <v>10321</v>
      </c>
      <c r="U1" t="s">
        <v>10338</v>
      </c>
      <c r="V1" t="s">
        <v>15</v>
      </c>
      <c r="W1" t="s">
        <v>10343</v>
      </c>
      <c r="X1" t="s">
        <v>10353</v>
      </c>
      <c r="Y1" t="s">
        <v>10354</v>
      </c>
      <c r="Z1" t="s">
        <v>10355</v>
      </c>
    </row>
    <row r="2" spans="1:26" x14ac:dyDescent="0.3">
      <c r="A2" t="s">
        <v>984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0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</v>
      </c>
      <c r="Z2">
        <f>_xlfn.RANK.AVG(Table3[[#This Row],[Score 2 ]],Table3[[Score 2 ]],1)</f>
        <v>2</v>
      </c>
    </row>
    <row r="3" spans="1:26" x14ac:dyDescent="0.3">
      <c r="A3" t="s">
        <v>742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1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154.5</v>
      </c>
      <c r="X3">
        <f>_xlfn.RANK.AVG(Table3[[#This Row],[Score]],Table3[Score],1)</f>
        <v>3.5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</v>
      </c>
      <c r="Z3">
        <f>_xlfn.RANK.AVG(Table3[[#This Row],[Score 2 ]],Table3[[Score 2 ]],1)</f>
        <v>2</v>
      </c>
    </row>
    <row r="4" spans="1:26" x14ac:dyDescent="0.3">
      <c r="A4" t="s">
        <v>421</v>
      </c>
      <c r="B4">
        <f>COUNTIFS(Table2[Sub-Sector],Table3[[#This Row],[Sub-Sector]])</f>
        <v>1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1</v>
      </c>
      <c r="K4" s="2">
        <f>COUNTIFS(Table2[Sub-Sector],Table3[[#This Row],[Sub-Sector]],Table2[% Away From Day High],"&lt;=0.05")/Table3[[#This Row],[Count]]</f>
        <v>0</v>
      </c>
      <c r="L4" s="2">
        <f>COUNTIFS(Table2[Sub-Sector],Table3[[#This Row],[Sub-Sector]],Table2[% Away From Current Week Low],"&gt;=0.05")/Table3[[#This Row],[Count]]</f>
        <v>1</v>
      </c>
      <c r="M4" s="2">
        <f>COUNTIFS(Table2[Sub-Sector],Table3[[#This Row],[Sub-Sector]],Table2[% Away From Current Week High],"&lt;=0.05")/Table3[[#This Row],[Count]]</f>
        <v>0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0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154.5</v>
      </c>
      <c r="X4">
        <f>_xlfn.RANK.AVG(Table3[[#This Row],[Score]],Table3[Score],1)</f>
        <v>3.5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</v>
      </c>
      <c r="Z4">
        <f>_xlfn.RANK.AVG(Table3[[#This Row],[Score 2 ]],Table3[[Score 2 ]],1)</f>
        <v>2</v>
      </c>
    </row>
    <row r="5" spans="1:26" x14ac:dyDescent="0.3">
      <c r="A5" t="s">
        <v>251</v>
      </c>
      <c r="B5">
        <f>COUNTIFS(Table2[Sub-Sector],Table3[[#This Row],[Sub-Sector]])</f>
        <v>2</v>
      </c>
      <c r="C5" s="2">
        <f>COUNTIFS(Table2[Sub-Sector],Table3[[#This Row],[Sub-Sector]],Table2[Uptrend],"Uptrend")/Table3[[#This Row],[Count]]</f>
        <v>0.5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0.5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0.5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0.5</v>
      </c>
      <c r="P5" s="2">
        <f>COUNTIFS(Table2[Sub-Sector],Table3[[#This Row],[Sub-Sector]],Table2[% Away From 52W High],"&lt;=10")/Table3[[#This Row],[Count]]</f>
        <v>0.5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275</v>
      </c>
      <c r="X5">
        <f>_xlfn.RANK.AVG(Table3[[#This Row],[Score]],Table3[Score],1)</f>
        <v>20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105.5</v>
      </c>
      <c r="Z5">
        <f>_xlfn.RANK.AVG(Table3[[#This Row],[Score 2 ]],Table3[[Score 2 ]],1)</f>
        <v>4</v>
      </c>
    </row>
    <row r="6" spans="1:26" x14ac:dyDescent="0.3">
      <c r="A6" t="s">
        <v>747</v>
      </c>
      <c r="B6">
        <f>COUNTIFS(Table2[Sub-Sector],Table3[[#This Row],[Sub-Sector]])</f>
        <v>3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1</v>
      </c>
      <c r="E6" s="2">
        <f>COUNTIFS(Table2[Sub-Sector],Table3[[#This Row],[Sub-Sector]],Table2[1M Return vs Nifty],"&gt;=5")/Table3[[#This Row],[Count]]</f>
        <v>1</v>
      </c>
      <c r="F6" s="2">
        <f>COUNTIFS(Table2[Sub-Sector],Table3[[#This Row],[Sub-Sector]],Table2[6M Return vs Nifty],"&gt;=10")/Table3[[#This Row],[Count]]</f>
        <v>0.33333333333333331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1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0.66666666666666663</v>
      </c>
      <c r="M6" s="2">
        <f>COUNTIFS(Table2[Sub-Sector],Table3[[#This Row],[Sub-Sector]],Table2[% Away From Current Week High],"&lt;=0.05")/Table3[[#This Row],[Count]]</f>
        <v>0.66666666666666663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0.66666666666666663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135.5</v>
      </c>
      <c r="X6">
        <f>_xlfn.RANK.AVG(Table3[[#This Row],[Score]],Table3[Score],1)</f>
        <v>2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</v>
      </c>
      <c r="Z6">
        <f>_xlfn.RANK.AVG(Table3[[#This Row],[Score 2 ]],Table3[[Score 2 ]],1)</f>
        <v>5</v>
      </c>
    </row>
    <row r="7" spans="1:26" x14ac:dyDescent="0.3">
      <c r="A7" t="s">
        <v>1163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0.66666666666666663</v>
      </c>
      <c r="F7" s="2">
        <f>COUNTIFS(Table2[Sub-Sector],Table3[[#This Row],[Sub-Sector]],Table2[6M Return vs Nifty],"&gt;=10")/Table3[[#This Row],[Count]]</f>
        <v>0.66666666666666663</v>
      </c>
      <c r="G7" s="2">
        <f>COUNTIFS(Table2[Sub-Sector],Table3[[#This Row],[Sub-Sector]],Table2[1Y Return vs Nifty],"&gt;=10")/Table3[[#This Row],[Count]]</f>
        <v>0.66666666666666663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0.66666666666666663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0.66666666666666663</v>
      </c>
      <c r="N7" s="2">
        <f>COUNTIFS(Table2[Sub-Sector],Table3[[#This Row],[Sub-Sector]],Table2[% Away From Current Month Low],"&gt;=0.05")/Table3[[#This Row],[Count]]</f>
        <v>1</v>
      </c>
      <c r="O7" s="2">
        <f>COUNTIFS(Table2[Sub-Sector],Table3[[#This Row],[Sub-Sector]],Table2[% Away From Current Month High],"&lt;=0.05")/Table3[[#This Row],[Count]]</f>
        <v>0.33333333333333331</v>
      </c>
      <c r="P7" s="2">
        <f>COUNTIFS(Table2[Sub-Sector],Table3[[#This Row],[Sub-Sector]],Table2[% Away From 52W High],"&lt;=10")/Table3[[#This Row],[Count]]</f>
        <v>0.66666666666666663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</v>
      </c>
      <c r="X7">
        <f>_xlfn.RANK.AVG(Table3[[#This Row],[Score]],Table3[Score],1)</f>
        <v>10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108.5</v>
      </c>
      <c r="Z7">
        <f>_xlfn.RANK.AVG(Table3[[#This Row],[Score 2 ]],Table3[[Score 2 ]],1)</f>
        <v>6</v>
      </c>
    </row>
    <row r="8" spans="1:26" x14ac:dyDescent="0.3">
      <c r="A8" t="s">
        <v>163</v>
      </c>
      <c r="B8">
        <f>COUNTIFS(Table2[Sub-Sector],Table3[[#This Row],[Sub-Sector]])</f>
        <v>10</v>
      </c>
      <c r="C8" s="2">
        <f>COUNTIFS(Table2[Sub-Sector],Table3[[#This Row],[Sub-Sector]],Table2[Uptrend],"Uptrend")/Table3[[#This Row],[Count]]</f>
        <v>0.7</v>
      </c>
      <c r="D8" s="2">
        <f>COUNTIFS(Table2[Sub-Sector],Table3[[#This Row],[Sub-Sector]],Table2[1W Return vs Nifty],"&gt;=5")/Table3[[#This Row],[Count]]</f>
        <v>0.1</v>
      </c>
      <c r="E8" s="2">
        <f>COUNTIFS(Table2[Sub-Sector],Table3[[#This Row],[Sub-Sector]],Table2[1M Return vs Nifty],"&gt;=5")/Table3[[#This Row],[Count]]</f>
        <v>0.7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0.8</v>
      </c>
      <c r="I8" s="2">
        <f>COUNTIFS(Table2[Sub-Sector],Table3[[#This Row],[Sub-Sector]],Table2[Relative Volume],"&gt;=1")/Table3[[#This Row],[Count]]</f>
        <v>0.3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0.9</v>
      </c>
      <c r="N8" s="2">
        <f>COUNTIFS(Table2[Sub-Sector],Table3[[#This Row],[Sub-Sector]],Table2[% Away From Current Month Low],"&gt;=0.05")/Table3[[#This Row],[Count]]</f>
        <v>0.9</v>
      </c>
      <c r="O8" s="2">
        <f>COUNTIFS(Table2[Sub-Sector],Table3[[#This Row],[Sub-Sector]],Table2[% Away From Current Month High],"&lt;=0.05")/Table3[[#This Row],[Count]]</f>
        <v>0.7</v>
      </c>
      <c r="P8" s="2">
        <f>COUNTIFS(Table2[Sub-Sector],Table3[[#This Row],[Sub-Sector]],Table2[% Away From 52W High],"&lt;=10")/Table3[[#This Row],[Count]]</f>
        <v>0.4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0.9</v>
      </c>
      <c r="S8" s="2">
        <f>COUNTIFS(Table2[Sub-Sector],Table3[[#This Row],[Sub-Sector]],Table2[% Price above 50 EMA],"&gt;=0")/Table3[[#This Row],[Count]]</f>
        <v>0.9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0.9</v>
      </c>
      <c r="V8" s="2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216</v>
      </c>
      <c r="X8">
        <f>_xlfn.RANK.AVG(Table3[[#This Row],[Score]],Table3[Score],1)</f>
        <v>7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110.5</v>
      </c>
      <c r="Z8">
        <f>_xlfn.RANK.AVG(Table3[[#This Row],[Score 2 ]],Table3[[Score 2 ]],1)</f>
        <v>7</v>
      </c>
    </row>
    <row r="9" spans="1:26" x14ac:dyDescent="0.3">
      <c r="A9" t="s">
        <v>106</v>
      </c>
      <c r="B9">
        <f>COUNTIFS(Table2[Sub-Sector],Table3[[#This Row],[Sub-Sector]])</f>
        <v>3</v>
      </c>
      <c r="C9" s="2">
        <f>COUNTIFS(Table2[Sub-Sector],Table3[[#This Row],[Sub-Sector]],Table2[Uptrend],"Uptrend")/Table3[[#This Row],[Count]]</f>
        <v>0.66666666666666663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0.33333333333333331</v>
      </c>
      <c r="F9" s="2">
        <f>COUNTIFS(Table2[Sub-Sector],Table3[[#This Row],[Sub-Sector]],Table2[6M Return vs Nifty],"&gt;=10")/Table3[[#This Row],[Count]]</f>
        <v>0.33333333333333331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0.66666666666666663</v>
      </c>
      <c r="I9" s="2">
        <f>COUNTIFS(Table2[Sub-Sector],Table3[[#This Row],[Sub-Sector]],Table2[Relative Volume],"&gt;=1")/Table3[[#This Row],[Count]]</f>
        <v>0.66666666666666663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1</v>
      </c>
      <c r="P9" s="2">
        <f>COUNTIFS(Table2[Sub-Sector],Table3[[#This Row],[Sub-Sector]],Table2[% Away From 52W High],"&lt;=10")/Table3[[#This Row],[Count]]</f>
        <v>0.66666666666666663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0.66666666666666663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0.66666666666666663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9">
        <f>_xlfn.RANK.AVG(Table3[[#This Row],[Score]],Table3[Score],1)</f>
        <v>30.5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</v>
      </c>
      <c r="Z9">
        <f>_xlfn.RANK.AVG(Table3[[#This Row],[Score 2 ]],Table3[[Score 2 ]],1)</f>
        <v>8</v>
      </c>
    </row>
    <row r="10" spans="1:26" x14ac:dyDescent="0.3">
      <c r="A10" t="s">
        <v>43</v>
      </c>
      <c r="B10">
        <f>COUNTIFS(Table2[Sub-Sector],Table3[[#This Row],[Sub-Sector]])</f>
        <v>2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0.5</v>
      </c>
      <c r="E10" s="2">
        <f>COUNTIFS(Table2[Sub-Sector],Table3[[#This Row],[Sub-Sector]],Table2[1M Return vs Nifty],"&gt;=5")/Table3[[#This Row],[Count]]</f>
        <v>0.5</v>
      </c>
      <c r="F10" s="2">
        <f>COUNTIFS(Table2[Sub-Sector],Table3[[#This Row],[Sub-Sector]],Table2[6M Return vs Nifty],"&gt;=10")/Table3[[#This Row],[Count]]</f>
        <v>1</v>
      </c>
      <c r="G10" s="2">
        <f>COUNTIFS(Table2[Sub-Sector],Table3[[#This Row],[Sub-Sector]],Table2[1Y Return vs Nifty],"&gt;=10")/Table3[[#This Row],[Count]]</f>
        <v>0.5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0.5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0.5</v>
      </c>
      <c r="M10" s="2">
        <f>COUNTIFS(Table2[Sub-Sector],Table3[[#This Row],[Sub-Sector]],Table2[% Away From Current Week High],"&lt;=0.05")/Table3[[#This Row],[Count]]</f>
        <v>0.5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0.5</v>
      </c>
      <c r="P10" s="2">
        <f>COUNTIFS(Table2[Sub-Sector],Table3[[#This Row],[Sub-Sector]],Table2[% Away From 52W High],"&lt;=10")/Table3[[#This Row],[Count]]</f>
        <v>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188</v>
      </c>
      <c r="X10">
        <f>_xlfn.RANK.AVG(Table3[[#This Row],[Score]],Table3[Score],1)</f>
        <v>6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0">
        <f>_xlfn.RANK.AVG(Table3[[#This Row],[Score 2 ]],Table3[[Score 2 ]],1)</f>
        <v>9.5</v>
      </c>
    </row>
    <row r="11" spans="1:26" x14ac:dyDescent="0.3">
      <c r="A11" t="s">
        <v>356</v>
      </c>
      <c r="B11">
        <f>COUNTIFS(Table2[Sub-Sector],Table3[[#This Row],[Sub-Sector]])</f>
        <v>2</v>
      </c>
      <c r="C11" s="2">
        <f>COUNTIFS(Table2[Sub-Sector],Table3[[#This Row],[Sub-Sector]],Table2[Uptrend],"Uptrend")/Table3[[#This Row],[Count]]</f>
        <v>0.5</v>
      </c>
      <c r="D11" s="2">
        <f>COUNTIFS(Table2[Sub-Sector],Table3[[#This Row],[Sub-Sector]],Table2[1W Return vs Nifty],"&gt;=5")/Table3[[#This Row],[Count]]</f>
        <v>1</v>
      </c>
      <c r="E11" s="2">
        <f>COUNTIFS(Table2[Sub-Sector],Table3[[#This Row],[Sub-Sector]],Table2[1M Return vs Nifty],"&gt;=5")/Table3[[#This Row],[Count]]</f>
        <v>0.5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0.5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0.5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0.5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0.5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</v>
      </c>
      <c r="X11">
        <f>_xlfn.RANK.AVG(Table3[[#This Row],[Score]],Table3[Score],1)</f>
        <v>13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1">
        <f>_xlfn.RANK.AVG(Table3[[#This Row],[Score 2 ]],Table3[[Score 2 ]],1)</f>
        <v>9.5</v>
      </c>
    </row>
    <row r="12" spans="1:26" x14ac:dyDescent="0.3">
      <c r="A12" t="s">
        <v>57</v>
      </c>
      <c r="B12">
        <f>COUNTIFS(Table2[Sub-Sector],Table3[[#This Row],[Sub-Sector]])</f>
        <v>3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0.33333333333333331</v>
      </c>
      <c r="F12" s="2">
        <f>COUNTIFS(Table2[Sub-Sector],Table3[[#This Row],[Sub-Sector]],Table2[6M Return vs Nifty],"&gt;=10")/Table3[[#This Row],[Count]]</f>
        <v>0.66666666666666663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0.66666666666666663</v>
      </c>
      <c r="I12" s="2">
        <f>COUNTIFS(Table2[Sub-Sector],Table3[[#This Row],[Sub-Sector]],Table2[Relative Volume],"&gt;=1")/Table3[[#This Row],[Count]]</f>
        <v>1</v>
      </c>
      <c r="J12" s="2">
        <f>COUNTIFS(Table2[Sub-Sector],Table3[[#This Row],[Sub-Sector]],Table2[% Away From Day Low],"&gt;=0.05")/Table3[[#This Row],[Count]]</f>
        <v>0.33333333333333331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0.33333333333333331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0</v>
      </c>
      <c r="P12" s="2">
        <f>COUNTIFS(Table2[Sub-Sector],Table3[[#This Row],[Sub-Sector]],Table2[% Away From 52W High],"&lt;=10")/Table3[[#This Row],[Count]]</f>
        <v>0.66666666666666663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0.33333333333333331</v>
      </c>
      <c r="V12" s="2">
        <f>COUNTIFS(Table2[Sub-Sector],Table3[[#This Row],[Sub-Sector]],Table2[Sharpe Ratio],"&gt;=0.10")/Table3[[#This Row],[Count]]</f>
        <v>0.66666666666666663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</v>
      </c>
      <c r="X12">
        <f>_xlfn.RANK.AVG(Table3[[#This Row],[Score]],Table3[Score],1)</f>
        <v>25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2">
        <f>_xlfn.RANK.AVG(Table3[[#This Row],[Score 2 ]],Table3[[Score 2 ]],1)</f>
        <v>11</v>
      </c>
    </row>
    <row r="13" spans="1:26" x14ac:dyDescent="0.3">
      <c r="A13" t="s">
        <v>495</v>
      </c>
      <c r="B13">
        <f>COUNTIFS(Table2[Sub-Sector],Table3[[#This Row],[Sub-Sector]])</f>
        <v>4</v>
      </c>
      <c r="C13" s="2">
        <f>COUNTIFS(Table2[Sub-Sector],Table3[[#This Row],[Sub-Sector]],Table2[Uptrend],"Uptrend")/Table3[[#This Row],[Count]]</f>
        <v>0.75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0.5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0.75</v>
      </c>
      <c r="H13" s="2">
        <f>COUNTIFS(Table2[Sub-Sector],Table3[[#This Row],[Sub-Sector]],Table2[RSI Exponential â€“ 14D],"&gt;=50")/Table3[[#This Row],[Count]]</f>
        <v>0.5</v>
      </c>
      <c r="I13" s="2">
        <f>COUNTIFS(Table2[Sub-Sector],Table3[[#This Row],[Sub-Sector]],Table2[Relative Volume],"&gt;=1")/Table3[[#This Row],[Count]]</f>
        <v>0.5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0.75</v>
      </c>
      <c r="P13" s="2">
        <f>COUNTIFS(Table2[Sub-Sector],Table3[[#This Row],[Sub-Sector]],Table2[% Away From 52W High],"&lt;=10")/Table3[[#This Row],[Count]]</f>
        <v>0.5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0.5</v>
      </c>
      <c r="S13" s="2">
        <f>COUNTIFS(Table2[Sub-Sector],Table3[[#This Row],[Sub-Sector]],Table2[% Price above 50 EMA],"&gt;=0")/Table3[[#This Row],[Count]]</f>
        <v>0.75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0.5</v>
      </c>
      <c r="V13" s="2">
        <f>COUNTIFS(Table2[Sub-Sector],Table3[[#This Row],[Sub-Sector]],Table2[Sharpe Ratio],"&gt;=0.10")/Table3[[#This Row],[Count]]</f>
        <v>0.5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13">
        <f>_xlfn.RANK.AVG(Table3[[#This Row],[Score]],Table3[Score],1)</f>
        <v>26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3">
        <f>_xlfn.RANK.AVG(Table3[[#This Row],[Score 2 ]],Table3[[Score 2 ]],1)</f>
        <v>12</v>
      </c>
    </row>
    <row r="14" spans="1:26" x14ac:dyDescent="0.3">
      <c r="A14" t="s">
        <v>121</v>
      </c>
      <c r="B14">
        <f>COUNTIFS(Table2[Sub-Sector],Table3[[#This Row],[Sub-Sector]])</f>
        <v>3</v>
      </c>
      <c r="C14" s="2">
        <f>COUNTIFS(Table2[Sub-Sector],Table3[[#This Row],[Sub-Sector]],Table2[Uptrend],"Uptrend")/Table3[[#This Row],[Count]]</f>
        <v>0.66666666666666663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0.33333333333333331</v>
      </c>
      <c r="F14" s="2">
        <f>COUNTIFS(Table2[Sub-Sector],Table3[[#This Row],[Sub-Sector]],Table2[6M Return vs Nifty],"&gt;=10")/Table3[[#This Row],[Count]]</f>
        <v>0.66666666666666663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0.66666666666666663</v>
      </c>
      <c r="I14" s="2">
        <f>COUNTIFS(Table2[Sub-Sector],Table3[[#This Row],[Sub-Sector]],Table2[Relative Volume],"&gt;=1")/Table3[[#This Row],[Count]]</f>
        <v>0.66666666666666663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0.33333333333333331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0.66666666666666663</v>
      </c>
      <c r="O14" s="2">
        <f>COUNTIFS(Table2[Sub-Sector],Table3[[#This Row],[Sub-Sector]],Table2[% Away From Current Month High],"&lt;=0.05")/Table3[[#This Row],[Count]]</f>
        <v>0.33333333333333331</v>
      </c>
      <c r="P14" s="2">
        <f>COUNTIFS(Table2[Sub-Sector],Table3[[#This Row],[Sub-Sector]],Table2[% Away From 52W High],"&lt;=10")/Table3[[#This Row],[Count]]</f>
        <v>0.66666666666666663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0.33333333333333331</v>
      </c>
      <c r="S14" s="2">
        <f>COUNTIFS(Table2[Sub-Sector],Table3[[#This Row],[Sub-Sector]],Table2[% Price above 50 EMA],"&gt;=0")/Table3[[#This Row],[Count]]</f>
        <v>0.66666666666666663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0.33333333333333331</v>
      </c>
      <c r="V14" s="2">
        <f>COUNTIFS(Table2[Sub-Sector],Table3[[#This Row],[Sub-Sector]],Table2[Sharpe Ratio],"&gt;=0.10")/Table3[[#This Row],[Count]]</f>
        <v>0.33333333333333331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14">
        <f>_xlfn.RANK.AVG(Table3[[#This Row],[Score]],Table3[Score],1)</f>
        <v>36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4">
        <f>_xlfn.RANK.AVG(Table3[[#This Row],[Score 2 ]],Table3[[Score 2 ]],1)</f>
        <v>13</v>
      </c>
    </row>
    <row r="15" spans="1:26" x14ac:dyDescent="0.3">
      <c r="A15" t="s">
        <v>1323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</v>
      </c>
      <c r="X15">
        <f>_xlfn.RANK.AVG(Table3[[#This Row],[Score]],Table3[Score],1)</f>
        <v>15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5">
        <f>_xlfn.RANK.AVG(Table3[[#This Row],[Score 2 ]],Table3[[Score 2 ]],1)</f>
        <v>16.5</v>
      </c>
    </row>
    <row r="16" spans="1:26" x14ac:dyDescent="0.3">
      <c r="A16" t="s">
        <v>235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350.5</v>
      </c>
      <c r="X16">
        <f>_xlfn.RANK.AVG(Table3[[#This Row],[Score]],Table3[Score],1)</f>
        <v>40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6">
        <f>_xlfn.RANK.AVG(Table3[[#This Row],[Score 2 ]],Table3[[Score 2 ]],1)</f>
        <v>16.5</v>
      </c>
    </row>
    <row r="17" spans="1:26" x14ac:dyDescent="0.3">
      <c r="A17" t="s">
        <v>83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1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</v>
      </c>
      <c r="X17">
        <f>_xlfn.RANK.AVG(Table3[[#This Row],[Score]],Table3[Score],1)</f>
        <v>15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7">
        <f>_xlfn.RANK.AVG(Table3[[#This Row],[Score 2 ]],Table3[[Score 2 ]],1)</f>
        <v>16.5</v>
      </c>
    </row>
    <row r="18" spans="1:26" x14ac:dyDescent="0.3">
      <c r="A18" t="s">
        <v>1606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1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1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</v>
      </c>
      <c r="X18">
        <f>_xlfn.RANK.AVG(Table3[[#This Row],[Score]],Table3[Score],1)</f>
        <v>15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8">
        <f>_xlfn.RANK.AVG(Table3[[#This Row],[Score 2 ]],Table3[[Score 2 ]],1)</f>
        <v>16.5</v>
      </c>
    </row>
    <row r="19" spans="1:26" x14ac:dyDescent="0.3">
      <c r="A19" t="s">
        <v>617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0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0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0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0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19">
        <f>_xlfn.RANK.AVG(Table3[[#This Row],[Score]],Table3[Score],1)</f>
        <v>65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9">
        <f>_xlfn.RANK.AVG(Table3[[#This Row],[Score 2 ]],Table3[[Score 2 ]],1)</f>
        <v>16.5</v>
      </c>
    </row>
    <row r="20" spans="1:26" x14ac:dyDescent="0.3">
      <c r="A20" t="s">
        <v>193</v>
      </c>
      <c r="B20">
        <f>COUNTIFS(Table2[Sub-Sector],Table3[[#This Row],[Sub-Sector]])</f>
        <v>2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0.5</v>
      </c>
      <c r="F20" s="2">
        <f>COUNTIFS(Table2[Sub-Sector],Table3[[#This Row],[Sub-Sector]],Table2[6M Return vs Nifty],"&gt;=10")/Table3[[#This Row],[Count]]</f>
        <v>1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0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1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1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20">
        <f>_xlfn.RANK.AVG(Table3[[#This Row],[Score]],Table3[Score],1)</f>
        <v>23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20">
        <f>_xlfn.RANK.AVG(Table3[[#This Row],[Score 2 ]],Table3[[Score 2 ]],1)</f>
        <v>16.5</v>
      </c>
    </row>
    <row r="21" spans="1:26" x14ac:dyDescent="0.3">
      <c r="A21" t="s">
        <v>63</v>
      </c>
      <c r="B21">
        <f>COUNTIFS(Table2[Sub-Sector],Table3[[#This Row],[Sub-Sector]])</f>
        <v>6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0.16666666666666666</v>
      </c>
      <c r="E21" s="2">
        <f>COUNTIFS(Table2[Sub-Sector],Table3[[#This Row],[Sub-Sector]],Table2[1M Return vs Nifty],"&gt;=5")/Table3[[#This Row],[Count]]</f>
        <v>0.5</v>
      </c>
      <c r="F21" s="2">
        <f>COUNTIFS(Table2[Sub-Sector],Table3[[#This Row],[Sub-Sector]],Table2[6M Return vs Nifty],"&gt;=10")/Table3[[#This Row],[Count]]</f>
        <v>0.83333333333333337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0.66666666666666663</v>
      </c>
      <c r="I21" s="2">
        <f>COUNTIFS(Table2[Sub-Sector],Table3[[#This Row],[Sub-Sector]],Table2[Relative Volume],"&gt;=1")/Table3[[#This Row],[Count]]</f>
        <v>0.5</v>
      </c>
      <c r="J21" s="2">
        <f>COUNTIFS(Table2[Sub-Sector],Table3[[#This Row],[Sub-Sector]],Table2[% Away From Day Low],"&gt;=0.05")/Table3[[#This Row],[Count]]</f>
        <v>0.16666666666666666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0.66666666666666663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0.83333333333333337</v>
      </c>
      <c r="O21" s="2">
        <f>COUNTIFS(Table2[Sub-Sector],Table3[[#This Row],[Sub-Sector]],Table2[% Away From Current Month High],"&lt;=0.05")/Table3[[#This Row],[Count]]</f>
        <v>0.66666666666666663</v>
      </c>
      <c r="P21" s="2">
        <f>COUNTIFS(Table2[Sub-Sector],Table3[[#This Row],[Sub-Sector]],Table2[% Away From 52W High],"&lt;=10")/Table3[[#This Row],[Count]]</f>
        <v>0.66666666666666663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0.83333333333333337</v>
      </c>
      <c r="S21" s="2">
        <f>COUNTIFS(Table2[Sub-Sector],Table3[[#This Row],[Sub-Sector]],Table2[% Price above 50 EMA],"&gt;=0")/Table3[[#This Row],[Count]]</f>
        <v>0.83333333333333337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0.33333333333333331</v>
      </c>
      <c r="V21" s="2">
        <f>COUNTIFS(Table2[Sub-Sector],Table3[[#This Row],[Sub-Sector]],Table2[Sharpe Ratio],"&gt;=0.10")/Table3[[#This Row],[Count]]</f>
        <v>0.83333333333333337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229.5</v>
      </c>
      <c r="X21">
        <f>_xlfn.RANK.AVG(Table3[[#This Row],[Score]],Table3[Score],1)</f>
        <v>9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21">
        <f>_xlfn.RANK.AVG(Table3[[#This Row],[Score 2 ]],Table3[[Score 2 ]],1)</f>
        <v>20</v>
      </c>
    </row>
    <row r="22" spans="1:26" x14ac:dyDescent="0.3">
      <c r="A22" t="s">
        <v>1386</v>
      </c>
      <c r="B22">
        <f>COUNTIFS(Table2[Sub-Sector],Table3[[#This Row],[Sub-Sector]])</f>
        <v>3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0.66666666666666663</v>
      </c>
      <c r="E22" s="2">
        <f>COUNTIFS(Table2[Sub-Sector],Table3[[#This Row],[Sub-Sector]],Table2[1M Return vs Nifty],"&gt;=5")/Table3[[#This Row],[Count]]</f>
        <v>1</v>
      </c>
      <c r="F22" s="2">
        <f>COUNTIFS(Table2[Sub-Sector],Table3[[#This Row],[Sub-Sector]],Table2[6M Return vs Nifty],"&gt;=10")/Table3[[#This Row],[Count]]</f>
        <v>0.66666666666666663</v>
      </c>
      <c r="G22" s="2">
        <f>COUNTIFS(Table2[Sub-Sector],Table3[[#This Row],[Sub-Sector]],Table2[1Y Return vs Nifty],"&gt;=10")/Table3[[#This Row],[Count]]</f>
        <v>0.33333333333333331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Volume],"&gt;=1")/Table3[[#This Row],[Count]]</f>
        <v>0.66666666666666663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0.33333333333333331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1</v>
      </c>
      <c r="O22" s="2">
        <f>COUNTIFS(Table2[Sub-Sector],Table3[[#This Row],[Sub-Sector]],Table2[% Away From Current Month High],"&lt;=0.05")/Table3[[#This Row],[Count]]</f>
        <v>1</v>
      </c>
      <c r="P22" s="2">
        <f>COUNTIFS(Table2[Sub-Sector],Table3[[#This Row],[Sub-Sector]],Table2[% Away From 52W High],"&lt;=10")/Table3[[#This Row],[Count]]</f>
        <v>0.66666666666666663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1</v>
      </c>
      <c r="V22" s="2">
        <f>COUNTIFS(Table2[Sub-Sector],Table3[[#This Row],[Sub-Sector]],Table2[Sharpe Ratio],"&gt;=0.10")/Table3[[#This Row],[Count]]</f>
        <v>0.33333333333333331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178.5</v>
      </c>
      <c r="X22">
        <f>_xlfn.RANK.AVG(Table3[[#This Row],[Score]],Table3[Score],1)</f>
        <v>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22">
        <f>_xlfn.RANK.AVG(Table3[[#This Row],[Score 2 ]],Table3[[Score 2 ]],1)</f>
        <v>21</v>
      </c>
    </row>
    <row r="23" spans="1:26" x14ac:dyDescent="0.3">
      <c r="A23" t="s">
        <v>947</v>
      </c>
      <c r="B23">
        <f>COUNTIFS(Table2[Sub-Sector],Table3[[#This Row],[Sub-Sector]])</f>
        <v>2</v>
      </c>
      <c r="C23" s="2">
        <f>COUNTIFS(Table2[Sub-Sector],Table3[[#This Row],[Sub-Sector]],Table2[Uptrend],"Uptrend")/Table3[[#This Row],[Count]]</f>
        <v>0.5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0.5</v>
      </c>
      <c r="F23" s="2">
        <f>COUNTIFS(Table2[Sub-Sector],Table3[[#This Row],[Sub-Sector]],Table2[6M Return vs Nifty],"&gt;=10")/Table3[[#This Row],[Count]]</f>
        <v>0.5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0.5</v>
      </c>
      <c r="I23" s="2">
        <f>COUNTIFS(Table2[Sub-Sector],Table3[[#This Row],[Sub-Sector]],Table2[Relative Volume],"&gt;=1")/Table3[[#This Row],[Count]]</f>
        <v>0.5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1</v>
      </c>
      <c r="O23" s="2">
        <f>COUNTIFS(Table2[Sub-Sector],Table3[[#This Row],[Sub-Sector]],Table2[% Away From Current Month High],"&lt;=0.05")/Table3[[#This Row],[Count]]</f>
        <v>0.5</v>
      </c>
      <c r="P23" s="2">
        <f>COUNTIFS(Table2[Sub-Sector],Table3[[#This Row],[Sub-Sector]],Table2[% Away From 52W High],"&lt;=10")/Table3[[#This Row],[Count]]</f>
        <v>0.5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1</v>
      </c>
      <c r="S23" s="2">
        <f>COUNTIFS(Table2[Sub-Sector],Table3[[#This Row],[Sub-Sector]],Table2[% Price above 50 EMA],"&gt;=0")/Table3[[#This Row],[Count]]</f>
        <v>0.5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0.5</v>
      </c>
      <c r="V23" s="2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23">
        <f>_xlfn.RANK.AVG(Table3[[#This Row],[Score]],Table3[Score],1)</f>
        <v>41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23">
        <f>_xlfn.RANK.AVG(Table3[[#This Row],[Score 2 ]],Table3[[Score 2 ]],1)</f>
        <v>22.5</v>
      </c>
    </row>
    <row r="24" spans="1:26" x14ac:dyDescent="0.3">
      <c r="A24" t="s">
        <v>183</v>
      </c>
      <c r="B24">
        <f>COUNTIFS(Table2[Sub-Sector],Table3[[#This Row],[Sub-Sector]])</f>
        <v>2</v>
      </c>
      <c r="C24" s="2">
        <f>COUNTIFS(Table2[Sub-Sector],Table3[[#This Row],[Sub-Sector]],Table2[Uptrend],"Uptrend")/Table3[[#This Row],[Count]]</f>
        <v>0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</v>
      </c>
      <c r="F24" s="2">
        <f>COUNTIFS(Table2[Sub-Sector],Table3[[#This Row],[Sub-Sector]],Table2[6M Return vs Nifty],"&gt;=10")/Table3[[#This Row],[Count]]</f>
        <v>0.5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0.5</v>
      </c>
      <c r="I24" s="2">
        <f>COUNTIFS(Table2[Sub-Sector],Table3[[#This Row],[Sub-Sector]],Table2[Relative Volume],"&gt;=1")/Table3[[#This Row],[Count]]</f>
        <v>0.5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0.5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0.5</v>
      </c>
      <c r="O24" s="2">
        <f>COUNTIFS(Table2[Sub-Sector],Table3[[#This Row],[Sub-Sector]],Table2[% Away From Current Month High],"&lt;=0.05")/Table3[[#This Row],[Count]]</f>
        <v>0.5</v>
      </c>
      <c r="P24" s="2">
        <f>COUNTIFS(Table2[Sub-Sector],Table3[[#This Row],[Sub-Sector]],Table2[% Away From 52W High],"&lt;=10")/Table3[[#This Row],[Count]]</f>
        <v>0.5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0.5</v>
      </c>
      <c r="S24" s="2">
        <f>COUNTIFS(Table2[Sub-Sector],Table3[[#This Row],[Sub-Sector]],Table2[% Price above 50 EMA],"&gt;=0")/Table3[[#This Row],[Count]]</f>
        <v>0.5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0.5</v>
      </c>
      <c r="V24" s="2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24">
        <f>_xlfn.RANK.AVG(Table3[[#This Row],[Score]],Table3[Score],1)</f>
        <v>72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24">
        <f>_xlfn.RANK.AVG(Table3[[#This Row],[Score 2 ]],Table3[[Score 2 ]],1)</f>
        <v>22.5</v>
      </c>
    </row>
    <row r="25" spans="1:26" x14ac:dyDescent="0.3">
      <c r="A25" t="s">
        <v>413</v>
      </c>
      <c r="B25">
        <f>COUNTIFS(Table2[Sub-Sector],Table3[[#This Row],[Sub-Sector]])</f>
        <v>11</v>
      </c>
      <c r="C25" s="2">
        <f>COUNTIFS(Table2[Sub-Sector],Table3[[#This Row],[Sub-Sector]],Table2[Uptrend],"Uptrend")/Table3[[#This Row],[Count]]</f>
        <v>0.63636363636363635</v>
      </c>
      <c r="D25" s="2">
        <f>COUNTIFS(Table2[Sub-Sector],Table3[[#This Row],[Sub-Sector]],Table2[1W Return vs Nifty],"&gt;=5")/Table3[[#This Row],[Count]]</f>
        <v>0.27272727272727271</v>
      </c>
      <c r="E25" s="2">
        <f>COUNTIFS(Table2[Sub-Sector],Table3[[#This Row],[Sub-Sector]],Table2[1M Return vs Nifty],"&gt;=5")/Table3[[#This Row],[Count]]</f>
        <v>0.63636363636363635</v>
      </c>
      <c r="F25" s="2">
        <f>COUNTIFS(Table2[Sub-Sector],Table3[[#This Row],[Sub-Sector]],Table2[6M Return vs Nifty],"&gt;=10")/Table3[[#This Row],[Count]]</f>
        <v>0.54545454545454541</v>
      </c>
      <c r="G25" s="2">
        <f>COUNTIFS(Table2[Sub-Sector],Table3[[#This Row],[Sub-Sector]],Table2[1Y Return vs Nifty],"&gt;=10")/Table3[[#This Row],[Count]]</f>
        <v>0.54545454545454541</v>
      </c>
      <c r="H25" s="2">
        <f>COUNTIFS(Table2[Sub-Sector],Table3[[#This Row],[Sub-Sector]],Table2[RSI Exponential â€“ 14D],"&gt;=50")/Table3[[#This Row],[Count]]</f>
        <v>0.81818181818181823</v>
      </c>
      <c r="I25" s="2">
        <f>COUNTIFS(Table2[Sub-Sector],Table3[[#This Row],[Sub-Sector]],Table2[Relative Volume],"&gt;=1")/Table3[[#This Row],[Count]]</f>
        <v>0.63636363636363635</v>
      </c>
      <c r="J25" s="2">
        <f>COUNTIFS(Table2[Sub-Sector],Table3[[#This Row],[Sub-Sector]],Table2[% Away From Day Low],"&gt;=0.05")/Table3[[#This Row],[Count]]</f>
        <v>9.0909090909090912E-2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0.45454545454545453</v>
      </c>
      <c r="M25" s="2">
        <f>COUNTIFS(Table2[Sub-Sector],Table3[[#This Row],[Sub-Sector]],Table2[% Away From Current Week High],"&lt;=0.05")/Table3[[#This Row],[Count]]</f>
        <v>0.90909090909090906</v>
      </c>
      <c r="N25" s="2">
        <f>COUNTIFS(Table2[Sub-Sector],Table3[[#This Row],[Sub-Sector]],Table2[% Away From Current Month Low],"&gt;=0.05")/Table3[[#This Row],[Count]]</f>
        <v>0.90909090909090906</v>
      </c>
      <c r="O25" s="2">
        <f>COUNTIFS(Table2[Sub-Sector],Table3[[#This Row],[Sub-Sector]],Table2[% Away From Current Month High],"&lt;=0.05")/Table3[[#This Row],[Count]]</f>
        <v>0.81818181818181823</v>
      </c>
      <c r="P25" s="2">
        <f>COUNTIFS(Table2[Sub-Sector],Table3[[#This Row],[Sub-Sector]],Table2[% Away From 52W High],"&lt;=10")/Table3[[#This Row],[Count]]</f>
        <v>0.45454545454545453</v>
      </c>
      <c r="Q25" s="2">
        <f>COUNTIFS(Table2[Sub-Sector],Table3[[#This Row],[Sub-Sector]],Table2[% Away From 52W Low],"&gt;=10")/Table3[[#This Row],[Count]]</f>
        <v>0.81818181818181823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0.81818181818181823</v>
      </c>
      <c r="T25" s="2">
        <f>COUNTIFS(Table2[Sub-Sector],Table3[[#This Row],[Sub-Sector]],Table2[% Price above 200 EMA],"&gt;=0")/Table3[[#This Row],[Count]]</f>
        <v>0.72727272727272729</v>
      </c>
      <c r="U25" s="2">
        <f>COUNTIFS(Table2[Sub-Sector],Table3[[#This Row],[Sub-Sector]],Table2[Rate of Change - Zone],"Positive")/Table3[[#This Row],[Count]]</f>
        <v>0.72727272727272729</v>
      </c>
      <c r="V25" s="2">
        <f>COUNTIFS(Table2[Sub-Sector],Table3[[#This Row],[Sub-Sector]],Table2[Sharpe Ratio],"&gt;=0.10")/Table3[[#This Row],[Count]]</f>
        <v>0.36363636363636365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</v>
      </c>
      <c r="X25">
        <f>_xlfn.RANK.AVG(Table3[[#This Row],[Score]],Table3[Score],1)</f>
        <v>18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5">
        <f>_xlfn.RANK.AVG(Table3[[#This Row],[Score 2 ]],Table3[[Score 2 ]],1)</f>
        <v>24</v>
      </c>
    </row>
    <row r="26" spans="1:26" x14ac:dyDescent="0.3">
      <c r="A26" t="s">
        <v>550</v>
      </c>
      <c r="B26">
        <f>COUNTIFS(Table2[Sub-Sector],Table3[[#This Row],[Sub-Sector]])</f>
        <v>5</v>
      </c>
      <c r="C26" s="2">
        <f>COUNTIFS(Table2[Sub-Sector],Table3[[#This Row],[Sub-Sector]],Table2[Uptrend],"Uptrend")/Table3[[#This Row],[Count]]</f>
        <v>0.8</v>
      </c>
      <c r="D26" s="2">
        <f>COUNTIFS(Table2[Sub-Sector],Table3[[#This Row],[Sub-Sector]],Table2[1W Return vs Nifty],"&gt;=5")/Table3[[#This Row],[Count]]</f>
        <v>0.4</v>
      </c>
      <c r="E26" s="2">
        <f>COUNTIFS(Table2[Sub-Sector],Table3[[#This Row],[Sub-Sector]],Table2[1M Return vs Nifty],"&gt;=5")/Table3[[#This Row],[Count]]</f>
        <v>0.8</v>
      </c>
      <c r="F26" s="2">
        <f>COUNTIFS(Table2[Sub-Sector],Table3[[#This Row],[Sub-Sector]],Table2[6M Return vs Nifty],"&gt;=10")/Table3[[#This Row],[Count]]</f>
        <v>0.4</v>
      </c>
      <c r="G26" s="2">
        <f>COUNTIFS(Table2[Sub-Sector],Table3[[#This Row],[Sub-Sector]],Table2[1Y Return vs Nifty],"&gt;=10")/Table3[[#This Row],[Count]]</f>
        <v>0.6</v>
      </c>
      <c r="H26" s="2">
        <f>COUNTIFS(Table2[Sub-Sector],Table3[[#This Row],[Sub-Sector]],Table2[RSI Exponential â€“ 14D],"&gt;=50")/Table3[[#This Row],[Count]]</f>
        <v>1</v>
      </c>
      <c r="I26" s="2">
        <f>COUNTIFS(Table2[Sub-Sector],Table3[[#This Row],[Sub-Sector]],Table2[Relative Volume],"&gt;=1")/Table3[[#This Row],[Count]]</f>
        <v>0.6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1</v>
      </c>
      <c r="O26" s="2">
        <f>COUNTIFS(Table2[Sub-Sector],Table3[[#This Row],[Sub-Sector]],Table2[% Away From Current Month High],"&lt;=0.05")/Table3[[#This Row],[Count]]</f>
        <v>1</v>
      </c>
      <c r="P26" s="2">
        <f>COUNTIFS(Table2[Sub-Sector],Table3[[#This Row],[Sub-Sector]],Table2[% Away From 52W High],"&lt;=10")/Table3[[#This Row],[Count]]</f>
        <v>0.4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1</v>
      </c>
      <c r="S26" s="2">
        <f>COUNTIFS(Table2[Sub-Sector],Table3[[#This Row],[Sub-Sector]],Table2[% Price above 50 EMA],"&gt;=0")/Table3[[#This Row],[Count]]</f>
        <v>0.8</v>
      </c>
      <c r="T26" s="2">
        <f>COUNTIFS(Table2[Sub-Sector],Table3[[#This Row],[Sub-Sector]],Table2[% Price above 200 EMA],"&gt;=0")/Table3[[#This Row],[Count]]</f>
        <v>0.8</v>
      </c>
      <c r="U26" s="2">
        <f>COUNTIFS(Table2[Sub-Sector],Table3[[#This Row],[Sub-Sector]],Table2[Rate of Change - Zone],"Positive")/Table3[[#This Row],[Count]]</f>
        <v>1</v>
      </c>
      <c r="V26" s="2">
        <f>COUNTIFS(Table2[Sub-Sector],Table3[[#This Row],[Sub-Sector]],Table2[Sharpe Ratio],"&gt;=0.10")/Table3[[#This Row],[Count]]</f>
        <v>0.6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220.5</v>
      </c>
      <c r="X26">
        <f>_xlfn.RANK.AVG(Table3[[#This Row],[Score]],Table3[Score],1)</f>
        <v>8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26">
        <f>_xlfn.RANK.AVG(Table3[[#This Row],[Score 2 ]],Table3[[Score 2 ]],1)</f>
        <v>25</v>
      </c>
    </row>
    <row r="27" spans="1:26" x14ac:dyDescent="0.3">
      <c r="A27" t="s">
        <v>335</v>
      </c>
      <c r="B27">
        <f>COUNTIFS(Table2[Sub-Sector],Table3[[#This Row],[Sub-Sector]])</f>
        <v>10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0.4</v>
      </c>
      <c r="F27" s="2">
        <f>COUNTIFS(Table2[Sub-Sector],Table3[[#This Row],[Sub-Sector]],Table2[6M Return vs Nifty],"&gt;=10")/Table3[[#This Row],[Count]]</f>
        <v>0.8</v>
      </c>
      <c r="G27" s="2">
        <f>COUNTIFS(Table2[Sub-Sector],Table3[[#This Row],[Sub-Sector]],Table2[1Y Return vs Nifty],"&gt;=10")/Table3[[#This Row],[Count]]</f>
        <v>0.7</v>
      </c>
      <c r="H27" s="2">
        <f>COUNTIFS(Table2[Sub-Sector],Table3[[#This Row],[Sub-Sector]],Table2[RSI Exponential â€“ 14D],"&gt;=50")/Table3[[#This Row],[Count]]</f>
        <v>0.6</v>
      </c>
      <c r="I27" s="2">
        <f>COUNTIFS(Table2[Sub-Sector],Table3[[#This Row],[Sub-Sector]],Table2[Relative Volume],"&gt;=1")/Table3[[#This Row],[Count]]</f>
        <v>0.5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0.3</v>
      </c>
      <c r="M27" s="2">
        <f>COUNTIFS(Table2[Sub-Sector],Table3[[#This Row],[Sub-Sector]],Table2[% Away From Current Week High],"&lt;=0.05")/Table3[[#This Row],[Count]]</f>
        <v>0.8</v>
      </c>
      <c r="N27" s="2">
        <f>COUNTIFS(Table2[Sub-Sector],Table3[[#This Row],[Sub-Sector]],Table2[% Away From Current Month Low],"&gt;=0.05")/Table3[[#This Row],[Count]]</f>
        <v>0.8</v>
      </c>
      <c r="O27" s="2">
        <f>COUNTIFS(Table2[Sub-Sector],Table3[[#This Row],[Sub-Sector]],Table2[% Away From Current Month High],"&lt;=0.05")/Table3[[#This Row],[Count]]</f>
        <v>0.5</v>
      </c>
      <c r="P27" s="2">
        <f>COUNTIFS(Table2[Sub-Sector],Table3[[#This Row],[Sub-Sector]],Table2[% Away From 52W High],"&lt;=10")/Table3[[#This Row],[Count]]</f>
        <v>0.6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0.7</v>
      </c>
      <c r="S27" s="2">
        <f>COUNTIFS(Table2[Sub-Sector],Table3[[#This Row],[Sub-Sector]],Table2[% Price above 50 EMA],"&gt;=0")/Table3[[#This Row],[Count]]</f>
        <v>0.8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0.5</v>
      </c>
      <c r="V27" s="2">
        <f>COUNTIFS(Table2[Sub-Sector],Table3[[#This Row],[Sub-Sector]],Table2[Sharpe Ratio],"&gt;=0.10")/Table3[[#This Row],[Count]]</f>
        <v>0.2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27">
        <f>_xlfn.RANK.AVG(Table3[[#This Row],[Score]],Table3[Score],1)</f>
        <v>28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27">
        <f>_xlfn.RANK.AVG(Table3[[#This Row],[Score 2 ]],Table3[[Score 2 ]],1)</f>
        <v>26</v>
      </c>
    </row>
    <row r="28" spans="1:26" x14ac:dyDescent="0.3">
      <c r="A28" t="s">
        <v>127</v>
      </c>
      <c r="B28">
        <f>COUNTIFS(Table2[Sub-Sector],Table3[[#This Row],[Sub-Sector]])</f>
        <v>8</v>
      </c>
      <c r="C28" s="2">
        <f>COUNTIFS(Table2[Sub-Sector],Table3[[#This Row],[Sub-Sector]],Table2[Uptrend],"Uptrend")/Table3[[#This Row],[Count]]</f>
        <v>0.75</v>
      </c>
      <c r="D28" s="2">
        <f>COUNTIFS(Table2[Sub-Sector],Table3[[#This Row],[Sub-Sector]],Table2[1W Return vs Nifty],"&gt;=5")/Table3[[#This Row],[Count]]</f>
        <v>0.125</v>
      </c>
      <c r="E28" s="2">
        <f>COUNTIFS(Table2[Sub-Sector],Table3[[#This Row],[Sub-Sector]],Table2[1M Return vs Nifty],"&gt;=5")/Table3[[#This Row],[Count]]</f>
        <v>0.5</v>
      </c>
      <c r="F28" s="2">
        <f>COUNTIFS(Table2[Sub-Sector],Table3[[#This Row],[Sub-Sector]],Table2[6M Return vs Nifty],"&gt;=10")/Table3[[#This Row],[Count]]</f>
        <v>0.625</v>
      </c>
      <c r="G28" s="2">
        <f>COUNTIFS(Table2[Sub-Sector],Table3[[#This Row],[Sub-Sector]],Table2[1Y Return vs Nifty],"&gt;=10")/Table3[[#This Row],[Count]]</f>
        <v>0.75</v>
      </c>
      <c r="H28" s="2">
        <f>COUNTIFS(Table2[Sub-Sector],Table3[[#This Row],[Sub-Sector]],Table2[RSI Exponential â€“ 14D],"&gt;=50")/Table3[[#This Row],[Count]]</f>
        <v>0.75</v>
      </c>
      <c r="I28" s="2">
        <f>COUNTIFS(Table2[Sub-Sector],Table3[[#This Row],[Sub-Sector]],Table2[Relative Volume],"&gt;=1")/Table3[[#This Row],[Count]]</f>
        <v>0.375</v>
      </c>
      <c r="J28" s="2">
        <f>COUNTIFS(Table2[Sub-Sector],Table3[[#This Row],[Sub-Sector]],Table2[% Away From Day Low],"&gt;=0.05")/Table3[[#This Row],[Count]]</f>
        <v>0.125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0.5</v>
      </c>
      <c r="M28" s="2">
        <f>COUNTIFS(Table2[Sub-Sector],Table3[[#This Row],[Sub-Sector]],Table2[% Away From Current Week High],"&lt;=0.05")/Table3[[#This Row],[Count]]</f>
        <v>0.875</v>
      </c>
      <c r="N28" s="2">
        <f>COUNTIFS(Table2[Sub-Sector],Table3[[#This Row],[Sub-Sector]],Table2[% Away From Current Month Low],"&gt;=0.05")/Table3[[#This Row],[Count]]</f>
        <v>0.75</v>
      </c>
      <c r="O28" s="2">
        <f>COUNTIFS(Table2[Sub-Sector],Table3[[#This Row],[Sub-Sector]],Table2[% Away From Current Month High],"&lt;=0.05")/Table3[[#This Row],[Count]]</f>
        <v>0.625</v>
      </c>
      <c r="P28" s="2">
        <f>COUNTIFS(Table2[Sub-Sector],Table3[[#This Row],[Sub-Sector]],Table2[% Away From 52W High],"&lt;=10")/Table3[[#This Row],[Count]]</f>
        <v>0.625</v>
      </c>
      <c r="Q28" s="2">
        <f>COUNTIFS(Table2[Sub-Sector],Table3[[#This Row],[Sub-Sector]],Table2[% Away From 52W Low],"&gt;=10")/Table3[[#This Row],[Count]]</f>
        <v>0.875</v>
      </c>
      <c r="R28" s="2">
        <f>COUNTIFS(Table2[Sub-Sector],Table3[[#This Row],[Sub-Sector]],Table2[% Price above 20 EMA],"&gt;=0")/Table3[[#This Row],[Count]]</f>
        <v>0.75</v>
      </c>
      <c r="S28" s="2">
        <f>COUNTIFS(Table2[Sub-Sector],Table3[[#This Row],[Sub-Sector]],Table2[% Price above 50 EMA],"&gt;=0")/Table3[[#This Row],[Count]]</f>
        <v>0.75</v>
      </c>
      <c r="T28" s="2">
        <f>COUNTIFS(Table2[Sub-Sector],Table3[[#This Row],[Sub-Sector]],Table2[% Price above 200 EMA],"&gt;=0")/Table3[[#This Row],[Count]]</f>
        <v>0.875</v>
      </c>
      <c r="U28" s="2">
        <f>COUNTIFS(Table2[Sub-Sector],Table3[[#This Row],[Sub-Sector]],Table2[Rate of Change - Zone],"Positive")/Table3[[#This Row],[Count]]</f>
        <v>0.625</v>
      </c>
      <c r="V28" s="2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278.5</v>
      </c>
      <c r="X28">
        <f>_xlfn.RANK.AVG(Table3[[#This Row],[Score]],Table3[Score],1)</f>
        <v>21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8">
        <f>_xlfn.RANK.AVG(Table3[[#This Row],[Score 2 ]],Table3[[Score 2 ]],1)</f>
        <v>27</v>
      </c>
    </row>
    <row r="29" spans="1:26" x14ac:dyDescent="0.3">
      <c r="A29" t="s">
        <v>918</v>
      </c>
      <c r="B29">
        <f>COUNTIFS(Table2[Sub-Sector],Table3[[#This Row],[Sub-Sector]])</f>
        <v>2</v>
      </c>
      <c r="C29" s="2">
        <f>COUNTIFS(Table2[Sub-Sector],Table3[[#This Row],[Sub-Sector]],Table2[Uptrend],"Uptrend")/Table3[[#This Row],[Count]]</f>
        <v>0.5</v>
      </c>
      <c r="D29" s="2">
        <f>COUNTIFS(Table2[Sub-Sector],Table3[[#This Row],[Sub-Sector]],Table2[1W Return vs Nifty],"&gt;=5")/Table3[[#This Row],[Count]]</f>
        <v>0.5</v>
      </c>
      <c r="E29" s="2">
        <f>COUNTIFS(Table2[Sub-Sector],Table3[[#This Row],[Sub-Sector]],Table2[1M Return vs Nifty],"&gt;=5")/Table3[[#This Row],[Count]]</f>
        <v>0.5</v>
      </c>
      <c r="F29" s="2">
        <f>COUNTIFS(Table2[Sub-Sector],Table3[[#This Row],[Sub-Sector]],Table2[6M Return vs Nifty],"&gt;=10")/Table3[[#This Row],[Count]]</f>
        <v>0.5</v>
      </c>
      <c r="G29" s="2">
        <f>COUNTIFS(Table2[Sub-Sector],Table3[[#This Row],[Sub-Sector]],Table2[1Y Return vs Nifty],"&gt;=10")/Table3[[#This Row],[Count]]</f>
        <v>0.5</v>
      </c>
      <c r="H29" s="2">
        <f>COUNTIFS(Table2[Sub-Sector],Table3[[#This Row],[Sub-Sector]],Table2[RSI Exponential â€“ 14D],"&gt;=50")/Table3[[#This Row],[Count]]</f>
        <v>1</v>
      </c>
      <c r="I29" s="2">
        <f>COUNTIFS(Table2[Sub-Sector],Table3[[#This Row],[Sub-Sector]],Table2[Relative Volume],"&gt;=1")/Table3[[#This Row],[Count]]</f>
        <v>0.5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0.5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1</v>
      </c>
      <c r="O29" s="2">
        <f>COUNTIFS(Table2[Sub-Sector],Table3[[#This Row],[Sub-Sector]],Table2[% Away From Current Month High],"&lt;=0.05")/Table3[[#This Row],[Count]]</f>
        <v>1</v>
      </c>
      <c r="P29" s="2">
        <f>COUNTIFS(Table2[Sub-Sector],Table3[[#This Row],[Sub-Sector]],Table2[% Away From 52W High],"&lt;=10")/Table3[[#This Row],[Count]]</f>
        <v>0.5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1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1</v>
      </c>
      <c r="V29" s="2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</v>
      </c>
      <c r="X29">
        <f>_xlfn.RANK.AVG(Table3[[#This Row],[Score]],Table3[Score],1)</f>
        <v>24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29">
        <f>_xlfn.RANK.AVG(Table3[[#This Row],[Score 2 ]],Table3[[Score 2 ]],1)</f>
        <v>28</v>
      </c>
    </row>
    <row r="30" spans="1:26" x14ac:dyDescent="0.3">
      <c r="A30" t="s">
        <v>297</v>
      </c>
      <c r="B30">
        <f>COUNTIFS(Table2[Sub-Sector],Table3[[#This Row],[Sub-Sector]])</f>
        <v>21</v>
      </c>
      <c r="C30" s="2">
        <f>COUNTIFS(Table2[Sub-Sector],Table3[[#This Row],[Sub-Sector]],Table2[Uptrend],"Uptrend")/Table3[[#This Row],[Count]]</f>
        <v>0.8571428571428571</v>
      </c>
      <c r="D30" s="2">
        <f>COUNTIFS(Table2[Sub-Sector],Table3[[#This Row],[Sub-Sector]],Table2[1W Return vs Nifty],"&gt;=5")/Table3[[#This Row],[Count]]</f>
        <v>0.2857142857142857</v>
      </c>
      <c r="E30" s="2">
        <f>COUNTIFS(Table2[Sub-Sector],Table3[[#This Row],[Sub-Sector]],Table2[1M Return vs Nifty],"&gt;=5")/Table3[[#This Row],[Count]]</f>
        <v>0.66666666666666663</v>
      </c>
      <c r="F30" s="2">
        <f>COUNTIFS(Table2[Sub-Sector],Table3[[#This Row],[Sub-Sector]],Table2[6M Return vs Nifty],"&gt;=10")/Table3[[#This Row],[Count]]</f>
        <v>0.76190476190476186</v>
      </c>
      <c r="G30" s="2">
        <f>COUNTIFS(Table2[Sub-Sector],Table3[[#This Row],[Sub-Sector]],Table2[1Y Return vs Nifty],"&gt;=10")/Table3[[#This Row],[Count]]</f>
        <v>0.66666666666666663</v>
      </c>
      <c r="H30" s="2">
        <f>COUNTIFS(Table2[Sub-Sector],Table3[[#This Row],[Sub-Sector]],Table2[RSI Exponential â€“ 14D],"&gt;=50")/Table3[[#This Row],[Count]]</f>
        <v>0.76190476190476186</v>
      </c>
      <c r="I30" s="2">
        <f>COUNTIFS(Table2[Sub-Sector],Table3[[#This Row],[Sub-Sector]],Table2[Relative Volume],"&gt;=1")/Table3[[#This Row],[Count]]</f>
        <v>0.38095238095238093</v>
      </c>
      <c r="J30" s="2">
        <f>COUNTIFS(Table2[Sub-Sector],Table3[[#This Row],[Sub-Sector]],Table2[% Away From Day Low],"&gt;=0.05")/Table3[[#This Row],[Count]]</f>
        <v>0.14285714285714285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0.38095238095238093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0.8571428571428571</v>
      </c>
      <c r="O30" s="2">
        <f>COUNTIFS(Table2[Sub-Sector],Table3[[#This Row],[Sub-Sector]],Table2[% Away From Current Month High],"&lt;=0.05")/Table3[[#This Row],[Count]]</f>
        <v>0.66666666666666663</v>
      </c>
      <c r="P30" s="2">
        <f>COUNTIFS(Table2[Sub-Sector],Table3[[#This Row],[Sub-Sector]],Table2[% Away From 52W High],"&lt;=10")/Table3[[#This Row],[Count]]</f>
        <v>0.66666666666666663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0.80952380952380953</v>
      </c>
      <c r="S30" s="2">
        <f>COUNTIFS(Table2[Sub-Sector],Table3[[#This Row],[Sub-Sector]],Table2[% Price above 50 EMA],"&gt;=0")/Table3[[#This Row],[Count]]</f>
        <v>0.8571428571428571</v>
      </c>
      <c r="T30" s="2">
        <f>COUNTIFS(Table2[Sub-Sector],Table3[[#This Row],[Sub-Sector]],Table2[% Price above 200 EMA],"&gt;=0")/Table3[[#This Row],[Count]]</f>
        <v>0.95238095238095233</v>
      </c>
      <c r="U30" s="2">
        <f>COUNTIFS(Table2[Sub-Sector],Table3[[#This Row],[Sub-Sector]],Table2[Rate of Change - Zone],"Positive")/Table3[[#This Row],[Count]]</f>
        <v>0.5714285714285714</v>
      </c>
      <c r="V30" s="2">
        <f>COUNTIFS(Table2[Sub-Sector],Table3[[#This Row],[Sub-Sector]],Table2[Sharpe Ratio],"&gt;=0.10")/Table3[[#This Row],[Count]]</f>
        <v>0.2857142857142857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30">
        <f>_xlfn.RANK.AVG(Table3[[#This Row],[Score]],Table3[Score],1)</f>
        <v>12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30">
        <f>_xlfn.RANK.AVG(Table3[[#This Row],[Score 2 ]],Table3[[Score 2 ]],1)</f>
        <v>29</v>
      </c>
    </row>
    <row r="31" spans="1:26" x14ac:dyDescent="0.3">
      <c r="A31" t="s">
        <v>248</v>
      </c>
      <c r="B31">
        <f>COUNTIFS(Table2[Sub-Sector],Table3[[#This Row],[Sub-Sector]])</f>
        <v>7</v>
      </c>
      <c r="C31" s="2">
        <f>COUNTIFS(Table2[Sub-Sector],Table3[[#This Row],[Sub-Sector]],Table2[Uptrend],"Uptrend")/Table3[[#This Row],[Count]]</f>
        <v>0.5714285714285714</v>
      </c>
      <c r="D31" s="2">
        <f>COUNTIFS(Table2[Sub-Sector],Table3[[#This Row],[Sub-Sector]],Table2[1W Return vs Nifty],"&gt;=5")/Table3[[#This Row],[Count]]</f>
        <v>0.2857142857142857</v>
      </c>
      <c r="E31" s="2">
        <f>COUNTIFS(Table2[Sub-Sector],Table3[[#This Row],[Sub-Sector]],Table2[1M Return vs Nifty],"&gt;=5")/Table3[[#This Row],[Count]]</f>
        <v>0.42857142857142855</v>
      </c>
      <c r="F31" s="2">
        <f>COUNTIFS(Table2[Sub-Sector],Table3[[#This Row],[Sub-Sector]],Table2[6M Return vs Nifty],"&gt;=10")/Table3[[#This Row],[Count]]</f>
        <v>0.2857142857142857</v>
      </c>
      <c r="G31" s="2">
        <f>COUNTIFS(Table2[Sub-Sector],Table3[[#This Row],[Sub-Sector]],Table2[1Y Return vs Nifty],"&gt;=10")/Table3[[#This Row],[Count]]</f>
        <v>1</v>
      </c>
      <c r="H31" s="2">
        <f>COUNTIFS(Table2[Sub-Sector],Table3[[#This Row],[Sub-Sector]],Table2[RSI Exponential â€“ 14D],"&gt;=50")/Table3[[#This Row],[Count]]</f>
        <v>0.8571428571428571</v>
      </c>
      <c r="I31" s="2">
        <f>COUNTIFS(Table2[Sub-Sector],Table3[[#This Row],[Sub-Sector]],Table2[Relative Volume],"&gt;=1")/Table3[[#This Row],[Count]]</f>
        <v>0.2857142857142857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0.5714285714285714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1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0.5714285714285714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1</v>
      </c>
      <c r="S31" s="2">
        <f>COUNTIFS(Table2[Sub-Sector],Table3[[#This Row],[Sub-Sector]],Table2[% Price above 50 EMA],"&gt;=0")/Table3[[#This Row],[Count]]</f>
        <v>0.7142857142857143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1</v>
      </c>
      <c r="V31" s="2">
        <f>COUNTIFS(Table2[Sub-Sector],Table3[[#This Row],[Sub-Sector]],Table2[Sharpe Ratio],"&gt;=0.10")/Table3[[#This Row],[Count]]</f>
        <v>0.2857142857142857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31">
        <f>_xlfn.RANK.AVG(Table3[[#This Row],[Score]],Table3[Score],1)</f>
        <v>27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31">
        <f>_xlfn.RANK.AVG(Table3[[#This Row],[Score 2 ]],Table3[[Score 2 ]],1)</f>
        <v>30</v>
      </c>
    </row>
    <row r="32" spans="1:26" x14ac:dyDescent="0.3">
      <c r="A32" t="s">
        <v>51</v>
      </c>
      <c r="B32">
        <f>COUNTIFS(Table2[Sub-Sector],Table3[[#This Row],[Sub-Sector]])</f>
        <v>44</v>
      </c>
      <c r="C32" s="2">
        <f>COUNTIFS(Table2[Sub-Sector],Table3[[#This Row],[Sub-Sector]],Table2[Uptrend],"Uptrend")/Table3[[#This Row],[Count]]</f>
        <v>0.90909090909090906</v>
      </c>
      <c r="D32" s="2">
        <f>COUNTIFS(Table2[Sub-Sector],Table3[[#This Row],[Sub-Sector]],Table2[1W Return vs Nifty],"&gt;=5")/Table3[[#This Row],[Count]]</f>
        <v>0.18181818181818182</v>
      </c>
      <c r="E32" s="2">
        <f>COUNTIFS(Table2[Sub-Sector],Table3[[#This Row],[Sub-Sector]],Table2[1M Return vs Nifty],"&gt;=5")/Table3[[#This Row],[Count]]</f>
        <v>0.65909090909090906</v>
      </c>
      <c r="F32" s="2">
        <f>COUNTIFS(Table2[Sub-Sector],Table3[[#This Row],[Sub-Sector]],Table2[6M Return vs Nifty],"&gt;=10")/Table3[[#This Row],[Count]]</f>
        <v>0.45454545454545453</v>
      </c>
      <c r="G32" s="2">
        <f>COUNTIFS(Table2[Sub-Sector],Table3[[#This Row],[Sub-Sector]],Table2[1Y Return vs Nifty],"&gt;=10")/Table3[[#This Row],[Count]]</f>
        <v>0.70454545454545459</v>
      </c>
      <c r="H32" s="2">
        <f>COUNTIFS(Table2[Sub-Sector],Table3[[#This Row],[Sub-Sector]],Table2[RSI Exponential â€“ 14D],"&gt;=50")/Table3[[#This Row],[Count]]</f>
        <v>0.86363636363636365</v>
      </c>
      <c r="I32" s="2">
        <f>COUNTIFS(Table2[Sub-Sector],Table3[[#This Row],[Sub-Sector]],Table2[Relative Volume],"&gt;=1")/Table3[[#This Row],[Count]]</f>
        <v>0.45454545454545453</v>
      </c>
      <c r="J32" s="2">
        <f>COUNTIFS(Table2[Sub-Sector],Table3[[#This Row],[Sub-Sector]],Table2[% Away From Day Low],"&gt;=0.05")/Table3[[#This Row],[Count]]</f>
        <v>4.5454545454545456E-2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0.34090909090909088</v>
      </c>
      <c r="M32" s="2">
        <f>COUNTIFS(Table2[Sub-Sector],Table3[[#This Row],[Sub-Sector]],Table2[% Away From Current Week High],"&lt;=0.05")/Table3[[#This Row],[Count]]</f>
        <v>0.93181818181818177</v>
      </c>
      <c r="N32" s="2">
        <f>COUNTIFS(Table2[Sub-Sector],Table3[[#This Row],[Sub-Sector]],Table2[% Away From Current Month Low],"&gt;=0.05")/Table3[[#This Row],[Count]]</f>
        <v>0.86363636363636365</v>
      </c>
      <c r="O32" s="2">
        <f>COUNTIFS(Table2[Sub-Sector],Table3[[#This Row],[Sub-Sector]],Table2[% Away From Current Month High],"&lt;=0.05")/Table3[[#This Row],[Count]]</f>
        <v>0.70454545454545459</v>
      </c>
      <c r="P32" s="2">
        <f>COUNTIFS(Table2[Sub-Sector],Table3[[#This Row],[Sub-Sector]],Table2[% Away From 52W High],"&lt;=10")/Table3[[#This Row],[Count]]</f>
        <v>0.75</v>
      </c>
      <c r="Q32" s="2">
        <f>COUNTIFS(Table2[Sub-Sector],Table3[[#This Row],[Sub-Sector]],Table2[% Away From 52W Low],"&gt;=10")/Table3[[#This Row],[Count]]</f>
        <v>0.97727272727272729</v>
      </c>
      <c r="R32" s="2">
        <f>COUNTIFS(Table2[Sub-Sector],Table3[[#This Row],[Sub-Sector]],Table2[% Price above 20 EMA],"&gt;=0")/Table3[[#This Row],[Count]]</f>
        <v>0.84090909090909094</v>
      </c>
      <c r="S32" s="2">
        <f>COUNTIFS(Table2[Sub-Sector],Table3[[#This Row],[Sub-Sector]],Table2[% Price above 50 EMA],"&gt;=0")/Table3[[#This Row],[Count]]</f>
        <v>0.93181818181818177</v>
      </c>
      <c r="T32" s="2">
        <f>COUNTIFS(Table2[Sub-Sector],Table3[[#This Row],[Sub-Sector]],Table2[% Price above 200 EMA],"&gt;=0")/Table3[[#This Row],[Count]]</f>
        <v>0.97727272727272729</v>
      </c>
      <c r="U32" s="2">
        <f>COUNTIFS(Table2[Sub-Sector],Table3[[#This Row],[Sub-Sector]],Table2[Rate of Change - Zone],"Positive")/Table3[[#This Row],[Count]]</f>
        <v>0.75</v>
      </c>
      <c r="V32" s="2">
        <f>COUNTIFS(Table2[Sub-Sector],Table3[[#This Row],[Sub-Sector]],Table2[Sharpe Ratio],"&gt;=0.10")/Table3[[#This Row],[Count]]</f>
        <v>9.0909090909090912E-2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</v>
      </c>
      <c r="X32">
        <f>_xlfn.RANK.AVG(Table3[[#This Row],[Score]],Table3[Score],1)</f>
        <v>17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32">
        <f>_xlfn.RANK.AVG(Table3[[#This Row],[Score 2 ]],Table3[[Score 2 ]],1)</f>
        <v>31</v>
      </c>
    </row>
    <row r="33" spans="1:26" x14ac:dyDescent="0.3">
      <c r="A33" t="s">
        <v>879</v>
      </c>
      <c r="B33">
        <f>COUNTIFS(Table2[Sub-Sector],Table3[[#This Row],[Sub-Sector]])</f>
        <v>3</v>
      </c>
      <c r="C33" s="2">
        <f>COUNTIFS(Table2[Sub-Sector],Table3[[#This Row],[Sub-Sector]],Table2[Uptrend],"Uptrend")/Table3[[#This Row],[Count]]</f>
        <v>0.66666666666666663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0.66666666666666663</v>
      </c>
      <c r="F33" s="2">
        <f>COUNTIFS(Table2[Sub-Sector],Table3[[#This Row],[Sub-Sector]],Table2[6M Return vs Nifty],"&gt;=10")/Table3[[#This Row],[Count]]</f>
        <v>0.33333333333333331</v>
      </c>
      <c r="G33" s="2">
        <f>COUNTIFS(Table2[Sub-Sector],Table3[[#This Row],[Sub-Sector]],Table2[1Y Return vs Nifty],"&gt;=10")/Table3[[#This Row],[Count]]</f>
        <v>1</v>
      </c>
      <c r="H33" s="2">
        <f>COUNTIFS(Table2[Sub-Sector],Table3[[#This Row],[Sub-Sector]],Table2[RSI Exponential â€“ 14D],"&gt;=50")/Table3[[#This Row],[Count]]</f>
        <v>0.66666666666666663</v>
      </c>
      <c r="I33" s="2">
        <f>COUNTIFS(Table2[Sub-Sector],Table3[[#This Row],[Sub-Sector]],Table2[Relative Volume],"&gt;=1")/Table3[[#This Row],[Count]]</f>
        <v>0.33333333333333331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0.66666666666666663</v>
      </c>
      <c r="O33" s="2">
        <f>COUNTIFS(Table2[Sub-Sector],Table3[[#This Row],[Sub-Sector]],Table2[% Away From Current Month High],"&lt;=0.05")/Table3[[#This Row],[Count]]</f>
        <v>0.33333333333333331</v>
      </c>
      <c r="P33" s="2">
        <f>COUNTIFS(Table2[Sub-Sector],Table3[[#This Row],[Sub-Sector]],Table2[% Away From 52W High],"&lt;=10")/Table3[[#This Row],[Count]]</f>
        <v>0.33333333333333331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0.66666666666666663</v>
      </c>
      <c r="S33" s="2">
        <f>COUNTIFS(Table2[Sub-Sector],Table3[[#This Row],[Sub-Sector]],Table2[% Price above 50 EMA],"&gt;=0")/Table3[[#This Row],[Count]]</f>
        <v>0.66666666666666663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0.66666666666666663</v>
      </c>
      <c r="V33" s="2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33">
        <f>_xlfn.RANK.AVG(Table3[[#This Row],[Score]],Table3[Score],1)</f>
        <v>35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33">
        <f>_xlfn.RANK.AVG(Table3[[#This Row],[Score 2 ]],Table3[[Score 2 ]],1)</f>
        <v>32</v>
      </c>
    </row>
    <row r="34" spans="1:26" x14ac:dyDescent="0.3">
      <c r="A34" t="s">
        <v>95</v>
      </c>
      <c r="B34">
        <f>COUNTIFS(Table2[Sub-Sector],Table3[[#This Row],[Sub-Sector]])</f>
        <v>5</v>
      </c>
      <c r="C34" s="2">
        <f>COUNTIFS(Table2[Sub-Sector],Table3[[#This Row],[Sub-Sector]],Table2[Uptrend],"Uptrend")/Table3[[#This Row],[Count]]</f>
        <v>0.8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0.6</v>
      </c>
      <c r="F34" s="2">
        <f>COUNTIFS(Table2[Sub-Sector],Table3[[#This Row],[Sub-Sector]],Table2[6M Return vs Nifty],"&gt;=10")/Table3[[#This Row],[Count]]</f>
        <v>0.6</v>
      </c>
      <c r="G34" s="2">
        <f>COUNTIFS(Table2[Sub-Sector],Table3[[#This Row],[Sub-Sector]],Table2[1Y Return vs Nifty],"&gt;=10")/Table3[[#This Row],[Count]]</f>
        <v>0.6</v>
      </c>
      <c r="H34" s="2">
        <f>COUNTIFS(Table2[Sub-Sector],Table3[[#This Row],[Sub-Sector]],Table2[RSI Exponential â€“ 14D],"&gt;=50")/Table3[[#This Row],[Count]]</f>
        <v>0.6</v>
      </c>
      <c r="I34" s="2">
        <f>COUNTIFS(Table2[Sub-Sector],Table3[[#This Row],[Sub-Sector]],Table2[Relative Volume],"&gt;=1")/Table3[[#This Row],[Count]]</f>
        <v>0.4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0.8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0.4</v>
      </c>
      <c r="N34" s="2">
        <f>COUNTIFS(Table2[Sub-Sector],Table3[[#This Row],[Sub-Sector]],Table2[% Away From Current Month Low],"&gt;=0.05")/Table3[[#This Row],[Count]]</f>
        <v>0.8</v>
      </c>
      <c r="O34" s="2">
        <f>COUNTIFS(Table2[Sub-Sector],Table3[[#This Row],[Sub-Sector]],Table2[% Away From Current Month High],"&lt;=0.05")/Table3[[#This Row],[Count]]</f>
        <v>0.2</v>
      </c>
      <c r="P34" s="2">
        <f>COUNTIFS(Table2[Sub-Sector],Table3[[#This Row],[Sub-Sector]],Table2[% Away From 52W High],"&lt;=10")/Table3[[#This Row],[Count]]</f>
        <v>0.6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0.6</v>
      </c>
      <c r="S34" s="2">
        <f>COUNTIFS(Table2[Sub-Sector],Table3[[#This Row],[Sub-Sector]],Table2[% Price above 50 EMA],"&gt;=0")/Table3[[#This Row],[Count]]</f>
        <v>0.8</v>
      </c>
      <c r="T34" s="2">
        <f>COUNTIFS(Table2[Sub-Sector],Table3[[#This Row],[Sub-Sector]],Table2[% Price above 200 EMA],"&gt;=0")/Table3[[#This Row],[Count]]</f>
        <v>0.8</v>
      </c>
      <c r="U34" s="2">
        <f>COUNTIFS(Table2[Sub-Sector],Table3[[#This Row],[Sub-Sector]],Table2[Rate of Change - Zone],"Positive")/Table3[[#This Row],[Count]]</f>
        <v>0.6</v>
      </c>
      <c r="V34" s="2">
        <f>COUNTIFS(Table2[Sub-Sector],Table3[[#This Row],[Sub-Sector]],Table2[Sharpe Ratio],"&gt;=0.10")/Table3[[#This Row],[Count]]</f>
        <v>0.4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34">
        <f>_xlfn.RANK.AVG(Table3[[#This Row],[Score]],Table3[Score],1)</f>
        <v>34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34">
        <f>_xlfn.RANK.AVG(Table3[[#This Row],[Score 2 ]],Table3[[Score 2 ]],1)</f>
        <v>33</v>
      </c>
    </row>
    <row r="35" spans="1:26" x14ac:dyDescent="0.3">
      <c r="A35" t="s">
        <v>221</v>
      </c>
      <c r="B35">
        <f>COUNTIFS(Table2[Sub-Sector],Table3[[#This Row],[Sub-Sector]])</f>
        <v>9</v>
      </c>
      <c r="C35" s="2">
        <f>COUNTIFS(Table2[Sub-Sector],Table3[[#This Row],[Sub-Sector]],Table2[Uptrend],"Uptrend")/Table3[[#This Row],[Count]]</f>
        <v>0.55555555555555558</v>
      </c>
      <c r="D35" s="2">
        <f>COUNTIFS(Table2[Sub-Sector],Table3[[#This Row],[Sub-Sector]],Table2[1W Return vs Nifty],"&gt;=5")/Table3[[#This Row],[Count]]</f>
        <v>0.1111111111111111</v>
      </c>
      <c r="E35" s="2">
        <f>COUNTIFS(Table2[Sub-Sector],Table3[[#This Row],[Sub-Sector]],Table2[1M Return vs Nifty],"&gt;=5")/Table3[[#This Row],[Count]]</f>
        <v>0.55555555555555558</v>
      </c>
      <c r="F35" s="2">
        <f>COUNTIFS(Table2[Sub-Sector],Table3[[#This Row],[Sub-Sector]],Table2[6M Return vs Nifty],"&gt;=10")/Table3[[#This Row],[Count]]</f>
        <v>0.66666666666666663</v>
      </c>
      <c r="G35" s="2">
        <f>COUNTIFS(Table2[Sub-Sector],Table3[[#This Row],[Sub-Sector]],Table2[1Y Return vs Nifty],"&gt;=10")/Table3[[#This Row],[Count]]</f>
        <v>0.55555555555555558</v>
      </c>
      <c r="H35" s="2">
        <f>COUNTIFS(Table2[Sub-Sector],Table3[[#This Row],[Sub-Sector]],Table2[RSI Exponential â€“ 14D],"&gt;=50")/Table3[[#This Row],[Count]]</f>
        <v>0.44444444444444442</v>
      </c>
      <c r="I35" s="2">
        <f>COUNTIFS(Table2[Sub-Sector],Table3[[#This Row],[Sub-Sector]],Table2[Relative Volume],"&gt;=1")/Table3[[#This Row],[Count]]</f>
        <v>0.44444444444444442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0.88888888888888884</v>
      </c>
      <c r="N35" s="2">
        <f>COUNTIFS(Table2[Sub-Sector],Table3[[#This Row],[Sub-Sector]],Table2[% Away From Current Month Low],"&gt;=0.05")/Table3[[#This Row],[Count]]</f>
        <v>0.55555555555555558</v>
      </c>
      <c r="O35" s="2">
        <f>COUNTIFS(Table2[Sub-Sector],Table3[[#This Row],[Sub-Sector]],Table2[% Away From Current Month High],"&lt;=0.05")/Table3[[#This Row],[Count]]</f>
        <v>0.44444444444444442</v>
      </c>
      <c r="P35" s="2">
        <f>COUNTIFS(Table2[Sub-Sector],Table3[[#This Row],[Sub-Sector]],Table2[% Away From 52W High],"&lt;=10")/Table3[[#This Row],[Count]]</f>
        <v>0.33333333333333331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0.55555555555555558</v>
      </c>
      <c r="S35" s="2">
        <f>COUNTIFS(Table2[Sub-Sector],Table3[[#This Row],[Sub-Sector]],Table2[% Price above 50 EMA],"&gt;=0")/Table3[[#This Row],[Count]]</f>
        <v>0.44444444444444442</v>
      </c>
      <c r="T35" s="2">
        <f>COUNTIFS(Table2[Sub-Sector],Table3[[#This Row],[Sub-Sector]],Table2[% Price above 200 EMA],"&gt;=0")/Table3[[#This Row],[Count]]</f>
        <v>0.66666666666666663</v>
      </c>
      <c r="U35" s="2">
        <f>COUNTIFS(Table2[Sub-Sector],Table3[[#This Row],[Sub-Sector]],Table2[Rate of Change - Zone],"Positive")/Table3[[#This Row],[Count]]</f>
        <v>0.55555555555555558</v>
      </c>
      <c r="V35" s="2">
        <f>COUNTIFS(Table2[Sub-Sector],Table3[[#This Row],[Sub-Sector]],Table2[Sharpe Ratio],"&gt;=0.10")/Table3[[#This Row],[Count]]</f>
        <v>0.33333333333333331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35">
        <f>_xlfn.RANK.AVG(Table3[[#This Row],[Score]],Table3[Score],1)</f>
        <v>29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35">
        <f>_xlfn.RANK.AVG(Table3[[#This Row],[Score 2 ]],Table3[[Score 2 ]],1)</f>
        <v>34</v>
      </c>
    </row>
    <row r="36" spans="1:26" x14ac:dyDescent="0.3">
      <c r="A36" t="s">
        <v>872</v>
      </c>
      <c r="B36">
        <f>COUNTIFS(Table2[Sub-Sector],Table3[[#This Row],[Sub-Sector]])</f>
        <v>2</v>
      </c>
      <c r="C36" s="2">
        <f>COUNTIFS(Table2[Sub-Sector],Table3[[#This Row],[Sub-Sector]],Table2[Uptrend],"Uptrend")/Table3[[#This Row],[Count]]</f>
        <v>0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0.5</v>
      </c>
      <c r="H36" s="2">
        <f>COUNTIFS(Table2[Sub-Sector],Table3[[#This Row],[Sub-Sector]],Table2[RSI Exponential â€“ 14D],"&gt;=50")/Table3[[#This Row],[Count]]</f>
        <v>0</v>
      </c>
      <c r="I36" s="2">
        <f>COUNTIFS(Table2[Sub-Sector],Table3[[#This Row],[Sub-Sector]],Table2[Relative Volume],"&gt;=1")/Table3[[#This Row],[Count]]</f>
        <v>1</v>
      </c>
      <c r="J36" s="2">
        <f>COUNTIFS(Table2[Sub-Sector],Table3[[#This Row],[Sub-Sector]],Table2[% Away From Day Low],"&gt;=0.05")/Table3[[#This Row],[Count]]</f>
        <v>0.5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0.5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0.5</v>
      </c>
      <c r="O36" s="2">
        <f>COUNTIFS(Table2[Sub-Sector],Table3[[#This Row],[Sub-Sector]],Table2[% Away From Current Month High],"&lt;=0.05")/Table3[[#This Row],[Count]]</f>
        <v>0</v>
      </c>
      <c r="P36" s="2">
        <f>COUNTIFS(Table2[Sub-Sector],Table3[[#This Row],[Sub-Sector]],Table2[% Away From 52W High],"&lt;=10")/Table3[[#This Row],[Count]]</f>
        <v>0</v>
      </c>
      <c r="Q36" s="2">
        <f>COUNTIFS(Table2[Sub-Sector],Table3[[#This Row],[Sub-Sector]],Table2[% Away From 52W Low],"&gt;=10")/Table3[[#This Row],[Count]]</f>
        <v>0.5</v>
      </c>
      <c r="R36" s="2">
        <f>COUNTIFS(Table2[Sub-Sector],Table3[[#This Row],[Sub-Sector]],Table2[% Price above 20 EMA],"&gt;=0")/Table3[[#This Row],[Count]]</f>
        <v>0.5</v>
      </c>
      <c r="S36" s="2">
        <f>COUNTIFS(Table2[Sub-Sector],Table3[[#This Row],[Sub-Sector]],Table2[% Price above 50 EMA],"&gt;=0")/Table3[[#This Row],[Count]]</f>
        <v>0</v>
      </c>
      <c r="T36" s="2">
        <f>COUNTIFS(Table2[Sub-Sector],Table3[[#This Row],[Sub-Sector]],Table2[% Price above 200 EMA],"&gt;=0")/Table3[[#This Row],[Count]]</f>
        <v>0.5</v>
      </c>
      <c r="U36" s="2">
        <f>COUNTIFS(Table2[Sub-Sector],Table3[[#This Row],[Sub-Sector]],Table2[Rate of Change - Zone],"Positive")/Table3[[#This Row],[Count]]</f>
        <v>0.5</v>
      </c>
      <c r="V36" s="2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36">
        <f>_xlfn.RANK.AVG(Table3[[#This Row],[Score]],Table3[Score],1)</f>
        <v>80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6">
        <f>_xlfn.RANK.AVG(Table3[[#This Row],[Score 2 ]],Table3[[Score 2 ]],1)</f>
        <v>35</v>
      </c>
    </row>
    <row r="37" spans="1:26" x14ac:dyDescent="0.3">
      <c r="A37" t="s">
        <v>997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1</v>
      </c>
      <c r="D37" s="2">
        <f>COUNTIFS(Table2[Sub-Sector],Table3[[#This Row],[Sub-Sector]],Table2[1W Return vs Nifty],"&gt;=5")/Table3[[#This Row],[Count]]</f>
        <v>0.33333333333333331</v>
      </c>
      <c r="E37" s="2">
        <f>COUNTIFS(Table2[Sub-Sector],Table3[[#This Row],[Sub-Sector]],Table2[1M Return vs Nifty],"&gt;=5")/Table3[[#This Row],[Count]]</f>
        <v>0.66666666666666663</v>
      </c>
      <c r="F37" s="2">
        <f>COUNTIFS(Table2[Sub-Sector],Table3[[#This Row],[Sub-Sector]],Table2[6M Return vs Nifty],"&gt;=10")/Table3[[#This Row],[Count]]</f>
        <v>0.5</v>
      </c>
      <c r="G37" s="2">
        <f>COUNTIFS(Table2[Sub-Sector],Table3[[#This Row],[Sub-Sector]],Table2[1Y Return vs Nifty],"&gt;=10")/Table3[[#This Row],[Count]]</f>
        <v>0.66666666666666663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Volume],"&gt;=1")/Table3[[#This Row],[Count]]</f>
        <v>0.33333333333333331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0.83333333333333337</v>
      </c>
      <c r="M37" s="2">
        <f>COUNTIFS(Table2[Sub-Sector],Table3[[#This Row],[Sub-Sector]],Table2[% Away From Current Week High],"&lt;=0.05")/Table3[[#This Row],[Count]]</f>
        <v>0.83333333333333337</v>
      </c>
      <c r="N37" s="2">
        <f>COUNTIFS(Table2[Sub-Sector],Table3[[#This Row],[Sub-Sector]],Table2[% Away From Current Month Low],"&gt;=0.05")/Table3[[#This Row],[Count]]</f>
        <v>1</v>
      </c>
      <c r="O37" s="2">
        <f>COUNTIFS(Table2[Sub-Sector],Table3[[#This Row],[Sub-Sector]],Table2[% Away From Current Month High],"&lt;=0.05")/Table3[[#This Row],[Count]]</f>
        <v>0.5</v>
      </c>
      <c r="P37" s="2">
        <f>COUNTIFS(Table2[Sub-Sector],Table3[[#This Row],[Sub-Sector]],Table2[% Away From 52W High],"&lt;=10")/Table3[[#This Row],[Count]]</f>
        <v>0.5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0.66666666666666663</v>
      </c>
      <c r="V37" s="2">
        <f>COUNTIFS(Table2[Sub-Sector],Table3[[#This Row],[Sub-Sector]],Table2[Sharpe Ratio],"&gt;=0.10")/Table3[[#This Row],[Count]]</f>
        <v>0.16666666666666666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</v>
      </c>
      <c r="X37">
        <f>_xlfn.RANK.AVG(Table3[[#This Row],[Score]],Table3[Score],1)</f>
        <v>11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7">
        <f>_xlfn.RANK.AVG(Table3[[#This Row],[Score 2 ]],Table3[[Score 2 ]],1)</f>
        <v>36</v>
      </c>
    </row>
    <row r="38" spans="1:26" x14ac:dyDescent="0.3">
      <c r="A38" t="s">
        <v>968</v>
      </c>
      <c r="B38">
        <f>COUNTIFS(Table2[Sub-Sector],Table3[[#This Row],[Sub-Sector]])</f>
        <v>2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</v>
      </c>
      <c r="F38" s="2">
        <f>COUNTIFS(Table2[Sub-Sector],Table3[[#This Row],[Sub-Sector]],Table2[6M Return vs Nifty],"&gt;=10")/Table3[[#This Row],[Count]]</f>
        <v>1</v>
      </c>
      <c r="G38" s="2">
        <f>COUNTIFS(Table2[Sub-Sector],Table3[[#This Row],[Sub-Sector]],Table2[1Y Return vs Nifty],"&gt;=10")/Table3[[#This Row],[Count]]</f>
        <v>1</v>
      </c>
      <c r="H38" s="2">
        <f>COUNTIFS(Table2[Sub-Sector],Table3[[#This Row],[Sub-Sector]],Table2[RSI Exponential â€“ 14D],"&gt;=50")/Table3[[#This Row],[Count]]</f>
        <v>0.5</v>
      </c>
      <c r="I38" s="2">
        <f>COUNTIFS(Table2[Sub-Sector],Table3[[#This Row],[Sub-Sector]],Table2[Relative Volume],"&gt;=1")/Table3[[#This Row],[Count]]</f>
        <v>0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0.5</v>
      </c>
      <c r="O38" s="2">
        <f>COUNTIFS(Table2[Sub-Sector],Table3[[#This Row],[Sub-Sector]],Table2[% Away From Current Month High],"&lt;=0.05")/Table3[[#This Row],[Count]]</f>
        <v>0.5</v>
      </c>
      <c r="P38" s="2">
        <f>COUNTIFS(Table2[Sub-Sector],Table3[[#This Row],[Sub-Sector]],Table2[% Away From 52W High],"&lt;=10")/Table3[[#This Row],[Count]]</f>
        <v>0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0.5</v>
      </c>
      <c r="S38" s="2">
        <f>COUNTIFS(Table2[Sub-Sector],Table3[[#This Row],[Sub-Sector]],Table2[% Price above 50 EMA],"&gt;=0")/Table3[[#This Row],[Count]]</f>
        <v>0.5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0.5</v>
      </c>
      <c r="V38" s="2">
        <f>COUNTIFS(Table2[Sub-Sector],Table3[[#This Row],[Sub-Sector]],Table2[Sharpe Ratio],"&gt;=0.10")/Table3[[#This Row],[Count]]</f>
        <v>1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38">
        <f>_xlfn.RANK.AVG(Table3[[#This Row],[Score]],Table3[Score],1)</f>
        <v>54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8">
        <f>_xlfn.RANK.AVG(Table3[[#This Row],[Score 2 ]],Table3[[Score 2 ]],1)</f>
        <v>37</v>
      </c>
    </row>
    <row r="39" spans="1:26" x14ac:dyDescent="0.3">
      <c r="A39" t="s">
        <v>729</v>
      </c>
      <c r="B39">
        <f>COUNTIFS(Table2[Sub-Sector],Table3[[#This Row],[Sub-Sector]])</f>
        <v>5</v>
      </c>
      <c r="C39" s="2">
        <f>COUNTIFS(Table2[Sub-Sector],Table3[[#This Row],[Sub-Sector]],Table2[Uptrend],"Uptrend")/Table3[[#This Row],[Count]]</f>
        <v>0.4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0.2</v>
      </c>
      <c r="F39" s="2">
        <f>COUNTIFS(Table2[Sub-Sector],Table3[[#This Row],[Sub-Sector]],Table2[6M Return vs Nifty],"&gt;=10")/Table3[[#This Row],[Count]]</f>
        <v>1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0.2</v>
      </c>
      <c r="I39" s="2">
        <f>COUNTIFS(Table2[Sub-Sector],Table3[[#This Row],[Sub-Sector]],Table2[Relative Volume],"&gt;=1")/Table3[[#This Row],[Count]]</f>
        <v>0.2</v>
      </c>
      <c r="J39" s="2">
        <f>COUNTIFS(Table2[Sub-Sector],Table3[[#This Row],[Sub-Sector]],Table2[% Away From Day Low],"&gt;=0.05")/Table3[[#This Row],[Count]]</f>
        <v>0.2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0.2</v>
      </c>
      <c r="M39" s="2">
        <f>COUNTIFS(Table2[Sub-Sector],Table3[[#This Row],[Sub-Sector]],Table2[% Away From Current Week High],"&lt;=0.05")/Table3[[#This Row],[Count]]</f>
        <v>0.8</v>
      </c>
      <c r="N39" s="2">
        <f>COUNTIFS(Table2[Sub-Sector],Table3[[#This Row],[Sub-Sector]],Table2[% Away From Current Month Low],"&gt;=0.05")/Table3[[#This Row],[Count]]</f>
        <v>0.8</v>
      </c>
      <c r="O39" s="2">
        <f>COUNTIFS(Table2[Sub-Sector],Table3[[#This Row],[Sub-Sector]],Table2[% Away From Current Month High],"&lt;=0.05")/Table3[[#This Row],[Count]]</f>
        <v>0</v>
      </c>
      <c r="P39" s="2">
        <f>COUNTIFS(Table2[Sub-Sector],Table3[[#This Row],[Sub-Sector]],Table2[% Away From 52W High],"&lt;=10")/Table3[[#This Row],[Count]]</f>
        <v>0.2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0.2</v>
      </c>
      <c r="S39" s="2">
        <f>COUNTIFS(Table2[Sub-Sector],Table3[[#This Row],[Sub-Sector]],Table2[% Price above 50 EMA],"&gt;=0")/Table3[[#This Row],[Count]]</f>
        <v>0.4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0.2</v>
      </c>
      <c r="V39" s="2">
        <f>COUNTIFS(Table2[Sub-Sector],Table3[[#This Row],[Sub-Sector]],Table2[Sharpe Ratio],"&gt;=0.10")/Table3[[#This Row],[Count]]</f>
        <v>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39">
        <f>_xlfn.RANK.AVG(Table3[[#This Row],[Score]],Table3[Score],1)</f>
        <v>64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9">
        <f>_xlfn.RANK.AVG(Table3[[#This Row],[Score 2 ]],Table3[[Score 2 ]],1)</f>
        <v>38</v>
      </c>
    </row>
    <row r="40" spans="1:26" x14ac:dyDescent="0.3">
      <c r="A40" t="s">
        <v>556</v>
      </c>
      <c r="B40">
        <f>COUNTIFS(Table2[Sub-Sector],Table3[[#This Row],[Sub-Sector]])</f>
        <v>4</v>
      </c>
      <c r="C40" s="2">
        <f>COUNTIFS(Table2[Sub-Sector],Table3[[#This Row],[Sub-Sector]],Table2[Uptrend],"Uptrend")/Table3[[#This Row],[Count]]</f>
        <v>0.25</v>
      </c>
      <c r="D40" s="2">
        <f>COUNTIFS(Table2[Sub-Sector],Table3[[#This Row],[Sub-Sector]],Table2[1W Return vs Nifty],"&gt;=5")/Table3[[#This Row],[Count]]</f>
        <v>0.25</v>
      </c>
      <c r="E40" s="2">
        <f>COUNTIFS(Table2[Sub-Sector],Table3[[#This Row],[Sub-Sector]],Table2[1M Return vs Nifty],"&gt;=5")/Table3[[#This Row],[Count]]</f>
        <v>0.5</v>
      </c>
      <c r="F40" s="2">
        <f>COUNTIFS(Table2[Sub-Sector],Table3[[#This Row],[Sub-Sector]],Table2[6M Return vs Nifty],"&gt;=10")/Table3[[#This Row],[Count]]</f>
        <v>0.5</v>
      </c>
      <c r="G40" s="2">
        <f>COUNTIFS(Table2[Sub-Sector],Table3[[#This Row],[Sub-Sector]],Table2[1Y Return vs Nifty],"&gt;=10")/Table3[[#This Row],[Count]]</f>
        <v>0.5</v>
      </c>
      <c r="H40" s="2">
        <f>COUNTIFS(Table2[Sub-Sector],Table3[[#This Row],[Sub-Sector]],Table2[RSI Exponential â€“ 14D],"&gt;=50")/Table3[[#This Row],[Count]]</f>
        <v>0.5</v>
      </c>
      <c r="I40" s="2">
        <f>COUNTIFS(Table2[Sub-Sector],Table3[[#This Row],[Sub-Sector]],Table2[Relative Volume],"&gt;=1")/Table3[[#This Row],[Count]]</f>
        <v>0.75</v>
      </c>
      <c r="J40" s="2">
        <f>COUNTIFS(Table2[Sub-Sector],Table3[[#This Row],[Sub-Sector]],Table2[% Away From Day Low],"&gt;=0.05")/Table3[[#This Row],[Count]]</f>
        <v>0.25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0.25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0.75</v>
      </c>
      <c r="O40" s="2">
        <f>COUNTIFS(Table2[Sub-Sector],Table3[[#This Row],[Sub-Sector]],Table2[% Away From Current Month High],"&lt;=0.05")/Table3[[#This Row],[Count]]</f>
        <v>0.5</v>
      </c>
      <c r="P40" s="2">
        <f>COUNTIFS(Table2[Sub-Sector],Table3[[#This Row],[Sub-Sector]],Table2[% Away From 52W High],"&lt;=10")/Table3[[#This Row],[Count]]</f>
        <v>0.25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0.5</v>
      </c>
      <c r="S40" s="2">
        <f>COUNTIFS(Table2[Sub-Sector],Table3[[#This Row],[Sub-Sector]],Table2[% Price above 50 EMA],"&gt;=0")/Table3[[#This Row],[Count]]</f>
        <v>0.5</v>
      </c>
      <c r="T40" s="2">
        <f>COUNTIFS(Table2[Sub-Sector],Table3[[#This Row],[Sub-Sector]],Table2[% Price above 200 EMA],"&gt;=0")/Table3[[#This Row],[Count]]</f>
        <v>0.75</v>
      </c>
      <c r="U40" s="2">
        <f>COUNTIFS(Table2[Sub-Sector],Table3[[#This Row],[Sub-Sector]],Table2[Rate of Change - Zone],"Positive")/Table3[[#This Row],[Count]]</f>
        <v>0.5</v>
      </c>
      <c r="V40" s="2">
        <f>COUNTIFS(Table2[Sub-Sector],Table3[[#This Row],[Sub-Sector]],Table2[Sharpe Ratio],"&gt;=0.10")/Table3[[#This Row],[Count]]</f>
        <v>0.25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40">
        <f>_xlfn.RANK.AVG(Table3[[#This Row],[Score]],Table3[Score],1)</f>
        <v>42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40">
        <f>_xlfn.RANK.AVG(Table3[[#This Row],[Score 2 ]],Table3[[Score 2 ]],1)</f>
        <v>39</v>
      </c>
    </row>
    <row r="41" spans="1:26" x14ac:dyDescent="0.3">
      <c r="A41" t="s">
        <v>77</v>
      </c>
      <c r="B41">
        <f>COUNTIFS(Table2[Sub-Sector],Table3[[#This Row],[Sub-Sector]])</f>
        <v>3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0.33333333333333331</v>
      </c>
      <c r="F41" s="2">
        <f>COUNTIFS(Table2[Sub-Sector],Table3[[#This Row],[Sub-Sector]],Table2[6M Return vs Nifty],"&gt;=10")/Table3[[#This Row],[Count]]</f>
        <v>0.66666666666666663</v>
      </c>
      <c r="G41" s="2">
        <f>COUNTIFS(Table2[Sub-Sector],Table3[[#This Row],[Sub-Sector]],Table2[1Y Return vs Nifty],"&gt;=10")/Table3[[#This Row],[Count]]</f>
        <v>0.66666666666666663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Volume],"&gt;=1")/Table3[[#This Row],[Count]]</f>
        <v>0</v>
      </c>
      <c r="J41" s="2">
        <f>COUNTIFS(Table2[Sub-Sector],Table3[[#This Row],[Sub-Sector]],Table2[% Away From Day Low],"&gt;=0.05")/Table3[[#This Row],[Count]]</f>
        <v>0.33333333333333331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0.33333333333333331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1</v>
      </c>
      <c r="O41" s="2">
        <f>COUNTIFS(Table2[Sub-Sector],Table3[[#This Row],[Sub-Sector]],Table2[% Away From Current Month High],"&lt;=0.05")/Table3[[#This Row],[Count]]</f>
        <v>1</v>
      </c>
      <c r="P41" s="2">
        <f>COUNTIFS(Table2[Sub-Sector],Table3[[#This Row],[Sub-Sector]],Table2[% Away From 52W High],"&lt;=10")/Table3[[#This Row],[Count]]</f>
        <v>0.66666666666666663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1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1</v>
      </c>
      <c r="V41" s="2">
        <f>COUNTIFS(Table2[Sub-Sector],Table3[[#This Row],[Sub-Sector]],Table2[Sharpe Ratio],"&gt;=0.10")/Table3[[#This Row],[Count]]</f>
        <v>0.33333333333333331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41">
        <f>_xlfn.RANK.AVG(Table3[[#This Row],[Score]],Table3[Score],1)</f>
        <v>43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41">
        <f>_xlfn.RANK.AVG(Table3[[#This Row],[Score 2 ]],Table3[[Score 2 ]],1)</f>
        <v>40.5</v>
      </c>
    </row>
    <row r="42" spans="1:26" x14ac:dyDescent="0.3">
      <c r="A42" t="s">
        <v>118</v>
      </c>
      <c r="B42">
        <f>COUNTIFS(Table2[Sub-Sector],Table3[[#This Row],[Sub-Sector]])</f>
        <v>8</v>
      </c>
      <c r="C42" s="2">
        <f>COUNTIFS(Table2[Sub-Sector],Table3[[#This Row],[Sub-Sector]],Table2[Uptrend],"Uptrend")/Table3[[#This Row],[Count]]</f>
        <v>0.75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0.25</v>
      </c>
      <c r="F42" s="2">
        <f>COUNTIFS(Table2[Sub-Sector],Table3[[#This Row],[Sub-Sector]],Table2[6M Return vs Nifty],"&gt;=10")/Table3[[#This Row],[Count]]</f>
        <v>0.5</v>
      </c>
      <c r="G42" s="2">
        <f>COUNTIFS(Table2[Sub-Sector],Table3[[#This Row],[Sub-Sector]],Table2[1Y Return vs Nifty],"&gt;=10")/Table3[[#This Row],[Count]]</f>
        <v>0.625</v>
      </c>
      <c r="H42" s="2">
        <f>COUNTIFS(Table2[Sub-Sector],Table3[[#This Row],[Sub-Sector]],Table2[RSI Exponential â€“ 14D],"&gt;=50")/Table3[[#This Row],[Count]]</f>
        <v>0.75</v>
      </c>
      <c r="I42" s="2">
        <f>COUNTIFS(Table2[Sub-Sector],Table3[[#This Row],[Sub-Sector]],Table2[Relative Volume],"&gt;=1")/Table3[[#This Row],[Count]]</f>
        <v>0.25</v>
      </c>
      <c r="J42" s="2">
        <f>COUNTIFS(Table2[Sub-Sector],Table3[[#This Row],[Sub-Sector]],Table2[% Away From Day Low],"&gt;=0.05")/Table3[[#This Row],[Count]]</f>
        <v>0.125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0.125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0.5</v>
      </c>
      <c r="O42" s="2">
        <f>COUNTIFS(Table2[Sub-Sector],Table3[[#This Row],[Sub-Sector]],Table2[% Away From Current Month High],"&lt;=0.05")/Table3[[#This Row],[Count]]</f>
        <v>0.75</v>
      </c>
      <c r="P42" s="2">
        <f>COUNTIFS(Table2[Sub-Sector],Table3[[#This Row],[Sub-Sector]],Table2[% Away From 52W High],"&lt;=10")/Table3[[#This Row],[Count]]</f>
        <v>0.875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0.875</v>
      </c>
      <c r="S42" s="2">
        <f>COUNTIFS(Table2[Sub-Sector],Table3[[#This Row],[Sub-Sector]],Table2[% Price above 50 EMA],"&gt;=0")/Table3[[#This Row],[Count]]</f>
        <v>1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0.875</v>
      </c>
      <c r="V42" s="2">
        <f>COUNTIFS(Table2[Sub-Sector],Table3[[#This Row],[Sub-Sector]],Table2[Sharpe Ratio],"&gt;=0.10")/Table3[[#This Row],[Count]]</f>
        <v>0.125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42">
        <f>_xlfn.RANK.AVG(Table3[[#This Row],[Score]],Table3[Score],1)</f>
        <v>55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42">
        <f>_xlfn.RANK.AVG(Table3[[#This Row],[Score 2 ]],Table3[[Score 2 ]],1)</f>
        <v>40.5</v>
      </c>
    </row>
    <row r="43" spans="1:26" x14ac:dyDescent="0.3">
      <c r="A43" t="s">
        <v>416</v>
      </c>
      <c r="B43">
        <f>COUNTIFS(Table2[Sub-Sector],Table3[[#This Row],[Sub-Sector]])</f>
        <v>4</v>
      </c>
      <c r="C43" s="2">
        <f>COUNTIFS(Table2[Sub-Sector],Table3[[#This Row],[Sub-Sector]],Table2[Uptrend],"Uptrend")/Table3[[#This Row],[Count]]</f>
        <v>0.75</v>
      </c>
      <c r="D43" s="2">
        <f>COUNTIFS(Table2[Sub-Sector],Table3[[#This Row],[Sub-Sector]],Table2[1W Return vs Nifty],"&gt;=5")/Table3[[#This Row],[Count]]</f>
        <v>0.25</v>
      </c>
      <c r="E43" s="2">
        <f>COUNTIFS(Table2[Sub-Sector],Table3[[#This Row],[Sub-Sector]],Table2[1M Return vs Nifty],"&gt;=5")/Table3[[#This Row],[Count]]</f>
        <v>0.75</v>
      </c>
      <c r="F43" s="2">
        <f>COUNTIFS(Table2[Sub-Sector],Table3[[#This Row],[Sub-Sector]],Table2[6M Return vs Nifty],"&gt;=10")/Table3[[#This Row],[Count]]</f>
        <v>0.75</v>
      </c>
      <c r="G43" s="2">
        <f>COUNTIFS(Table2[Sub-Sector],Table3[[#This Row],[Sub-Sector]],Table2[1Y Return vs Nifty],"&gt;=10")/Table3[[#This Row],[Count]]</f>
        <v>0.75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Volume],"&gt;=1")/Table3[[#This Row],[Count]]</f>
        <v>0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0.25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1</v>
      </c>
      <c r="O43" s="2">
        <f>COUNTIFS(Table2[Sub-Sector],Table3[[#This Row],[Sub-Sector]],Table2[% Away From Current Month High],"&lt;=0.05")/Table3[[#This Row],[Count]]</f>
        <v>0.5</v>
      </c>
      <c r="P43" s="2">
        <f>COUNTIFS(Table2[Sub-Sector],Table3[[#This Row],[Sub-Sector]],Table2[% Away From 52W High],"&lt;=10")/Table3[[#This Row],[Count]]</f>
        <v>0.25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0.75</v>
      </c>
      <c r="U43" s="2">
        <f>COUNTIFS(Table2[Sub-Sector],Table3[[#This Row],[Sub-Sector]],Table2[Rate of Change - Zone],"Positive")/Table3[[#This Row],[Count]]</f>
        <v>0.75</v>
      </c>
      <c r="V43" s="2">
        <f>COUNTIFS(Table2[Sub-Sector],Table3[[#This Row],[Sub-Sector]],Table2[Sharpe Ratio],"&gt;=0.10")/Table3[[#This Row],[Count]]</f>
        <v>0.5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</v>
      </c>
      <c r="X43">
        <f>_xlfn.RANK.AVG(Table3[[#This Row],[Score]],Table3[Score],1)</f>
        <v>22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43">
        <f>_xlfn.RANK.AVG(Table3[[#This Row],[Score 2 ]],Table3[[Score 2 ]],1)</f>
        <v>42</v>
      </c>
    </row>
    <row r="44" spans="1:26" x14ac:dyDescent="0.3">
      <c r="A44" t="s">
        <v>775</v>
      </c>
      <c r="B44">
        <f>COUNTIFS(Table2[Sub-Sector],Table3[[#This Row],[Sub-Sector]])</f>
        <v>2</v>
      </c>
      <c r="C44" s="2">
        <f>COUNTIFS(Table2[Sub-Sector],Table3[[#This Row],[Sub-Sector]],Table2[Uptrend],"Uptrend")/Table3[[#This Row],[Count]]</f>
        <v>0.5</v>
      </c>
      <c r="D44" s="2">
        <f>COUNTIFS(Table2[Sub-Sector],Table3[[#This Row],[Sub-Sector]],Table2[1W Return vs Nifty],"&gt;=5")/Table3[[#This Row],[Count]]</f>
        <v>0.5</v>
      </c>
      <c r="E44" s="2">
        <f>COUNTIFS(Table2[Sub-Sector],Table3[[#This Row],[Sub-Sector]],Table2[1M Return vs Nifty],"&gt;=5")/Table3[[#This Row],[Count]]</f>
        <v>0.5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0.5</v>
      </c>
      <c r="H44" s="2">
        <f>COUNTIFS(Table2[Sub-Sector],Table3[[#This Row],[Sub-Sector]],Table2[RSI Exponential â€“ 14D],"&gt;=50")/Table3[[#This Row],[Count]]</f>
        <v>0.5</v>
      </c>
      <c r="I44" s="2">
        <f>COUNTIFS(Table2[Sub-Sector],Table3[[#This Row],[Sub-Sector]],Table2[Relative Volume],"&gt;=1")/Table3[[#This Row],[Count]]</f>
        <v>0.5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1</v>
      </c>
      <c r="M44" s="2">
        <f>COUNTIFS(Table2[Sub-Sector],Table3[[#This Row],[Sub-Sector]],Table2[% Away From Current Week High],"&lt;=0.05")/Table3[[#This Row],[Count]]</f>
        <v>0.5</v>
      </c>
      <c r="N44" s="2">
        <f>COUNTIFS(Table2[Sub-Sector],Table3[[#This Row],[Sub-Sector]],Table2[% Away From Current Month Low],"&gt;=0.05")/Table3[[#This Row],[Count]]</f>
        <v>1</v>
      </c>
      <c r="O44" s="2">
        <f>COUNTIFS(Table2[Sub-Sector],Table3[[#This Row],[Sub-Sector]],Table2[% Away From Current Month High],"&lt;=0.05")/Table3[[#This Row],[Count]]</f>
        <v>0.5</v>
      </c>
      <c r="P44" s="2">
        <f>COUNTIFS(Table2[Sub-Sector],Table3[[#This Row],[Sub-Sector]],Table2[% Away From 52W High],"&lt;=10")/Table3[[#This Row],[Count]]</f>
        <v>0.5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0.5</v>
      </c>
      <c r="S44" s="2">
        <f>COUNTIFS(Table2[Sub-Sector],Table3[[#This Row],[Sub-Sector]],Table2[% Price above 50 EMA],"&gt;=0")/Table3[[#This Row],[Count]]</f>
        <v>0.5</v>
      </c>
      <c r="T44" s="2">
        <f>COUNTIFS(Table2[Sub-Sector],Table3[[#This Row],[Sub-Sector]],Table2[% Price above 200 EMA],"&gt;=0")/Table3[[#This Row],[Count]]</f>
        <v>0.5</v>
      </c>
      <c r="U44" s="2">
        <f>COUNTIFS(Table2[Sub-Sector],Table3[[#This Row],[Sub-Sector]],Table2[Rate of Change - Zone],"Positive")/Table3[[#This Row],[Count]]</f>
        <v>0.5</v>
      </c>
      <c r="V44" s="2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44">
        <f>_xlfn.RANK.AVG(Table3[[#This Row],[Score]],Table3[Score],1)</f>
        <v>32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44">
        <f>_xlfn.RANK.AVG(Table3[[#This Row],[Score 2 ]],Table3[[Score 2 ]],1)</f>
        <v>43</v>
      </c>
    </row>
    <row r="45" spans="1:26" x14ac:dyDescent="0.3">
      <c r="A45" t="s">
        <v>653</v>
      </c>
      <c r="B45">
        <f>COUNTIFS(Table2[Sub-Sector],Table3[[#This Row],[Sub-Sector]])</f>
        <v>4</v>
      </c>
      <c r="C45" s="2">
        <f>COUNTIFS(Table2[Sub-Sector],Table3[[#This Row],[Sub-Sector]],Table2[Uptrend],"Uptrend")/Table3[[#This Row],[Count]]</f>
        <v>0.25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0.25</v>
      </c>
      <c r="F45" s="2">
        <f>COUNTIFS(Table2[Sub-Sector],Table3[[#This Row],[Sub-Sector]],Table2[6M Return vs Nifty],"&gt;=10")/Table3[[#This Row],[Count]]</f>
        <v>0.5</v>
      </c>
      <c r="G45" s="2">
        <f>COUNTIFS(Table2[Sub-Sector],Table3[[#This Row],[Sub-Sector]],Table2[1Y Return vs Nifty],"&gt;=10")/Table3[[#This Row],[Count]]</f>
        <v>0.75</v>
      </c>
      <c r="H45" s="2">
        <f>COUNTIFS(Table2[Sub-Sector],Table3[[#This Row],[Sub-Sector]],Table2[RSI Exponential â€“ 14D],"&gt;=50")/Table3[[#This Row],[Count]]</f>
        <v>0.75</v>
      </c>
      <c r="I45" s="2">
        <f>COUNTIFS(Table2[Sub-Sector],Table3[[#This Row],[Sub-Sector]],Table2[Relative Volume],"&gt;=1")/Table3[[#This Row],[Count]]</f>
        <v>0.25</v>
      </c>
      <c r="J45" s="2">
        <f>COUNTIFS(Table2[Sub-Sector],Table3[[#This Row],[Sub-Sector]],Table2[% Away From Day Low],"&gt;=0.05")/Table3[[#This Row],[Count]]</f>
        <v>0.25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0.75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0.75</v>
      </c>
      <c r="O45" s="2">
        <f>COUNTIFS(Table2[Sub-Sector],Table3[[#This Row],[Sub-Sector]],Table2[% Away From Current Month High],"&lt;=0.05")/Table3[[#This Row],[Count]]</f>
        <v>0.75</v>
      </c>
      <c r="P45" s="2">
        <f>COUNTIFS(Table2[Sub-Sector],Table3[[#This Row],[Sub-Sector]],Table2[% Away From 52W High],"&lt;=10")/Table3[[#This Row],[Count]]</f>
        <v>0.25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0.75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0.75</v>
      </c>
      <c r="U45" s="2">
        <f>COUNTIFS(Table2[Sub-Sector],Table3[[#This Row],[Sub-Sector]],Table2[Rate of Change - Zone],"Positive")/Table3[[#This Row],[Count]]</f>
        <v>0.5</v>
      </c>
      <c r="V45" s="2">
        <f>COUNTIFS(Table2[Sub-Sector],Table3[[#This Row],[Sub-Sector]],Table2[Sharpe Ratio],"&gt;=0.10")/Table3[[#This Row],[Count]]</f>
        <v>0.25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45">
        <f>_xlfn.RANK.AVG(Table3[[#This Row],[Score]],Table3[Score],1)</f>
        <v>77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5">
        <f>_xlfn.RANK.AVG(Table3[[#This Row],[Score 2 ]],Table3[[Score 2 ]],1)</f>
        <v>44</v>
      </c>
    </row>
    <row r="46" spans="1:26" x14ac:dyDescent="0.3">
      <c r="A46" t="s">
        <v>368</v>
      </c>
      <c r="B46">
        <f>COUNTIFS(Table2[Sub-Sector],Table3[[#This Row],[Sub-Sector]])</f>
        <v>6</v>
      </c>
      <c r="C46" s="2">
        <f>COUNTIFS(Table2[Sub-Sector],Table3[[#This Row],[Sub-Sector]],Table2[Uptrend],"Uptrend")/Table3[[#This Row],[Count]]</f>
        <v>0.66666666666666663</v>
      </c>
      <c r="D46" s="2">
        <f>COUNTIFS(Table2[Sub-Sector],Table3[[#This Row],[Sub-Sector]],Table2[1W Return vs Nifty],"&gt;=5")/Table3[[#This Row],[Count]]</f>
        <v>0.16666666666666666</v>
      </c>
      <c r="E46" s="2">
        <f>COUNTIFS(Table2[Sub-Sector],Table3[[#This Row],[Sub-Sector]],Table2[1M Return vs Nifty],"&gt;=5")/Table3[[#This Row],[Count]]</f>
        <v>0.66666666666666663</v>
      </c>
      <c r="F46" s="2">
        <f>COUNTIFS(Table2[Sub-Sector],Table3[[#This Row],[Sub-Sector]],Table2[6M Return vs Nifty],"&gt;=10")/Table3[[#This Row],[Count]]</f>
        <v>0.5</v>
      </c>
      <c r="G46" s="2">
        <f>COUNTIFS(Table2[Sub-Sector],Table3[[#This Row],[Sub-Sector]],Table2[1Y Return vs Nifty],"&gt;=10")/Table3[[#This Row],[Count]]</f>
        <v>0.5</v>
      </c>
      <c r="H46" s="2">
        <f>COUNTIFS(Table2[Sub-Sector],Table3[[#This Row],[Sub-Sector]],Table2[RSI Exponential â€“ 14D],"&gt;=50")/Table3[[#This Row],[Count]]</f>
        <v>0.66666666666666663</v>
      </c>
      <c r="I46" s="2">
        <f>COUNTIFS(Table2[Sub-Sector],Table3[[#This Row],[Sub-Sector]],Table2[Relative Volume],"&gt;=1")/Table3[[#This Row],[Count]]</f>
        <v>0.33333333333333331</v>
      </c>
      <c r="J46" s="2">
        <f>COUNTIFS(Table2[Sub-Sector],Table3[[#This Row],[Sub-Sector]],Table2[% Away From Day Low],"&gt;=0.05")/Table3[[#This Row],[Count]]</f>
        <v>0.16666666666666666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0.33333333333333331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1</v>
      </c>
      <c r="O46" s="2">
        <f>COUNTIFS(Table2[Sub-Sector],Table3[[#This Row],[Sub-Sector]],Table2[% Away From Current Month High],"&lt;=0.05")/Table3[[#This Row],[Count]]</f>
        <v>0.5</v>
      </c>
      <c r="P46" s="2">
        <f>COUNTIFS(Table2[Sub-Sector],Table3[[#This Row],[Sub-Sector]],Table2[% Away From 52W High],"&lt;=10")/Table3[[#This Row],[Count]]</f>
        <v>0.5</v>
      </c>
      <c r="Q46" s="2">
        <f>COUNTIFS(Table2[Sub-Sector],Table3[[#This Row],[Sub-Sector]],Table2[% Away From 52W Low],"&gt;=10")/Table3[[#This Row],[Count]]</f>
        <v>0.83333333333333337</v>
      </c>
      <c r="R46" s="2">
        <f>COUNTIFS(Table2[Sub-Sector],Table3[[#This Row],[Sub-Sector]],Table2[% Price above 20 EMA],"&gt;=0")/Table3[[#This Row],[Count]]</f>
        <v>0.83333333333333337</v>
      </c>
      <c r="S46" s="2">
        <f>COUNTIFS(Table2[Sub-Sector],Table3[[#This Row],[Sub-Sector]],Table2[% Price above 50 EMA],"&gt;=0")/Table3[[#This Row],[Count]]</f>
        <v>0.66666666666666663</v>
      </c>
      <c r="T46" s="2">
        <f>COUNTIFS(Table2[Sub-Sector],Table3[[#This Row],[Sub-Sector]],Table2[% Price above 200 EMA],"&gt;=0")/Table3[[#This Row],[Count]]</f>
        <v>0.66666666666666663</v>
      </c>
      <c r="U46" s="2">
        <f>COUNTIFS(Table2[Sub-Sector],Table3[[#This Row],[Sub-Sector]],Table2[Rate of Change - Zone],"Positive")/Table3[[#This Row],[Count]]</f>
        <v>0.66666666666666663</v>
      </c>
      <c r="V46" s="2">
        <f>COUNTIFS(Table2[Sub-Sector],Table3[[#This Row],[Sub-Sector]],Table2[Sharpe Ratio],"&gt;=0.10")/Table3[[#This Row],[Count]]</f>
        <v>0.16666666666666666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46">
        <f>_xlfn.RANK.AVG(Table3[[#This Row],[Score]],Table3[Score],1)</f>
        <v>30.5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6">
        <f>_xlfn.RANK.AVG(Table3[[#This Row],[Score 2 ]],Table3[[Score 2 ]],1)</f>
        <v>45</v>
      </c>
    </row>
    <row r="47" spans="1:26" x14ac:dyDescent="0.3">
      <c r="A47" t="s">
        <v>232</v>
      </c>
      <c r="B47">
        <f>COUNTIFS(Table2[Sub-Sector],Table3[[#This Row],[Sub-Sector]])</f>
        <v>3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0.33333333333333331</v>
      </c>
      <c r="E47" s="2">
        <f>COUNTIFS(Table2[Sub-Sector],Table3[[#This Row],[Sub-Sector]],Table2[1M Return vs Nifty],"&gt;=5")/Table3[[#This Row],[Count]]</f>
        <v>0.66666666666666663</v>
      </c>
      <c r="F47" s="2">
        <f>COUNTIFS(Table2[Sub-Sector],Table3[[#This Row],[Sub-Sector]],Table2[6M Return vs Nifty],"&gt;=10")/Table3[[#This Row],[Count]]</f>
        <v>0.33333333333333331</v>
      </c>
      <c r="G47" s="2">
        <f>COUNTIFS(Table2[Sub-Sector],Table3[[#This Row],[Sub-Sector]],Table2[1Y Return vs Nifty],"&gt;=10")/Table3[[#This Row],[Count]]</f>
        <v>0.66666666666666663</v>
      </c>
      <c r="H47" s="2">
        <f>COUNTIFS(Table2[Sub-Sector],Table3[[#This Row],[Sub-Sector]],Table2[RSI Exponential â€“ 14D],"&gt;=50")/Table3[[#This Row],[Count]]</f>
        <v>0.66666666666666663</v>
      </c>
      <c r="I47" s="2">
        <f>COUNTIFS(Table2[Sub-Sector],Table3[[#This Row],[Sub-Sector]],Table2[Relative Volume],"&gt;=1")/Table3[[#This Row],[Count]]</f>
        <v>0.33333333333333331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0.33333333333333331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0.66666666666666663</v>
      </c>
      <c r="O47" s="2">
        <f>COUNTIFS(Table2[Sub-Sector],Table3[[#This Row],[Sub-Sector]],Table2[% Away From Current Month High],"&lt;=0.05")/Table3[[#This Row],[Count]]</f>
        <v>1</v>
      </c>
      <c r="P47" s="2">
        <f>COUNTIFS(Table2[Sub-Sector],Table3[[#This Row],[Sub-Sector]],Table2[% Away From 52W High],"&lt;=10")/Table3[[#This Row],[Count]]</f>
        <v>1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0.66666666666666663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0.66666666666666663</v>
      </c>
      <c r="V47" s="2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</v>
      </c>
      <c r="X47">
        <f>_xlfn.RANK.AVG(Table3[[#This Row],[Score]],Table3[Score],1)</f>
        <v>19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7">
        <f>_xlfn.RANK.AVG(Table3[[#This Row],[Score 2 ]],Table3[[Score 2 ]],1)</f>
        <v>46</v>
      </c>
    </row>
    <row r="48" spans="1:26" x14ac:dyDescent="0.3">
      <c r="A48" t="s">
        <v>136</v>
      </c>
      <c r="B48">
        <f>COUNTIFS(Table2[Sub-Sector],Table3[[#This Row],[Sub-Sector]])</f>
        <v>4</v>
      </c>
      <c r="C48" s="2">
        <f>COUNTIFS(Table2[Sub-Sector],Table3[[#This Row],[Sub-Sector]],Table2[Uptrend],"Uptrend")/Table3[[#This Row],[Count]]</f>
        <v>0.25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0.25</v>
      </c>
      <c r="F48" s="2">
        <f>COUNTIFS(Table2[Sub-Sector],Table3[[#This Row],[Sub-Sector]],Table2[6M Return vs Nifty],"&gt;=10")/Table3[[#This Row],[Count]]</f>
        <v>0.25</v>
      </c>
      <c r="G48" s="2">
        <f>COUNTIFS(Table2[Sub-Sector],Table3[[#This Row],[Sub-Sector]],Table2[1Y Return vs Nifty],"&gt;=10")/Table3[[#This Row],[Count]]</f>
        <v>1</v>
      </c>
      <c r="H48" s="2">
        <f>COUNTIFS(Table2[Sub-Sector],Table3[[#This Row],[Sub-Sector]],Table2[RSI Exponential â€“ 14D],"&gt;=50")/Table3[[#This Row],[Count]]</f>
        <v>0.25</v>
      </c>
      <c r="I48" s="2">
        <f>COUNTIFS(Table2[Sub-Sector],Table3[[#This Row],[Sub-Sector]],Table2[Relative Volume],"&gt;=1")/Table3[[#This Row],[Count]]</f>
        <v>0.5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0.75</v>
      </c>
      <c r="N48" s="2">
        <f>COUNTIFS(Table2[Sub-Sector],Table3[[#This Row],[Sub-Sector]],Table2[% Away From Current Month Low],"&gt;=0.05")/Table3[[#This Row],[Count]]</f>
        <v>0.25</v>
      </c>
      <c r="O48" s="2">
        <f>COUNTIFS(Table2[Sub-Sector],Table3[[#This Row],[Sub-Sector]],Table2[% Away From Current Month High],"&lt;=0.05")/Table3[[#This Row],[Count]]</f>
        <v>0</v>
      </c>
      <c r="P48" s="2">
        <f>COUNTIFS(Table2[Sub-Sector],Table3[[#This Row],[Sub-Sector]],Table2[% Away From 52W High],"&lt;=10")/Table3[[#This Row],[Count]]</f>
        <v>0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0.25</v>
      </c>
      <c r="S48" s="2">
        <f>COUNTIFS(Table2[Sub-Sector],Table3[[#This Row],[Sub-Sector]],Table2[% Price above 50 EMA],"&gt;=0")/Table3[[#This Row],[Count]]</f>
        <v>0.25</v>
      </c>
      <c r="T48" s="2">
        <f>COUNTIFS(Table2[Sub-Sector],Table3[[#This Row],[Sub-Sector]],Table2[% Price above 200 EMA],"&gt;=0")/Table3[[#This Row],[Count]]</f>
        <v>0.75</v>
      </c>
      <c r="U48" s="2">
        <f>COUNTIFS(Table2[Sub-Sector],Table3[[#This Row],[Sub-Sector]],Table2[Rate of Change - Zone],"Positive")/Table3[[#This Row],[Count]]</f>
        <v>0.25</v>
      </c>
      <c r="V48" s="2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48">
        <f>_xlfn.RANK.AVG(Table3[[#This Row],[Score]],Table3[Score],1)</f>
        <v>78.5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8">
        <f>_xlfn.RANK.AVG(Table3[[#This Row],[Score 2 ]],Table3[[Score 2 ]],1)</f>
        <v>47</v>
      </c>
    </row>
    <row r="49" spans="1:26" x14ac:dyDescent="0.3">
      <c r="A49" t="s">
        <v>133</v>
      </c>
      <c r="B49">
        <f>COUNTIFS(Table2[Sub-Sector],Table3[[#This Row],[Sub-Sector]])</f>
        <v>6</v>
      </c>
      <c r="C49" s="2">
        <f>COUNTIFS(Table2[Sub-Sector],Table3[[#This Row],[Sub-Sector]],Table2[Uptrend],"Uptrend")/Table3[[#This Row],[Count]]</f>
        <v>0.5</v>
      </c>
      <c r="D49" s="2">
        <f>COUNTIFS(Table2[Sub-Sector],Table3[[#This Row],[Sub-Sector]],Table2[1W Return vs Nifty],"&gt;=5")/Table3[[#This Row],[Count]]</f>
        <v>0.33333333333333331</v>
      </c>
      <c r="E49" s="2">
        <f>COUNTIFS(Table2[Sub-Sector],Table3[[#This Row],[Sub-Sector]],Table2[1M Return vs Nifty],"&gt;=5")/Table3[[#This Row],[Count]]</f>
        <v>0.33333333333333331</v>
      </c>
      <c r="F49" s="2">
        <f>COUNTIFS(Table2[Sub-Sector],Table3[[#This Row],[Sub-Sector]],Table2[6M Return vs Nifty],"&gt;=10")/Table3[[#This Row],[Count]]</f>
        <v>0.66666666666666663</v>
      </c>
      <c r="G49" s="2">
        <f>COUNTIFS(Table2[Sub-Sector],Table3[[#This Row],[Sub-Sector]],Table2[1Y Return vs Nifty],"&gt;=10")/Table3[[#This Row],[Count]]</f>
        <v>0.5</v>
      </c>
      <c r="H49" s="2">
        <f>COUNTIFS(Table2[Sub-Sector],Table3[[#This Row],[Sub-Sector]],Table2[RSI Exponential â€“ 14D],"&gt;=50")/Table3[[#This Row],[Count]]</f>
        <v>0.66666666666666663</v>
      </c>
      <c r="I49" s="2">
        <f>COUNTIFS(Table2[Sub-Sector],Table3[[#This Row],[Sub-Sector]],Table2[Relative Volume],"&gt;=1")/Table3[[#This Row],[Count]]</f>
        <v>0.16666666666666666</v>
      </c>
      <c r="J49" s="2">
        <f>COUNTIFS(Table2[Sub-Sector],Table3[[#This Row],[Sub-Sector]],Table2[% Away From Day Low],"&gt;=0.05")/Table3[[#This Row],[Count]]</f>
        <v>0.16666666666666666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0.66666666666666663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1</v>
      </c>
      <c r="O49" s="2">
        <f>COUNTIFS(Table2[Sub-Sector],Table3[[#This Row],[Sub-Sector]],Table2[% Away From Current Month High],"&lt;=0.05")/Table3[[#This Row],[Count]]</f>
        <v>0.66666666666666663</v>
      </c>
      <c r="P49" s="2">
        <f>COUNTIFS(Table2[Sub-Sector],Table3[[#This Row],[Sub-Sector]],Table2[% Away From 52W High],"&lt;=10")/Table3[[#This Row],[Count]]</f>
        <v>0.33333333333333331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0.83333333333333337</v>
      </c>
      <c r="S49" s="2">
        <f>COUNTIFS(Table2[Sub-Sector],Table3[[#This Row],[Sub-Sector]],Table2[% Price above 50 EMA],"&gt;=0")/Table3[[#This Row],[Count]]</f>
        <v>0.66666666666666663</v>
      </c>
      <c r="T49" s="2">
        <f>COUNTIFS(Table2[Sub-Sector],Table3[[#This Row],[Sub-Sector]],Table2[% Price above 200 EMA],"&gt;=0")/Table3[[#This Row],[Count]]</f>
        <v>0.83333333333333337</v>
      </c>
      <c r="U49" s="2">
        <f>COUNTIFS(Table2[Sub-Sector],Table3[[#This Row],[Sub-Sector]],Table2[Rate of Change - Zone],"Positive")/Table3[[#This Row],[Count]]</f>
        <v>0.66666666666666663</v>
      </c>
      <c r="V49" s="2">
        <f>COUNTIFS(Table2[Sub-Sector],Table3[[#This Row],[Sub-Sector]],Table2[Sharpe Ratio],"&gt;=0.10")/Table3[[#This Row],[Count]]</f>
        <v>0.5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49">
        <f>_xlfn.RANK.AVG(Table3[[#This Row],[Score]],Table3[Score],1)</f>
        <v>44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9">
        <f>_xlfn.RANK.AVG(Table3[[#This Row],[Score 2 ]],Table3[[Score 2 ]],1)</f>
        <v>48</v>
      </c>
    </row>
    <row r="50" spans="1:26" x14ac:dyDescent="0.3">
      <c r="A50" t="s">
        <v>86</v>
      </c>
      <c r="B50">
        <f>COUNTIFS(Table2[Sub-Sector],Table3[[#This Row],[Sub-Sector]])</f>
        <v>3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0.33333333333333331</v>
      </c>
      <c r="F50" s="2">
        <f>COUNTIFS(Table2[Sub-Sector],Table3[[#This Row],[Sub-Sector]],Table2[6M Return vs Nifty],"&gt;=10")/Table3[[#This Row],[Count]]</f>
        <v>0.33333333333333331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0.33333333333333331</v>
      </c>
      <c r="I50" s="2">
        <f>COUNTIFS(Table2[Sub-Sector],Table3[[#This Row],[Sub-Sector]],Table2[Relative Volume],"&gt;=1")/Table3[[#This Row],[Count]]</f>
        <v>0.33333333333333331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0.33333333333333331</v>
      </c>
      <c r="O50" s="2">
        <f>COUNTIFS(Table2[Sub-Sector],Table3[[#This Row],[Sub-Sector]],Table2[% Away From Current Month High],"&lt;=0.05")/Table3[[#This Row],[Count]]</f>
        <v>0</v>
      </c>
      <c r="P50" s="2">
        <f>COUNTIFS(Table2[Sub-Sector],Table3[[#This Row],[Sub-Sector]],Table2[% Away From 52W High],"&lt;=10")/Table3[[#This Row],[Count]]</f>
        <v>0.66666666666666663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0.33333333333333331</v>
      </c>
      <c r="S50" s="2">
        <f>COUNTIFS(Table2[Sub-Sector],Table3[[#This Row],[Sub-Sector]],Table2[% Price above 50 EMA],"&gt;=0")/Table3[[#This Row],[Count]]</f>
        <v>0.66666666666666663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0.33333333333333331</v>
      </c>
      <c r="V50" s="2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50">
        <f>_xlfn.RANK.AVG(Table3[[#This Row],[Score]],Table3[Score],1)</f>
        <v>47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50">
        <f>_xlfn.RANK.AVG(Table3[[#This Row],[Score 2 ]],Table3[[Score 2 ]],1)</f>
        <v>49</v>
      </c>
    </row>
    <row r="51" spans="1:26" x14ac:dyDescent="0.3">
      <c r="A51" t="s">
        <v>1146</v>
      </c>
      <c r="B51">
        <f>COUNTIFS(Table2[Sub-Sector],Table3[[#This Row],[Sub-Sector]])</f>
        <v>2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1</v>
      </c>
      <c r="F51" s="2">
        <f>COUNTIFS(Table2[Sub-Sector],Table3[[#This Row],[Sub-Sector]],Table2[6M Return vs Nifty],"&gt;=10")/Table3[[#This Row],[Count]]</f>
        <v>0.5</v>
      </c>
      <c r="G51" s="2">
        <f>COUNTIFS(Table2[Sub-Sector],Table3[[#This Row],[Sub-Sector]],Table2[1Y Return vs Nifty],"&gt;=10")/Table3[[#This Row],[Count]]</f>
        <v>1</v>
      </c>
      <c r="H51" s="2">
        <f>COUNTIFS(Table2[Sub-Sector],Table3[[#This Row],[Sub-Sector]],Table2[RSI Exponential â€“ 14D],"&gt;=50")/Table3[[#This Row],[Count]]</f>
        <v>1</v>
      </c>
      <c r="I51" s="2">
        <f>COUNTIFS(Table2[Sub-Sector],Table3[[#This Row],[Sub-Sector]],Table2[Relative Volume],"&gt;=1")/Table3[[#This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1</v>
      </c>
      <c r="O51" s="2">
        <f>COUNTIFS(Table2[Sub-Sector],Table3[[#This Row],[Sub-Sector]],Table2[% Away From Current Month High],"&lt;=0.05")/Table3[[#This Row],[Count]]</f>
        <v>0.5</v>
      </c>
      <c r="P51" s="2">
        <f>COUNTIFS(Table2[Sub-Sector],Table3[[#This Row],[Sub-Sector]],Table2[% Away From 52W High],"&lt;=10")/Table3[[#This Row],[Count]]</f>
        <v>0.5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0.5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51">
        <f>_xlfn.RANK.AVG(Table3[[#This Row],[Score]],Table3[Score],1)</f>
        <v>33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1">
        <f>_xlfn.RANK.AVG(Table3[[#This Row],[Score 2 ]],Table3[[Score 2 ]],1)</f>
        <v>50.5</v>
      </c>
    </row>
    <row r="52" spans="1:26" x14ac:dyDescent="0.3">
      <c r="A52" t="s">
        <v>285</v>
      </c>
      <c r="B52">
        <f>COUNTIFS(Table2[Sub-Sector],Table3[[#This Row],[Sub-Sector]])</f>
        <v>14</v>
      </c>
      <c r="C52" s="2">
        <f>COUNTIFS(Table2[Sub-Sector],Table3[[#This Row],[Sub-Sector]],Table2[Uptrend],"Uptrend")/Table3[[#This Row],[Count]]</f>
        <v>0.7142857142857143</v>
      </c>
      <c r="D52" s="2">
        <f>COUNTIFS(Table2[Sub-Sector],Table3[[#This Row],[Sub-Sector]],Table2[1W Return vs Nifty],"&gt;=5")/Table3[[#This Row],[Count]]</f>
        <v>7.1428571428571425E-2</v>
      </c>
      <c r="E52" s="2">
        <f>COUNTIFS(Table2[Sub-Sector],Table3[[#This Row],[Sub-Sector]],Table2[1M Return vs Nifty],"&gt;=5")/Table3[[#This Row],[Count]]</f>
        <v>0.5714285714285714</v>
      </c>
      <c r="F52" s="2">
        <f>COUNTIFS(Table2[Sub-Sector],Table3[[#This Row],[Sub-Sector]],Table2[6M Return vs Nifty],"&gt;=10")/Table3[[#This Row],[Count]]</f>
        <v>0.14285714285714285</v>
      </c>
      <c r="G52" s="2">
        <f>COUNTIFS(Table2[Sub-Sector],Table3[[#This Row],[Sub-Sector]],Table2[1Y Return vs Nifty],"&gt;=10")/Table3[[#This Row],[Count]]</f>
        <v>0.5</v>
      </c>
      <c r="H52" s="2">
        <f>COUNTIFS(Table2[Sub-Sector],Table3[[#This Row],[Sub-Sector]],Table2[RSI Exponential â€“ 14D],"&gt;=50")/Table3[[#This Row],[Count]]</f>
        <v>0.7142857142857143</v>
      </c>
      <c r="I52" s="2">
        <f>COUNTIFS(Table2[Sub-Sector],Table3[[#This Row],[Sub-Sector]],Table2[Relative Volume],"&gt;=1")/Table3[[#This Row],[Count]]</f>
        <v>0.5</v>
      </c>
      <c r="J52" s="2">
        <f>COUNTIFS(Table2[Sub-Sector],Table3[[#This Row],[Sub-Sector]],Table2[% Away From Day Low],"&gt;=0.05")/Table3[[#This Row],[Count]]</f>
        <v>7.1428571428571425E-2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0.35714285714285715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0.8571428571428571</v>
      </c>
      <c r="O52" s="2">
        <f>COUNTIFS(Table2[Sub-Sector],Table3[[#This Row],[Sub-Sector]],Table2[% Away From Current Month High],"&lt;=0.05")/Table3[[#This Row],[Count]]</f>
        <v>0.8571428571428571</v>
      </c>
      <c r="P52" s="2">
        <f>COUNTIFS(Table2[Sub-Sector],Table3[[#This Row],[Sub-Sector]],Table2[% Away From 52W High],"&lt;=10")/Table3[[#This Row],[Count]]</f>
        <v>0.5714285714285714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0.8571428571428571</v>
      </c>
      <c r="S52" s="2">
        <f>COUNTIFS(Table2[Sub-Sector],Table3[[#This Row],[Sub-Sector]],Table2[% Price above 50 EMA],"&gt;=0")/Table3[[#This Row],[Count]]</f>
        <v>0.7857142857142857</v>
      </c>
      <c r="T52" s="2">
        <f>COUNTIFS(Table2[Sub-Sector],Table3[[#This Row],[Sub-Sector]],Table2[% Price above 200 EMA],"&gt;=0")/Table3[[#This Row],[Count]]</f>
        <v>0.9285714285714286</v>
      </c>
      <c r="U52" s="2">
        <f>COUNTIFS(Table2[Sub-Sector],Table3[[#This Row],[Sub-Sector]],Table2[Rate of Change - Zone],"Positive")/Table3[[#This Row],[Count]]</f>
        <v>0.8571428571428571</v>
      </c>
      <c r="V52" s="2">
        <f>COUNTIFS(Table2[Sub-Sector],Table3[[#This Row],[Sub-Sector]],Table2[Sharpe Ratio],"&gt;=0.10")/Table3[[#This Row],[Count]]</f>
        <v>0.21428571428571427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52">
        <f>_xlfn.RANK.AVG(Table3[[#This Row],[Score]],Table3[Score],1)</f>
        <v>38.5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2">
        <f>_xlfn.RANK.AVG(Table3[[#This Row],[Score 2 ]],Table3[[Score 2 ]],1)</f>
        <v>50.5</v>
      </c>
    </row>
    <row r="53" spans="1:26" x14ac:dyDescent="0.3">
      <c r="A53" t="s">
        <v>925</v>
      </c>
      <c r="B53">
        <f>COUNTIFS(Table2[Sub-Sector],Table3[[#This Row],[Sub-Sector]])</f>
        <v>3</v>
      </c>
      <c r="C53" s="2">
        <f>COUNTIFS(Table2[Sub-Sector],Table3[[#This Row],[Sub-Sector]],Table2[Uptrend],"Uptrend")/Table3[[#This Row],[Count]]</f>
        <v>0.66666666666666663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0.66666666666666663</v>
      </c>
      <c r="F53" s="2">
        <f>COUNTIFS(Table2[Sub-Sector],Table3[[#This Row],[Sub-Sector]],Table2[6M Return vs Nifty],"&gt;=10")/Table3[[#This Row],[Count]]</f>
        <v>0.33333333333333331</v>
      </c>
      <c r="G53" s="2">
        <f>COUNTIFS(Table2[Sub-Sector],Table3[[#This Row],[Sub-Sector]],Table2[1Y Return vs Nifty],"&gt;=10")/Table3[[#This Row],[Count]]</f>
        <v>0.33333333333333331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Volume],"&gt;=1")/Table3[[#This Row],[Count]]</f>
        <v>0.33333333333333331</v>
      </c>
      <c r="J53" s="2">
        <f>COUNTIFS(Table2[Sub-Sector],Table3[[#This Row],[Sub-Sector]],Table2[% Away From Day Low],"&gt;=0.05")/Table3[[#This Row],[Count]]</f>
        <v>0.33333333333333331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0.33333333333333331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1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0.33333333333333331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1</v>
      </c>
      <c r="S53" s="2">
        <f>COUNTIFS(Table2[Sub-Sector],Table3[[#This Row],[Sub-Sector]],Table2[% Price above 50 EMA],"&gt;=0")/Table3[[#This Row],[Count]]</f>
        <v>1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1</v>
      </c>
      <c r="V53" s="2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53">
        <f>_xlfn.RANK.AVG(Table3[[#This Row],[Score]],Table3[Score],1)</f>
        <v>53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3">
        <f>_xlfn.RANK.AVG(Table3[[#This Row],[Score 2 ]],Table3[[Score 2 ]],1)</f>
        <v>52</v>
      </c>
    </row>
    <row r="54" spans="1:26" x14ac:dyDescent="0.3">
      <c r="A54" t="s">
        <v>521</v>
      </c>
      <c r="B54">
        <f>COUNTIFS(Table2[Sub-Sector],Table3[[#This Row],[Sub-Sector]])</f>
        <v>9</v>
      </c>
      <c r="C54" s="2">
        <f>COUNTIFS(Table2[Sub-Sector],Table3[[#This Row],[Sub-Sector]],Table2[Uptrend],"Uptrend")/Table3[[#This Row],[Count]]</f>
        <v>0.66666666666666663</v>
      </c>
      <c r="D54" s="2">
        <f>COUNTIFS(Table2[Sub-Sector],Table3[[#This Row],[Sub-Sector]],Table2[1W Return vs Nifty],"&gt;=5")/Table3[[#This Row],[Count]]</f>
        <v>0.44444444444444442</v>
      </c>
      <c r="E54" s="2">
        <f>COUNTIFS(Table2[Sub-Sector],Table3[[#This Row],[Sub-Sector]],Table2[1M Return vs Nifty],"&gt;=5")/Table3[[#This Row],[Count]]</f>
        <v>0.44444444444444442</v>
      </c>
      <c r="F54" s="2">
        <f>COUNTIFS(Table2[Sub-Sector],Table3[[#This Row],[Sub-Sector]],Table2[6M Return vs Nifty],"&gt;=10")/Table3[[#This Row],[Count]]</f>
        <v>0.33333333333333331</v>
      </c>
      <c r="G54" s="2">
        <f>COUNTIFS(Table2[Sub-Sector],Table3[[#This Row],[Sub-Sector]],Table2[1Y Return vs Nifty],"&gt;=10")/Table3[[#This Row],[Count]]</f>
        <v>0.44444444444444442</v>
      </c>
      <c r="H54" s="2">
        <f>COUNTIFS(Table2[Sub-Sector],Table3[[#This Row],[Sub-Sector]],Table2[RSI Exponential â€“ 14D],"&gt;=50")/Table3[[#This Row],[Count]]</f>
        <v>0.88888888888888884</v>
      </c>
      <c r="I54" s="2">
        <f>COUNTIFS(Table2[Sub-Sector],Table3[[#This Row],[Sub-Sector]],Table2[Relative Volume],"&gt;=1")/Table3[[#This Row],[Count]]</f>
        <v>0.33333333333333331</v>
      </c>
      <c r="J54" s="2">
        <f>COUNTIFS(Table2[Sub-Sector],Table3[[#This Row],[Sub-Sector]],Table2[% Away From Day Low],"&gt;=0.05")/Table3[[#This Row],[Count]]</f>
        <v>0.1111111111111111</v>
      </c>
      <c r="K54" s="2">
        <f>COUNTIFS(Table2[Sub-Sector],Table3[[#This Row],[Sub-Sector]],Table2[% Away From Day High],"&lt;=0.05")/Table3[[#This Row],[Count]]</f>
        <v>0.77777777777777779</v>
      </c>
      <c r="L54" s="2">
        <f>COUNTIFS(Table2[Sub-Sector],Table3[[#This Row],[Sub-Sector]],Table2[% Away From Current Week Low],"&gt;=0.05")/Table3[[#This Row],[Count]]</f>
        <v>0.66666666666666663</v>
      </c>
      <c r="M54" s="2">
        <f>COUNTIFS(Table2[Sub-Sector],Table3[[#This Row],[Sub-Sector]],Table2[% Away From Current Week High],"&lt;=0.05")/Table3[[#This Row],[Count]]</f>
        <v>0.77777777777777779</v>
      </c>
      <c r="N54" s="2">
        <f>COUNTIFS(Table2[Sub-Sector],Table3[[#This Row],[Sub-Sector]],Table2[% Away From Current Month Low],"&gt;=0.05")/Table3[[#This Row],[Count]]</f>
        <v>0.88888888888888884</v>
      </c>
      <c r="O54" s="2">
        <f>COUNTIFS(Table2[Sub-Sector],Table3[[#This Row],[Sub-Sector]],Table2[% Away From Current Month High],"&lt;=0.05")/Table3[[#This Row],[Count]]</f>
        <v>0.55555555555555558</v>
      </c>
      <c r="P54" s="2">
        <f>COUNTIFS(Table2[Sub-Sector],Table3[[#This Row],[Sub-Sector]],Table2[% Away From 52W High],"&lt;=10")/Table3[[#This Row],[Count]]</f>
        <v>0.33333333333333331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0.88888888888888884</v>
      </c>
      <c r="S54" s="2">
        <f>COUNTIFS(Table2[Sub-Sector],Table3[[#This Row],[Sub-Sector]],Table2[% Price above 50 EMA],"&gt;=0")/Table3[[#This Row],[Count]]</f>
        <v>0.77777777777777779</v>
      </c>
      <c r="T54" s="2">
        <f>COUNTIFS(Table2[Sub-Sector],Table3[[#This Row],[Sub-Sector]],Table2[% Price above 200 EMA],"&gt;=0")/Table3[[#This Row],[Count]]</f>
        <v>0.77777777777777779</v>
      </c>
      <c r="U54" s="2">
        <f>COUNTIFS(Table2[Sub-Sector],Table3[[#This Row],[Sub-Sector]],Table2[Rate of Change - Zone],"Positive")/Table3[[#This Row],[Count]]</f>
        <v>0.88888888888888884</v>
      </c>
      <c r="V54" s="2">
        <f>COUNTIFS(Table2[Sub-Sector],Table3[[#This Row],[Sub-Sector]],Table2[Sharpe Ratio],"&gt;=0.10")/Table3[[#This Row],[Count]]</f>
        <v>0.33333333333333331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54">
        <f>_xlfn.RANK.AVG(Table3[[#This Row],[Score]],Table3[Score],1)</f>
        <v>37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4">
        <f>_xlfn.RANK.AVG(Table3[[#This Row],[Score 2 ]],Table3[[Score 2 ]],1)</f>
        <v>53</v>
      </c>
    </row>
    <row r="55" spans="1:26" x14ac:dyDescent="0.3">
      <c r="A55" t="s">
        <v>475</v>
      </c>
      <c r="B55">
        <f>COUNTIFS(Table2[Sub-Sector],Table3[[#This Row],[Sub-Sector]])</f>
        <v>11</v>
      </c>
      <c r="C55" s="2">
        <f>COUNTIFS(Table2[Sub-Sector],Table3[[#This Row],[Sub-Sector]],Table2[Uptrend],"Uptrend")/Table3[[#This Row],[Count]]</f>
        <v>0.72727272727272729</v>
      </c>
      <c r="D55" s="2">
        <f>COUNTIFS(Table2[Sub-Sector],Table3[[#This Row],[Sub-Sector]],Table2[1W Return vs Nifty],"&gt;=5")/Table3[[#This Row],[Count]]</f>
        <v>9.0909090909090912E-2</v>
      </c>
      <c r="E55" s="2">
        <f>COUNTIFS(Table2[Sub-Sector],Table3[[#This Row],[Sub-Sector]],Table2[1M Return vs Nifty],"&gt;=5")/Table3[[#This Row],[Count]]</f>
        <v>0.45454545454545453</v>
      </c>
      <c r="F55" s="2">
        <f>COUNTIFS(Table2[Sub-Sector],Table3[[#This Row],[Sub-Sector]],Table2[6M Return vs Nifty],"&gt;=10")/Table3[[#This Row],[Count]]</f>
        <v>0.36363636363636365</v>
      </c>
      <c r="G55" s="2">
        <f>COUNTIFS(Table2[Sub-Sector],Table3[[#This Row],[Sub-Sector]],Table2[1Y Return vs Nifty],"&gt;=10")/Table3[[#This Row],[Count]]</f>
        <v>0.36363636363636365</v>
      </c>
      <c r="H55" s="2">
        <f>COUNTIFS(Table2[Sub-Sector],Table3[[#This Row],[Sub-Sector]],Table2[RSI Exponential â€“ 14D],"&gt;=50")/Table3[[#This Row],[Count]]</f>
        <v>0.63636363636363635</v>
      </c>
      <c r="I55" s="2">
        <f>COUNTIFS(Table2[Sub-Sector],Table3[[#This Row],[Sub-Sector]],Table2[Relative Volume],"&gt;=1")/Table3[[#This Row],[Count]]</f>
        <v>0.45454545454545453</v>
      </c>
      <c r="J55" s="2">
        <f>COUNTIFS(Table2[Sub-Sector],Table3[[#This Row],[Sub-Sector]],Table2[% Away From Day Low],"&gt;=0.05")/Table3[[#This Row],[Count]]</f>
        <v>9.0909090909090912E-2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0.27272727272727271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0.81818181818181823</v>
      </c>
      <c r="O55" s="2">
        <f>COUNTIFS(Table2[Sub-Sector],Table3[[#This Row],[Sub-Sector]],Table2[% Away From Current Month High],"&lt;=0.05")/Table3[[#This Row],[Count]]</f>
        <v>0.54545454545454541</v>
      </c>
      <c r="P55" s="2">
        <f>COUNTIFS(Table2[Sub-Sector],Table3[[#This Row],[Sub-Sector]],Table2[% Away From 52W High],"&lt;=10")/Table3[[#This Row],[Count]]</f>
        <v>0.45454545454545453</v>
      </c>
      <c r="Q55" s="2">
        <f>COUNTIFS(Table2[Sub-Sector],Table3[[#This Row],[Sub-Sector]],Table2[% Away From 52W Low],"&gt;=10")/Table3[[#This Row],[Count]]</f>
        <v>0.90909090909090906</v>
      </c>
      <c r="R55" s="2">
        <f>COUNTIFS(Table2[Sub-Sector],Table3[[#This Row],[Sub-Sector]],Table2[% Price above 20 EMA],"&gt;=0")/Table3[[#This Row],[Count]]</f>
        <v>0.63636363636363635</v>
      </c>
      <c r="S55" s="2">
        <f>COUNTIFS(Table2[Sub-Sector],Table3[[#This Row],[Sub-Sector]],Table2[% Price above 50 EMA],"&gt;=0")/Table3[[#This Row],[Count]]</f>
        <v>0.81818181818181823</v>
      </c>
      <c r="T55" s="2">
        <f>COUNTIFS(Table2[Sub-Sector],Table3[[#This Row],[Sub-Sector]],Table2[% Price above 200 EMA],"&gt;=0")/Table3[[#This Row],[Count]]</f>
        <v>0.81818181818181823</v>
      </c>
      <c r="U55" s="2">
        <f>COUNTIFS(Table2[Sub-Sector],Table3[[#This Row],[Sub-Sector]],Table2[Rate of Change - Zone],"Positive")/Table3[[#This Row],[Count]]</f>
        <v>0.54545454545454541</v>
      </c>
      <c r="V55" s="2">
        <f>COUNTIFS(Table2[Sub-Sector],Table3[[#This Row],[Sub-Sector]],Table2[Sharpe Ratio],"&gt;=0.10")/Table3[[#This Row],[Count]]</f>
        <v>0.36363636363636365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55">
        <f>_xlfn.RANK.AVG(Table3[[#This Row],[Score]],Table3[Score],1)</f>
        <v>45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5">
        <f>_xlfn.RANK.AVG(Table3[[#This Row],[Score 2 ]],Table3[[Score 2 ]],1)</f>
        <v>54</v>
      </c>
    </row>
    <row r="56" spans="1:26" x14ac:dyDescent="0.3">
      <c r="A56" t="s">
        <v>130</v>
      </c>
      <c r="B56">
        <f>COUNTIFS(Table2[Sub-Sector],Table3[[#This Row],[Sub-Sector]])</f>
        <v>21</v>
      </c>
      <c r="C56" s="2">
        <f>COUNTIFS(Table2[Sub-Sector],Table3[[#This Row],[Sub-Sector]],Table2[Uptrend],"Uptrend")/Table3[[#This Row],[Count]]</f>
        <v>0.42857142857142855</v>
      </c>
      <c r="D56" s="2">
        <f>COUNTIFS(Table2[Sub-Sector],Table3[[#This Row],[Sub-Sector]],Table2[1W Return vs Nifty],"&gt;=5")/Table3[[#This Row],[Count]]</f>
        <v>9.5238095238095233E-2</v>
      </c>
      <c r="E56" s="2">
        <f>COUNTIFS(Table2[Sub-Sector],Table3[[#This Row],[Sub-Sector]],Table2[1M Return vs Nifty],"&gt;=5")/Table3[[#This Row],[Count]]</f>
        <v>0.2857142857142857</v>
      </c>
      <c r="F56" s="2">
        <f>COUNTIFS(Table2[Sub-Sector],Table3[[#This Row],[Sub-Sector]],Table2[6M Return vs Nifty],"&gt;=10")/Table3[[#This Row],[Count]]</f>
        <v>0.33333333333333331</v>
      </c>
      <c r="G56" s="2">
        <f>COUNTIFS(Table2[Sub-Sector],Table3[[#This Row],[Sub-Sector]],Table2[1Y Return vs Nifty],"&gt;=10")/Table3[[#This Row],[Count]]</f>
        <v>0.61904761904761907</v>
      </c>
      <c r="H56" s="2">
        <f>COUNTIFS(Table2[Sub-Sector],Table3[[#This Row],[Sub-Sector]],Table2[RSI Exponential â€“ 14D],"&gt;=50")/Table3[[#This Row],[Count]]</f>
        <v>0.5714285714285714</v>
      </c>
      <c r="I56" s="2">
        <f>COUNTIFS(Table2[Sub-Sector],Table3[[#This Row],[Sub-Sector]],Table2[Relative Volume],"&gt;=1")/Table3[[#This Row],[Count]]</f>
        <v>0.47619047619047616</v>
      </c>
      <c r="J56" s="2">
        <f>COUNTIFS(Table2[Sub-Sector],Table3[[#This Row],[Sub-Sector]],Table2[% Away From Day Low],"&gt;=0.05")/Table3[[#This Row],[Count]]</f>
        <v>9.5238095238095233E-2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0.23809523809523808</v>
      </c>
      <c r="M56" s="2">
        <f>COUNTIFS(Table2[Sub-Sector],Table3[[#This Row],[Sub-Sector]],Table2[% Away From Current Week High],"&lt;=0.05")/Table3[[#This Row],[Count]]</f>
        <v>0.90476190476190477</v>
      </c>
      <c r="N56" s="2">
        <f>COUNTIFS(Table2[Sub-Sector],Table3[[#This Row],[Sub-Sector]],Table2[% Away From Current Month Low],"&gt;=0.05")/Table3[[#This Row],[Count]]</f>
        <v>0.80952380952380953</v>
      </c>
      <c r="O56" s="2">
        <f>COUNTIFS(Table2[Sub-Sector],Table3[[#This Row],[Sub-Sector]],Table2[% Away From Current Month High],"&lt;=0.05")/Table3[[#This Row],[Count]]</f>
        <v>0.42857142857142855</v>
      </c>
      <c r="P56" s="2">
        <f>COUNTIFS(Table2[Sub-Sector],Table3[[#This Row],[Sub-Sector]],Table2[% Away From 52W High],"&lt;=10")/Table3[[#This Row],[Count]]</f>
        <v>0.2857142857142857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0.5714285714285714</v>
      </c>
      <c r="S56" s="2">
        <f>COUNTIFS(Table2[Sub-Sector],Table3[[#This Row],[Sub-Sector]],Table2[% Price above 50 EMA],"&gt;=0")/Table3[[#This Row],[Count]]</f>
        <v>0.52380952380952384</v>
      </c>
      <c r="T56" s="2">
        <f>COUNTIFS(Table2[Sub-Sector],Table3[[#This Row],[Sub-Sector]],Table2[% Price above 200 EMA],"&gt;=0")/Table3[[#This Row],[Count]]</f>
        <v>0.80952380952380953</v>
      </c>
      <c r="U56" s="2">
        <f>COUNTIFS(Table2[Sub-Sector],Table3[[#This Row],[Sub-Sector]],Table2[Rate of Change - Zone],"Positive")/Table3[[#This Row],[Count]]</f>
        <v>0.47619047619047616</v>
      </c>
      <c r="V56" s="2">
        <f>COUNTIFS(Table2[Sub-Sector],Table3[[#This Row],[Sub-Sector]],Table2[Sharpe Ratio],"&gt;=0.10")/Table3[[#This Row],[Count]]</f>
        <v>0.42857142857142855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56">
        <f>_xlfn.RANK.AVG(Table3[[#This Row],[Score]],Table3[Score],1)</f>
        <v>62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6">
        <f>_xlfn.RANK.AVG(Table3[[#This Row],[Score 2 ]],Table3[[Score 2 ]],1)</f>
        <v>55</v>
      </c>
    </row>
    <row r="57" spans="1:26" x14ac:dyDescent="0.3">
      <c r="A57" t="s">
        <v>124</v>
      </c>
      <c r="B57">
        <f>COUNTIFS(Table2[Sub-Sector],Table3[[#This Row],[Sub-Sector]])</f>
        <v>7</v>
      </c>
      <c r="C57" s="2">
        <f>COUNTIFS(Table2[Sub-Sector],Table3[[#This Row],[Sub-Sector]],Table2[Uptrend],"Uptrend")/Table3[[#This Row],[Count]]</f>
        <v>0.8571428571428571</v>
      </c>
      <c r="D57" s="2">
        <f>COUNTIFS(Table2[Sub-Sector],Table3[[#This Row],[Sub-Sector]],Table2[1W Return vs Nifty],"&gt;=5")/Table3[[#This Row],[Count]]</f>
        <v>0.14285714285714285</v>
      </c>
      <c r="E57" s="2">
        <f>COUNTIFS(Table2[Sub-Sector],Table3[[#This Row],[Sub-Sector]],Table2[1M Return vs Nifty],"&gt;=5")/Table3[[#This Row],[Count]]</f>
        <v>0.14285714285714285</v>
      </c>
      <c r="F57" s="2">
        <f>COUNTIFS(Table2[Sub-Sector],Table3[[#This Row],[Sub-Sector]],Table2[6M Return vs Nifty],"&gt;=10")/Table3[[#This Row],[Count]]</f>
        <v>0.7142857142857143</v>
      </c>
      <c r="G57" s="2">
        <f>COUNTIFS(Table2[Sub-Sector],Table3[[#This Row],[Sub-Sector]],Table2[1Y Return vs Nifty],"&gt;=10")/Table3[[#This Row],[Count]]</f>
        <v>0.8571428571428571</v>
      </c>
      <c r="H57" s="2">
        <f>COUNTIFS(Table2[Sub-Sector],Table3[[#This Row],[Sub-Sector]],Table2[RSI Exponential â€“ 14D],"&gt;=50")/Table3[[#This Row],[Count]]</f>
        <v>0.42857142857142855</v>
      </c>
      <c r="I57" s="2">
        <f>COUNTIFS(Table2[Sub-Sector],Table3[[#This Row],[Sub-Sector]],Table2[Relative Volume],"&gt;=1")/Table3[[#This Row],[Count]]</f>
        <v>0.14285714285714285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0.7142857142857143</v>
      </c>
      <c r="O57" s="2">
        <f>COUNTIFS(Table2[Sub-Sector],Table3[[#This Row],[Sub-Sector]],Table2[% Away From Current Month High],"&lt;=0.05")/Table3[[#This Row],[Count]]</f>
        <v>0.14285714285714285</v>
      </c>
      <c r="P57" s="2">
        <f>COUNTIFS(Table2[Sub-Sector],Table3[[#This Row],[Sub-Sector]],Table2[% Away From 52W High],"&lt;=10")/Table3[[#This Row],[Count]]</f>
        <v>0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0.5714285714285714</v>
      </c>
      <c r="S57" s="2">
        <f>COUNTIFS(Table2[Sub-Sector],Table3[[#This Row],[Sub-Sector]],Table2[% Price above 50 EMA],"&gt;=0")/Table3[[#This Row],[Count]]</f>
        <v>0.7142857142857143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0.14285714285714285</v>
      </c>
      <c r="V57" s="2">
        <f>COUNTIFS(Table2[Sub-Sector],Table3[[#This Row],[Sub-Sector]],Table2[Sharpe Ratio],"&gt;=0.10")/Table3[[#This Row],[Count]]</f>
        <v>0.8571428571428571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57">
        <f>_xlfn.RANK.AVG(Table3[[#This Row],[Score]],Table3[Score],1)</f>
        <v>52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7">
        <f>_xlfn.RANK.AVG(Table3[[#This Row],[Score 2 ]],Table3[[Score 2 ]],1)</f>
        <v>56</v>
      </c>
    </row>
    <row r="58" spans="1:26" x14ac:dyDescent="0.3">
      <c r="A58" t="s">
        <v>60</v>
      </c>
      <c r="B58">
        <f>COUNTIFS(Table2[Sub-Sector],Table3[[#This Row],[Sub-Sector]])</f>
        <v>4</v>
      </c>
      <c r="C58" s="2">
        <f>COUNTIFS(Table2[Sub-Sector],Table3[[#This Row],[Sub-Sector]],Table2[Uptrend],"Uptrend")/Table3[[#This Row],[Count]]</f>
        <v>0.75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0.5</v>
      </c>
      <c r="F58" s="2">
        <f>COUNTIFS(Table2[Sub-Sector],Table3[[#This Row],[Sub-Sector]],Table2[6M Return vs Nifty],"&gt;=10")/Table3[[#This Row],[Count]]</f>
        <v>0.5</v>
      </c>
      <c r="G58" s="2">
        <f>COUNTIFS(Table2[Sub-Sector],Table3[[#This Row],[Sub-Sector]],Table2[1Y Return vs Nifty],"&gt;=10")/Table3[[#This Row],[Count]]</f>
        <v>0.75</v>
      </c>
      <c r="H58" s="2">
        <f>COUNTIFS(Table2[Sub-Sector],Table3[[#This Row],[Sub-Sector]],Table2[RSI Exponential â€“ 14D],"&gt;=50")/Table3[[#This Row],[Count]]</f>
        <v>0.5</v>
      </c>
      <c r="I58" s="2">
        <f>COUNTIFS(Table2[Sub-Sector],Table3[[#This Row],[Sub-Sector]],Table2[Relative Volume],"&gt;=1")/Table3[[#This Row],[Count]]</f>
        <v>0.25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0.75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0.75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0.75</v>
      </c>
      <c r="S58" s="2">
        <f>COUNTIFS(Table2[Sub-Sector],Table3[[#This Row],[Sub-Sector]],Table2[% Price above 50 EMA],"&gt;=0")/Table3[[#This Row],[Count]]</f>
        <v>0.75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0.25</v>
      </c>
      <c r="V58" s="2">
        <f>COUNTIFS(Table2[Sub-Sector],Table3[[#This Row],[Sub-Sector]],Table2[Sharpe Ratio],"&gt;=0.10")/Table3[[#This Row],[Count]]</f>
        <v>0.75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58">
        <f>_xlfn.RANK.AVG(Table3[[#This Row],[Score]],Table3[Score],1)</f>
        <v>58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8">
        <f>_xlfn.RANK.AVG(Table3[[#This Row],[Score 2 ]],Table3[[Score 2 ]],1)</f>
        <v>57</v>
      </c>
    </row>
    <row r="59" spans="1:26" x14ac:dyDescent="0.3">
      <c r="A59" t="s">
        <v>315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0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0.33333333333333331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0.33333333333333331</v>
      </c>
      <c r="M59" s="2">
        <f>COUNTIFS(Table2[Sub-Sector],Table3[[#This Row],[Sub-Sector]],Table2[% Away From Current Week High],"&lt;=0.05")/Table3[[#This Row],[Count]]</f>
        <v>0.33333333333333331</v>
      </c>
      <c r="N59" s="2">
        <f>COUNTIFS(Table2[Sub-Sector],Table3[[#This Row],[Sub-Sector]],Table2[% Away From Current Month Low],"&gt;=0.05")/Table3[[#This Row],[Count]]</f>
        <v>0.33333333333333331</v>
      </c>
      <c r="O59" s="2">
        <f>COUNTIFS(Table2[Sub-Sector],Table3[[#This Row],[Sub-Sector]],Table2[% Away From Current Month High],"&lt;=0.05")/Table3[[#This Row],[Count]]</f>
        <v>0</v>
      </c>
      <c r="P59" s="2">
        <f>COUNTIFS(Table2[Sub-Sector],Table3[[#This Row],[Sub-Sector]],Table2[% Away From 52W High],"&lt;=10")/Table3[[#This Row],[Count]]</f>
        <v>0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</v>
      </c>
      <c r="S59" s="2">
        <f>COUNTIFS(Table2[Sub-Sector],Table3[[#This Row],[Sub-Sector]],Table2[% Price above 50 EMA],"&gt;=0")/Table3[[#This Row],[Count]]</f>
        <v>0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</v>
      </c>
      <c r="V59" s="2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59">
        <f>_xlfn.RANK.AVG(Table3[[#This Row],[Score]],Table3[Score],1)</f>
        <v>66.5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9">
        <f>_xlfn.RANK.AVG(Table3[[#This Row],[Score 2 ]],Table3[[Score 2 ]],1)</f>
        <v>60</v>
      </c>
    </row>
    <row r="60" spans="1:26" x14ac:dyDescent="0.3">
      <c r="A60" t="s">
        <v>1355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0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0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0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</v>
      </c>
      <c r="S60" s="2">
        <f>COUNTIFS(Table2[Sub-Sector],Table3[[#This Row],[Sub-Sector]],Table2[% Price above 50 EMA],"&gt;=0")/Table3[[#This Row],[Count]]</f>
        <v>0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</v>
      </c>
      <c r="V60" s="2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545.5</v>
      </c>
      <c r="X60">
        <f>_xlfn.RANK.AVG(Table3[[#This Row],[Score]],Table3[Score],1)</f>
        <v>96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0">
        <f>_xlfn.RANK.AVG(Table3[[#This Row],[Score 2 ]],Table3[[Score 2 ]],1)</f>
        <v>60</v>
      </c>
    </row>
    <row r="61" spans="1:26" x14ac:dyDescent="0.3">
      <c r="A61" t="s">
        <v>160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1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0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1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</v>
      </c>
      <c r="V61" s="2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61">
        <f>_xlfn.RANK.AVG(Table3[[#This Row],[Score]],Table3[Score],1)</f>
        <v>66.5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1">
        <f>_xlfn.RANK.AVG(Table3[[#This Row],[Score 2 ]],Table3[[Score 2 ]],1)</f>
        <v>60</v>
      </c>
    </row>
    <row r="62" spans="1:26" x14ac:dyDescent="0.3">
      <c r="A62" t="s">
        <v>1316</v>
      </c>
      <c r="B62">
        <f>COUNTIFS(Table2[Sub-Sector],Table3[[#This Row],[Sub-Sector]])</f>
        <v>1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1</v>
      </c>
      <c r="F62" s="2">
        <f>COUNTIFS(Table2[Sub-Sector],Table3[[#This Row],[Sub-Sector]],Table2[6M Return vs Nifty],"&gt;=10")/Table3[[#This Row],[Count]]</f>
        <v>1</v>
      </c>
      <c r="G62" s="2">
        <f>COUNTIFS(Table2[Sub-Sector],Table3[[#This Row],[Sub-Sector]],Table2[1Y Return vs Nifty],"&gt;=10")/Table3[[#This Row],[Count]]</f>
        <v>1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0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0</v>
      </c>
      <c r="V62" s="2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62">
        <f>_xlfn.RANK.AVG(Table3[[#This Row],[Score]],Table3[Score],1)</f>
        <v>38.5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2">
        <f>_xlfn.RANK.AVG(Table3[[#This Row],[Score 2 ]],Table3[[Score 2 ]],1)</f>
        <v>60</v>
      </c>
    </row>
    <row r="63" spans="1:26" x14ac:dyDescent="0.3">
      <c r="A63" t="s">
        <v>139</v>
      </c>
      <c r="B63">
        <f>COUNTIFS(Table2[Sub-Sector],Table3[[#This Row],[Sub-Sector]])</f>
        <v>20</v>
      </c>
      <c r="C63" s="2">
        <f>COUNTIFS(Table2[Sub-Sector],Table3[[#This Row],[Sub-Sector]],Table2[Uptrend],"Uptrend")/Table3[[#This Row],[Count]]</f>
        <v>0.45</v>
      </c>
      <c r="D63" s="2">
        <f>COUNTIFS(Table2[Sub-Sector],Table3[[#This Row],[Sub-Sector]],Table2[1W Return vs Nifty],"&gt;=5")/Table3[[#This Row],[Count]]</f>
        <v>0.05</v>
      </c>
      <c r="E63" s="2">
        <f>COUNTIFS(Table2[Sub-Sector],Table3[[#This Row],[Sub-Sector]],Table2[1M Return vs Nifty],"&gt;=5")/Table3[[#This Row],[Count]]</f>
        <v>0.2</v>
      </c>
      <c r="F63" s="2">
        <f>COUNTIFS(Table2[Sub-Sector],Table3[[#This Row],[Sub-Sector]],Table2[6M Return vs Nifty],"&gt;=10")/Table3[[#This Row],[Count]]</f>
        <v>0.35</v>
      </c>
      <c r="G63" s="2">
        <f>COUNTIFS(Table2[Sub-Sector],Table3[[#This Row],[Sub-Sector]],Table2[1Y Return vs Nifty],"&gt;=10")/Table3[[#This Row],[Count]]</f>
        <v>0.85</v>
      </c>
      <c r="H63" s="2">
        <f>COUNTIFS(Table2[Sub-Sector],Table3[[#This Row],[Sub-Sector]],Table2[RSI Exponential â€“ 14D],"&gt;=50")/Table3[[#This Row],[Count]]</f>
        <v>0.6</v>
      </c>
      <c r="I63" s="2">
        <f>COUNTIFS(Table2[Sub-Sector],Table3[[#This Row],[Sub-Sector]],Table2[Relative Volume],"&gt;=1")/Table3[[#This Row],[Count]]</f>
        <v>0.1</v>
      </c>
      <c r="J63" s="2">
        <f>COUNTIFS(Table2[Sub-Sector],Table3[[#This Row],[Sub-Sector]],Table2[% Away From Day Low],"&gt;=0.05")/Table3[[#This Row],[Count]]</f>
        <v>0.05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0.1</v>
      </c>
      <c r="M63" s="2">
        <f>COUNTIFS(Table2[Sub-Sector],Table3[[#This Row],[Sub-Sector]],Table2[% Away From Current Week High],"&lt;=0.05")/Table3[[#This Row],[Count]]</f>
        <v>0.8</v>
      </c>
      <c r="N63" s="2">
        <f>COUNTIFS(Table2[Sub-Sector],Table3[[#This Row],[Sub-Sector]],Table2[% Away From Current Month Low],"&gt;=0.05")/Table3[[#This Row],[Count]]</f>
        <v>0.85</v>
      </c>
      <c r="O63" s="2">
        <f>COUNTIFS(Table2[Sub-Sector],Table3[[#This Row],[Sub-Sector]],Table2[% Away From Current Month High],"&lt;=0.05")/Table3[[#This Row],[Count]]</f>
        <v>0.45</v>
      </c>
      <c r="P63" s="2">
        <f>COUNTIFS(Table2[Sub-Sector],Table3[[#This Row],[Sub-Sector]],Table2[% Away From 52W High],"&lt;=10")/Table3[[#This Row],[Count]]</f>
        <v>0.15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0.5</v>
      </c>
      <c r="S63" s="2">
        <f>COUNTIFS(Table2[Sub-Sector],Table3[[#This Row],[Sub-Sector]],Table2[% Price above 50 EMA],"&gt;=0")/Table3[[#This Row],[Count]]</f>
        <v>0.45</v>
      </c>
      <c r="T63" s="2">
        <f>COUNTIFS(Table2[Sub-Sector],Table3[[#This Row],[Sub-Sector]],Table2[% Price above 200 EMA],"&gt;=0")/Table3[[#This Row],[Count]]</f>
        <v>0.95</v>
      </c>
      <c r="U63" s="2">
        <f>COUNTIFS(Table2[Sub-Sector],Table3[[#This Row],[Sub-Sector]],Table2[Rate of Change - Zone],"Positive")/Table3[[#This Row],[Count]]</f>
        <v>0.5</v>
      </c>
      <c r="V63" s="2">
        <f>COUNTIFS(Table2[Sub-Sector],Table3[[#This Row],[Sub-Sector]],Table2[Sharpe Ratio],"&gt;=0.10")/Table3[[#This Row],[Count]]</f>
        <v>0.55000000000000004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63">
        <f>_xlfn.RANK.AVG(Table3[[#This Row],[Score]],Table3[Score],1)</f>
        <v>70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3">
        <f>_xlfn.RANK.AVG(Table3[[#This Row],[Score 2 ]],Table3[[Score 2 ]],1)</f>
        <v>60</v>
      </c>
    </row>
    <row r="64" spans="1:26" x14ac:dyDescent="0.3">
      <c r="A64" t="s">
        <v>186</v>
      </c>
      <c r="B64">
        <f>COUNTIFS(Table2[Sub-Sector],Table3[[#This Row],[Sub-Sector]])</f>
        <v>8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0.125</v>
      </c>
      <c r="F64" s="2">
        <f>COUNTIFS(Table2[Sub-Sector],Table3[[#This Row],[Sub-Sector]],Table2[6M Return vs Nifty],"&gt;=10")/Table3[[#This Row],[Count]]</f>
        <v>0.5</v>
      </c>
      <c r="G64" s="2">
        <f>COUNTIFS(Table2[Sub-Sector],Table3[[#This Row],[Sub-Sector]],Table2[1Y Return vs Nifty],"&gt;=10")/Table3[[#This Row],[Count]]</f>
        <v>0.375</v>
      </c>
      <c r="H64" s="2">
        <f>COUNTIFS(Table2[Sub-Sector],Table3[[#This Row],[Sub-Sector]],Table2[RSI Exponential â€“ 14D],"&gt;=50")/Table3[[#This Row],[Count]]</f>
        <v>0.625</v>
      </c>
      <c r="I64" s="2">
        <f>COUNTIFS(Table2[Sub-Sector],Table3[[#This Row],[Sub-Sector]],Table2[Relative Volume],"&gt;=1")/Table3[[#This Row],[Count]]</f>
        <v>0.125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0.125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0.75</v>
      </c>
      <c r="O64" s="2">
        <f>COUNTIFS(Table2[Sub-Sector],Table3[[#This Row],[Sub-Sector]],Table2[% Away From Current Month High],"&lt;=0.05")/Table3[[#This Row],[Count]]</f>
        <v>0.875</v>
      </c>
      <c r="P64" s="2">
        <f>COUNTIFS(Table2[Sub-Sector],Table3[[#This Row],[Sub-Sector]],Table2[% Away From 52W High],"&lt;=10")/Table3[[#This Row],[Count]]</f>
        <v>0.875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0.875</v>
      </c>
      <c r="S64" s="2">
        <f>COUNTIFS(Table2[Sub-Sector],Table3[[#This Row],[Sub-Sector]],Table2[% Price above 50 EMA],"&gt;=0")/Table3[[#This Row],[Count]]</f>
        <v>0.875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0.75</v>
      </c>
      <c r="V64" s="2">
        <f>COUNTIFS(Table2[Sub-Sector],Table3[[#This Row],[Sub-Sector]],Table2[Sharpe Ratio],"&gt;=0.10")/Table3[[#This Row],[Count]]</f>
        <v>0.125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430.5</v>
      </c>
      <c r="X64">
        <f>_xlfn.RANK.AVG(Table3[[#This Row],[Score]],Table3[Score],1)</f>
        <v>61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4">
        <f>_xlfn.RANK.AVG(Table3[[#This Row],[Score 2 ]],Table3[[Score 2 ]],1)</f>
        <v>63.5</v>
      </c>
    </row>
    <row r="65" spans="1:26" x14ac:dyDescent="0.3">
      <c r="A65" t="s">
        <v>394</v>
      </c>
      <c r="B65">
        <f>COUNTIFS(Table2[Sub-Sector],Table3[[#This Row],[Sub-Sector]])</f>
        <v>14</v>
      </c>
      <c r="C65" s="2">
        <f>COUNTIFS(Table2[Sub-Sector],Table3[[#This Row],[Sub-Sector]],Table2[Uptrend],"Uptrend")/Table3[[#This Row],[Count]]</f>
        <v>0.7142857142857143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0.14285714285714285</v>
      </c>
      <c r="F65" s="2">
        <f>COUNTIFS(Table2[Sub-Sector],Table3[[#This Row],[Sub-Sector]],Table2[6M Return vs Nifty],"&gt;=10")/Table3[[#This Row],[Count]]</f>
        <v>0.5</v>
      </c>
      <c r="G65" s="2">
        <f>COUNTIFS(Table2[Sub-Sector],Table3[[#This Row],[Sub-Sector]],Table2[1Y Return vs Nifty],"&gt;=10")/Table3[[#This Row],[Count]]</f>
        <v>0.7142857142857143</v>
      </c>
      <c r="H65" s="2">
        <f>COUNTIFS(Table2[Sub-Sector],Table3[[#This Row],[Sub-Sector]],Table2[RSI Exponential â€“ 14D],"&gt;=50")/Table3[[#This Row],[Count]]</f>
        <v>0.35714285714285715</v>
      </c>
      <c r="I65" s="2">
        <f>COUNTIFS(Table2[Sub-Sector],Table3[[#This Row],[Sub-Sector]],Table2[Relative Volume],"&gt;=1")/Table3[[#This Row],[Count]]</f>
        <v>0.14285714285714285</v>
      </c>
      <c r="J65" s="2">
        <f>COUNTIFS(Table2[Sub-Sector],Table3[[#This Row],[Sub-Sector]],Table2[% Away From Day Low],"&gt;=0.05")/Table3[[#This Row],[Count]]</f>
        <v>7.1428571428571425E-2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0.14285714285714285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0.5714285714285714</v>
      </c>
      <c r="O65" s="2">
        <f>COUNTIFS(Table2[Sub-Sector],Table3[[#This Row],[Sub-Sector]],Table2[% Away From Current Month High],"&lt;=0.05")/Table3[[#This Row],[Count]]</f>
        <v>0.2857142857142857</v>
      </c>
      <c r="P65" s="2">
        <f>COUNTIFS(Table2[Sub-Sector],Table3[[#This Row],[Sub-Sector]],Table2[% Away From 52W High],"&lt;=10")/Table3[[#This Row],[Count]]</f>
        <v>0.35714285714285715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0.7142857142857143</v>
      </c>
      <c r="S65" s="2">
        <f>COUNTIFS(Table2[Sub-Sector],Table3[[#This Row],[Sub-Sector]],Table2[% Price above 50 EMA],"&gt;=0")/Table3[[#This Row],[Count]]</f>
        <v>0.6428571428571429</v>
      </c>
      <c r="T65" s="2">
        <f>COUNTIFS(Table2[Sub-Sector],Table3[[#This Row],[Sub-Sector]],Table2[% Price above 200 EMA],"&gt;=0")/Table3[[#This Row],[Count]]</f>
        <v>0.8571428571428571</v>
      </c>
      <c r="U65" s="2">
        <f>COUNTIFS(Table2[Sub-Sector],Table3[[#This Row],[Sub-Sector]],Table2[Rate of Change - Zone],"Positive")/Table3[[#This Row],[Count]]</f>
        <v>0.35714285714285715</v>
      </c>
      <c r="V65" s="2">
        <f>COUNTIFS(Table2[Sub-Sector],Table3[[#This Row],[Sub-Sector]],Table2[Sharpe Ratio],"&gt;=0.10")/Table3[[#This Row],[Count]]</f>
        <v>0.14285714285714285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463.5</v>
      </c>
      <c r="X65">
        <f>_xlfn.RANK.AVG(Table3[[#This Row],[Score]],Table3[Score],1)</f>
        <v>76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5">
        <f>_xlfn.RANK.AVG(Table3[[#This Row],[Score 2 ]],Table3[[Score 2 ]],1)</f>
        <v>63.5</v>
      </c>
    </row>
    <row r="66" spans="1:26" x14ac:dyDescent="0.3">
      <c r="A66" t="s">
        <v>328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</v>
      </c>
      <c r="X66">
        <f>_xlfn.RANK.AVG(Table3[[#This Row],[Score]],Table3[Score],1)</f>
        <v>69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6">
        <f>_xlfn.RANK.AVG(Table3[[#This Row],[Score 2 ]],Table3[[Score 2 ]],1)</f>
        <v>65</v>
      </c>
    </row>
    <row r="67" spans="1:26" x14ac:dyDescent="0.3">
      <c r="A67" t="s">
        <v>144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0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1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1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</v>
      </c>
      <c r="V67" s="2">
        <f>COUNTIFS(Table2[Sub-Sector],Table3[[#This Row],[Sub-Sector]],Table2[Sharpe Ratio],"&gt;=0.10")/Table3[[#This Row],[Count]]</f>
        <v>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67">
        <f>_xlfn.RANK.AVG(Table3[[#This Row],[Score]],Table3[Score],1)</f>
        <v>97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7">
        <f>_xlfn.RANK.AVG(Table3[[#This Row],[Score 2 ]],Table3[[Score 2 ]],1)</f>
        <v>66</v>
      </c>
    </row>
    <row r="68" spans="1:26" x14ac:dyDescent="0.3">
      <c r="A68" t="s">
        <v>553</v>
      </c>
      <c r="B68">
        <f>COUNTIFS(Table2[Sub-Sector],Table3[[#This Row],[Sub-Sector]])</f>
        <v>2</v>
      </c>
      <c r="C68" s="2">
        <f>COUNTIFS(Table2[Sub-Sector],Table3[[#This Row],[Sub-Sector]],Table2[Uptrend],"Uptrend")/Table3[[#This Row],[Count]]</f>
        <v>0.5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0.5</v>
      </c>
      <c r="G68" s="2">
        <f>COUNTIFS(Table2[Sub-Sector],Table3[[#This Row],[Sub-Sector]],Table2[1Y Return vs Nifty],"&gt;=10")/Table3[[#This Row],[Count]]</f>
        <v>0</v>
      </c>
      <c r="H68" s="2">
        <f>COUNTIFS(Table2[Sub-Sector],Table3[[#This Row],[Sub-Sector]],Table2[RSI Exponential â€“ 14D],"&gt;=50")/Table3[[#This Row],[Count]]</f>
        <v>0.5</v>
      </c>
      <c r="I68" s="2">
        <f>COUNTIFS(Table2[Sub-Sector],Table3[[#This Row],[Sub-Sector]],Table2[Relative Volume],"&gt;=1")/Table3[[#This Row],[Count]]</f>
        <v>0.5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0.5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0.5</v>
      </c>
      <c r="O68" s="2">
        <f>COUNTIFS(Table2[Sub-Sector],Table3[[#This Row],[Sub-Sector]],Table2[% Away From Current Month High],"&lt;=0.05")/Table3[[#This Row],[Count]]</f>
        <v>0.5</v>
      </c>
      <c r="P68" s="2">
        <f>COUNTIFS(Table2[Sub-Sector],Table3[[#This Row],[Sub-Sector]],Table2[% Away From 52W High],"&lt;=10")/Table3[[#This Row],[Count]]</f>
        <v>0.5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0.5</v>
      </c>
      <c r="S68" s="2">
        <f>COUNTIFS(Table2[Sub-Sector],Table3[[#This Row],[Sub-Sector]],Table2[% Price above 50 EMA],"&gt;=0")/Table3[[#This Row],[Count]]</f>
        <v>0.5</v>
      </c>
      <c r="T68" s="2">
        <f>COUNTIFS(Table2[Sub-Sector],Table3[[#This Row],[Sub-Sector]],Table2[% Price above 200 EMA],"&gt;=0")/Table3[[#This Row],[Count]]</f>
        <v>0.5</v>
      </c>
      <c r="U68" s="2">
        <f>COUNTIFS(Table2[Sub-Sector],Table3[[#This Row],[Sub-Sector]],Table2[Rate of Change - Zone],"Positive")/Table3[[#This Row],[Count]]</f>
        <v>0.5</v>
      </c>
      <c r="V68" s="2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68">
        <f>_xlfn.RANK.AVG(Table3[[#This Row],[Score]],Table3[Score],1)</f>
        <v>86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8">
        <f>_xlfn.RANK.AVG(Table3[[#This Row],[Score 2 ]],Table3[[Score 2 ]],1)</f>
        <v>67.5</v>
      </c>
    </row>
    <row r="69" spans="1:26" x14ac:dyDescent="0.3">
      <c r="A69" t="s">
        <v>750</v>
      </c>
      <c r="B69">
        <f>COUNTIFS(Table2[Sub-Sector],Table3[[#This Row],[Sub-Sector]])</f>
        <v>2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0.5</v>
      </c>
      <c r="F69" s="2">
        <f>COUNTIFS(Table2[Sub-Sector],Table3[[#This Row],[Sub-Sector]],Table2[6M Return vs Nifty],"&gt;=10")/Table3[[#This Row],[Count]]</f>
        <v>0.5</v>
      </c>
      <c r="G69" s="2">
        <f>COUNTIFS(Table2[Sub-Sector],Table3[[#This Row],[Sub-Sector]],Table2[1Y Return vs Nifty],"&gt;=10")/Table3[[#This Row],[Count]]</f>
        <v>0</v>
      </c>
      <c r="H69" s="2">
        <f>COUNTIFS(Table2[Sub-Sector],Table3[[#This Row],[Sub-Sector]],Table2[RSI Exponential â€“ 14D],"&gt;=50")/Table3[[#This Row],[Count]]</f>
        <v>0</v>
      </c>
      <c r="I69" s="2">
        <f>COUNTIFS(Table2[Sub-Sector],Table3[[#This Row],[Sub-Sector]],Table2[Relative Volume],"&gt;=1")/Table3[[#This Row],[Count]]</f>
        <v>0.5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0.5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0.5</v>
      </c>
      <c r="S69" s="2">
        <f>COUNTIFS(Table2[Sub-Sector],Table3[[#This Row],[Sub-Sector]],Table2[% Price above 50 EMA],"&gt;=0")/Table3[[#This Row],[Count]]</f>
        <v>0.5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0.5</v>
      </c>
      <c r="V69" s="2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69">
        <f>_xlfn.RANK.AVG(Table3[[#This Row],[Score]],Table3[Score],1)</f>
        <v>48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9">
        <f>_xlfn.RANK.AVG(Table3[[#This Row],[Score 2 ]],Table3[[Score 2 ]],1)</f>
        <v>67.5</v>
      </c>
    </row>
    <row r="70" spans="1:26" x14ac:dyDescent="0.3">
      <c r="A70" t="s">
        <v>92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0.66666666666666663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0.33333333333333331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0.33333333333333331</v>
      </c>
      <c r="I70" s="2">
        <f>COUNTIFS(Table2[Sub-Sector],Table3[[#This Row],[Sub-Sector]],Table2[Relative Volume],"&gt;=1")/Table3[[#This Row],[Count]]</f>
        <v>0.33333333333333331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0.66666666666666663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0.66666666666666663</v>
      </c>
      <c r="N70" s="2">
        <f>COUNTIFS(Table2[Sub-Sector],Table3[[#This Row],[Sub-Sector]],Table2[% Away From Current Month Low],"&gt;=0.05")/Table3[[#This Row],[Count]]</f>
        <v>0.33333333333333331</v>
      </c>
      <c r="O70" s="2">
        <f>COUNTIFS(Table2[Sub-Sector],Table3[[#This Row],[Sub-Sector]],Table2[% Away From Current Month High],"&lt;=0.05")/Table3[[#This Row],[Count]]</f>
        <v>0</v>
      </c>
      <c r="P70" s="2">
        <f>COUNTIFS(Table2[Sub-Sector],Table3[[#This Row],[Sub-Sector]],Table2[% Away From 52W High],"&lt;=10")/Table3[[#This Row],[Count]]</f>
        <v>0.33333333333333331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0.33333333333333331</v>
      </c>
      <c r="S70" s="2">
        <f>COUNTIFS(Table2[Sub-Sector],Table3[[#This Row],[Sub-Sector]],Table2[% Price above 50 EMA],"&gt;=0")/Table3[[#This Row],[Count]]</f>
        <v>0.66666666666666663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70">
        <f>_xlfn.RANK.AVG(Table3[[#This Row],[Score]],Table3[Score],1)</f>
        <v>73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0">
        <f>_xlfn.RANK.AVG(Table3[[#This Row],[Score 2 ]],Table3[[Score 2 ]],1)</f>
        <v>69</v>
      </c>
    </row>
    <row r="71" spans="1:26" x14ac:dyDescent="0.3">
      <c r="A71" t="s">
        <v>203</v>
      </c>
      <c r="B71">
        <f>COUNTIFS(Table2[Sub-Sector],Table3[[#This Row],[Sub-Sector]])</f>
        <v>25</v>
      </c>
      <c r="C71" s="2">
        <f>COUNTIFS(Table2[Sub-Sector],Table3[[#This Row],[Sub-Sector]],Table2[Uptrend],"Uptrend")/Table3[[#This Row],[Count]]</f>
        <v>0.72</v>
      </c>
      <c r="D71" s="2">
        <f>COUNTIFS(Table2[Sub-Sector],Table3[[#This Row],[Sub-Sector]],Table2[1W Return vs Nifty],"&gt;=5")/Table3[[#This Row],[Count]]</f>
        <v>0.08</v>
      </c>
      <c r="E71" s="2">
        <f>COUNTIFS(Table2[Sub-Sector],Table3[[#This Row],[Sub-Sector]],Table2[1M Return vs Nifty],"&gt;=5")/Table3[[#This Row],[Count]]</f>
        <v>0.44</v>
      </c>
      <c r="F71" s="2">
        <f>COUNTIFS(Table2[Sub-Sector],Table3[[#This Row],[Sub-Sector]],Table2[6M Return vs Nifty],"&gt;=10")/Table3[[#This Row],[Count]]</f>
        <v>0.52</v>
      </c>
      <c r="G71" s="2">
        <f>COUNTIFS(Table2[Sub-Sector],Table3[[#This Row],[Sub-Sector]],Table2[1Y Return vs Nifty],"&gt;=10")/Table3[[#This Row],[Count]]</f>
        <v>0.6</v>
      </c>
      <c r="H71" s="2">
        <f>COUNTIFS(Table2[Sub-Sector],Table3[[#This Row],[Sub-Sector]],Table2[RSI Exponential â€“ 14D],"&gt;=50")/Table3[[#This Row],[Count]]</f>
        <v>0.68</v>
      </c>
      <c r="I71" s="2">
        <f>COUNTIFS(Table2[Sub-Sector],Table3[[#This Row],[Sub-Sector]],Table2[Relative Volume],"&gt;=1")/Table3[[#This Row],[Count]]</f>
        <v>0.08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0.16</v>
      </c>
      <c r="M71" s="2">
        <f>COUNTIFS(Table2[Sub-Sector],Table3[[#This Row],[Sub-Sector]],Table2[% Away From Current Week High],"&lt;=0.05")/Table3[[#This Row],[Count]]</f>
        <v>0.96</v>
      </c>
      <c r="N71" s="2">
        <f>COUNTIFS(Table2[Sub-Sector],Table3[[#This Row],[Sub-Sector]],Table2[% Away From Current Month Low],"&gt;=0.05")/Table3[[#This Row],[Count]]</f>
        <v>0.64</v>
      </c>
      <c r="O71" s="2">
        <f>COUNTIFS(Table2[Sub-Sector],Table3[[#This Row],[Sub-Sector]],Table2[% Away From Current Month High],"&lt;=0.05")/Table3[[#This Row],[Count]]</f>
        <v>0.52</v>
      </c>
      <c r="P71" s="2">
        <f>COUNTIFS(Table2[Sub-Sector],Table3[[#This Row],[Sub-Sector]],Table2[% Away From 52W High],"&lt;=10")/Table3[[#This Row],[Count]]</f>
        <v>0.4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0.56000000000000005</v>
      </c>
      <c r="S71" s="2">
        <f>COUNTIFS(Table2[Sub-Sector],Table3[[#This Row],[Sub-Sector]],Table2[% Price above 50 EMA],"&gt;=0")/Table3[[#This Row],[Count]]</f>
        <v>0.64</v>
      </c>
      <c r="T71" s="2">
        <f>COUNTIFS(Table2[Sub-Sector],Table3[[#This Row],[Sub-Sector]],Table2[% Price above 200 EMA],"&gt;=0")/Table3[[#This Row],[Count]]</f>
        <v>0.88</v>
      </c>
      <c r="U71" s="2">
        <f>COUNTIFS(Table2[Sub-Sector],Table3[[#This Row],[Sub-Sector]],Table2[Rate of Change - Zone],"Positive")/Table3[[#This Row],[Count]]</f>
        <v>0.48</v>
      </c>
      <c r="V71" s="2">
        <f>COUNTIFS(Table2[Sub-Sector],Table3[[#This Row],[Sub-Sector]],Table2[Sharpe Ratio],"&gt;=0.10")/Table3[[#This Row],[Count]]</f>
        <v>0.44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71">
        <f>_xlfn.RANK.AVG(Table3[[#This Row],[Score]],Table3[Score],1)</f>
        <v>49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71">
        <f>_xlfn.RANK.AVG(Table3[[#This Row],[Score 2 ]],Table3[[Score 2 ]],1)</f>
        <v>70</v>
      </c>
    </row>
    <row r="72" spans="1:26" x14ac:dyDescent="0.3">
      <c r="A72" t="s">
        <v>170</v>
      </c>
      <c r="B72">
        <f>COUNTIFS(Table2[Sub-Sector],Table3[[#This Row],[Sub-Sector]])</f>
        <v>9</v>
      </c>
      <c r="C72" s="2">
        <f>COUNTIFS(Table2[Sub-Sector],Table3[[#This Row],[Sub-Sector]],Table2[Uptrend],"Uptrend")/Table3[[#This Row],[Count]]</f>
        <v>0.88888888888888884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0.77777777777777779</v>
      </c>
      <c r="F72" s="2">
        <f>COUNTIFS(Table2[Sub-Sector],Table3[[#This Row],[Sub-Sector]],Table2[6M Return vs Nifty],"&gt;=10")/Table3[[#This Row],[Count]]</f>
        <v>0.33333333333333331</v>
      </c>
      <c r="G72" s="2">
        <f>COUNTIFS(Table2[Sub-Sector],Table3[[#This Row],[Sub-Sector]],Table2[1Y Return vs Nifty],"&gt;=10")/Table3[[#This Row],[Count]]</f>
        <v>0.33333333333333331</v>
      </c>
      <c r="H72" s="2">
        <f>COUNTIFS(Table2[Sub-Sector],Table3[[#This Row],[Sub-Sector]],Table2[RSI Exponential â€“ 14D],"&gt;=50")/Table3[[#This Row],[Count]]</f>
        <v>0.55555555555555558</v>
      </c>
      <c r="I72" s="2">
        <f>COUNTIFS(Table2[Sub-Sector],Table3[[#This Row],[Sub-Sector]],Table2[Relative Volume],"&gt;=1")/Table3[[#This Row],[Count]]</f>
        <v>0.33333333333333331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0.22222222222222221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0.66666666666666663</v>
      </c>
      <c r="O72" s="2">
        <f>COUNTIFS(Table2[Sub-Sector],Table3[[#This Row],[Sub-Sector]],Table2[% Away From Current Month High],"&lt;=0.05")/Table3[[#This Row],[Count]]</f>
        <v>0.44444444444444442</v>
      </c>
      <c r="P72" s="2">
        <f>COUNTIFS(Table2[Sub-Sector],Table3[[#This Row],[Sub-Sector]],Table2[% Away From 52W High],"&lt;=10")/Table3[[#This Row],[Count]]</f>
        <v>0.77777777777777779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0.77777777777777779</v>
      </c>
      <c r="S72" s="2">
        <f>COUNTIFS(Table2[Sub-Sector],Table3[[#This Row],[Sub-Sector]],Table2[% Price above 50 EMA],"&gt;=0")/Table3[[#This Row],[Count]]</f>
        <v>0.77777777777777779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0.66666666666666663</v>
      </c>
      <c r="V72" s="2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72">
        <f>_xlfn.RANK.AVG(Table3[[#This Row],[Score]],Table3[Score],1)</f>
        <v>50.5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2">
        <f>_xlfn.RANK.AVG(Table3[[#This Row],[Score 2 ]],Table3[[Score 2 ]],1)</f>
        <v>71.5</v>
      </c>
    </row>
    <row r="73" spans="1:26" x14ac:dyDescent="0.3">
      <c r="A73" t="s">
        <v>715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0.66666666666666663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</v>
      </c>
      <c r="F73" s="2">
        <f>COUNTIFS(Table2[Sub-Sector],Table3[[#This Row],[Sub-Sector]],Table2[6M Return vs Nifty],"&gt;=10")/Table3[[#This Row],[Count]]</f>
        <v>0.66666666666666663</v>
      </c>
      <c r="G73" s="2">
        <f>COUNTIFS(Table2[Sub-Sector],Table3[[#This Row],[Sub-Sector]],Table2[1Y Return vs Nifty],"&gt;=10")/Table3[[#This Row],[Count]]</f>
        <v>0.33333333333333331</v>
      </c>
      <c r="H73" s="2">
        <f>COUNTIFS(Table2[Sub-Sector],Table3[[#This Row],[Sub-Sector]],Table2[RSI Exponential â€“ 14D],"&gt;=50")/Table3[[#This Row],[Count]]</f>
        <v>0.33333333333333331</v>
      </c>
      <c r="I73" s="2">
        <f>COUNTIFS(Table2[Sub-Sector],Table3[[#This Row],[Sub-Sector]],Table2[Relative Volume],"&gt;=1")/Table3[[#This Row],[Count]]</f>
        <v>0.33333333333333331</v>
      </c>
      <c r="J73" s="2">
        <f>COUNTIFS(Table2[Sub-Sector],Table3[[#This Row],[Sub-Sector]],Table2[% Away From Day Low],"&gt;=0.05")/Table3[[#This Row],[Count]]</f>
        <v>0.33333333333333331</v>
      </c>
      <c r="K73" s="2">
        <f>COUNTIFS(Table2[Sub-Sector],Table3[[#This Row],[Sub-Sector]],Table2[% Away From Day High],"&lt;=0.05")/Table3[[#This Row],[Count]]</f>
        <v>0.66666666666666663</v>
      </c>
      <c r="L73" s="2">
        <f>COUNTIFS(Table2[Sub-Sector],Table3[[#This Row],[Sub-Sector]],Table2[% Away From Current Week Low],"&gt;=0.05")/Table3[[#This Row],[Count]]</f>
        <v>0.33333333333333331</v>
      </c>
      <c r="M73" s="2">
        <f>COUNTIFS(Table2[Sub-Sector],Table3[[#This Row],[Sub-Sector]],Table2[% Away From Current Week High],"&lt;=0.05")/Table3[[#This Row],[Count]]</f>
        <v>0.66666666666666663</v>
      </c>
      <c r="N73" s="2">
        <f>COUNTIFS(Table2[Sub-Sector],Table3[[#This Row],[Sub-Sector]],Table2[% Away From Current Month Low],"&gt;=0.05")/Table3[[#This Row],[Count]]</f>
        <v>1</v>
      </c>
      <c r="O73" s="2">
        <f>COUNTIFS(Table2[Sub-Sector],Table3[[#This Row],[Sub-Sector]],Table2[% Away From Current Month High],"&lt;=0.05")/Table3[[#This Row],[Count]]</f>
        <v>0.33333333333333331</v>
      </c>
      <c r="P73" s="2">
        <f>COUNTIFS(Table2[Sub-Sector],Table3[[#This Row],[Sub-Sector]],Table2[% Away From 52W High],"&lt;=10")/Table3[[#This Row],[Count]]</f>
        <v>0.33333333333333331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0.66666666666666663</v>
      </c>
      <c r="S73" s="2">
        <f>COUNTIFS(Table2[Sub-Sector],Table3[[#This Row],[Sub-Sector]],Table2[% Price above 50 EMA],"&gt;=0")/Table3[[#This Row],[Count]]</f>
        <v>0.33333333333333331</v>
      </c>
      <c r="T73" s="2">
        <f>COUNTIFS(Table2[Sub-Sector],Table3[[#This Row],[Sub-Sector]],Table2[% Price above 200 EMA],"&gt;=0")/Table3[[#This Row],[Count]]</f>
        <v>0.66666666666666663</v>
      </c>
      <c r="U73" s="2">
        <f>COUNTIFS(Table2[Sub-Sector],Table3[[#This Row],[Sub-Sector]],Table2[Rate of Change - Zone],"Positive")/Table3[[#This Row],[Count]]</f>
        <v>0.33333333333333331</v>
      </c>
      <c r="V73" s="2">
        <f>COUNTIFS(Table2[Sub-Sector],Table3[[#This Row],[Sub-Sector]],Table2[Sharpe Ratio],"&gt;=0.10")/Table3[[#This Row],[Count]]</f>
        <v>0.66666666666666663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73">
        <f>_xlfn.RANK.AVG(Table3[[#This Row],[Score]],Table3[Score],1)</f>
        <v>82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73">
        <f>_xlfn.RANK.AVG(Table3[[#This Row],[Score 2 ]],Table3[[Score 2 ]],1)</f>
        <v>71.5</v>
      </c>
    </row>
    <row r="74" spans="1:26" x14ac:dyDescent="0.3">
      <c r="A74" t="s">
        <v>196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0.66666666666666663</v>
      </c>
      <c r="F74" s="2">
        <f>COUNTIFS(Table2[Sub-Sector],Table3[[#This Row],[Sub-Sector]],Table2[6M Return vs Nifty],"&gt;=10")/Table3[[#This Row],[Count]]</f>
        <v>0.33333333333333331</v>
      </c>
      <c r="G74" s="2">
        <f>COUNTIFS(Table2[Sub-Sector],Table3[[#This Row],[Sub-Sector]],Table2[1Y Return vs Nifty],"&gt;=10")/Table3[[#This Row],[Count]]</f>
        <v>0.66666666666666663</v>
      </c>
      <c r="H74" s="2">
        <f>COUNTIFS(Table2[Sub-Sector],Table3[[#This Row],[Sub-Sector]],Table2[RSI Exponential â€“ 14D],"&gt;=50")/Table3[[#This Row],[Count]]</f>
        <v>0.33333333333333331</v>
      </c>
      <c r="I74" s="2">
        <f>COUNTIFS(Table2[Sub-Sector],Table3[[#This Row],[Sub-Sector]],Table2[Relative Volume],"&gt;=1")/Table3[[#This Row],[Count]]</f>
        <v>0.33333333333333331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0.33333333333333331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0.66666666666666663</v>
      </c>
      <c r="O74" s="2">
        <f>COUNTIFS(Table2[Sub-Sector],Table3[[#This Row],[Sub-Sector]],Table2[% Away From Current Month High],"&lt;=0.05")/Table3[[#This Row],[Count]]</f>
        <v>0.33333333333333331</v>
      </c>
      <c r="P74" s="2">
        <f>COUNTIFS(Table2[Sub-Sector],Table3[[#This Row],[Sub-Sector]],Table2[% Away From 52W High],"&lt;=10")/Table3[[#This Row],[Count]]</f>
        <v>0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0.33333333333333331</v>
      </c>
      <c r="S74" s="2">
        <f>COUNTIFS(Table2[Sub-Sector],Table3[[#This Row],[Sub-Sector]],Table2[% Price above 50 EMA],"&gt;=0")/Table3[[#This Row],[Count]]</f>
        <v>0.66666666666666663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0.33333333333333331</v>
      </c>
      <c r="V74" s="2">
        <f>COUNTIFS(Table2[Sub-Sector],Table3[[#This Row],[Sub-Sector]],Table2[Sharpe Ratio],"&gt;=0.10")/Table3[[#This Row],[Count]]</f>
        <v>0.66666666666666663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378.5</v>
      </c>
      <c r="X74">
        <f>_xlfn.RANK.AVG(Table3[[#This Row],[Score]],Table3[Score],1)</f>
        <v>46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4">
        <f>_xlfn.RANK.AVG(Table3[[#This Row],[Score 2 ]],Table3[[Score 2 ]],1)</f>
        <v>73</v>
      </c>
    </row>
    <row r="75" spans="1:26" x14ac:dyDescent="0.3">
      <c r="A75" t="s">
        <v>288</v>
      </c>
      <c r="B75">
        <f>COUNTIFS(Table2[Sub-Sector],Table3[[#This Row],[Sub-Sector]])</f>
        <v>14</v>
      </c>
      <c r="C75" s="2">
        <f>COUNTIFS(Table2[Sub-Sector],Table3[[#This Row],[Sub-Sector]],Table2[Uptrend],"Uptrend")/Table3[[#This Row],[Count]]</f>
        <v>0.5714285714285714</v>
      </c>
      <c r="D75" s="2">
        <f>COUNTIFS(Table2[Sub-Sector],Table3[[#This Row],[Sub-Sector]],Table2[1W Return vs Nifty],"&gt;=5")/Table3[[#This Row],[Count]]</f>
        <v>0.21428571428571427</v>
      </c>
      <c r="E75" s="2">
        <f>COUNTIFS(Table2[Sub-Sector],Table3[[#This Row],[Sub-Sector]],Table2[1M Return vs Nifty],"&gt;=5")/Table3[[#This Row],[Count]]</f>
        <v>0.2857142857142857</v>
      </c>
      <c r="F75" s="2">
        <f>COUNTIFS(Table2[Sub-Sector],Table3[[#This Row],[Sub-Sector]],Table2[6M Return vs Nifty],"&gt;=10")/Table3[[#This Row],[Count]]</f>
        <v>0.2857142857142857</v>
      </c>
      <c r="G75" s="2">
        <f>COUNTIFS(Table2[Sub-Sector],Table3[[#This Row],[Sub-Sector]],Table2[1Y Return vs Nifty],"&gt;=10")/Table3[[#This Row],[Count]]</f>
        <v>0.5</v>
      </c>
      <c r="H75" s="2">
        <f>COUNTIFS(Table2[Sub-Sector],Table3[[#This Row],[Sub-Sector]],Table2[RSI Exponential â€“ 14D],"&gt;=50")/Table3[[#This Row],[Count]]</f>
        <v>0.7857142857142857</v>
      </c>
      <c r="I75" s="2">
        <f>COUNTIFS(Table2[Sub-Sector],Table3[[#This Row],[Sub-Sector]],Table2[Relative Volume],"&gt;=1")/Table3[[#This Row],[Count]]</f>
        <v>0.21428571428571427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0.14285714285714285</v>
      </c>
      <c r="M75" s="2">
        <f>COUNTIFS(Table2[Sub-Sector],Table3[[#This Row],[Sub-Sector]],Table2[% Away From Current Week High],"&lt;=0.05")/Table3[[#This Row],[Count]]</f>
        <v>0.9285714285714286</v>
      </c>
      <c r="N75" s="2">
        <f>COUNTIFS(Table2[Sub-Sector],Table3[[#This Row],[Sub-Sector]],Table2[% Away From Current Month Low],"&gt;=0.05")/Table3[[#This Row],[Count]]</f>
        <v>0.7142857142857143</v>
      </c>
      <c r="O75" s="2">
        <f>COUNTIFS(Table2[Sub-Sector],Table3[[#This Row],[Sub-Sector]],Table2[% Away From Current Month High],"&lt;=0.05")/Table3[[#This Row],[Count]]</f>
        <v>0.7142857142857143</v>
      </c>
      <c r="P75" s="2">
        <f>COUNTIFS(Table2[Sub-Sector],Table3[[#This Row],[Sub-Sector]],Table2[% Away From 52W High],"&lt;=10")/Table3[[#This Row],[Count]]</f>
        <v>0.42857142857142855</v>
      </c>
      <c r="Q75" s="2">
        <f>COUNTIFS(Table2[Sub-Sector],Table3[[#This Row],[Sub-Sector]],Table2[% Away From 52W Low],"&gt;=10")/Table3[[#This Row],[Count]]</f>
        <v>0.9285714285714286</v>
      </c>
      <c r="R75" s="2">
        <f>COUNTIFS(Table2[Sub-Sector],Table3[[#This Row],[Sub-Sector]],Table2[% Price above 20 EMA],"&gt;=0")/Table3[[#This Row],[Count]]</f>
        <v>0.7857142857142857</v>
      </c>
      <c r="S75" s="2">
        <f>COUNTIFS(Table2[Sub-Sector],Table3[[#This Row],[Sub-Sector]],Table2[% Price above 50 EMA],"&gt;=0")/Table3[[#This Row],[Count]]</f>
        <v>0.6428571428571429</v>
      </c>
      <c r="T75" s="2">
        <f>COUNTIFS(Table2[Sub-Sector],Table3[[#This Row],[Sub-Sector]],Table2[% Price above 200 EMA],"&gt;=0")/Table3[[#This Row],[Count]]</f>
        <v>0.8571428571428571</v>
      </c>
      <c r="U75" s="2">
        <f>COUNTIFS(Table2[Sub-Sector],Table3[[#This Row],[Sub-Sector]],Table2[Rate of Change - Zone],"Positive")/Table3[[#This Row],[Count]]</f>
        <v>0.7142857142857143</v>
      </c>
      <c r="V75" s="2">
        <f>COUNTIFS(Table2[Sub-Sector],Table3[[#This Row],[Sub-Sector]],Table2[Sharpe Ratio],"&gt;=0.10")/Table3[[#This Row],[Count]]</f>
        <v>0.2857142857142857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75">
        <f>_xlfn.RANK.AVG(Table3[[#This Row],[Score]],Table3[Score],1)</f>
        <v>60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5">
        <f>_xlfn.RANK.AVG(Table3[[#This Row],[Score 2 ]],Table3[[Score 2 ]],1)</f>
        <v>74</v>
      </c>
    </row>
    <row r="76" spans="1:26" x14ac:dyDescent="0.3">
      <c r="A76" t="s">
        <v>612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0.33333333333333331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0.33333333333333331</v>
      </c>
      <c r="F76" s="2">
        <f>COUNTIFS(Table2[Sub-Sector],Table3[[#This Row],[Sub-Sector]],Table2[6M Return vs Nifty],"&gt;=10")/Table3[[#This Row],[Count]]</f>
        <v>0.33333333333333331</v>
      </c>
      <c r="G76" s="2">
        <f>COUNTIFS(Table2[Sub-Sector],Table3[[#This Row],[Sub-Sector]],Table2[1Y Return vs Nifty],"&gt;=10")/Table3[[#This Row],[Count]]</f>
        <v>0.33333333333333331</v>
      </c>
      <c r="H76" s="2">
        <f>COUNTIFS(Table2[Sub-Sector],Table3[[#This Row],[Sub-Sector]],Table2[RSI Exponential â€“ 14D],"&gt;=50")/Table3[[#This Row],[Count]]</f>
        <v>0.33333333333333331</v>
      </c>
      <c r="I76" s="2">
        <f>COUNTIFS(Table2[Sub-Sector],Table3[[#This Row],[Sub-Sector]],Table2[Relative Volume],"&gt;=1")/Table3[[#This Row],[Count]]</f>
        <v>0.66666666666666663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0.33333333333333331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0.33333333333333331</v>
      </c>
      <c r="O76" s="2">
        <f>COUNTIFS(Table2[Sub-Sector],Table3[[#This Row],[Sub-Sector]],Table2[% Away From Current Month High],"&lt;=0.05")/Table3[[#This Row],[Count]]</f>
        <v>0.33333333333333331</v>
      </c>
      <c r="P76" s="2">
        <f>COUNTIFS(Table2[Sub-Sector],Table3[[#This Row],[Sub-Sector]],Table2[% Away From 52W High],"&lt;=10")/Table3[[#This Row],[Count]]</f>
        <v>0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0.66666666666666663</v>
      </c>
      <c r="S76" s="2">
        <f>COUNTIFS(Table2[Sub-Sector],Table3[[#This Row],[Sub-Sector]],Table2[% Price above 50 EMA],"&gt;=0")/Table3[[#This Row],[Count]]</f>
        <v>0.33333333333333331</v>
      </c>
      <c r="T76" s="2">
        <f>COUNTIFS(Table2[Sub-Sector],Table3[[#This Row],[Sub-Sector]],Table2[% Price above 200 EMA],"&gt;=0")/Table3[[#This Row],[Count]]</f>
        <v>0.66666666666666663</v>
      </c>
      <c r="U76" s="2">
        <f>COUNTIFS(Table2[Sub-Sector],Table3[[#This Row],[Sub-Sector]],Table2[Rate of Change - Zone],"Positive")/Table3[[#This Row],[Count]]</f>
        <v>0.33333333333333331</v>
      </c>
      <c r="V76" s="2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76">
        <f>_xlfn.RANK.AVG(Table3[[#This Row],[Score]],Table3[Score],1)</f>
        <v>81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6">
        <f>_xlfn.RANK.AVG(Table3[[#This Row],[Score 2 ]],Table3[[Score 2 ]],1)</f>
        <v>75</v>
      </c>
    </row>
    <row r="77" spans="1:26" x14ac:dyDescent="0.3">
      <c r="A77" t="s">
        <v>46</v>
      </c>
      <c r="B77">
        <f>COUNTIFS(Table2[Sub-Sector],Table3[[#This Row],[Sub-Sector]])</f>
        <v>27</v>
      </c>
      <c r="C77" s="2">
        <f>COUNTIFS(Table2[Sub-Sector],Table3[[#This Row],[Sub-Sector]],Table2[Uptrend],"Uptrend")/Table3[[#This Row],[Count]]</f>
        <v>0.66666666666666663</v>
      </c>
      <c r="D77" s="2">
        <f>COUNTIFS(Table2[Sub-Sector],Table3[[#This Row],[Sub-Sector]],Table2[1W Return vs Nifty],"&gt;=5")/Table3[[#This Row],[Count]]</f>
        <v>7.407407407407407E-2</v>
      </c>
      <c r="E77" s="2">
        <f>COUNTIFS(Table2[Sub-Sector],Table3[[#This Row],[Sub-Sector]],Table2[1M Return vs Nifty],"&gt;=5")/Table3[[#This Row],[Count]]</f>
        <v>0.37037037037037035</v>
      </c>
      <c r="F77" s="2">
        <f>COUNTIFS(Table2[Sub-Sector],Table3[[#This Row],[Sub-Sector]],Table2[6M Return vs Nifty],"&gt;=10")/Table3[[#This Row],[Count]]</f>
        <v>0.48148148148148145</v>
      </c>
      <c r="G77" s="2">
        <f>COUNTIFS(Table2[Sub-Sector],Table3[[#This Row],[Sub-Sector]],Table2[1Y Return vs Nifty],"&gt;=10")/Table3[[#This Row],[Count]]</f>
        <v>0.70370370370370372</v>
      </c>
      <c r="H77" s="2">
        <f>COUNTIFS(Table2[Sub-Sector],Table3[[#This Row],[Sub-Sector]],Table2[RSI Exponential â€“ 14D],"&gt;=50")/Table3[[#This Row],[Count]]</f>
        <v>0.48148148148148145</v>
      </c>
      <c r="I77" s="2">
        <f>COUNTIFS(Table2[Sub-Sector],Table3[[#This Row],[Sub-Sector]],Table2[Relative Volume],"&gt;=1")/Table3[[#This Row],[Count]]</f>
        <v>0.14814814814814814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0.14814814814814814</v>
      </c>
      <c r="M77" s="2">
        <f>COUNTIFS(Table2[Sub-Sector],Table3[[#This Row],[Sub-Sector]],Table2[% Away From Current Week High],"&lt;=0.05")/Table3[[#This Row],[Count]]</f>
        <v>0.81481481481481477</v>
      </c>
      <c r="N77" s="2">
        <f>COUNTIFS(Table2[Sub-Sector],Table3[[#This Row],[Sub-Sector]],Table2[% Away From Current Month Low],"&gt;=0.05")/Table3[[#This Row],[Count]]</f>
        <v>0.59259259259259256</v>
      </c>
      <c r="O77" s="2">
        <f>COUNTIFS(Table2[Sub-Sector],Table3[[#This Row],[Sub-Sector]],Table2[% Away From Current Month High],"&lt;=0.05")/Table3[[#This Row],[Count]]</f>
        <v>0.22222222222222221</v>
      </c>
      <c r="P77" s="2">
        <f>COUNTIFS(Table2[Sub-Sector],Table3[[#This Row],[Sub-Sector]],Table2[% Away From 52W High],"&lt;=10")/Table3[[#This Row],[Count]]</f>
        <v>0.37037037037037035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0.55555555555555558</v>
      </c>
      <c r="S77" s="2">
        <f>COUNTIFS(Table2[Sub-Sector],Table3[[#This Row],[Sub-Sector]],Table2[% Price above 50 EMA],"&gt;=0")/Table3[[#This Row],[Count]]</f>
        <v>0.66666666666666663</v>
      </c>
      <c r="T77" s="2">
        <f>COUNTIFS(Table2[Sub-Sector],Table3[[#This Row],[Sub-Sector]],Table2[% Price above 200 EMA],"&gt;=0")/Table3[[#This Row],[Count]]</f>
        <v>0.92592592592592593</v>
      </c>
      <c r="U77" s="2">
        <f>COUNTIFS(Table2[Sub-Sector],Table3[[#This Row],[Sub-Sector]],Table2[Rate of Change - Zone],"Positive")/Table3[[#This Row],[Count]]</f>
        <v>0.33333333333333331</v>
      </c>
      <c r="V77" s="2">
        <f>COUNTIFS(Table2[Sub-Sector],Table3[[#This Row],[Sub-Sector]],Table2[Sharpe Ratio],"&gt;=0.10")/Table3[[#This Row],[Count]]</f>
        <v>0.66666666666666663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77">
        <f>_xlfn.RANK.AVG(Table3[[#This Row],[Score]],Table3[Score],1)</f>
        <v>59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7">
        <f>_xlfn.RANK.AVG(Table3[[#This Row],[Score 2 ]],Table3[[Score 2 ]],1)</f>
        <v>76</v>
      </c>
    </row>
    <row r="78" spans="1:26" x14ac:dyDescent="0.3">
      <c r="A78" t="s">
        <v>113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0.33333333333333331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0.33333333333333331</v>
      </c>
      <c r="F78" s="2">
        <f>COUNTIFS(Table2[Sub-Sector],Table3[[#This Row],[Sub-Sector]],Table2[6M Return vs Nifty],"&gt;=10")/Table3[[#This Row],[Count]]</f>
        <v>0.33333333333333331</v>
      </c>
      <c r="G78" s="2">
        <f>COUNTIFS(Table2[Sub-Sector],Table3[[#This Row],[Sub-Sector]],Table2[1Y Return vs Nifty],"&gt;=10")/Table3[[#This Row],[Count]]</f>
        <v>0.66666666666666663</v>
      </c>
      <c r="H78" s="2">
        <f>COUNTIFS(Table2[Sub-Sector],Table3[[#This Row],[Sub-Sector]],Table2[RSI Exponential â€“ 14D],"&gt;=50")/Table3[[#This Row],[Count]]</f>
        <v>0.66666666666666663</v>
      </c>
      <c r="I78" s="2">
        <f>COUNTIFS(Table2[Sub-Sector],Table3[[#This Row],[Sub-Sector]],Table2[Relative Volume],"&gt;=1")/Table3[[#This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0.66666666666666663</v>
      </c>
      <c r="O78" s="2">
        <f>COUNTIFS(Table2[Sub-Sector],Table3[[#This Row],[Sub-Sector]],Table2[% Away From Current Month High],"&lt;=0.05")/Table3[[#This Row],[Count]]</f>
        <v>0.33333333333333331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0.66666666666666663</v>
      </c>
      <c r="S78" s="2">
        <f>COUNTIFS(Table2[Sub-Sector],Table3[[#This Row],[Sub-Sector]],Table2[% Price above 50 EMA],"&gt;=0")/Table3[[#This Row],[Count]]</f>
        <v>0.66666666666666663</v>
      </c>
      <c r="T78" s="2">
        <f>COUNTIFS(Table2[Sub-Sector],Table3[[#This Row],[Sub-Sector]],Table2[% Price above 200 EMA],"&gt;=0")/Table3[[#This Row],[Count]]</f>
        <v>0.66666666666666663</v>
      </c>
      <c r="U78" s="2">
        <f>COUNTIFS(Table2[Sub-Sector],Table3[[#This Row],[Sub-Sector]],Table2[Rate of Change - Zone],"Positive")/Table3[[#This Row],[Count]]</f>
        <v>0.66666666666666663</v>
      </c>
      <c r="V78" s="2">
        <f>COUNTIFS(Table2[Sub-Sector],Table3[[#This Row],[Sub-Sector]],Table2[Sharpe Ratio],"&gt;=0.10")/Table3[[#This Row],[Count]]</f>
        <v>0.33333333333333331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78">
        <f>_xlfn.RANK.AVG(Table3[[#This Row],[Score]],Table3[Score],1)</f>
        <v>83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8">
        <f>_xlfn.RANK.AVG(Table3[[#This Row],[Score 2 ]],Table3[[Score 2 ]],1)</f>
        <v>77</v>
      </c>
    </row>
    <row r="79" spans="1:26" x14ac:dyDescent="0.3">
      <c r="A79" t="s">
        <v>630</v>
      </c>
      <c r="B79">
        <f>COUNTIFS(Table2[Sub-Sector],Table3[[#This Row],[Sub-Sector]])</f>
        <v>14</v>
      </c>
      <c r="C79" s="2">
        <f>COUNTIFS(Table2[Sub-Sector],Table3[[#This Row],[Sub-Sector]],Table2[Uptrend],"Uptrend")/Table3[[#This Row],[Count]]</f>
        <v>0.6428571428571429</v>
      </c>
      <c r="D79" s="2">
        <f>COUNTIFS(Table2[Sub-Sector],Table3[[#This Row],[Sub-Sector]],Table2[1W Return vs Nifty],"&gt;=5")/Table3[[#This Row],[Count]]</f>
        <v>0.21428571428571427</v>
      </c>
      <c r="E79" s="2">
        <f>COUNTIFS(Table2[Sub-Sector],Table3[[#This Row],[Sub-Sector]],Table2[1M Return vs Nifty],"&gt;=5")/Table3[[#This Row],[Count]]</f>
        <v>0.35714285714285715</v>
      </c>
      <c r="F79" s="2">
        <f>COUNTIFS(Table2[Sub-Sector],Table3[[#This Row],[Sub-Sector]],Table2[6M Return vs Nifty],"&gt;=10")/Table3[[#This Row],[Count]]</f>
        <v>0.21428571428571427</v>
      </c>
      <c r="G79" s="2">
        <f>COUNTIFS(Table2[Sub-Sector],Table3[[#This Row],[Sub-Sector]],Table2[1Y Return vs Nifty],"&gt;=10")/Table3[[#This Row],[Count]]</f>
        <v>0.5714285714285714</v>
      </c>
      <c r="H79" s="2">
        <f>COUNTIFS(Table2[Sub-Sector],Table3[[#This Row],[Sub-Sector]],Table2[RSI Exponential â€“ 14D],"&gt;=50")/Table3[[#This Row],[Count]]</f>
        <v>0.5714285714285714</v>
      </c>
      <c r="I79" s="2">
        <f>COUNTIFS(Table2[Sub-Sector],Table3[[#This Row],[Sub-Sector]],Table2[Relative Volume],"&gt;=1")/Table3[[#This Row],[Count]]</f>
        <v>0.21428571428571427</v>
      </c>
      <c r="J79" s="2">
        <f>COUNTIFS(Table2[Sub-Sector],Table3[[#This Row],[Sub-Sector]],Table2[% Away From Day Low],"&gt;=0.05")/Table3[[#This Row],[Count]]</f>
        <v>7.1428571428571425E-2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0.42857142857142855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0.8571428571428571</v>
      </c>
      <c r="O79" s="2">
        <f>COUNTIFS(Table2[Sub-Sector],Table3[[#This Row],[Sub-Sector]],Table2[% Away From Current Month High],"&lt;=0.05")/Table3[[#This Row],[Count]]</f>
        <v>0.5</v>
      </c>
      <c r="P79" s="2">
        <f>COUNTIFS(Table2[Sub-Sector],Table3[[#This Row],[Sub-Sector]],Table2[% Away From 52W High],"&lt;=10")/Table3[[#This Row],[Count]]</f>
        <v>7.1428571428571425E-2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0.8571428571428571</v>
      </c>
      <c r="S79" s="2">
        <f>COUNTIFS(Table2[Sub-Sector],Table3[[#This Row],[Sub-Sector]],Table2[% Price above 50 EMA],"&gt;=0")/Table3[[#This Row],[Count]]</f>
        <v>0.8571428571428571</v>
      </c>
      <c r="T79" s="2">
        <f>COUNTIFS(Table2[Sub-Sector],Table3[[#This Row],[Sub-Sector]],Table2[% Price above 200 EMA],"&gt;=0")/Table3[[#This Row],[Count]]</f>
        <v>0.8571428571428571</v>
      </c>
      <c r="U79" s="2">
        <f>COUNTIFS(Table2[Sub-Sector],Table3[[#This Row],[Sub-Sector]],Table2[Rate of Change - Zone],"Positive")/Table3[[#This Row],[Count]]</f>
        <v>0.5714285714285714</v>
      </c>
      <c r="V79" s="2">
        <f>COUNTIFS(Table2[Sub-Sector],Table3[[#This Row],[Sub-Sector]],Table2[Sharpe Ratio],"&gt;=0.10")/Table3[[#This Row],[Count]]</f>
        <v>0.21428571428571427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79">
        <f>_xlfn.RANK.AVG(Table3[[#This Row],[Score]],Table3[Score],1)</f>
        <v>57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9">
        <f>_xlfn.RANK.AVG(Table3[[#This Row],[Score 2 ]],Table3[[Score 2 ]],1)</f>
        <v>78</v>
      </c>
    </row>
    <row r="80" spans="1:26" x14ac:dyDescent="0.3">
      <c r="A80" t="s">
        <v>37</v>
      </c>
      <c r="B80">
        <f>COUNTIFS(Table2[Sub-Sector],Table3[[#This Row],[Sub-Sector]])</f>
        <v>10</v>
      </c>
      <c r="C80" s="2">
        <f>COUNTIFS(Table2[Sub-Sector],Table3[[#This Row],[Sub-Sector]],Table2[Uptrend],"Uptrend")/Table3[[#This Row],[Count]]</f>
        <v>0.9</v>
      </c>
      <c r="D80" s="2">
        <f>COUNTIFS(Table2[Sub-Sector],Table3[[#This Row],[Sub-Sector]],Table2[1W Return vs Nifty],"&gt;=5")/Table3[[#This Row],[Count]]</f>
        <v>0.1</v>
      </c>
      <c r="E80" s="2">
        <f>COUNTIFS(Table2[Sub-Sector],Table3[[#This Row],[Sub-Sector]],Table2[1M Return vs Nifty],"&gt;=5")/Table3[[#This Row],[Count]]</f>
        <v>0.4</v>
      </c>
      <c r="F80" s="2">
        <f>COUNTIFS(Table2[Sub-Sector],Table3[[#This Row],[Sub-Sector]],Table2[6M Return vs Nifty],"&gt;=10")/Table3[[#This Row],[Count]]</f>
        <v>0.3</v>
      </c>
      <c r="G80" s="2">
        <f>COUNTIFS(Table2[Sub-Sector],Table3[[#This Row],[Sub-Sector]],Table2[1Y Return vs Nifty],"&gt;=10")/Table3[[#This Row],[Count]]</f>
        <v>0.6</v>
      </c>
      <c r="H80" s="2">
        <f>COUNTIFS(Table2[Sub-Sector],Table3[[#This Row],[Sub-Sector]],Table2[RSI Exponential â€“ 14D],"&gt;=50")/Table3[[#This Row],[Count]]</f>
        <v>0.8</v>
      </c>
      <c r="I80" s="2">
        <f>COUNTIFS(Table2[Sub-Sector],Table3[[#This Row],[Sub-Sector]],Table2[Relative Volume],"&gt;=1")/Table3[[#This Row],[Count]]</f>
        <v>0.1</v>
      </c>
      <c r="J80" s="2">
        <f>COUNTIFS(Table2[Sub-Sector],Table3[[#This Row],[Sub-Sector]],Table2[% Away From Day Low],"&gt;=0.05")/Table3[[#This Row],[Count]]</f>
        <v>0.1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0.5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1</v>
      </c>
      <c r="O80" s="2">
        <f>COUNTIFS(Table2[Sub-Sector],Table3[[#This Row],[Sub-Sector]],Table2[% Away From Current Month High],"&lt;=0.05")/Table3[[#This Row],[Count]]</f>
        <v>0.6</v>
      </c>
      <c r="P80" s="2">
        <f>COUNTIFS(Table2[Sub-Sector],Table3[[#This Row],[Sub-Sector]],Table2[% Away From 52W High],"&lt;=10")/Table3[[#This Row],[Count]]</f>
        <v>0.6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0.8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0.6</v>
      </c>
      <c r="V80" s="2">
        <f>COUNTIFS(Table2[Sub-Sector],Table3[[#This Row],[Sub-Sector]],Table2[Sharpe Ratio],"&gt;=0.10")/Table3[[#This Row],[Count]]</f>
        <v>0.1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80">
        <f>_xlfn.RANK.AVG(Table3[[#This Row],[Score]],Table3[Score],1)</f>
        <v>50.5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80">
        <f>_xlfn.RANK.AVG(Table3[[#This Row],[Score 2 ]],Table3[[Score 2 ]],1)</f>
        <v>79</v>
      </c>
    </row>
    <row r="81" spans="1:26" x14ac:dyDescent="0.3">
      <c r="A81" t="s">
        <v>89</v>
      </c>
      <c r="B81">
        <f>COUNTIFS(Table2[Sub-Sector],Table3[[#This Row],[Sub-Sector]])</f>
        <v>5</v>
      </c>
      <c r="C81" s="2">
        <f>COUNTIFS(Table2[Sub-Sector],Table3[[#This Row],[Sub-Sector]],Table2[Uptrend],"Uptrend")/Table3[[#This Row],[Count]]</f>
        <v>0.2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0.8</v>
      </c>
      <c r="G81" s="2">
        <f>COUNTIFS(Table2[Sub-Sector],Table3[[#This Row],[Sub-Sector]],Table2[1Y Return vs Nifty],"&gt;=10")/Table3[[#This Row],[Count]]</f>
        <v>0.6</v>
      </c>
      <c r="H81" s="2">
        <f>COUNTIFS(Table2[Sub-Sector],Table3[[#This Row],[Sub-Sector]],Table2[RSI Exponential â€“ 14D],"&gt;=50")/Table3[[#This Row],[Count]]</f>
        <v>0.2</v>
      </c>
      <c r="I81" s="2">
        <f>COUNTIFS(Table2[Sub-Sector],Table3[[#This Row],[Sub-Sector]],Table2[Relative Volume],"&gt;=1")/Table3[[#This Row],[Count]]</f>
        <v>0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0.8</v>
      </c>
      <c r="N81" s="2">
        <f>COUNTIFS(Table2[Sub-Sector],Table3[[#This Row],[Sub-Sector]],Table2[% Away From Current Month Low],"&gt;=0.05")/Table3[[#This Row],[Count]]</f>
        <v>0.6</v>
      </c>
      <c r="O81" s="2">
        <f>COUNTIFS(Table2[Sub-Sector],Table3[[#This Row],[Sub-Sector]],Table2[% Away From Current Month High],"&lt;=0.05")/Table3[[#This Row],[Count]]</f>
        <v>0.2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</v>
      </c>
      <c r="S81" s="2">
        <f>COUNTIFS(Table2[Sub-Sector],Table3[[#This Row],[Sub-Sector]],Table2[% Price above 50 EMA],"&gt;=0")/Table3[[#This Row],[Count]]</f>
        <v>0.2</v>
      </c>
      <c r="T81" s="2">
        <f>COUNTIFS(Table2[Sub-Sector],Table3[[#This Row],[Sub-Sector]],Table2[% Price above 200 EMA],"&gt;=0")/Table3[[#This Row],[Count]]</f>
        <v>0.8</v>
      </c>
      <c r="U81" s="2">
        <f>COUNTIFS(Table2[Sub-Sector],Table3[[#This Row],[Sub-Sector]],Table2[Rate of Change - Zone],"Positive")/Table3[[#This Row],[Count]]</f>
        <v>0.2</v>
      </c>
      <c r="V81" s="2">
        <f>COUNTIFS(Table2[Sub-Sector],Table3[[#This Row],[Sub-Sector]],Table2[Sharpe Ratio],"&gt;=0.10")/Table3[[#This Row],[Count]]</f>
        <v>0.6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576.5</v>
      </c>
      <c r="X81">
        <f>_xlfn.RANK.AVG(Table3[[#This Row],[Score]],Table3[Score],1)</f>
        <v>102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1">
        <f>_xlfn.RANK.AVG(Table3[[#This Row],[Score 2 ]],Table3[[Score 2 ]],1)</f>
        <v>80</v>
      </c>
    </row>
    <row r="82" spans="1:26" x14ac:dyDescent="0.3">
      <c r="A82" t="s">
        <v>268</v>
      </c>
      <c r="B82">
        <f>COUNTIFS(Table2[Sub-Sector],Table3[[#This Row],[Sub-Sector]])</f>
        <v>6</v>
      </c>
      <c r="C82" s="2">
        <f>COUNTIFS(Table2[Sub-Sector],Table3[[#This Row],[Sub-Sector]],Table2[Uptrend],"Uptrend")/Table3[[#This Row],[Count]]</f>
        <v>0.33333333333333331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0.33333333333333331</v>
      </c>
      <c r="F82" s="2">
        <f>COUNTIFS(Table2[Sub-Sector],Table3[[#This Row],[Sub-Sector]],Table2[6M Return vs Nifty],"&gt;=10")/Table3[[#This Row],[Count]]</f>
        <v>0.16666666666666666</v>
      </c>
      <c r="G82" s="2">
        <f>COUNTIFS(Table2[Sub-Sector],Table3[[#This Row],[Sub-Sector]],Table2[1Y Return vs Nifty],"&gt;=10")/Table3[[#This Row],[Count]]</f>
        <v>0.16666666666666666</v>
      </c>
      <c r="H82" s="2">
        <f>COUNTIFS(Table2[Sub-Sector],Table3[[#This Row],[Sub-Sector]],Table2[RSI Exponential â€“ 14D],"&gt;=50")/Table3[[#This Row],[Count]]</f>
        <v>0.33333333333333331</v>
      </c>
      <c r="I82" s="2">
        <f>COUNTIFS(Table2[Sub-Sector],Table3[[#This Row],[Sub-Sector]],Table2[Relative Volume],"&gt;=1")/Table3[[#This Row],[Count]]</f>
        <v>0.5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0.33333333333333331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0.66666666666666663</v>
      </c>
      <c r="O82" s="2">
        <f>COUNTIFS(Table2[Sub-Sector],Table3[[#This Row],[Sub-Sector]],Table2[% Away From Current Month High],"&lt;=0.05")/Table3[[#This Row],[Count]]</f>
        <v>0.66666666666666663</v>
      </c>
      <c r="P82" s="2">
        <f>COUNTIFS(Table2[Sub-Sector],Table3[[#This Row],[Sub-Sector]],Table2[% Away From 52W High],"&lt;=10")/Table3[[#This Row],[Count]]</f>
        <v>0.66666666666666663</v>
      </c>
      <c r="Q82" s="2">
        <f>COUNTIFS(Table2[Sub-Sector],Table3[[#This Row],[Sub-Sector]],Table2[% Away From 52W Low],"&gt;=10")/Table3[[#This Row],[Count]]</f>
        <v>0.83333333333333337</v>
      </c>
      <c r="R82" s="2">
        <f>COUNTIFS(Table2[Sub-Sector],Table3[[#This Row],[Sub-Sector]],Table2[% Price above 20 EMA],"&gt;=0")/Table3[[#This Row],[Count]]</f>
        <v>0.83333333333333337</v>
      </c>
      <c r="S82" s="2">
        <f>COUNTIFS(Table2[Sub-Sector],Table3[[#This Row],[Sub-Sector]],Table2[% Price above 50 EMA],"&gt;=0")/Table3[[#This Row],[Count]]</f>
        <v>0.83333333333333337</v>
      </c>
      <c r="T82" s="2">
        <f>COUNTIFS(Table2[Sub-Sector],Table3[[#This Row],[Sub-Sector]],Table2[% Price above 200 EMA],"&gt;=0")/Table3[[#This Row],[Count]]</f>
        <v>0.83333333333333337</v>
      </c>
      <c r="U82" s="2">
        <f>COUNTIFS(Table2[Sub-Sector],Table3[[#This Row],[Sub-Sector]],Table2[Rate of Change - Zone],"Positive")/Table3[[#This Row],[Count]]</f>
        <v>0.5</v>
      </c>
      <c r="V82" s="2">
        <f>COUNTIFS(Table2[Sub-Sector],Table3[[#This Row],[Sub-Sector]],Table2[Sharpe Ratio],"&gt;=0.10")/Table3[[#This Row],[Count]]</f>
        <v>0.16666666666666666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82">
        <f>_xlfn.RANK.AVG(Table3[[#This Row],[Score]],Table3[Score],1)</f>
        <v>89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2">
        <f>_xlfn.RANK.AVG(Table3[[#This Row],[Score 2 ]],Table3[[Score 2 ]],1)</f>
        <v>81</v>
      </c>
    </row>
    <row r="83" spans="1:26" x14ac:dyDescent="0.3">
      <c r="A83" t="s">
        <v>938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0.5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0.5</v>
      </c>
      <c r="G83" s="2">
        <f>COUNTIFS(Table2[Sub-Sector],Table3[[#This Row],[Sub-Sector]],Table2[1Y Return vs Nifty],"&gt;=10")/Table3[[#This Row],[Count]]</f>
        <v>0.5</v>
      </c>
      <c r="H83" s="2">
        <f>COUNTIFS(Table2[Sub-Sector],Table3[[#This Row],[Sub-Sector]],Table2[RSI Exponential â€“ 14D],"&gt;=50")/Table3[[#This Row],[Count]]</f>
        <v>1</v>
      </c>
      <c r="I83" s="2">
        <f>COUNTIFS(Table2[Sub-Sector],Table3[[#This Row],[Sub-Sector]],Table2[Relative Volume],"&gt;=1")/Table3[[#This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0.5</v>
      </c>
      <c r="M83" s="2">
        <f>COUNTIFS(Table2[Sub-Sector],Table3[[#This Row],[Sub-Sector]],Table2[% Away From Current Week High],"&lt;=0.05")/Table3[[#This Row],[Count]]</f>
        <v>0.5</v>
      </c>
      <c r="N83" s="2">
        <f>COUNTIFS(Table2[Sub-Sector],Table3[[#This Row],[Sub-Sector]],Table2[% Away From Current Month Low],"&gt;=0.05")/Table3[[#This Row],[Count]]</f>
        <v>0.5</v>
      </c>
      <c r="O83" s="2">
        <f>COUNTIFS(Table2[Sub-Sector],Table3[[#This Row],[Sub-Sector]],Table2[% Away From Current Month High],"&lt;=0.05")/Table3[[#This Row],[Count]]</f>
        <v>0.5</v>
      </c>
      <c r="P83" s="2">
        <f>COUNTIFS(Table2[Sub-Sector],Table3[[#This Row],[Sub-Sector]],Table2[% Away From 52W High],"&lt;=10")/Table3[[#This Row],[Count]]</f>
        <v>0.5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0.5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0.5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83">
        <f>_xlfn.RANK.AVG(Table3[[#This Row],[Score]],Table3[Score],1)</f>
        <v>99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3">
        <f>_xlfn.RANK.AVG(Table3[[#This Row],[Score 2 ]],Table3[[Score 2 ]],1)</f>
        <v>82</v>
      </c>
    </row>
    <row r="84" spans="1:26" x14ac:dyDescent="0.3">
      <c r="A84" t="s">
        <v>312</v>
      </c>
      <c r="B84">
        <f>COUNTIFS(Table2[Sub-Sector],Table3[[#This Row],[Sub-Sector]])</f>
        <v>6</v>
      </c>
      <c r="C84" s="2">
        <f>COUNTIFS(Table2[Sub-Sector],Table3[[#This Row],[Sub-Sector]],Table2[Uptrend],"Uptrend")/Table3[[#This Row],[Count]]</f>
        <v>0.33333333333333331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0.33333333333333331</v>
      </c>
      <c r="F84" s="2">
        <f>COUNTIFS(Table2[Sub-Sector],Table3[[#This Row],[Sub-Sector]],Table2[6M Return vs Nifty],"&gt;=10")/Table3[[#This Row],[Count]]</f>
        <v>0</v>
      </c>
      <c r="G84" s="2">
        <f>COUNTIFS(Table2[Sub-Sector],Table3[[#This Row],[Sub-Sector]],Table2[1Y Return vs Nifty],"&gt;=10")/Table3[[#This Row],[Count]]</f>
        <v>0.66666666666666663</v>
      </c>
      <c r="H84" s="2">
        <f>COUNTIFS(Table2[Sub-Sector],Table3[[#This Row],[Sub-Sector]],Table2[RSI Exponential â€“ 14D],"&gt;=50")/Table3[[#This Row],[Count]]</f>
        <v>0.16666666666666666</v>
      </c>
      <c r="I84" s="2">
        <f>COUNTIFS(Table2[Sub-Sector],Table3[[#This Row],[Sub-Sector]],Table2[Relative Volume],"&gt;=1")/Table3[[#This Row],[Count]]</f>
        <v>0.5</v>
      </c>
      <c r="J84" s="2">
        <f>COUNTIFS(Table2[Sub-Sector],Table3[[#This Row],[Sub-Sector]],Table2[% Away From Day Low],"&gt;=0.05")/Table3[[#This Row],[Count]]</f>
        <v>0.16666666666666666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0.33333333333333331</v>
      </c>
      <c r="M84" s="2">
        <f>COUNTIFS(Table2[Sub-Sector],Table3[[#This Row],[Sub-Sector]],Table2[% Away From Current Week High],"&lt;=0.05")/Table3[[#This Row],[Count]]</f>
        <v>0.83333333333333337</v>
      </c>
      <c r="N84" s="2">
        <f>COUNTIFS(Table2[Sub-Sector],Table3[[#This Row],[Sub-Sector]],Table2[% Away From Current Month Low],"&gt;=0.05")/Table3[[#This Row],[Count]]</f>
        <v>0.33333333333333331</v>
      </c>
      <c r="O84" s="2">
        <f>COUNTIFS(Table2[Sub-Sector],Table3[[#This Row],[Sub-Sector]],Table2[% Away From Current Month High],"&lt;=0.05")/Table3[[#This Row],[Count]]</f>
        <v>0.33333333333333331</v>
      </c>
      <c r="P84" s="2">
        <f>COUNTIFS(Table2[Sub-Sector],Table3[[#This Row],[Sub-Sector]],Table2[% Away From 52W High],"&lt;=10")/Table3[[#This Row],[Count]]</f>
        <v>0.16666666666666666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0.33333333333333331</v>
      </c>
      <c r="S84" s="2">
        <f>COUNTIFS(Table2[Sub-Sector],Table3[[#This Row],[Sub-Sector]],Table2[% Price above 50 EMA],"&gt;=0")/Table3[[#This Row],[Count]]</f>
        <v>0.33333333333333331</v>
      </c>
      <c r="T84" s="2">
        <f>COUNTIFS(Table2[Sub-Sector],Table3[[#This Row],[Sub-Sector]],Table2[% Price above 200 EMA],"&gt;=0")/Table3[[#This Row],[Count]]</f>
        <v>0.5</v>
      </c>
      <c r="U84" s="2">
        <f>COUNTIFS(Table2[Sub-Sector],Table3[[#This Row],[Sub-Sector]],Table2[Rate of Change - Zone],"Positive")/Table3[[#This Row],[Count]]</f>
        <v>0.16666666666666666</v>
      </c>
      <c r="V84" s="2">
        <f>COUNTIFS(Table2[Sub-Sector],Table3[[#This Row],[Sub-Sector]],Table2[Sharpe Ratio],"&gt;=0.10")/Table3[[#This Row],[Count]]</f>
        <v>0.66666666666666663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84">
        <f>_xlfn.RANK.AVG(Table3[[#This Row],[Score]],Table3[Score],1)</f>
        <v>91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4">
        <f>_xlfn.RANK.AVG(Table3[[#This Row],[Score 2 ]],Table3[[Score 2 ]],1)</f>
        <v>83</v>
      </c>
    </row>
    <row r="85" spans="1:26" x14ac:dyDescent="0.3">
      <c r="A85" t="s">
        <v>98</v>
      </c>
      <c r="B85">
        <f>COUNTIFS(Table2[Sub-Sector],Table3[[#This Row],[Sub-Sector]])</f>
        <v>5</v>
      </c>
      <c r="C85" s="2">
        <f>COUNTIFS(Table2[Sub-Sector],Table3[[#This Row],[Sub-Sector]],Table2[Uptrend],"Uptrend")/Table3[[#This Row],[Count]]</f>
        <v>0.6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0.2</v>
      </c>
      <c r="F85" s="2">
        <f>COUNTIFS(Table2[Sub-Sector],Table3[[#This Row],[Sub-Sector]],Table2[6M Return vs Nifty],"&gt;=10")/Table3[[#This Row],[Count]]</f>
        <v>0</v>
      </c>
      <c r="G85" s="2">
        <f>COUNTIFS(Table2[Sub-Sector],Table3[[#This Row],[Sub-Sector]],Table2[1Y Return vs Nifty],"&gt;=10")/Table3[[#This Row],[Count]]</f>
        <v>1</v>
      </c>
      <c r="H85" s="2">
        <f>COUNTIFS(Table2[Sub-Sector],Table3[[#This Row],[Sub-Sector]],Table2[RSI Exponential â€“ 14D],"&gt;=50")/Table3[[#This Row],[Count]]</f>
        <v>0.2</v>
      </c>
      <c r="I85" s="2">
        <f>COUNTIFS(Table2[Sub-Sector],Table3[[#This Row],[Sub-Sector]],Table2[Relative Volume],"&gt;=1")/Table3[[#This Row],[Count]]</f>
        <v>0.2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0.4</v>
      </c>
      <c r="M85" s="2">
        <f>COUNTIFS(Table2[Sub-Sector],Table3[[#This Row],[Sub-Sector]],Table2[% Away From Current Week High],"&lt;=0.05")/Table3[[#This Row],[Count]]</f>
        <v>0.6</v>
      </c>
      <c r="N85" s="2">
        <f>COUNTIFS(Table2[Sub-Sector],Table3[[#This Row],[Sub-Sector]],Table2[% Away From Current Month Low],"&gt;=0.05")/Table3[[#This Row],[Count]]</f>
        <v>0.4</v>
      </c>
      <c r="O85" s="2">
        <f>COUNTIFS(Table2[Sub-Sector],Table3[[#This Row],[Sub-Sector]],Table2[% Away From Current Month High],"&lt;=0.05")/Table3[[#This Row],[Count]]</f>
        <v>0.2</v>
      </c>
      <c r="P85" s="2">
        <f>COUNTIFS(Table2[Sub-Sector],Table3[[#This Row],[Sub-Sector]],Table2[% Away From 52W High],"&lt;=10")/Table3[[#This Row],[Count]]</f>
        <v>0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0.4</v>
      </c>
      <c r="S85" s="2">
        <f>COUNTIFS(Table2[Sub-Sector],Table3[[#This Row],[Sub-Sector]],Table2[% Price above 50 EMA],"&gt;=0")/Table3[[#This Row],[Count]]</f>
        <v>0.4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0.2</v>
      </c>
      <c r="V85" s="2">
        <f>COUNTIFS(Table2[Sub-Sector],Table3[[#This Row],[Sub-Sector]],Table2[Sharpe Ratio],"&gt;=0.10")/Table3[[#This Row],[Count]]</f>
        <v>0.8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85">
        <f>_xlfn.RANK.AVG(Table3[[#This Row],[Score]],Table3[Score],1)</f>
        <v>87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5">
        <f>_xlfn.RANK.AVG(Table3[[#This Row],[Score 2 ]],Table3[[Score 2 ]],1)</f>
        <v>84</v>
      </c>
    </row>
    <row r="86" spans="1:26" x14ac:dyDescent="0.3">
      <c r="A86" t="s">
        <v>505</v>
      </c>
      <c r="B86">
        <f>COUNTIFS(Table2[Sub-Sector],Table3[[#This Row],[Sub-Sector]])</f>
        <v>6</v>
      </c>
      <c r="C86" s="2">
        <f>COUNTIFS(Table2[Sub-Sector],Table3[[#This Row],[Sub-Sector]],Table2[Uptrend],"Uptrend")/Table3[[#This Row],[Count]]</f>
        <v>0.5</v>
      </c>
      <c r="D86" s="2">
        <f>COUNTIFS(Table2[Sub-Sector],Table3[[#This Row],[Sub-Sector]],Table2[1W Return vs Nifty],"&gt;=5")/Table3[[#This Row],[Count]]</f>
        <v>0.16666666666666666</v>
      </c>
      <c r="E86" s="2">
        <f>COUNTIFS(Table2[Sub-Sector],Table3[[#This Row],[Sub-Sector]],Table2[1M Return vs Nifty],"&gt;=5")/Table3[[#This Row],[Count]]</f>
        <v>0.33333333333333331</v>
      </c>
      <c r="F86" s="2">
        <f>COUNTIFS(Table2[Sub-Sector],Table3[[#This Row],[Sub-Sector]],Table2[6M Return vs Nifty],"&gt;=10")/Table3[[#This Row],[Count]]</f>
        <v>0.16666666666666666</v>
      </c>
      <c r="G86" s="2">
        <f>COUNTIFS(Table2[Sub-Sector],Table3[[#This Row],[Sub-Sector]],Table2[1Y Return vs Nifty],"&gt;=10")/Table3[[#This Row],[Count]]</f>
        <v>0</v>
      </c>
      <c r="H86" s="2">
        <f>COUNTIFS(Table2[Sub-Sector],Table3[[#This Row],[Sub-Sector]],Table2[RSI Exponential â€“ 14D],"&gt;=50")/Table3[[#This Row],[Count]]</f>
        <v>0.5</v>
      </c>
      <c r="I86" s="2">
        <f>COUNTIFS(Table2[Sub-Sector],Table3[[#This Row],[Sub-Sector]],Table2[Relative Volume],"&gt;=1")/Table3[[#This Row],[Count]]</f>
        <v>0.5</v>
      </c>
      <c r="J86" s="2">
        <f>COUNTIFS(Table2[Sub-Sector],Table3[[#This Row],[Sub-Sector]],Table2[% Away From Day Low],"&gt;=0.05")/Table3[[#This Row],[Count]]</f>
        <v>0.16666666666666666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0.16666666666666666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0.66666666666666663</v>
      </c>
      <c r="O86" s="2">
        <f>COUNTIFS(Table2[Sub-Sector],Table3[[#This Row],[Sub-Sector]],Table2[% Away From Current Month High],"&lt;=0.05")/Table3[[#This Row],[Count]]</f>
        <v>0.5</v>
      </c>
      <c r="P86" s="2">
        <f>COUNTIFS(Table2[Sub-Sector],Table3[[#This Row],[Sub-Sector]],Table2[% Away From 52W High],"&lt;=10")/Table3[[#This Row],[Count]]</f>
        <v>0.16666666666666666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1</v>
      </c>
      <c r="S86" s="2">
        <f>COUNTIFS(Table2[Sub-Sector],Table3[[#This Row],[Sub-Sector]],Table2[% Price above 50 EMA],"&gt;=0")/Table3[[#This Row],[Count]]</f>
        <v>0.83333333333333337</v>
      </c>
      <c r="T86" s="2">
        <f>COUNTIFS(Table2[Sub-Sector],Table3[[#This Row],[Sub-Sector]],Table2[% Price above 200 EMA],"&gt;=0")/Table3[[#This Row],[Count]]</f>
        <v>0.83333333333333337</v>
      </c>
      <c r="U86" s="2">
        <f>COUNTIFS(Table2[Sub-Sector],Table3[[#This Row],[Sub-Sector]],Table2[Rate of Change - Zone],"Positive")/Table3[[#This Row],[Count]]</f>
        <v>0.5</v>
      </c>
      <c r="V86" s="2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86">
        <f>_xlfn.RANK.AVG(Table3[[#This Row],[Score]],Table3[Score],1)</f>
        <v>75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6">
        <f>_xlfn.RANK.AVG(Table3[[#This Row],[Score 2 ]],Table3[[Score 2 ]],1)</f>
        <v>85</v>
      </c>
    </row>
    <row r="87" spans="1:26" x14ac:dyDescent="0.3">
      <c r="A87" t="s">
        <v>173</v>
      </c>
      <c r="B87">
        <f>COUNTIFS(Table2[Sub-Sector],Table3[[#This Row],[Sub-Sector]])</f>
        <v>6</v>
      </c>
      <c r="C87" s="2">
        <f>COUNTIFS(Table2[Sub-Sector],Table3[[#This Row],[Sub-Sector]],Table2[Uptrend],"Uptrend")/Table3[[#This Row],[Count]]</f>
        <v>0.83333333333333337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0.33333333333333331</v>
      </c>
      <c r="F87" s="2">
        <f>COUNTIFS(Table2[Sub-Sector],Table3[[#This Row],[Sub-Sector]],Table2[6M Return vs Nifty],"&gt;=10")/Table3[[#This Row],[Count]]</f>
        <v>0.5</v>
      </c>
      <c r="G87" s="2">
        <f>COUNTIFS(Table2[Sub-Sector],Table3[[#This Row],[Sub-Sector]],Table2[1Y Return vs Nifty],"&gt;=10")/Table3[[#This Row],[Count]]</f>
        <v>0.33333333333333331</v>
      </c>
      <c r="H87" s="2">
        <f>COUNTIFS(Table2[Sub-Sector],Table3[[#This Row],[Sub-Sector]],Table2[RSI Exponential â€“ 14D],"&gt;=50")/Table3[[#This Row],[Count]]</f>
        <v>0.66666666666666663</v>
      </c>
      <c r="I87" s="2">
        <f>COUNTIFS(Table2[Sub-Sector],Table3[[#This Row],[Sub-Sector]],Table2[Relative Volume],"&gt;=1")/Table3[[#This Row],[Count]]</f>
        <v>0.16666666666666666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0.83333333333333337</v>
      </c>
      <c r="O87" s="2">
        <f>COUNTIFS(Table2[Sub-Sector],Table3[[#This Row],[Sub-Sector]],Table2[% Away From Current Month High],"&lt;=0.05")/Table3[[#This Row],[Count]]</f>
        <v>0.66666666666666663</v>
      </c>
      <c r="P87" s="2">
        <f>COUNTIFS(Table2[Sub-Sector],Table3[[#This Row],[Sub-Sector]],Table2[% Away From 52W High],"&lt;=10")/Table3[[#This Row],[Count]]</f>
        <v>0.5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0.66666666666666663</v>
      </c>
      <c r="S87" s="2">
        <f>COUNTIFS(Table2[Sub-Sector],Table3[[#This Row],[Sub-Sector]],Table2[% Price above 50 EMA],"&gt;=0")/Table3[[#This Row],[Count]]</f>
        <v>0.66666666666666663</v>
      </c>
      <c r="T87" s="2">
        <f>COUNTIFS(Table2[Sub-Sector],Table3[[#This Row],[Sub-Sector]],Table2[% Price above 200 EMA],"&gt;=0")/Table3[[#This Row],[Count]]</f>
        <v>0.83333333333333337</v>
      </c>
      <c r="U87" s="2">
        <f>COUNTIFS(Table2[Sub-Sector],Table3[[#This Row],[Sub-Sector]],Table2[Rate of Change - Zone],"Positive")/Table3[[#This Row],[Count]]</f>
        <v>0.33333333333333331</v>
      </c>
      <c r="V87" s="2">
        <f>COUNTIFS(Table2[Sub-Sector],Table3[[#This Row],[Sub-Sector]],Table2[Sharpe Ratio],"&gt;=0.10")/Table3[[#This Row],[Count]]</f>
        <v>0.16666666666666666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87">
        <f>_xlfn.RANK.AVG(Table3[[#This Row],[Score]],Table3[Score],1)</f>
        <v>78.5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293.5</v>
      </c>
      <c r="Z87">
        <f>_xlfn.RANK.AVG(Table3[[#This Row],[Score 2 ]],Table3[[Score 2 ]],1)</f>
        <v>86</v>
      </c>
    </row>
    <row r="88" spans="1:26" x14ac:dyDescent="0.3">
      <c r="A88" t="s">
        <v>21</v>
      </c>
      <c r="B88">
        <f>COUNTIFS(Table2[Sub-Sector],Table3[[#This Row],[Sub-Sector]])</f>
        <v>20</v>
      </c>
      <c r="C88" s="2">
        <f>COUNTIFS(Table2[Sub-Sector],Table3[[#This Row],[Sub-Sector]],Table2[Uptrend],"Uptrend")/Table3[[#This Row],[Count]]</f>
        <v>0.65</v>
      </c>
      <c r="D88" s="2">
        <f>COUNTIFS(Table2[Sub-Sector],Table3[[#This Row],[Sub-Sector]],Table2[1W Return vs Nifty],"&gt;=5")/Table3[[#This Row],[Count]]</f>
        <v>0.2</v>
      </c>
      <c r="E88" s="2">
        <f>COUNTIFS(Table2[Sub-Sector],Table3[[#This Row],[Sub-Sector]],Table2[1M Return vs Nifty],"&gt;=5")/Table3[[#This Row],[Count]]</f>
        <v>0.3</v>
      </c>
      <c r="F88" s="2">
        <f>COUNTIFS(Table2[Sub-Sector],Table3[[#This Row],[Sub-Sector]],Table2[6M Return vs Nifty],"&gt;=10")/Table3[[#This Row],[Count]]</f>
        <v>0.2</v>
      </c>
      <c r="G88" s="2">
        <f>COUNTIFS(Table2[Sub-Sector],Table3[[#This Row],[Sub-Sector]],Table2[1Y Return vs Nifty],"&gt;=10")/Table3[[#This Row],[Count]]</f>
        <v>0.35</v>
      </c>
      <c r="H88" s="2">
        <f>COUNTIFS(Table2[Sub-Sector],Table3[[#This Row],[Sub-Sector]],Table2[RSI Exponential â€“ 14D],"&gt;=50")/Table3[[#This Row],[Count]]</f>
        <v>0.75</v>
      </c>
      <c r="I88" s="2">
        <f>COUNTIFS(Table2[Sub-Sector],Table3[[#This Row],[Sub-Sector]],Table2[Relative Volume],"&gt;=1")/Table3[[#This Row],[Count]]</f>
        <v>0.1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0.1</v>
      </c>
      <c r="M88" s="2">
        <f>COUNTIFS(Table2[Sub-Sector],Table3[[#This Row],[Sub-Sector]],Table2[% Away From Current Week High],"&lt;=0.05")/Table3[[#This Row],[Count]]</f>
        <v>0.95</v>
      </c>
      <c r="N88" s="2">
        <f>COUNTIFS(Table2[Sub-Sector],Table3[[#This Row],[Sub-Sector]],Table2[% Away From Current Month Low],"&gt;=0.05")/Table3[[#This Row],[Count]]</f>
        <v>0.85</v>
      </c>
      <c r="O88" s="2">
        <f>COUNTIFS(Table2[Sub-Sector],Table3[[#This Row],[Sub-Sector]],Table2[% Away From Current Month High],"&lt;=0.05")/Table3[[#This Row],[Count]]</f>
        <v>0.65</v>
      </c>
      <c r="P88" s="2">
        <f>COUNTIFS(Table2[Sub-Sector],Table3[[#This Row],[Sub-Sector]],Table2[% Away From 52W High],"&lt;=10")/Table3[[#This Row],[Count]]</f>
        <v>0.4</v>
      </c>
      <c r="Q88" s="2">
        <f>COUNTIFS(Table2[Sub-Sector],Table3[[#This Row],[Sub-Sector]],Table2[% Away From 52W Low],"&gt;=10")/Table3[[#This Row],[Count]]</f>
        <v>0.95</v>
      </c>
      <c r="R88" s="2">
        <f>COUNTIFS(Table2[Sub-Sector],Table3[[#This Row],[Sub-Sector]],Table2[% Price above 20 EMA],"&gt;=0")/Table3[[#This Row],[Count]]</f>
        <v>0.7</v>
      </c>
      <c r="S88" s="2">
        <f>COUNTIFS(Table2[Sub-Sector],Table3[[#This Row],[Sub-Sector]],Table2[% Price above 50 EMA],"&gt;=0")/Table3[[#This Row],[Count]]</f>
        <v>0.65</v>
      </c>
      <c r="T88" s="2">
        <f>COUNTIFS(Table2[Sub-Sector],Table3[[#This Row],[Sub-Sector]],Table2[% Price above 200 EMA],"&gt;=0")/Table3[[#This Row],[Count]]</f>
        <v>0.75</v>
      </c>
      <c r="U88" s="2">
        <f>COUNTIFS(Table2[Sub-Sector],Table3[[#This Row],[Sub-Sector]],Table2[Rate of Change - Zone],"Positive")/Table3[[#This Row],[Count]]</f>
        <v>0.65</v>
      </c>
      <c r="V88" s="2">
        <f>COUNTIFS(Table2[Sub-Sector],Table3[[#This Row],[Sub-Sector]],Table2[Sharpe Ratio],"&gt;=0.10")/Table3[[#This Row],[Count]]</f>
        <v>0.1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88">
        <f>_xlfn.RANK.AVG(Table3[[#This Row],[Score]],Table3[Score],1)</f>
        <v>74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8">
        <f>_xlfn.RANK.AVG(Table3[[#This Row],[Score 2 ]],Table3[[Score 2 ]],1)</f>
        <v>87</v>
      </c>
    </row>
    <row r="89" spans="1:26" x14ac:dyDescent="0.3">
      <c r="A89" t="s">
        <v>397</v>
      </c>
      <c r="B89">
        <f>COUNTIFS(Table2[Sub-Sector],Table3[[#This Row],[Sub-Sector]])</f>
        <v>11</v>
      </c>
      <c r="C89" s="2">
        <f>COUNTIFS(Table2[Sub-Sector],Table3[[#This Row],[Sub-Sector]],Table2[Uptrend],"Uptrend")/Table3[[#This Row],[Count]]</f>
        <v>0.27272727272727271</v>
      </c>
      <c r="D89" s="2">
        <f>COUNTIFS(Table2[Sub-Sector],Table3[[#This Row],[Sub-Sector]],Table2[1W Return vs Nifty],"&gt;=5")/Table3[[#This Row],[Count]]</f>
        <v>9.0909090909090912E-2</v>
      </c>
      <c r="E89" s="2">
        <f>COUNTIFS(Table2[Sub-Sector],Table3[[#This Row],[Sub-Sector]],Table2[1M Return vs Nifty],"&gt;=5")/Table3[[#This Row],[Count]]</f>
        <v>0.27272727272727271</v>
      </c>
      <c r="F89" s="2">
        <f>COUNTIFS(Table2[Sub-Sector],Table3[[#This Row],[Sub-Sector]],Table2[6M Return vs Nifty],"&gt;=10")/Table3[[#This Row],[Count]]</f>
        <v>0.18181818181818182</v>
      </c>
      <c r="G89" s="2">
        <f>COUNTIFS(Table2[Sub-Sector],Table3[[#This Row],[Sub-Sector]],Table2[1Y Return vs Nifty],"&gt;=10")/Table3[[#This Row],[Count]]</f>
        <v>0.18181818181818182</v>
      </c>
      <c r="H89" s="2">
        <f>COUNTIFS(Table2[Sub-Sector],Table3[[#This Row],[Sub-Sector]],Table2[RSI Exponential â€“ 14D],"&gt;=50")/Table3[[#This Row],[Count]]</f>
        <v>0.45454545454545453</v>
      </c>
      <c r="I89" s="2">
        <f>COUNTIFS(Table2[Sub-Sector],Table3[[#This Row],[Sub-Sector]],Table2[Relative Volume],"&gt;=1")/Table3[[#This Row],[Count]]</f>
        <v>0.45454545454545453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0.27272727272727271</v>
      </c>
      <c r="M89" s="2">
        <f>COUNTIFS(Table2[Sub-Sector],Table3[[#This Row],[Sub-Sector]],Table2[% Away From Current Week High],"&lt;=0.05")/Table3[[#This Row],[Count]]</f>
        <v>0.90909090909090906</v>
      </c>
      <c r="N89" s="2">
        <f>COUNTIFS(Table2[Sub-Sector],Table3[[#This Row],[Sub-Sector]],Table2[% Away From Current Month Low],"&gt;=0.05")/Table3[[#This Row],[Count]]</f>
        <v>0.72727272727272729</v>
      </c>
      <c r="O89" s="2">
        <f>COUNTIFS(Table2[Sub-Sector],Table3[[#This Row],[Sub-Sector]],Table2[% Away From Current Month High],"&lt;=0.05")/Table3[[#This Row],[Count]]</f>
        <v>0.45454545454545453</v>
      </c>
      <c r="P89" s="2">
        <f>COUNTIFS(Table2[Sub-Sector],Table3[[#This Row],[Sub-Sector]],Table2[% Away From 52W High],"&lt;=10")/Table3[[#This Row],[Count]]</f>
        <v>0</v>
      </c>
      <c r="Q89" s="2">
        <f>COUNTIFS(Table2[Sub-Sector],Table3[[#This Row],[Sub-Sector]],Table2[% Away From 52W Low],"&gt;=10")/Table3[[#This Row],[Count]]</f>
        <v>0.81818181818181823</v>
      </c>
      <c r="R89" s="2">
        <f>COUNTIFS(Table2[Sub-Sector],Table3[[#This Row],[Sub-Sector]],Table2[% Price above 20 EMA],"&gt;=0")/Table3[[#This Row],[Count]]</f>
        <v>0.54545454545454541</v>
      </c>
      <c r="S89" s="2">
        <f>COUNTIFS(Table2[Sub-Sector],Table3[[#This Row],[Sub-Sector]],Table2[% Price above 50 EMA],"&gt;=0")/Table3[[#This Row],[Count]]</f>
        <v>0.54545454545454541</v>
      </c>
      <c r="T89" s="2">
        <f>COUNTIFS(Table2[Sub-Sector],Table3[[#This Row],[Sub-Sector]],Table2[% Price above 200 EMA],"&gt;=0")/Table3[[#This Row],[Count]]</f>
        <v>0.63636363636363635</v>
      </c>
      <c r="U89" s="2">
        <f>COUNTIFS(Table2[Sub-Sector],Table3[[#This Row],[Sub-Sector]],Table2[Rate of Change - Zone],"Positive")/Table3[[#This Row],[Count]]</f>
        <v>0.45454545454545453</v>
      </c>
      <c r="V89" s="2">
        <f>COUNTIFS(Table2[Sub-Sector],Table3[[#This Row],[Sub-Sector]],Table2[Sharpe Ratio],"&gt;=0.10")/Table3[[#This Row],[Count]]</f>
        <v>9.0909090909090912E-2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89">
        <f>_xlfn.RANK.AVG(Table3[[#This Row],[Score]],Table3[Score],1)</f>
        <v>85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89">
        <f>_xlfn.RANK.AVG(Table3[[#This Row],[Score 2 ]],Table3[[Score 2 ]],1)</f>
        <v>88.5</v>
      </c>
    </row>
    <row r="90" spans="1:26" x14ac:dyDescent="0.3">
      <c r="A90" t="s">
        <v>18</v>
      </c>
      <c r="B90">
        <f>COUNTIFS(Table2[Sub-Sector],Table3[[#This Row],[Sub-Sector]])</f>
        <v>6</v>
      </c>
      <c r="C90" s="2">
        <f>COUNTIFS(Table2[Sub-Sector],Table3[[#This Row],[Sub-Sector]],Table2[Uptrend],"Uptrend")/Table3[[#This Row],[Count]]</f>
        <v>0.5</v>
      </c>
      <c r="D90" s="2">
        <f>COUNTIFS(Table2[Sub-Sector],Table3[[#This Row],[Sub-Sector]],Table2[1W Return vs Nifty],"&gt;=5")/Table3[[#This Row],[Count]]</f>
        <v>0.33333333333333331</v>
      </c>
      <c r="E90" s="2">
        <f>COUNTIFS(Table2[Sub-Sector],Table3[[#This Row],[Sub-Sector]],Table2[1M Return vs Nifty],"&gt;=5")/Table3[[#This Row],[Count]]</f>
        <v>0.33333333333333331</v>
      </c>
      <c r="F90" s="2">
        <f>COUNTIFS(Table2[Sub-Sector],Table3[[#This Row],[Sub-Sector]],Table2[6M Return vs Nifty],"&gt;=10")/Table3[[#This Row],[Count]]</f>
        <v>0</v>
      </c>
      <c r="G90" s="2">
        <f>COUNTIFS(Table2[Sub-Sector],Table3[[#This Row],[Sub-Sector]],Table2[1Y Return vs Nifty],"&gt;=10")/Table3[[#This Row],[Count]]</f>
        <v>0.83333333333333337</v>
      </c>
      <c r="H90" s="2">
        <f>COUNTIFS(Table2[Sub-Sector],Table3[[#This Row],[Sub-Sector]],Table2[RSI Exponential â€“ 14D],"&gt;=50")/Table3[[#This Row],[Count]]</f>
        <v>1</v>
      </c>
      <c r="I90" s="2">
        <f>COUNTIFS(Table2[Sub-Sector],Table3[[#This Row],[Sub-Sector]],Table2[Relative Volume],"&gt;=1")/Table3[[#This Row],[Count]]</f>
        <v>0.16666666666666666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0.16666666666666666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0.83333333333333337</v>
      </c>
      <c r="O90" s="2">
        <f>COUNTIFS(Table2[Sub-Sector],Table3[[#This Row],[Sub-Sector]],Table2[% Away From Current Month High],"&lt;=0.05")/Table3[[#This Row],[Count]]</f>
        <v>1</v>
      </c>
      <c r="P90" s="2">
        <f>COUNTIFS(Table2[Sub-Sector],Table3[[#This Row],[Sub-Sector]],Table2[% Away From 52W High],"&lt;=10")/Table3[[#This Row],[Count]]</f>
        <v>0.5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1</v>
      </c>
      <c r="S90" s="2">
        <f>COUNTIFS(Table2[Sub-Sector],Table3[[#This Row],[Sub-Sector]],Table2[% Price above 50 EMA],"&gt;=0")/Table3[[#This Row],[Count]]</f>
        <v>0.83333333333333337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0.33333333333333331</v>
      </c>
      <c r="V90" s="2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90">
        <f>_xlfn.RANK.AVG(Table3[[#This Row],[Score]],Table3[Score],1)</f>
        <v>71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0">
        <f>_xlfn.RANK.AVG(Table3[[#This Row],[Score 2 ]],Table3[[Score 2 ]],1)</f>
        <v>88.5</v>
      </c>
    </row>
    <row r="91" spans="1:26" x14ac:dyDescent="0.3">
      <c r="A91" t="s">
        <v>40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1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0.5</v>
      </c>
      <c r="F91" s="2">
        <f>COUNTIFS(Table2[Sub-Sector],Table3[[#This Row],[Sub-Sector]],Table2[6M Return vs Nifty],"&gt;=10")/Table3[[#This Row],[Count]]</f>
        <v>0</v>
      </c>
      <c r="G91" s="2">
        <f>COUNTIFS(Table2[Sub-Sector],Table3[[#This Row],[Sub-Sector]],Table2[1Y Return vs Nifty],"&gt;=10")/Table3[[#This Row],[Count]]</f>
        <v>0.5</v>
      </c>
      <c r="H91" s="2">
        <f>COUNTIFS(Table2[Sub-Sector],Table3[[#This Row],[Sub-Sector]],Table2[RSI Exponential â€“ 14D],"&gt;=50")/Table3[[#This Row],[Count]]</f>
        <v>1</v>
      </c>
      <c r="I91" s="2">
        <f>COUNTIFS(Table2[Sub-Sector],Table3[[#This Row],[Sub-Sector]],Table2[Relative Volume],"&gt;=1")/Table3[[#This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0.5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1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1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1</v>
      </c>
      <c r="V91" s="2">
        <f>COUNTIFS(Table2[Sub-Sector],Table3[[#This Row],[Sub-Sector]],Table2[Sharpe Ratio],"&gt;=0.10")/Table3[[#This Row],[Count]]</f>
        <v>0.5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91">
        <f>_xlfn.RANK.AVG(Table3[[#This Row],[Score]],Table3[Score],1)</f>
        <v>63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1">
        <f>_xlfn.RANK.AVG(Table3[[#This Row],[Score 2 ]],Table3[[Score 2 ]],1)</f>
        <v>90</v>
      </c>
    </row>
    <row r="92" spans="1:26" x14ac:dyDescent="0.3">
      <c r="A92" t="s">
        <v>54</v>
      </c>
      <c r="B92">
        <f>COUNTIFS(Table2[Sub-Sector],Table3[[#This Row],[Sub-Sector]])</f>
        <v>17</v>
      </c>
      <c r="C92" s="2">
        <f>COUNTIFS(Table2[Sub-Sector],Table3[[#This Row],[Sub-Sector]],Table2[Uptrend],"Uptrend")/Table3[[#This Row],[Count]]</f>
        <v>0.29411764705882354</v>
      </c>
      <c r="D92" s="2">
        <f>COUNTIFS(Table2[Sub-Sector],Table3[[#This Row],[Sub-Sector]],Table2[1W Return vs Nifty],"&gt;=5")/Table3[[#This Row],[Count]]</f>
        <v>0.17647058823529413</v>
      </c>
      <c r="E92" s="2">
        <f>COUNTIFS(Table2[Sub-Sector],Table3[[#This Row],[Sub-Sector]],Table2[1M Return vs Nifty],"&gt;=5")/Table3[[#This Row],[Count]]</f>
        <v>5.8823529411764705E-2</v>
      </c>
      <c r="F92" s="2">
        <f>COUNTIFS(Table2[Sub-Sector],Table3[[#This Row],[Sub-Sector]],Table2[6M Return vs Nifty],"&gt;=10")/Table3[[#This Row],[Count]]</f>
        <v>0.17647058823529413</v>
      </c>
      <c r="G92" s="2">
        <f>COUNTIFS(Table2[Sub-Sector],Table3[[#This Row],[Sub-Sector]],Table2[1Y Return vs Nifty],"&gt;=10")/Table3[[#This Row],[Count]]</f>
        <v>0.35294117647058826</v>
      </c>
      <c r="H92" s="2">
        <f>COUNTIFS(Table2[Sub-Sector],Table3[[#This Row],[Sub-Sector]],Table2[RSI Exponential â€“ 14D],"&gt;=50")/Table3[[#This Row],[Count]]</f>
        <v>0.52941176470588236</v>
      </c>
      <c r="I92" s="2">
        <f>COUNTIFS(Table2[Sub-Sector],Table3[[#This Row],[Sub-Sector]],Table2[Relative Volume],"&gt;=1")/Table3[[#This Row],[Count]]</f>
        <v>0.29411764705882354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0.94117647058823528</v>
      </c>
      <c r="L92" s="2">
        <f>COUNTIFS(Table2[Sub-Sector],Table3[[#This Row],[Sub-Sector]],Table2[% Away From Current Week Low],"&gt;=0.05")/Table3[[#This Row],[Count]]</f>
        <v>0.17647058823529413</v>
      </c>
      <c r="M92" s="2">
        <f>COUNTIFS(Table2[Sub-Sector],Table3[[#This Row],[Sub-Sector]],Table2[% Away From Current Week High],"&lt;=0.05")/Table3[[#This Row],[Count]]</f>
        <v>0.82352941176470584</v>
      </c>
      <c r="N92" s="2">
        <f>COUNTIFS(Table2[Sub-Sector],Table3[[#This Row],[Sub-Sector]],Table2[% Away From Current Month Low],"&gt;=0.05")/Table3[[#This Row],[Count]]</f>
        <v>0.82352941176470584</v>
      </c>
      <c r="O92" s="2">
        <f>COUNTIFS(Table2[Sub-Sector],Table3[[#This Row],[Sub-Sector]],Table2[% Away From Current Month High],"&lt;=0.05")/Table3[[#This Row],[Count]]</f>
        <v>0.52941176470588236</v>
      </c>
      <c r="P92" s="2">
        <f>COUNTIFS(Table2[Sub-Sector],Table3[[#This Row],[Sub-Sector]],Table2[% Away From 52W High],"&lt;=10")/Table3[[#This Row],[Count]]</f>
        <v>0.29411764705882354</v>
      </c>
      <c r="Q92" s="2">
        <f>COUNTIFS(Table2[Sub-Sector],Table3[[#This Row],[Sub-Sector]],Table2[% Away From 52W Low],"&gt;=10")/Table3[[#This Row],[Count]]</f>
        <v>0.76470588235294112</v>
      </c>
      <c r="R92" s="2">
        <f>COUNTIFS(Table2[Sub-Sector],Table3[[#This Row],[Sub-Sector]],Table2[% Price above 20 EMA],"&gt;=0")/Table3[[#This Row],[Count]]</f>
        <v>0.58823529411764708</v>
      </c>
      <c r="S92" s="2">
        <f>COUNTIFS(Table2[Sub-Sector],Table3[[#This Row],[Sub-Sector]],Table2[% Price above 50 EMA],"&gt;=0")/Table3[[#This Row],[Count]]</f>
        <v>0.35294117647058826</v>
      </c>
      <c r="T92" s="2">
        <f>COUNTIFS(Table2[Sub-Sector],Table3[[#This Row],[Sub-Sector]],Table2[% Price above 200 EMA],"&gt;=0")/Table3[[#This Row],[Count]]</f>
        <v>0.52941176470588236</v>
      </c>
      <c r="U92" s="2">
        <f>COUNTIFS(Table2[Sub-Sector],Table3[[#This Row],[Sub-Sector]],Table2[Rate of Change - Zone],"Positive")/Table3[[#This Row],[Count]]</f>
        <v>0.47058823529411764</v>
      </c>
      <c r="V92" s="2">
        <f>COUNTIFS(Table2[Sub-Sector],Table3[[#This Row],[Sub-Sector]],Table2[Sharpe Ratio],"&gt;=0.10")/Table3[[#This Row],[Count]]</f>
        <v>0.11764705882352941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92">
        <f>_xlfn.RANK.AVG(Table3[[#This Row],[Score]],Table3[Score],1)</f>
        <v>88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2">
        <f>_xlfn.RANK.AVG(Table3[[#This Row],[Score 2 ]],Table3[[Score 2 ]],1)</f>
        <v>91</v>
      </c>
    </row>
    <row r="93" spans="1:26" x14ac:dyDescent="0.3">
      <c r="A93" t="s">
        <v>153</v>
      </c>
      <c r="B93">
        <f>COUNTIFS(Table2[Sub-Sector],Table3[[#This Row],[Sub-Sector]])</f>
        <v>3</v>
      </c>
      <c r="C93" s="2">
        <f>COUNTIFS(Table2[Sub-Sector],Table3[[#This Row],[Sub-Sector]],Table2[Uptrend],"Uptrend")/Table3[[#This Row],[Count]]</f>
        <v>0.66666666666666663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0.33333333333333331</v>
      </c>
      <c r="G93" s="2">
        <f>COUNTIFS(Table2[Sub-Sector],Table3[[#This Row],[Sub-Sector]],Table2[1Y Return vs Nifty],"&gt;=10")/Table3[[#This Row],[Count]]</f>
        <v>0.66666666666666663</v>
      </c>
      <c r="H93" s="2">
        <f>COUNTIFS(Table2[Sub-Sector],Table3[[#This Row],[Sub-Sector]],Table2[RSI Exponential â€“ 14D],"&gt;=50")/Table3[[#This Row],[Count]]</f>
        <v>0.66666666666666663</v>
      </c>
      <c r="I93" s="2">
        <f>COUNTIFS(Table2[Sub-Sector],Table3[[#This Row],[Sub-Sector]],Table2[Relative Volume],"&gt;=1")/Table3[[#This Row],[Count]]</f>
        <v>0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0.66666666666666663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1</v>
      </c>
      <c r="O93" s="2">
        <f>COUNTIFS(Table2[Sub-Sector],Table3[[#This Row],[Sub-Sector]],Table2[% Away From Current Month High],"&lt;=0.05")/Table3[[#This Row],[Count]]</f>
        <v>0.33333333333333331</v>
      </c>
      <c r="P93" s="2">
        <f>COUNTIFS(Table2[Sub-Sector],Table3[[#This Row],[Sub-Sector]],Table2[% Away From 52W High],"&lt;=10")/Table3[[#This Row],[Count]]</f>
        <v>0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0.66666666666666663</v>
      </c>
      <c r="S93" s="2">
        <f>COUNTIFS(Table2[Sub-Sector],Table3[[#This Row],[Sub-Sector]],Table2[% Price above 50 EMA],"&gt;=0")/Table3[[#This Row],[Count]]</f>
        <v>0.66666666666666663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0.33333333333333331</v>
      </c>
      <c r="V93" s="2">
        <f>COUNTIFS(Table2[Sub-Sector],Table3[[#This Row],[Sub-Sector]],Table2[Sharpe Ratio],"&gt;=0.10")/Table3[[#This Row],[Count]]</f>
        <v>0.33333333333333331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93">
        <f>_xlfn.RANK.AVG(Table3[[#This Row],[Score]],Table3[Score],1)</f>
        <v>100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93">
        <f>_xlfn.RANK.AVG(Table3[[#This Row],[Score 2 ]],Table3[[Score 2 ]],1)</f>
        <v>92</v>
      </c>
    </row>
    <row r="94" spans="1:26" x14ac:dyDescent="0.3">
      <c r="A94" t="s">
        <v>258</v>
      </c>
      <c r="B94">
        <f>COUNTIFS(Table2[Sub-Sector],Table3[[#This Row],[Sub-Sector]])</f>
        <v>23</v>
      </c>
      <c r="C94" s="2">
        <f>COUNTIFS(Table2[Sub-Sector],Table3[[#This Row],[Sub-Sector]],Table2[Uptrend],"Uptrend")/Table3[[#This Row],[Count]]</f>
        <v>0.39130434782608697</v>
      </c>
      <c r="D94" s="2">
        <f>COUNTIFS(Table2[Sub-Sector],Table3[[#This Row],[Sub-Sector]],Table2[1W Return vs Nifty],"&gt;=5")/Table3[[#This Row],[Count]]</f>
        <v>4.3478260869565216E-2</v>
      </c>
      <c r="E94" s="2">
        <f>COUNTIFS(Table2[Sub-Sector],Table3[[#This Row],[Sub-Sector]],Table2[1M Return vs Nifty],"&gt;=5")/Table3[[#This Row],[Count]]</f>
        <v>0.17391304347826086</v>
      </c>
      <c r="F94" s="2">
        <f>COUNTIFS(Table2[Sub-Sector],Table3[[#This Row],[Sub-Sector]],Table2[6M Return vs Nifty],"&gt;=10")/Table3[[#This Row],[Count]]</f>
        <v>0.39130434782608697</v>
      </c>
      <c r="G94" s="2">
        <f>COUNTIFS(Table2[Sub-Sector],Table3[[#This Row],[Sub-Sector]],Table2[1Y Return vs Nifty],"&gt;=10")/Table3[[#This Row],[Count]]</f>
        <v>0.43478260869565216</v>
      </c>
      <c r="H94" s="2">
        <f>COUNTIFS(Table2[Sub-Sector],Table3[[#This Row],[Sub-Sector]],Table2[RSI Exponential â€“ 14D],"&gt;=50")/Table3[[#This Row],[Count]]</f>
        <v>0.34782608695652173</v>
      </c>
      <c r="I94" s="2">
        <f>COUNTIFS(Table2[Sub-Sector],Table3[[#This Row],[Sub-Sector]],Table2[Relative Volume],"&gt;=1")/Table3[[#This Row],[Count]]</f>
        <v>0.21739130434782608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0.21739130434782608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0.52173913043478259</v>
      </c>
      <c r="O94" s="2">
        <f>COUNTIFS(Table2[Sub-Sector],Table3[[#This Row],[Sub-Sector]],Table2[% Away From Current Month High],"&lt;=0.05")/Table3[[#This Row],[Count]]</f>
        <v>0.17391304347826086</v>
      </c>
      <c r="P94" s="2">
        <f>COUNTIFS(Table2[Sub-Sector],Table3[[#This Row],[Sub-Sector]],Table2[% Away From 52W High],"&lt;=10")/Table3[[#This Row],[Count]]</f>
        <v>0.17391304347826086</v>
      </c>
      <c r="Q94" s="2">
        <f>COUNTIFS(Table2[Sub-Sector],Table3[[#This Row],[Sub-Sector]],Table2[% Away From 52W Low],"&gt;=10")/Table3[[#This Row],[Count]]</f>
        <v>0.86956521739130432</v>
      </c>
      <c r="R94" s="2">
        <f>COUNTIFS(Table2[Sub-Sector],Table3[[#This Row],[Sub-Sector]],Table2[% Price above 20 EMA],"&gt;=0")/Table3[[#This Row],[Count]]</f>
        <v>0.30434782608695654</v>
      </c>
      <c r="S94" s="2">
        <f>COUNTIFS(Table2[Sub-Sector],Table3[[#This Row],[Sub-Sector]],Table2[% Price above 50 EMA],"&gt;=0")/Table3[[#This Row],[Count]]</f>
        <v>0.39130434782608697</v>
      </c>
      <c r="T94" s="2">
        <f>COUNTIFS(Table2[Sub-Sector],Table3[[#This Row],[Sub-Sector]],Table2[% Price above 200 EMA],"&gt;=0")/Table3[[#This Row],[Count]]</f>
        <v>0.82608695652173914</v>
      </c>
      <c r="U94" s="2">
        <f>COUNTIFS(Table2[Sub-Sector],Table3[[#This Row],[Sub-Sector]],Table2[Rate of Change - Zone],"Positive")/Table3[[#This Row],[Count]]</f>
        <v>0.17391304347826086</v>
      </c>
      <c r="V94" s="2">
        <f>COUNTIFS(Table2[Sub-Sector],Table3[[#This Row],[Sub-Sector]],Table2[Sharpe Ratio],"&gt;=0.10")/Table3[[#This Row],[Count]]</f>
        <v>0.47826086956521741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94">
        <f>_xlfn.RANK.AVG(Table3[[#This Row],[Score]],Table3[Score],1)</f>
        <v>90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4">
        <f>_xlfn.RANK.AVG(Table3[[#This Row],[Score 2 ]],Table3[[Score 2 ]],1)</f>
        <v>93</v>
      </c>
    </row>
    <row r="95" spans="1:26" x14ac:dyDescent="0.3">
      <c r="A95" t="s">
        <v>545</v>
      </c>
      <c r="B95">
        <f>COUNTIFS(Table2[Sub-Sector],Table3[[#This Row],[Sub-Sector]])</f>
        <v>7</v>
      </c>
      <c r="C95" s="2">
        <f>COUNTIFS(Table2[Sub-Sector],Table3[[#This Row],[Sub-Sector]],Table2[Uptrend],"Uptrend")/Table3[[#This Row],[Count]]</f>
        <v>0.42857142857142855</v>
      </c>
      <c r="D95" s="2">
        <f>COUNTIFS(Table2[Sub-Sector],Table3[[#This Row],[Sub-Sector]],Table2[1W Return vs Nifty],"&gt;=5")/Table3[[#This Row],[Count]]</f>
        <v>0.14285714285714285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0.14285714285714285</v>
      </c>
      <c r="G95" s="2">
        <f>COUNTIFS(Table2[Sub-Sector],Table3[[#This Row],[Sub-Sector]],Table2[1Y Return vs Nifty],"&gt;=10")/Table3[[#This Row],[Count]]</f>
        <v>0.14285714285714285</v>
      </c>
      <c r="H95" s="2">
        <f>COUNTIFS(Table2[Sub-Sector],Table3[[#This Row],[Sub-Sector]],Table2[RSI Exponential â€“ 14D],"&gt;=50")/Table3[[#This Row],[Count]]</f>
        <v>0.42857142857142855</v>
      </c>
      <c r="I95" s="2">
        <f>COUNTIFS(Table2[Sub-Sector],Table3[[#This Row],[Sub-Sector]],Table2[Relative Volume],"&gt;=1")/Table3[[#This Row],[Count]]</f>
        <v>0.14285714285714285</v>
      </c>
      <c r="J95" s="2">
        <f>COUNTIFS(Table2[Sub-Sector],Table3[[#This Row],[Sub-Sector]],Table2[% Away From Day Low],"&gt;=0.05")/Table3[[#This Row],[Count]]</f>
        <v>0.14285714285714285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0.2857142857142857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0.8571428571428571</v>
      </c>
      <c r="O95" s="2">
        <f>COUNTIFS(Table2[Sub-Sector],Table3[[#This Row],[Sub-Sector]],Table2[% Away From Current Month High],"&lt;=0.05")/Table3[[#This Row],[Count]]</f>
        <v>0.8571428571428571</v>
      </c>
      <c r="P95" s="2">
        <f>COUNTIFS(Table2[Sub-Sector],Table3[[#This Row],[Sub-Sector]],Table2[% Away From 52W High],"&lt;=10")/Table3[[#This Row],[Count]]</f>
        <v>0.14285714285714285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0.8571428571428571</v>
      </c>
      <c r="S95" s="2">
        <f>COUNTIFS(Table2[Sub-Sector],Table3[[#This Row],[Sub-Sector]],Table2[% Price above 50 EMA],"&gt;=0")/Table3[[#This Row],[Count]]</f>
        <v>0.5714285714285714</v>
      </c>
      <c r="T95" s="2">
        <f>COUNTIFS(Table2[Sub-Sector],Table3[[#This Row],[Sub-Sector]],Table2[% Price above 200 EMA],"&gt;=0")/Table3[[#This Row],[Count]]</f>
        <v>0.8571428571428571</v>
      </c>
      <c r="U95" s="2">
        <f>COUNTIFS(Table2[Sub-Sector],Table3[[#This Row],[Sub-Sector]],Table2[Rate of Change - Zone],"Positive")/Table3[[#This Row],[Count]]</f>
        <v>0.7142857142857143</v>
      </c>
      <c r="V95" s="2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95">
        <f>_xlfn.RANK.AVG(Table3[[#This Row],[Score]],Table3[Score],1)</f>
        <v>93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5">
        <f>_xlfn.RANK.AVG(Table3[[#This Row],[Score 2 ]],Table3[[Score 2 ]],1)</f>
        <v>94</v>
      </c>
    </row>
    <row r="96" spans="1:26" x14ac:dyDescent="0.3">
      <c r="A96" t="s">
        <v>450</v>
      </c>
      <c r="B96">
        <f>COUNTIFS(Table2[Sub-Sector],Table3[[#This Row],[Sub-Sector]])</f>
        <v>9</v>
      </c>
      <c r="C96" s="2">
        <f>COUNTIFS(Table2[Sub-Sector],Table3[[#This Row],[Sub-Sector]],Table2[Uptrend],"Uptrend")/Table3[[#This Row],[Count]]</f>
        <v>0.33333333333333331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0.1111111111111111</v>
      </c>
      <c r="F96" s="2">
        <f>COUNTIFS(Table2[Sub-Sector],Table3[[#This Row],[Sub-Sector]],Table2[6M Return vs Nifty],"&gt;=10")/Table3[[#This Row],[Count]]</f>
        <v>0.22222222222222221</v>
      </c>
      <c r="G96" s="2">
        <f>COUNTIFS(Table2[Sub-Sector],Table3[[#This Row],[Sub-Sector]],Table2[1Y Return vs Nifty],"&gt;=10")/Table3[[#This Row],[Count]]</f>
        <v>0.33333333333333331</v>
      </c>
      <c r="H96" s="2">
        <f>COUNTIFS(Table2[Sub-Sector],Table3[[#This Row],[Sub-Sector]],Table2[RSI Exponential â€“ 14D],"&gt;=50")/Table3[[#This Row],[Count]]</f>
        <v>0.33333333333333331</v>
      </c>
      <c r="I96" s="2">
        <f>COUNTIFS(Table2[Sub-Sector],Table3[[#This Row],[Sub-Sector]],Table2[Relative Volume],"&gt;=1")/Table3[[#This Row],[Count]]</f>
        <v>0.33333333333333331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0.22222222222222221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0.55555555555555558</v>
      </c>
      <c r="O96" s="2">
        <f>COUNTIFS(Table2[Sub-Sector],Table3[[#This Row],[Sub-Sector]],Table2[% Away From Current Month High],"&lt;=0.05")/Table3[[#This Row],[Count]]</f>
        <v>0.22222222222222221</v>
      </c>
      <c r="P96" s="2">
        <f>COUNTIFS(Table2[Sub-Sector],Table3[[#This Row],[Sub-Sector]],Table2[% Away From 52W High],"&lt;=10")/Table3[[#This Row],[Count]]</f>
        <v>0.22222222222222221</v>
      </c>
      <c r="Q96" s="2">
        <f>COUNTIFS(Table2[Sub-Sector],Table3[[#This Row],[Sub-Sector]],Table2[% Away From 52W Low],"&gt;=10")/Table3[[#This Row],[Count]]</f>
        <v>0.77777777777777779</v>
      </c>
      <c r="R96" s="2">
        <f>COUNTIFS(Table2[Sub-Sector],Table3[[#This Row],[Sub-Sector]],Table2[% Price above 20 EMA],"&gt;=0")/Table3[[#This Row],[Count]]</f>
        <v>0.33333333333333331</v>
      </c>
      <c r="S96" s="2">
        <f>COUNTIFS(Table2[Sub-Sector],Table3[[#This Row],[Sub-Sector]],Table2[% Price above 50 EMA],"&gt;=0")/Table3[[#This Row],[Count]]</f>
        <v>0.22222222222222221</v>
      </c>
      <c r="T96" s="2">
        <f>COUNTIFS(Table2[Sub-Sector],Table3[[#This Row],[Sub-Sector]],Table2[% Price above 200 EMA],"&gt;=0")/Table3[[#This Row],[Count]]</f>
        <v>0.44444444444444442</v>
      </c>
      <c r="U96" s="2">
        <f>COUNTIFS(Table2[Sub-Sector],Table3[[#This Row],[Sub-Sector]],Table2[Rate of Change - Zone],"Positive")/Table3[[#This Row],[Count]]</f>
        <v>0.22222222222222221</v>
      </c>
      <c r="V96" s="2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</v>
      </c>
      <c r="X96">
        <f>_xlfn.RANK.AVG(Table3[[#This Row],[Score]],Table3[Score],1)</f>
        <v>104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6">
        <f>_xlfn.RANK.AVG(Table3[[#This Row],[Score 2 ]],Table3[[Score 2 ]],1)</f>
        <v>95</v>
      </c>
    </row>
    <row r="97" spans="1:26" x14ac:dyDescent="0.3">
      <c r="A97" t="s">
        <v>1581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1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0.5</v>
      </c>
      <c r="H97" s="2">
        <f>COUNTIFS(Table2[Sub-Sector],Table3[[#This Row],[Sub-Sector]],Table2[RSI Exponential â€“ 14D],"&gt;=50")/Table3[[#This Row],[Count]]</f>
        <v>0</v>
      </c>
      <c r="I97" s="2">
        <f>COUNTIFS(Table2[Sub-Sector],Table3[[#This Row],[Sub-Sector]],Table2[Relative Volume],"&gt;=1")/Table3[[#This Row],[Count]]</f>
        <v>0.5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0.5</v>
      </c>
      <c r="O97" s="2">
        <f>COUNTIFS(Table2[Sub-Sector],Table3[[#This Row],[Sub-Sector]],Table2[% Away From Current Month High],"&lt;=0.05")/Table3[[#This Row],[Count]]</f>
        <v>0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</v>
      </c>
      <c r="V97" s="2">
        <f>COUNTIFS(Table2[Sub-Sector],Table3[[#This Row],[Sub-Sector]],Table2[Sharpe Ratio],"&gt;=0.10")/Table3[[#This Row],[Count]]</f>
        <v>0.5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97">
        <f>_xlfn.RANK.AVG(Table3[[#This Row],[Score]],Table3[Score],1)</f>
        <v>92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7">
        <f>_xlfn.RANK.AVG(Table3[[#This Row],[Score 2 ]],Table3[[Score 2 ]],1)</f>
        <v>96</v>
      </c>
    </row>
    <row r="98" spans="1:26" x14ac:dyDescent="0.3">
      <c r="A98" t="s">
        <v>559</v>
      </c>
      <c r="B98">
        <f>COUNTIFS(Table2[Sub-Sector],Table3[[#This Row],[Sub-Sector]])</f>
        <v>17</v>
      </c>
      <c r="C98" s="2">
        <f>COUNTIFS(Table2[Sub-Sector],Table3[[#This Row],[Sub-Sector]],Table2[Uptrend],"Uptrend")/Table3[[#This Row],[Count]]</f>
        <v>0.52941176470588236</v>
      </c>
      <c r="D98" s="2">
        <f>COUNTIFS(Table2[Sub-Sector],Table3[[#This Row],[Sub-Sector]],Table2[1W Return vs Nifty],"&gt;=5")/Table3[[#This Row],[Count]]</f>
        <v>5.8823529411764705E-2</v>
      </c>
      <c r="E98" s="2">
        <f>COUNTIFS(Table2[Sub-Sector],Table3[[#This Row],[Sub-Sector]],Table2[1M Return vs Nifty],"&gt;=5")/Table3[[#This Row],[Count]]</f>
        <v>0.29411764705882354</v>
      </c>
      <c r="F98" s="2">
        <f>COUNTIFS(Table2[Sub-Sector],Table3[[#This Row],[Sub-Sector]],Table2[6M Return vs Nifty],"&gt;=10")/Table3[[#This Row],[Count]]</f>
        <v>0.17647058823529413</v>
      </c>
      <c r="G98" s="2">
        <f>COUNTIFS(Table2[Sub-Sector],Table3[[#This Row],[Sub-Sector]],Table2[1Y Return vs Nifty],"&gt;=10")/Table3[[#This Row],[Count]]</f>
        <v>0.17647058823529413</v>
      </c>
      <c r="H98" s="2">
        <f>COUNTIFS(Table2[Sub-Sector],Table3[[#This Row],[Sub-Sector]],Table2[RSI Exponential â€“ 14D],"&gt;=50")/Table3[[#This Row],[Count]]</f>
        <v>0.41176470588235292</v>
      </c>
      <c r="I98" s="2">
        <f>COUNTIFS(Table2[Sub-Sector],Table3[[#This Row],[Sub-Sector]],Table2[Relative Volume],"&gt;=1")/Table3[[#This Row],[Count]]</f>
        <v>0.29411764705882354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0.11764705882352941</v>
      </c>
      <c r="M98" s="2">
        <f>COUNTIFS(Table2[Sub-Sector],Table3[[#This Row],[Sub-Sector]],Table2[% Away From Current Week High],"&lt;=0.05")/Table3[[#This Row],[Count]]</f>
        <v>0.94117647058823528</v>
      </c>
      <c r="N98" s="2">
        <f>COUNTIFS(Table2[Sub-Sector],Table3[[#This Row],[Sub-Sector]],Table2[% Away From Current Month Low],"&gt;=0.05")/Table3[[#This Row],[Count]]</f>
        <v>0.52941176470588236</v>
      </c>
      <c r="O98" s="2">
        <f>COUNTIFS(Table2[Sub-Sector],Table3[[#This Row],[Sub-Sector]],Table2[% Away From Current Month High],"&lt;=0.05")/Table3[[#This Row],[Count]]</f>
        <v>0.29411764705882354</v>
      </c>
      <c r="P98" s="2">
        <f>COUNTIFS(Table2[Sub-Sector],Table3[[#This Row],[Sub-Sector]],Table2[% Away From 52W High],"&lt;=10")/Table3[[#This Row],[Count]]</f>
        <v>0.29411764705882354</v>
      </c>
      <c r="Q98" s="2">
        <f>COUNTIFS(Table2[Sub-Sector],Table3[[#This Row],[Sub-Sector]],Table2[% Away From 52W Low],"&gt;=10")/Table3[[#This Row],[Count]]</f>
        <v>0.94117647058823528</v>
      </c>
      <c r="R98" s="2">
        <f>COUNTIFS(Table2[Sub-Sector],Table3[[#This Row],[Sub-Sector]],Table2[% Price above 20 EMA],"&gt;=0")/Table3[[#This Row],[Count]]</f>
        <v>0.52941176470588236</v>
      </c>
      <c r="S98" s="2">
        <f>COUNTIFS(Table2[Sub-Sector],Table3[[#This Row],[Sub-Sector]],Table2[% Price above 50 EMA],"&gt;=0")/Table3[[#This Row],[Count]]</f>
        <v>0.58823529411764708</v>
      </c>
      <c r="T98" s="2">
        <f>COUNTIFS(Table2[Sub-Sector],Table3[[#This Row],[Sub-Sector]],Table2[% Price above 200 EMA],"&gt;=0")/Table3[[#This Row],[Count]]</f>
        <v>0.58823529411764708</v>
      </c>
      <c r="U98" s="2">
        <f>COUNTIFS(Table2[Sub-Sector],Table3[[#This Row],[Sub-Sector]],Table2[Rate of Change - Zone],"Positive")/Table3[[#This Row],[Count]]</f>
        <v>0.35294117647058826</v>
      </c>
      <c r="V98" s="2">
        <f>COUNTIFS(Table2[Sub-Sector],Table3[[#This Row],[Sub-Sector]],Table2[Sharpe Ratio],"&gt;=0.10")/Table3[[#This Row],[Count]]</f>
        <v>0.11764705882352941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98">
        <f>_xlfn.RANK.AVG(Table3[[#This Row],[Score]],Table3[Score],1)</f>
        <v>84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8">
        <f>_xlfn.RANK.AVG(Table3[[#This Row],[Score 2 ]],Table3[[Score 2 ]],1)</f>
        <v>97</v>
      </c>
    </row>
    <row r="99" spans="1:26" x14ac:dyDescent="0.3">
      <c r="A99" t="s">
        <v>208</v>
      </c>
      <c r="B99">
        <f>COUNTIFS(Table2[Sub-Sector],Table3[[#This Row],[Sub-Sector]])</f>
        <v>4</v>
      </c>
      <c r="C99" s="2">
        <f>COUNTIFS(Table2[Sub-Sector],Table3[[#This Row],[Sub-Sector]],Table2[Uptrend],"Uptrend")/Table3[[#This Row],[Count]]</f>
        <v>0.75</v>
      </c>
      <c r="D99" s="2">
        <f>COUNTIFS(Table2[Sub-Sector],Table3[[#This Row],[Sub-Sector]],Table2[1W Return vs Nifty],"&gt;=5")/Table3[[#This Row],[Count]]</f>
        <v>0.25</v>
      </c>
      <c r="E99" s="2">
        <f>COUNTIFS(Table2[Sub-Sector],Table3[[#This Row],[Sub-Sector]],Table2[1M Return vs Nifty],"&gt;=5")/Table3[[#This Row],[Count]]</f>
        <v>1</v>
      </c>
      <c r="F99" s="2">
        <f>COUNTIFS(Table2[Sub-Sector],Table3[[#This Row],[Sub-Sector]],Table2[6M Return vs Nifty],"&gt;=10")/Table3[[#This Row],[Count]]</f>
        <v>0.25</v>
      </c>
      <c r="G99" s="2">
        <f>COUNTIFS(Table2[Sub-Sector],Table3[[#This Row],[Sub-Sector]],Table2[1Y Return vs Nifty],"&gt;=10")/Table3[[#This Row],[Count]]</f>
        <v>0.25</v>
      </c>
      <c r="H99" s="2">
        <f>COUNTIFS(Table2[Sub-Sector],Table3[[#This Row],[Sub-Sector]],Table2[RSI Exponential â€“ 14D],"&gt;=50")/Table3[[#This Row],[Count]]</f>
        <v>0.5</v>
      </c>
      <c r="I99" s="2">
        <f>COUNTIFS(Table2[Sub-Sector],Table3[[#This Row],[Sub-Sector]],Table2[Relative Volume],"&gt;=1")/Table3[[#This Row],[Count]]</f>
        <v>0.25</v>
      </c>
      <c r="J99" s="2">
        <f>COUNTIFS(Table2[Sub-Sector],Table3[[#This Row],[Sub-Sector]],Table2[% Away From Day Low],"&gt;=0.05")/Table3[[#This Row],[Count]]</f>
        <v>0.25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0.75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1</v>
      </c>
      <c r="O99" s="2">
        <f>COUNTIFS(Table2[Sub-Sector],Table3[[#This Row],[Sub-Sector]],Table2[% Away From Current Month High],"&lt;=0.05")/Table3[[#This Row],[Count]]</f>
        <v>0.75</v>
      </c>
      <c r="P99" s="2">
        <f>COUNTIFS(Table2[Sub-Sector],Table3[[#This Row],[Sub-Sector]],Table2[% Away From 52W High],"&lt;=10")/Table3[[#This Row],[Count]]</f>
        <v>0.75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1</v>
      </c>
      <c r="S99" s="2">
        <f>COUNTIFS(Table2[Sub-Sector],Table3[[#This Row],[Sub-Sector]],Table2[% Price above 50 EMA],"&gt;=0")/Table3[[#This Row],[Count]]</f>
        <v>1</v>
      </c>
      <c r="T99" s="2">
        <f>COUNTIFS(Table2[Sub-Sector],Table3[[#This Row],[Sub-Sector]],Table2[% Price above 200 EMA],"&gt;=0")/Table3[[#This Row],[Count]]</f>
        <v>1</v>
      </c>
      <c r="U99" s="2">
        <f>COUNTIFS(Table2[Sub-Sector],Table3[[#This Row],[Sub-Sector]],Table2[Rate of Change - Zone],"Positive")/Table3[[#This Row],[Count]]</f>
        <v>0.25</v>
      </c>
      <c r="V99" s="2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99">
        <f>_xlfn.RANK.AVG(Table3[[#This Row],[Score]],Table3[Score],1)</f>
        <v>56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99">
        <f>_xlfn.RANK.AVG(Table3[[#This Row],[Score 2 ]],Table3[[Score 2 ]],1)</f>
        <v>98.5</v>
      </c>
    </row>
    <row r="100" spans="1:26" x14ac:dyDescent="0.3">
      <c r="A100" t="s">
        <v>404</v>
      </c>
      <c r="B100">
        <f>COUNTIFS(Table2[Sub-Sector],Table3[[#This Row],[Sub-Sector]])</f>
        <v>6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0.16666666666666666</v>
      </c>
      <c r="G100" s="2">
        <f>COUNTIFS(Table2[Sub-Sector],Table3[[#This Row],[Sub-Sector]],Table2[1Y Return vs Nifty],"&gt;=10")/Table3[[#This Row],[Count]]</f>
        <v>0.33333333333333331</v>
      </c>
      <c r="H100" s="2">
        <f>COUNTIFS(Table2[Sub-Sector],Table3[[#This Row],[Sub-Sector]],Table2[RSI Exponential â€“ 14D],"&gt;=50")/Table3[[#This Row],[Count]]</f>
        <v>0.33333333333333331</v>
      </c>
      <c r="I100" s="2">
        <f>COUNTIFS(Table2[Sub-Sector],Table3[[#This Row],[Sub-Sector]],Table2[Relative Volume],"&gt;=1")/Table3[[#This Row],[Count]]</f>
        <v>0.33333333333333331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0.16666666666666666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0.5</v>
      </c>
      <c r="O100" s="2">
        <f>COUNTIFS(Table2[Sub-Sector],Table3[[#This Row],[Sub-Sector]],Table2[% Away From Current Month High],"&lt;=0.05")/Table3[[#This Row],[Count]]</f>
        <v>0.33333333333333331</v>
      </c>
      <c r="P100" s="2">
        <f>COUNTIFS(Table2[Sub-Sector],Table3[[#This Row],[Sub-Sector]],Table2[% Away From 52W High],"&lt;=10")/Table3[[#This Row],[Count]]</f>
        <v>0.5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0.5</v>
      </c>
      <c r="S100" s="2">
        <f>COUNTIFS(Table2[Sub-Sector],Table3[[#This Row],[Sub-Sector]],Table2[% Price above 50 EMA],"&gt;=0")/Table3[[#This Row],[Count]]</f>
        <v>0.5</v>
      </c>
      <c r="T100" s="2">
        <f>COUNTIFS(Table2[Sub-Sector],Table3[[#This Row],[Sub-Sector]],Table2[% Price above 200 EMA],"&gt;=0")/Table3[[#This Row],[Count]]</f>
        <v>1</v>
      </c>
      <c r="U100" s="2">
        <f>COUNTIFS(Table2[Sub-Sector],Table3[[#This Row],[Sub-Sector]],Table2[Rate of Change - Zone],"Positive")/Table3[[#This Row],[Count]]</f>
        <v>0.16666666666666666</v>
      </c>
      <c r="V100" s="2">
        <f>COUNTIFS(Table2[Sub-Sector],Table3[[#This Row],[Sub-Sector]],Table2[Sharpe Ratio],"&gt;=0.10")/Table3[[#This Row],[Count]]</f>
        <v>0.5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00">
        <f>_xlfn.RANK.AVG(Table3[[#This Row],[Score]],Table3[Score],1)</f>
        <v>106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00">
        <f>_xlfn.RANK.AVG(Table3[[#This Row],[Score 2 ]],Table3[[Score 2 ]],1)</f>
        <v>98.5</v>
      </c>
    </row>
    <row r="101" spans="1:26" x14ac:dyDescent="0.3">
      <c r="A101" t="s">
        <v>500</v>
      </c>
      <c r="B101">
        <f>COUNTIFS(Table2[Sub-Sector],Table3[[#This Row],[Sub-Sector]])</f>
        <v>1</v>
      </c>
      <c r="C101" s="2">
        <f>COUNTIFS(Table2[Sub-Sector],Table3[[#This Row],[Sub-Sector]],Table2[Uptrend],"Uptrend")/Table3[[#This Row],[Count]]</f>
        <v>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1</v>
      </c>
      <c r="G101" s="2">
        <f>COUNTIFS(Table2[Sub-Sector],Table3[[#This Row],[Sub-Sector]],Table2[1Y Return vs Nifty],"&gt;=10")/Table3[[#This Row],[Count]]</f>
        <v>0</v>
      </c>
      <c r="H101" s="2">
        <f>COUNTIFS(Table2[Sub-Sector],Table3[[#This Row],[Sub-Sector]],Table2[RSI Exponential â€“ 14D],"&gt;=50")/Table3[[#This Row],[Count]]</f>
        <v>1</v>
      </c>
      <c r="I101" s="2">
        <f>COUNTIFS(Table2[Sub-Sector],Table3[[#This Row],[Sub-Sector]],Table2[Relative Volume],"&gt;=1")/Table3[[#This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1</v>
      </c>
      <c r="O101" s="2">
        <f>COUNTIFS(Table2[Sub-Sector],Table3[[#This Row],[Sub-Sector]],Table2[% Away From Current Month High],"&lt;=0.05")/Table3[[#This Row],[Count]]</f>
        <v>1</v>
      </c>
      <c r="P101" s="2">
        <f>COUNTIFS(Table2[Sub-Sector],Table3[[#This Row],[Sub-Sector]],Table2[% Away From 52W High],"&lt;=10")/Table3[[#This Row],[Count]]</f>
        <v>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</v>
      </c>
      <c r="V101" s="2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101">
        <f>_xlfn.RANK.AVG(Table3[[#This Row],[Score]],Table3[Score],1)</f>
        <v>94.5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1">
        <f>_xlfn.RANK.AVG(Table3[[#This Row],[Score 2 ]],Table3[[Score 2 ]],1)</f>
        <v>100</v>
      </c>
    </row>
    <row r="102" spans="1:26" x14ac:dyDescent="0.3">
      <c r="A102" t="s">
        <v>973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0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1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</v>
      </c>
      <c r="H102" s="2">
        <f>COUNTIFS(Table2[Sub-Sector],Table3[[#This Row],[Sub-Sector]],Table2[RSI Exponential â€“ 14D],"&gt;=50")/Table3[[#This Row],[Count]]</f>
        <v>1</v>
      </c>
      <c r="I102" s="2">
        <f>COUNTIFS(Table2[Sub-Sector],Table3[[#This Row],[Sub-Sector]],Table2[Relative Volume],"&gt;=1")/Table3[[#This Row],[Count]]</f>
        <v>0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1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1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1</v>
      </c>
      <c r="V102" s="2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102">
        <f>_xlfn.RANK.AVG(Table3[[#This Row],[Score]],Table3[Score],1)</f>
        <v>94.5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2">
        <f>_xlfn.RANK.AVG(Table3[[#This Row],[Score 2 ]],Table3[[Score 2 ]],1)</f>
        <v>101</v>
      </c>
    </row>
    <row r="103" spans="1:26" x14ac:dyDescent="0.3">
      <c r="A103" t="s">
        <v>1426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0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0</v>
      </c>
      <c r="H103" s="2">
        <f>COUNTIFS(Table2[Sub-Sector],Table3[[#This Row],[Sub-Sector]],Table2[RSI Exponential â€“ 14D],"&gt;=50")/Table3[[#This Row],[Count]]</f>
        <v>1</v>
      </c>
      <c r="I103" s="2">
        <f>COUNTIFS(Table2[Sub-Sector],Table3[[#This Row],[Sub-Sector]],Table2[Relative Volume],"&gt;=1")/Table3[[#This Row],[Count]]</f>
        <v>1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0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0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</v>
      </c>
      <c r="S103" s="2">
        <f>COUNTIFS(Table2[Sub-Sector],Table3[[#This Row],[Sub-Sector]],Table2[% Price above 50 EMA],"&gt;=0")/Table3[[#This Row],[Count]]</f>
        <v>0</v>
      </c>
      <c r="T103" s="2">
        <f>COUNTIFS(Table2[Sub-Sector],Table3[[#This Row],[Sub-Sector]],Table2[% Price above 200 EMA],"&gt;=0")/Table3[[#This Row],[Count]]</f>
        <v>0</v>
      </c>
      <c r="U103" s="2">
        <f>COUNTIFS(Table2[Sub-Sector],Table3[[#This Row],[Sub-Sector]],Table2[Rate of Change - Zone],"Positive")/Table3[[#This Row],[Count]]</f>
        <v>0</v>
      </c>
      <c r="V103" s="2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</v>
      </c>
      <c r="X103">
        <f>_xlfn.RANK.AVG(Table3[[#This Row],[Score]],Table3[Score],1)</f>
        <v>111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3">
        <f>_xlfn.RANK.AVG(Table3[[#This Row],[Score 2 ]],Table3[[Score 2 ]],1)</f>
        <v>102.5</v>
      </c>
    </row>
    <row r="104" spans="1:26" x14ac:dyDescent="0.3">
      <c r="A104" t="s">
        <v>1574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0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0</v>
      </c>
      <c r="G104" s="2">
        <f>COUNTIFS(Table2[Sub-Sector],Table3[[#This Row],[Sub-Sector]],Table2[1Y Return vs Nifty],"&gt;=10")/Table3[[#This Row],[Count]]</f>
        <v>0</v>
      </c>
      <c r="H104" s="2">
        <f>COUNTIFS(Table2[Sub-Sector],Table3[[#This Row],[Sub-Sector]],Table2[RSI Exponential â€“ 14D],"&gt;=50")/Table3[[#This Row],[Count]]</f>
        <v>0</v>
      </c>
      <c r="I104" s="2">
        <f>COUNTIFS(Table2[Sub-Sector],Table3[[#This Row],[Sub-Sector]],Table2[Relative Volume],"&gt;=1")/Table3[[#This Row],[Count]]</f>
        <v>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1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1</v>
      </c>
      <c r="O104" s="2">
        <f>COUNTIFS(Table2[Sub-Sector],Table3[[#This Row],[Sub-Sector]],Table2[% Away From Current Month High],"&lt;=0.05")/Table3[[#This Row],[Count]]</f>
        <v>0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0</v>
      </c>
      <c r="R104" s="2">
        <f>COUNTIFS(Table2[Sub-Sector],Table3[[#This Row],[Sub-Sector]],Table2[% Price above 20 EMA],"&gt;=0")/Table3[[#This Row],[Count]]</f>
        <v>0</v>
      </c>
      <c r="S104" s="2">
        <f>COUNTIFS(Table2[Sub-Sector],Table3[[#This Row],[Sub-Sector]],Table2[% Price above 50 EMA],"&gt;=0")/Table3[[#This Row],[Count]]</f>
        <v>0</v>
      </c>
      <c r="T104" s="2">
        <f>COUNTIFS(Table2[Sub-Sector],Table3[[#This Row],[Sub-Sector]],Table2[% Price above 200 EMA],"&gt;=0")/Table3[[#This Row],[Count]]</f>
        <v>0</v>
      </c>
      <c r="U104" s="2">
        <f>COUNTIFS(Table2[Sub-Sector],Table3[[#This Row],[Sub-Sector]],Table2[Rate of Change - Zone],"Positive")/Table3[[#This Row],[Count]]</f>
        <v>0</v>
      </c>
      <c r="V104" s="2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</v>
      </c>
      <c r="X104">
        <f>_xlfn.RANK.AVG(Table3[[#This Row],[Score]],Table3[Score],1)</f>
        <v>111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4">
        <f>_xlfn.RANK.AVG(Table3[[#This Row],[Score 2 ]],Table3[[Score 2 ]],1)</f>
        <v>102.5</v>
      </c>
    </row>
    <row r="105" spans="1:26" x14ac:dyDescent="0.3">
      <c r="A105" t="s">
        <v>263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1</v>
      </c>
      <c r="F105" s="2">
        <f>COUNTIFS(Table2[Sub-Sector],Table3[[#This Row],[Sub-Sector]],Table2[6M Return vs Nifty],"&gt;=10")/Table3[[#This Row],[Count]]</f>
        <v>0</v>
      </c>
      <c r="G105" s="2">
        <f>COUNTIFS(Table2[Sub-Sector],Table3[[#This Row],[Sub-Sector]],Table2[1Y Return vs Nifty],"&gt;=10")/Table3[[#This Row],[Count]]</f>
        <v>1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Volume],"&gt;=1")/Table3[[#This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1</v>
      </c>
      <c r="O105" s="2">
        <f>COUNTIFS(Table2[Sub-Sector],Table3[[#This Row],[Sub-Sector]],Table2[% Away From Current Month High],"&lt;=0.05")/Table3[[#This Row],[Count]]</f>
        <v>0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105">
        <f>_xlfn.RANK.AVG(Table3[[#This Row],[Score]],Table3[Score],1)</f>
        <v>68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5">
        <f>_xlfn.RANK.AVG(Table3[[#This Row],[Score 2 ]],Table3[[Score 2 ]],1)</f>
        <v>104.5</v>
      </c>
    </row>
    <row r="106" spans="1:26" x14ac:dyDescent="0.3">
      <c r="A106" t="s">
        <v>371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0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1</v>
      </c>
      <c r="H106" s="2">
        <f>COUNTIFS(Table2[Sub-Sector],Table3[[#This Row],[Sub-Sector]],Table2[RSI Exponential â€“ 14D],"&gt;=50")/Table3[[#This Row],[Count]]</f>
        <v>0</v>
      </c>
      <c r="I106" s="2">
        <f>COUNTIFS(Table2[Sub-Sector],Table3[[#This Row],[Sub-Sector]],Table2[Relative Volume],"&gt;=1")/Table3[[#This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1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</v>
      </c>
      <c r="S106" s="2">
        <f>COUNTIFS(Table2[Sub-Sector],Table3[[#This Row],[Sub-Sector]],Table2[% Price above 50 EMA],"&gt;=0")/Table3[[#This Row],[Count]]</f>
        <v>0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</v>
      </c>
      <c r="X106">
        <f>_xlfn.RANK.AVG(Table3[[#This Row],[Score]],Table3[Score],1)</f>
        <v>115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6">
        <f>_xlfn.RANK.AVG(Table3[[#This Row],[Score 2 ]],Table3[[Score 2 ]],1)</f>
        <v>104.5</v>
      </c>
    </row>
    <row r="107" spans="1:26" x14ac:dyDescent="0.3">
      <c r="A107" t="s">
        <v>24</v>
      </c>
      <c r="B107">
        <f>COUNTIFS(Table2[Sub-Sector],Table3[[#This Row],[Sub-Sector]])</f>
        <v>20</v>
      </c>
      <c r="C107" s="2">
        <f>COUNTIFS(Table2[Sub-Sector],Table3[[#This Row],[Sub-Sector]],Table2[Uptrend],"Uptrend")/Table3[[#This Row],[Count]]</f>
        <v>0.35</v>
      </c>
      <c r="D107" s="2">
        <f>COUNTIFS(Table2[Sub-Sector],Table3[[#This Row],[Sub-Sector]],Table2[1W Return vs Nifty],"&gt;=5")/Table3[[#This Row],[Count]]</f>
        <v>0.05</v>
      </c>
      <c r="E107" s="2">
        <f>COUNTIFS(Table2[Sub-Sector],Table3[[#This Row],[Sub-Sector]],Table2[1M Return vs Nifty],"&gt;=5")/Table3[[#This Row],[Count]]</f>
        <v>0.1</v>
      </c>
      <c r="F107" s="2">
        <f>COUNTIFS(Table2[Sub-Sector],Table3[[#This Row],[Sub-Sector]],Table2[6M Return vs Nifty],"&gt;=10")/Table3[[#This Row],[Count]]</f>
        <v>0.15</v>
      </c>
      <c r="G107" s="2">
        <f>COUNTIFS(Table2[Sub-Sector],Table3[[#This Row],[Sub-Sector]],Table2[1Y Return vs Nifty],"&gt;=10")/Table3[[#This Row],[Count]]</f>
        <v>0.2</v>
      </c>
      <c r="H107" s="2">
        <f>COUNTIFS(Table2[Sub-Sector],Table3[[#This Row],[Sub-Sector]],Table2[RSI Exponential â€“ 14D],"&gt;=50")/Table3[[#This Row],[Count]]</f>
        <v>0.75</v>
      </c>
      <c r="I107" s="2">
        <f>COUNTIFS(Table2[Sub-Sector],Table3[[#This Row],[Sub-Sector]],Table2[Relative Volume],"&gt;=1")/Table3[[#This Row],[Count]]</f>
        <v>0.15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0.2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0.5</v>
      </c>
      <c r="O107" s="2">
        <f>COUNTIFS(Table2[Sub-Sector],Table3[[#This Row],[Sub-Sector]],Table2[% Away From Current Month High],"&lt;=0.05")/Table3[[#This Row],[Count]]</f>
        <v>0.75</v>
      </c>
      <c r="P107" s="2">
        <f>COUNTIFS(Table2[Sub-Sector],Table3[[#This Row],[Sub-Sector]],Table2[% Away From 52W High],"&lt;=10")/Table3[[#This Row],[Count]]</f>
        <v>0.25</v>
      </c>
      <c r="Q107" s="2">
        <f>COUNTIFS(Table2[Sub-Sector],Table3[[#This Row],[Sub-Sector]],Table2[% Away From 52W Low],"&gt;=10")/Table3[[#This Row],[Count]]</f>
        <v>0.75</v>
      </c>
      <c r="R107" s="2">
        <f>COUNTIFS(Table2[Sub-Sector],Table3[[#This Row],[Sub-Sector]],Table2[% Price above 20 EMA],"&gt;=0")/Table3[[#This Row],[Count]]</f>
        <v>0.6</v>
      </c>
      <c r="S107" s="2">
        <f>COUNTIFS(Table2[Sub-Sector],Table3[[#This Row],[Sub-Sector]],Table2[% Price above 50 EMA],"&gt;=0")/Table3[[#This Row],[Count]]</f>
        <v>0.3</v>
      </c>
      <c r="T107" s="2">
        <f>COUNTIFS(Table2[Sub-Sector],Table3[[#This Row],[Sub-Sector]],Table2[% Price above 200 EMA],"&gt;=0")/Table3[[#This Row],[Count]]</f>
        <v>0.4</v>
      </c>
      <c r="U107" s="2">
        <f>COUNTIFS(Table2[Sub-Sector],Table3[[#This Row],[Sub-Sector]],Table2[Rate of Change - Zone],"Positive")/Table3[[#This Row],[Count]]</f>
        <v>0.4</v>
      </c>
      <c r="V107" s="2">
        <f>COUNTIFS(Table2[Sub-Sector],Table3[[#This Row],[Sub-Sector]],Table2[Sharpe Ratio],"&gt;=0.10")/Table3[[#This Row],[Count]]</f>
        <v>0.25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107">
        <f>_xlfn.RANK.AVG(Table3[[#This Row],[Score]],Table3[Score],1)</f>
        <v>101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342.5</v>
      </c>
      <c r="Z107">
        <f>_xlfn.RANK.AVG(Table3[[#This Row],[Score 2 ]],Table3[[Score 2 ]],1)</f>
        <v>106</v>
      </c>
    </row>
    <row r="108" spans="1:26" x14ac:dyDescent="0.3">
      <c r="A108" t="s">
        <v>80</v>
      </c>
      <c r="B108">
        <f>COUNTIFS(Table2[Sub-Sector],Table3[[#This Row],[Sub-Sector]])</f>
        <v>19</v>
      </c>
      <c r="C108" s="2">
        <f>COUNTIFS(Table2[Sub-Sector],Table3[[#This Row],[Sub-Sector]],Table2[Uptrend],"Uptrend")/Table3[[#This Row],[Count]]</f>
        <v>0.31578947368421051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0.15789473684210525</v>
      </c>
      <c r="F108" s="2">
        <f>COUNTIFS(Table2[Sub-Sector],Table3[[#This Row],[Sub-Sector]],Table2[6M Return vs Nifty],"&gt;=10")/Table3[[#This Row],[Count]]</f>
        <v>0.15789473684210525</v>
      </c>
      <c r="G108" s="2">
        <f>COUNTIFS(Table2[Sub-Sector],Table3[[#This Row],[Sub-Sector]],Table2[1Y Return vs Nifty],"&gt;=10")/Table3[[#This Row],[Count]]</f>
        <v>0.26315789473684209</v>
      </c>
      <c r="H108" s="2">
        <f>COUNTIFS(Table2[Sub-Sector],Table3[[#This Row],[Sub-Sector]],Table2[RSI Exponential â€“ 14D],"&gt;=50")/Table3[[#This Row],[Count]]</f>
        <v>0.52631578947368418</v>
      </c>
      <c r="I108" s="2">
        <f>COUNTIFS(Table2[Sub-Sector],Table3[[#This Row],[Sub-Sector]],Table2[Relative Volume],"&gt;=1")/Table3[[#This Row],[Count]]</f>
        <v>0.26315789473684209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5.2631578947368418E-2</v>
      </c>
      <c r="M108" s="2">
        <f>COUNTIFS(Table2[Sub-Sector],Table3[[#This Row],[Sub-Sector]],Table2[% Away From Current Week High],"&lt;=0.05")/Table3[[#This Row],[Count]]</f>
        <v>0.94736842105263153</v>
      </c>
      <c r="N108" s="2">
        <f>COUNTIFS(Table2[Sub-Sector],Table3[[#This Row],[Sub-Sector]],Table2[% Away From Current Month Low],"&gt;=0.05")/Table3[[#This Row],[Count]]</f>
        <v>0.36842105263157893</v>
      </c>
      <c r="O108" s="2">
        <f>COUNTIFS(Table2[Sub-Sector],Table3[[#This Row],[Sub-Sector]],Table2[% Away From Current Month High],"&lt;=0.05")/Table3[[#This Row],[Count]]</f>
        <v>0.42105263157894735</v>
      </c>
      <c r="P108" s="2">
        <f>COUNTIFS(Table2[Sub-Sector],Table3[[#This Row],[Sub-Sector]],Table2[% Away From 52W High],"&lt;=10")/Table3[[#This Row],[Count]]</f>
        <v>0.26315789473684209</v>
      </c>
      <c r="Q108" s="2">
        <f>COUNTIFS(Table2[Sub-Sector],Table3[[#This Row],[Sub-Sector]],Table2[% Away From 52W Low],"&gt;=10")/Table3[[#This Row],[Count]]</f>
        <v>0.89473684210526316</v>
      </c>
      <c r="R108" s="2">
        <f>COUNTIFS(Table2[Sub-Sector],Table3[[#This Row],[Sub-Sector]],Table2[% Price above 20 EMA],"&gt;=0")/Table3[[#This Row],[Count]]</f>
        <v>0.52631578947368418</v>
      </c>
      <c r="S108" s="2">
        <f>COUNTIFS(Table2[Sub-Sector],Table3[[#This Row],[Sub-Sector]],Table2[% Price above 50 EMA],"&gt;=0")/Table3[[#This Row],[Count]]</f>
        <v>0.42105263157894735</v>
      </c>
      <c r="T108" s="2">
        <f>COUNTIFS(Table2[Sub-Sector],Table3[[#This Row],[Sub-Sector]],Table2[% Price above 200 EMA],"&gt;=0")/Table3[[#This Row],[Count]]</f>
        <v>0.47368421052631576</v>
      </c>
      <c r="U108" s="2">
        <f>COUNTIFS(Table2[Sub-Sector],Table3[[#This Row],[Sub-Sector]],Table2[Rate of Change - Zone],"Positive")/Table3[[#This Row],[Count]]</f>
        <v>0.21052631578947367</v>
      </c>
      <c r="V108" s="2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108">
        <f>_xlfn.RANK.AVG(Table3[[#This Row],[Score]],Table3[Score],1)</f>
        <v>107.5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08">
        <f>_xlfn.RANK.AVG(Table3[[#This Row],[Score 2 ]],Table3[[Score 2 ]],1)</f>
        <v>107</v>
      </c>
    </row>
    <row r="109" spans="1:26" x14ac:dyDescent="0.3">
      <c r="A109" t="s">
        <v>492</v>
      </c>
      <c r="B109">
        <f>COUNTIFS(Table2[Sub-Sector],Table3[[#This Row],[Sub-Sector]])</f>
        <v>5</v>
      </c>
      <c r="C109" s="2">
        <f>COUNTIFS(Table2[Sub-Sector],Table3[[#This Row],[Sub-Sector]],Table2[Uptrend],"Uptrend")/Table3[[#This Row],[Count]]</f>
        <v>0.4</v>
      </c>
      <c r="D109" s="2">
        <f>COUNTIFS(Table2[Sub-Sector],Table3[[#This Row],[Sub-Sector]],Table2[1W Return vs Nifty],"&gt;=5")/Table3[[#This Row],[Count]]</f>
        <v>0.2</v>
      </c>
      <c r="E109" s="2">
        <f>COUNTIFS(Table2[Sub-Sector],Table3[[#This Row],[Sub-Sector]],Table2[1M Return vs Nifty],"&gt;=5")/Table3[[#This Row],[Count]]</f>
        <v>0.2</v>
      </c>
      <c r="F109" s="2">
        <f>COUNTIFS(Table2[Sub-Sector],Table3[[#This Row],[Sub-Sector]],Table2[6M Return vs Nifty],"&gt;=10")/Table3[[#This Row],[Count]]</f>
        <v>0.4</v>
      </c>
      <c r="G109" s="2">
        <f>COUNTIFS(Table2[Sub-Sector],Table3[[#This Row],[Sub-Sector]],Table2[1Y Return vs Nifty],"&gt;=10")/Table3[[#This Row],[Count]]</f>
        <v>0.2</v>
      </c>
      <c r="H109" s="2">
        <f>COUNTIFS(Table2[Sub-Sector],Table3[[#This Row],[Sub-Sector]],Table2[RSI Exponential â€“ 14D],"&gt;=50")/Table3[[#This Row],[Count]]</f>
        <v>0.6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0.4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0.8</v>
      </c>
      <c r="O109" s="2">
        <f>COUNTIFS(Table2[Sub-Sector],Table3[[#This Row],[Sub-Sector]],Table2[% Away From Current Month High],"&lt;=0.05")/Table3[[#This Row],[Count]]</f>
        <v>0.4</v>
      </c>
      <c r="P109" s="2">
        <f>COUNTIFS(Table2[Sub-Sector],Table3[[#This Row],[Sub-Sector]],Table2[% Away From 52W High],"&lt;=10")/Table3[[#This Row],[Count]]</f>
        <v>0.2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0.4</v>
      </c>
      <c r="S109" s="2">
        <f>COUNTIFS(Table2[Sub-Sector],Table3[[#This Row],[Sub-Sector]],Table2[% Price above 50 EMA],"&gt;=0")/Table3[[#This Row],[Count]]</f>
        <v>0.4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0.2</v>
      </c>
      <c r="V109" s="2">
        <f>COUNTIFS(Table2[Sub-Sector],Table3[[#This Row],[Sub-Sector]],Table2[Sharpe Ratio],"&gt;=0.10")/Table3[[#This Row],[Count]]</f>
        <v>0.4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109">
        <f>_xlfn.RANK.AVG(Table3[[#This Row],[Score]],Table3[Score],1)</f>
        <v>98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09">
        <f>_xlfn.RANK.AVG(Table3[[#This Row],[Score 2 ]],Table3[[Score 2 ]],1)</f>
        <v>108</v>
      </c>
    </row>
    <row r="110" spans="1:26" x14ac:dyDescent="0.3">
      <c r="A110" t="s">
        <v>34</v>
      </c>
      <c r="B110">
        <f>COUNTIFS(Table2[Sub-Sector],Table3[[#This Row],[Sub-Sector]])</f>
        <v>11</v>
      </c>
      <c r="C110" s="2">
        <f>COUNTIFS(Table2[Sub-Sector],Table3[[#This Row],[Sub-Sector]],Table2[Uptrend],"Uptrend")/Table3[[#This Row],[Count]]</f>
        <v>9.0909090909090912E-2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0.63636363636363635</v>
      </c>
      <c r="H110" s="2">
        <f>COUNTIFS(Table2[Sub-Sector],Table3[[#This Row],[Sub-Sector]],Table2[RSI Exponential â€“ 14D],"&gt;=50")/Table3[[#This Row],[Count]]</f>
        <v>0.63636363636363635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9.0909090909090912E-2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0.63636363636363635</v>
      </c>
      <c r="O110" s="2">
        <f>COUNTIFS(Table2[Sub-Sector],Table3[[#This Row],[Sub-Sector]],Table2[% Away From Current Month High],"&lt;=0.05")/Table3[[#This Row],[Count]]</f>
        <v>0.18181818181818182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0.27272727272727271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0.81818181818181823</v>
      </c>
      <c r="U110" s="2">
        <f>COUNTIFS(Table2[Sub-Sector],Table3[[#This Row],[Sub-Sector]],Table2[Rate of Change - Zone],"Positive")/Table3[[#This Row],[Count]]</f>
        <v>0.18181818181818182</v>
      </c>
      <c r="V110" s="2">
        <f>COUNTIFS(Table2[Sub-Sector],Table3[[#This Row],[Sub-Sector]],Table2[Sharpe Ratio],"&gt;=0.10")/Table3[[#This Row],[Count]]</f>
        <v>0.81818181818181823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0">
        <f>_xlfn.RANK.AVG(Table3[[#This Row],[Score]],Table3[Score],1)</f>
        <v>117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365.5</v>
      </c>
      <c r="Z110">
        <f>_xlfn.RANK.AVG(Table3[[#This Row],[Score 2 ]],Table3[[Score 2 ]],1)</f>
        <v>109</v>
      </c>
    </row>
    <row r="111" spans="1:26" x14ac:dyDescent="0.3">
      <c r="A111" t="s">
        <v>27</v>
      </c>
      <c r="B111">
        <f>COUNTIFS(Table2[Sub-Sector],Table3[[#This Row],[Sub-Sector]])</f>
        <v>4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0.25</v>
      </c>
      <c r="G111" s="2">
        <f>COUNTIFS(Table2[Sub-Sector],Table3[[#This Row],[Sub-Sector]],Table2[1Y Return vs Nifty],"&gt;=10")/Table3[[#This Row],[Count]]</f>
        <v>0.5</v>
      </c>
      <c r="H111" s="2">
        <f>COUNTIFS(Table2[Sub-Sector],Table3[[#This Row],[Sub-Sector]],Table2[RSI Exponential â€“ 14D],"&gt;=50")/Table3[[#This Row],[Count]]</f>
        <v>0.75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0.5</v>
      </c>
      <c r="O111" s="2">
        <f>COUNTIFS(Table2[Sub-Sector],Table3[[#This Row],[Sub-Sector]],Table2[% Away From Current Month High],"&lt;=0.05")/Table3[[#This Row],[Count]]</f>
        <v>0.5</v>
      </c>
      <c r="P111" s="2">
        <f>COUNTIFS(Table2[Sub-Sector],Table3[[#This Row],[Sub-Sector]],Table2[% Away From 52W High],"&lt;=10")/Table3[[#This Row],[Count]]</f>
        <v>0.25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0.25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579.5</v>
      </c>
      <c r="X111">
        <f>_xlfn.RANK.AVG(Table3[[#This Row],[Score]],Table3[Score],1)</f>
        <v>103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372.5</v>
      </c>
      <c r="Z111">
        <f>_xlfn.RANK.AVG(Table3[[#This Row],[Score 2 ]],Table3[[Score 2 ]],1)</f>
        <v>110</v>
      </c>
    </row>
    <row r="112" spans="1:26" x14ac:dyDescent="0.3">
      <c r="A112" t="s">
        <v>514</v>
      </c>
      <c r="B112">
        <f>COUNTIFS(Table2[Sub-Sector],Table3[[#This Row],[Sub-Sector]])</f>
        <v>2</v>
      </c>
      <c r="C112" s="2">
        <f>COUNTIFS(Table2[Sub-Sector],Table3[[#This Row],[Sub-Sector]],Table2[Uptrend],"Uptrend")/Table3[[#This Row],[Count]]</f>
        <v>0.5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0.5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0.5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0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0.5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</v>
      </c>
      <c r="X112">
        <f>_xlfn.RANK.AVG(Table3[[#This Row],[Score]],Table3[Score],1)</f>
        <v>111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375</v>
      </c>
      <c r="Z112">
        <f>_xlfn.RANK.AVG(Table3[[#This Row],[Score 2 ]],Table3[[Score 2 ]],1)</f>
        <v>111</v>
      </c>
    </row>
    <row r="113" spans="1:26" x14ac:dyDescent="0.3">
      <c r="A113" t="s">
        <v>72</v>
      </c>
      <c r="B113">
        <f>COUNTIFS(Table2[Sub-Sector],Table3[[#This Row],[Sub-Sector]])</f>
        <v>3</v>
      </c>
      <c r="C113" s="2">
        <f>COUNTIFS(Table2[Sub-Sector],Table3[[#This Row],[Sub-Sector]],Table2[Uptrend],"Uptrend")/Table3[[#This Row],[Count]]</f>
        <v>0.33333333333333331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0.33333333333333331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0.66666666666666663</v>
      </c>
      <c r="H113" s="2">
        <f>COUNTIFS(Table2[Sub-Sector],Table3[[#This Row],[Sub-Sector]],Table2[RSI Exponential â€“ 14D],"&gt;=50")/Table3[[#This Row],[Count]]</f>
        <v>0.33333333333333331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0.33333333333333331</v>
      </c>
      <c r="O113" s="2">
        <f>COUNTIFS(Table2[Sub-Sector],Table3[[#This Row],[Sub-Sector]],Table2[% Away From Current Month High],"&lt;=0.05")/Table3[[#This Row],[Count]]</f>
        <v>0.33333333333333331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0.66666666666666663</v>
      </c>
      <c r="S113" s="2">
        <f>COUNTIFS(Table2[Sub-Sector],Table3[[#This Row],[Sub-Sector]],Table2[% Price above 50 EMA],"&gt;=0")/Table3[[#This Row],[Count]]</f>
        <v>0.33333333333333331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0.33333333333333331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</v>
      </c>
      <c r="X113">
        <f>_xlfn.RANK.AVG(Table3[[#This Row],[Score]],Table3[Score],1)</f>
        <v>109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375.5</v>
      </c>
      <c r="Z113">
        <f>_xlfn.RANK.AVG(Table3[[#This Row],[Score 2 ]],Table3[[Score 2 ]],1)</f>
        <v>112</v>
      </c>
    </row>
    <row r="114" spans="1:26" x14ac:dyDescent="0.3">
      <c r="A114" t="s">
        <v>1494</v>
      </c>
      <c r="B114">
        <f>COUNTIFS(Table2[Sub-Sector],Table3[[#This Row],[Sub-Sector]])</f>
        <v>2</v>
      </c>
      <c r="C114" s="2">
        <f>COUNTIFS(Table2[Sub-Sector],Table3[[#This Row],[Sub-Sector]],Table2[Uptrend],"Uptrend")/Table3[[#This Row],[Count]]</f>
        <v>0.5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0.5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0.5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1</v>
      </c>
      <c r="O114" s="2">
        <f>COUNTIFS(Table2[Sub-Sector],Table3[[#This Row],[Sub-Sector]],Table2[% Away From Current Month High],"&lt;=0.05")/Table3[[#This Row],[Count]]</f>
        <v>0.5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0.5</v>
      </c>
      <c r="S114" s="2">
        <f>COUNTIFS(Table2[Sub-Sector],Table3[[#This Row],[Sub-Sector]],Table2[% Price above 50 EMA],"&gt;=0")/Table3[[#This Row],[Count]]</f>
        <v>0.5</v>
      </c>
      <c r="T114" s="2">
        <f>COUNTIFS(Table2[Sub-Sector],Table3[[#This Row],[Sub-Sector]],Table2[% Price above 200 EMA],"&gt;=0")/Table3[[#This Row],[Count]]</f>
        <v>0.5</v>
      </c>
      <c r="U114" s="2">
        <f>COUNTIFS(Table2[Sub-Sector],Table3[[#This Row],[Sub-Sector]],Table2[Rate of Change - Zone],"Positive")/Table3[[#This Row],[Count]]</f>
        <v>0.5</v>
      </c>
      <c r="V114" s="2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114">
        <f>_xlfn.RANK.AVG(Table3[[#This Row],[Score]],Table3[Score],1)</f>
        <v>105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384.5</v>
      </c>
      <c r="Z114">
        <f>_xlfn.RANK.AVG(Table3[[#This Row],[Score 2 ]],Table3[[Score 2 ]],1)</f>
        <v>113.5</v>
      </c>
    </row>
    <row r="115" spans="1:26" x14ac:dyDescent="0.3">
      <c r="A115" t="s">
        <v>101</v>
      </c>
      <c r="B115">
        <f>COUNTIFS(Table2[Sub-Sector],Table3[[#This Row],[Sub-Sector]])</f>
        <v>4</v>
      </c>
      <c r="C115" s="2">
        <f>COUNTIFS(Table2[Sub-Sector],Table3[[#This Row],[Sub-Sector]],Table2[Uptrend],"Uptrend")/Table3[[#This Row],[Count]]</f>
        <v>0.25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0.5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0</v>
      </c>
      <c r="H115" s="2">
        <f>COUNTIFS(Table2[Sub-Sector],Table3[[#This Row],[Sub-Sector]],Table2[RSI Exponential â€“ 14D],"&gt;=50")/Table3[[#This Row],[Count]]</f>
        <v>1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0.25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0.5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0.5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1</v>
      </c>
      <c r="S115" s="2">
        <f>COUNTIFS(Table2[Sub-Sector],Table3[[#This Row],[Sub-Sector]],Table2[% Price above 50 EMA],"&gt;=0")/Table3[[#This Row],[Count]]</f>
        <v>1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0.5</v>
      </c>
      <c r="V115" s="2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115">
        <f>_xlfn.RANK.AVG(Table3[[#This Row],[Score]],Table3[Score],1)</f>
        <v>107.5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384.5</v>
      </c>
      <c r="Z115">
        <f>_xlfn.RANK.AVG(Table3[[#This Row],[Score 2 ]],Table3[[Score 2 ]],1)</f>
        <v>113.5</v>
      </c>
    </row>
    <row r="116" spans="1:26" x14ac:dyDescent="0.3">
      <c r="A116" t="s">
        <v>1450</v>
      </c>
      <c r="B116">
        <f>COUNTIFS(Table2[Sub-Sector],Table3[[#This Row],[Sub-Sector]])</f>
        <v>3</v>
      </c>
      <c r="C116" s="2">
        <f>COUNTIFS(Table2[Sub-Sector],Table3[[#This Row],[Sub-Sector]],Table2[Uptrend],"Uptrend")/Table3[[#This Row],[Count]]</f>
        <v>0.33333333333333331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0.33333333333333331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0.33333333333333331</v>
      </c>
      <c r="H116" s="2">
        <f>COUNTIFS(Table2[Sub-Sector],Table3[[#This Row],[Sub-Sector]],Table2[RSI Exponential â€“ 14D],"&gt;=50")/Table3[[#This Row],[Count]]</f>
        <v>0.66666666666666663</v>
      </c>
      <c r="I116" s="2">
        <f>COUNTIFS(Table2[Sub-Sector],Table3[[#This Row],[Sub-Sector]],Table2[Relative Volume],"&gt;=1")/Table3[[#This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1</v>
      </c>
      <c r="O116" s="2">
        <f>COUNTIFS(Table2[Sub-Sector],Table3[[#This Row],[Sub-Sector]],Table2[% Away From Current Month High],"&lt;=0.05")/Table3[[#This Row],[Count]]</f>
        <v>0.66666666666666663</v>
      </c>
      <c r="P116" s="2">
        <f>COUNTIFS(Table2[Sub-Sector],Table3[[#This Row],[Sub-Sector]],Table2[% Away From 52W High],"&lt;=10")/Table3[[#This Row],[Count]]</f>
        <v>0.33333333333333331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0.66666666666666663</v>
      </c>
      <c r="S116" s="2">
        <f>COUNTIFS(Table2[Sub-Sector],Table3[[#This Row],[Sub-Sector]],Table2[% Price above 50 EMA],"&gt;=0")/Table3[[#This Row],[Count]]</f>
        <v>0.33333333333333331</v>
      </c>
      <c r="T116" s="2">
        <f>COUNTIFS(Table2[Sub-Sector],Table3[[#This Row],[Sub-Sector]],Table2[% Price above 200 EMA],"&gt;=0")/Table3[[#This Row],[Count]]</f>
        <v>0.33333333333333331</v>
      </c>
      <c r="U116" s="2">
        <f>COUNTIFS(Table2[Sub-Sector],Table3[[#This Row],[Sub-Sector]],Table2[Rate of Change - Zone],"Positive")/Table3[[#This Row],[Count]]</f>
        <v>0</v>
      </c>
      <c r="V116" s="2">
        <f>COUNTIFS(Table2[Sub-Sector],Table3[[#This Row],[Sub-Sector]],Table2[Sharpe Ratio],"&gt;=0.10")/Table3[[#This Row],[Count]]</f>
        <v>0.33333333333333331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657.5</v>
      </c>
      <c r="X116">
        <f>_xlfn.RANK.AVG(Table3[[#This Row],[Score]],Table3[Score],1)</f>
        <v>116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416</v>
      </c>
      <c r="Z116">
        <f>_xlfn.RANK.AVG(Table3[[#This Row],[Score 2 ]],Table3[[Score 2 ]],1)</f>
        <v>115</v>
      </c>
    </row>
    <row r="117" spans="1:26" x14ac:dyDescent="0.3">
      <c r="A117" t="s">
        <v>1737</v>
      </c>
      <c r="B117">
        <f>COUNTIFS(Table2[Sub-Sector],Table3[[#This Row],[Sub-Sector]])</f>
        <v>1</v>
      </c>
      <c r="C117" s="2">
        <f>COUNTIFS(Table2[Sub-Sector],Table3[[#This Row],[Sub-Sector]],Table2[Uptrend],"Uptrend")/Table3[[#This Row],[Count]]</f>
        <v>0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1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</v>
      </c>
      <c r="S117" s="2">
        <f>COUNTIFS(Table2[Sub-Sector],Table3[[#This Row],[Sub-Sector]],Table2[% Price above 50 EMA],"&gt;=0")/Table3[[#This Row],[Count]]</f>
        <v>0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740.5</v>
      </c>
      <c r="X117">
        <f>_xlfn.RANK.AVG(Table3[[#This Row],[Score]],Table3[Score],1)</f>
        <v>119.5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436.5</v>
      </c>
      <c r="Z117">
        <f>_xlfn.RANK.AVG(Table3[[#This Row],[Score 2 ]],Table3[[Score 2 ]],1)</f>
        <v>118.5</v>
      </c>
    </row>
    <row r="118" spans="1:26" x14ac:dyDescent="0.3">
      <c r="A118" t="s">
        <v>526</v>
      </c>
      <c r="B118">
        <f>COUNTIFS(Table2[Sub-Sector],Table3[[#This Row],[Sub-Sector]])</f>
        <v>1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</v>
      </c>
      <c r="S118" s="2">
        <f>COUNTIFS(Table2[Sub-Sector],Table3[[#This Row],[Sub-Sector]],Table2[% Price above 50 EMA],"&gt;=0")/Table3[[#This Row],[Count]]</f>
        <v>0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643.5</v>
      </c>
      <c r="X118">
        <f>_xlfn.RANK.AVG(Table3[[#This Row],[Score]],Table3[Score],1)</f>
        <v>113.5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436.5</v>
      </c>
      <c r="Z118">
        <f>_xlfn.RANK.AVG(Table3[[#This Row],[Score 2 ]],Table3[[Score 2 ]],1)</f>
        <v>118.5</v>
      </c>
    </row>
    <row r="119" spans="1:26" x14ac:dyDescent="0.3">
      <c r="A119" t="s">
        <v>1555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1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1</v>
      </c>
      <c r="S119" s="2">
        <f>COUNTIFS(Table2[Sub-Sector],Table3[[#This Row],[Sub-Sector]],Table2[% Price above 50 EMA],"&gt;=0")/Table3[[#This Row],[Count]]</f>
        <v>1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643.5</v>
      </c>
      <c r="X119">
        <f>_xlfn.RANK.AVG(Table3[[#This Row],[Score]],Table3[Score],1)</f>
        <v>113.5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436.5</v>
      </c>
      <c r="Z119">
        <f>_xlfn.RANK.AVG(Table3[[#This Row],[Score 2 ]],Table3[[Score 2 ]],1)</f>
        <v>118.5</v>
      </c>
    </row>
    <row r="120" spans="1:26" x14ac:dyDescent="0.3">
      <c r="A120" t="s">
        <v>1897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0.33333333333333331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0.33333333333333331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0.33333333333333331</v>
      </c>
      <c r="S120" s="2">
        <f>COUNTIFS(Table2[Sub-Sector],Table3[[#This Row],[Sub-Sector]],Table2[% Price above 50 EMA],"&gt;=0")/Table3[[#This Row],[Count]]</f>
        <v>0.33333333333333331</v>
      </c>
      <c r="T120" s="2">
        <f>COUNTIFS(Table2[Sub-Sector],Table3[[#This Row],[Sub-Sector]],Table2[% Price above 200 EMA],"&gt;=0")/Table3[[#This Row],[Count]]</f>
        <v>0.66666666666666663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740.5</v>
      </c>
      <c r="X120">
        <f>_xlfn.RANK.AVG(Table3[[#This Row],[Score]],Table3[Score],1)</f>
        <v>119.5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436.5</v>
      </c>
      <c r="Z120">
        <f>_xlfn.RANK.AVG(Table3[[#This Row],[Score 2 ]],Table3[[Score 2 ]],1)</f>
        <v>118.5</v>
      </c>
    </row>
    <row r="121" spans="1:26" x14ac:dyDescent="0.3">
      <c r="A121" t="s">
        <v>1182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0.5</v>
      </c>
      <c r="N121" s="2">
        <f>COUNTIFS(Table2[Sub-Sector],Table3[[#This Row],[Sub-Sector]],Table2[% Away From Current Month Low],"&gt;=0.05")/Table3[[#This Row],[Count]]</f>
        <v>0.5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0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740.5</v>
      </c>
      <c r="X121">
        <f>_xlfn.RANK.AVG(Table3[[#This Row],[Score]],Table3[Score],1)</f>
        <v>119.5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436.5</v>
      </c>
      <c r="Z121">
        <f>_xlfn.RANK.AVG(Table3[[#This Row],[Score 2 ]],Table3[[Score 2 ]],1)</f>
        <v>118.5</v>
      </c>
    </row>
    <row r="122" spans="1:26" x14ac:dyDescent="0.3">
      <c r="A122" t="s">
        <v>361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1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740.5</v>
      </c>
      <c r="X122">
        <f>_xlfn.RANK.AVG(Table3[[#This Row],[Score]],Table3[Score],1)</f>
        <v>119.5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436.5</v>
      </c>
      <c r="Z122">
        <f>_xlfn.RANK.AVG(Table3[[#This Row],[Score 2 ]],Table3[[Score 2 ]],1)</f>
        <v>118.5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4816-1084-41CE-882D-F7C3E302C584}">
  <dimension ref="A1:AV736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10292</v>
      </c>
      <c r="D1" t="s">
        <v>2</v>
      </c>
      <c r="E1" t="s">
        <v>3</v>
      </c>
      <c r="F1" t="s">
        <v>4</v>
      </c>
      <c r="G1" t="s">
        <v>5</v>
      </c>
      <c r="H1" t="s">
        <v>10314</v>
      </c>
      <c r="I1" t="s">
        <v>6</v>
      </c>
      <c r="J1" t="s">
        <v>10315</v>
      </c>
      <c r="K1" t="s">
        <v>7</v>
      </c>
      <c r="L1" t="s">
        <v>10316</v>
      </c>
      <c r="M1" t="s">
        <v>8</v>
      </c>
      <c r="N1" t="s">
        <v>10317</v>
      </c>
      <c r="O1" t="s">
        <v>10318</v>
      </c>
      <c r="P1" t="s">
        <v>9</v>
      </c>
      <c r="Q1" t="s">
        <v>10</v>
      </c>
      <c r="R1" t="s">
        <v>11</v>
      </c>
      <c r="S1" s="2" t="s">
        <v>10319</v>
      </c>
      <c r="T1" s="2" t="s">
        <v>10320</v>
      </c>
      <c r="U1" s="2" t="s">
        <v>10321</v>
      </c>
      <c r="V1" t="s">
        <v>12</v>
      </c>
      <c r="W1" t="s">
        <v>10322</v>
      </c>
      <c r="X1" t="s">
        <v>10323</v>
      </c>
      <c r="Y1" t="s">
        <v>10324</v>
      </c>
      <c r="Z1" t="s">
        <v>10325</v>
      </c>
      <c r="AA1" t="s">
        <v>10326</v>
      </c>
      <c r="AB1" t="s">
        <v>10327</v>
      </c>
      <c r="AC1" s="2" t="s">
        <v>10328</v>
      </c>
      <c r="AD1" s="2" t="s">
        <v>10329</v>
      </c>
      <c r="AE1" s="2" t="s">
        <v>10330</v>
      </c>
      <c r="AF1" s="2" t="s">
        <v>10331</v>
      </c>
      <c r="AG1" s="2" t="s">
        <v>10332</v>
      </c>
      <c r="AH1" s="2" t="s">
        <v>10333</v>
      </c>
      <c r="AI1" t="s">
        <v>13</v>
      </c>
      <c r="AJ1" t="s">
        <v>14</v>
      </c>
      <c r="AK1" t="s">
        <v>10334</v>
      </c>
      <c r="AL1" t="s">
        <v>10335</v>
      </c>
      <c r="AM1" t="s">
        <v>10336</v>
      </c>
      <c r="AN1" t="s">
        <v>10337</v>
      </c>
      <c r="AO1" t="s">
        <v>10338</v>
      </c>
      <c r="AP1" t="s">
        <v>15</v>
      </c>
      <c r="AQ1" s="3" t="s">
        <v>10342</v>
      </c>
      <c r="AR1" s="3" t="s">
        <v>10343</v>
      </c>
      <c r="AS1" s="3" t="s">
        <v>10344</v>
      </c>
      <c r="AT1" s="3" t="s">
        <v>10345</v>
      </c>
      <c r="AU1" s="3" t="s">
        <v>10346</v>
      </c>
      <c r="AV1" s="3" t="s">
        <v>10347</v>
      </c>
    </row>
    <row r="2" spans="1:48" x14ac:dyDescent="0.3">
      <c r="A2" t="s">
        <v>1008</v>
      </c>
      <c r="B2" t="s">
        <v>1009</v>
      </c>
      <c r="C2" t="s">
        <v>10306</v>
      </c>
      <c r="D2" t="s">
        <v>133</v>
      </c>
      <c r="E2">
        <v>13912.198115249999</v>
      </c>
      <c r="F2">
        <v>525.9</v>
      </c>
      <c r="G2">
        <v>198.345181356457</v>
      </c>
      <c r="H2">
        <f>(Table2[[#This Row],[1Y Return vs Nifty]]-AVERAGE(Table2[1Y Return vs Nifty]))/_xlfn.STDEV.P(Table2[1Y Return vs Nifty])</f>
        <v>2.5064676254857989</v>
      </c>
      <c r="I2">
        <v>52.266570564069902</v>
      </c>
      <c r="J2">
        <f>(Table2[[#This Row],[1M Return vs Nifty]]-AVERAGE(Table2[1M Return vs Nifty]))/_xlfn.STDEV.P(Table2[1M Return vs Nifty])</f>
        <v>4.2070284738440238</v>
      </c>
      <c r="K2">
        <v>167.63172441495101</v>
      </c>
      <c r="L2">
        <f>(Table2[[#This Row],[6M Return vs Nifty]]-AVERAGE(Table2[6M Return vs Nifty]))/_xlfn.STDEV.P(Table2[6M Return vs Nifty])</f>
        <v>5.3784786529082789</v>
      </c>
      <c r="M2">
        <v>19.3663418173354</v>
      </c>
      <c r="N2">
        <f>(Table2[[#This Row],[1W Return vs Nifty]]-AVERAGE(Table2[1W Return vs Nifty]))/_xlfn.STDEV.P(Table2[1W Return vs Nifty])</f>
        <v>4.073159576302996</v>
      </c>
      <c r="O2">
        <v>451.27</v>
      </c>
      <c r="P2">
        <v>393.23683096784998</v>
      </c>
      <c r="Q2">
        <v>275.822643654052</v>
      </c>
      <c r="R2">
        <v>84.565150046010501</v>
      </c>
      <c r="S2" s="2">
        <f>(Table2[[#This Row],[Close Price]]-Table2[[#This Row],[20D EMA]])/Table2[[#This Row],[20D EMA]]</f>
        <v>0.16537771179116714</v>
      </c>
      <c r="T2" s="2">
        <f>(Table2[[#This Row],[Close Price]]-Table2[[#This Row],[50D EMA]])/Table2[[#This Row],[50D EMA]]</f>
        <v>0.3373620133842351</v>
      </c>
      <c r="U2" s="2">
        <f>(Table2[[#This Row],[Close Price]]-Table2[[#This Row],[200D EMA]])/Table2[[#This Row],[200D EMA]]</f>
        <v>0.90665999365739236</v>
      </c>
      <c r="V2">
        <v>0.63518201463427104</v>
      </c>
      <c r="W2">
        <v>521.75</v>
      </c>
      <c r="X2">
        <v>538.9</v>
      </c>
      <c r="Y2">
        <v>499.05</v>
      </c>
      <c r="Z2">
        <v>541.79999999999995</v>
      </c>
      <c r="AA2">
        <v>404</v>
      </c>
      <c r="AB2">
        <v>541.79999999999995</v>
      </c>
      <c r="AC2" s="2">
        <f>(Table2[[#This Row],[Close Price]]/Table2[[#This Row],[Day Low]])-1</f>
        <v>7.9540009583132232E-3</v>
      </c>
      <c r="AD2" s="2">
        <f>(Table2[[#This Row],[Day High]]/Table2[[#This Row],[Close Price]])-1</f>
        <v>2.4719528427457726E-2</v>
      </c>
      <c r="AE2" s="2">
        <f>(Table2[[#This Row],[Close Price]]/Table2[[#This Row],[Current Week Low]])-1</f>
        <v>5.3802224226029427E-2</v>
      </c>
      <c r="AF2" s="2">
        <f>(Table2[[#This Row],[Current Week High]]/Table2[[#This Row],[Close Price]])-1</f>
        <v>3.0233884768967378E-2</v>
      </c>
      <c r="AG2" s="2">
        <f>(Table2[[#This Row],[Close Price]]/Table2[[#This Row],[Current Month Low]])-1</f>
        <v>0.30173267326732667</v>
      </c>
      <c r="AH2" s="2">
        <f>(Table2[[#This Row],[Current Month High]]/Table2[[#This Row],[Close Price]])-1</f>
        <v>3.0233884768967378E-2</v>
      </c>
      <c r="AI2">
        <v>3.0233884768967298</v>
      </c>
      <c r="AJ2">
        <v>258.47448962202998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0.79</v>
      </c>
      <c r="AM2" t="s">
        <v>10340</v>
      </c>
      <c r="AN2">
        <v>21.06</v>
      </c>
      <c r="AO2" t="s">
        <v>10340</v>
      </c>
      <c r="AP2">
        <v>0.27583203730790701</v>
      </c>
      <c r="AQ2">
        <f>(Table2[[#This Row],[Sharpe Ratio]]-AVERAGE(Table2[Sharpe Ratio]))/_xlfn.STDEV.P(Table2[Sharpe Ratio])</f>
        <v>2.4110315997533065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18.576165928294401</v>
      </c>
      <c r="AS2">
        <f>_xlfn.RANK.AVG(Table2[[#This Row],[1Y Return vs Nifty Z-Score]],Table2[1Y Return vs Nifty Z-Score])</f>
        <v>20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4</v>
      </c>
      <c r="AV2">
        <f>(Table2[[#This Row],[Rank 1Y]]+Table2[[#This Row],[Rank 6M]]+Table2[[#This Row],[Rank Sharpe]])/3</f>
        <v>8.3333333333333339</v>
      </c>
    </row>
    <row r="3" spans="1:48" x14ac:dyDescent="0.3">
      <c r="A3" t="s">
        <v>432</v>
      </c>
      <c r="B3" t="s">
        <v>433</v>
      </c>
      <c r="C3" t="s">
        <v>10305</v>
      </c>
      <c r="D3" t="s">
        <v>315</v>
      </c>
      <c r="E3">
        <v>54573.477003200001</v>
      </c>
      <c r="F3">
        <v>2117</v>
      </c>
      <c r="G3">
        <v>382.58135057995599</v>
      </c>
      <c r="H3">
        <f>(Table2[[#This Row],[1Y Return vs Nifty]]-AVERAGE(Table2[1Y Return vs Nifty]))/_xlfn.STDEV.P(Table2[1Y Return vs Nifty])</f>
        <v>5.309659789104388</v>
      </c>
      <c r="I3">
        <v>-18.085709750282</v>
      </c>
      <c r="J3">
        <f>(Table2[[#This Row],[1M Return vs Nifty]]-AVERAGE(Table2[1M Return vs Nifty]))/_xlfn.STDEV.P(Table2[1M Return vs Nifty])</f>
        <v>-1.8778149389955878</v>
      </c>
      <c r="K3">
        <v>142.48851595460101</v>
      </c>
      <c r="L3">
        <f>(Table2[[#This Row],[6M Return vs Nifty]]-AVERAGE(Table2[6M Return vs Nifty]))/_xlfn.STDEV.P(Table2[6M Return vs Nifty])</f>
        <v>4.5314902687222975</v>
      </c>
      <c r="M3">
        <v>-8.4150614367004</v>
      </c>
      <c r="N3">
        <f>(Table2[[#This Row],[1W Return vs Nifty]]-AVERAGE(Table2[1W Return vs Nifty]))/_xlfn.STDEV.P(Table2[1W Return vs Nifty])</f>
        <v>-1.7608167505170598</v>
      </c>
      <c r="O3">
        <v>2322</v>
      </c>
      <c r="P3">
        <v>2268.0744270970499</v>
      </c>
      <c r="Q3">
        <v>1510.81231049442</v>
      </c>
      <c r="R3">
        <v>21.8951987845643</v>
      </c>
      <c r="S3" s="2">
        <f>(Table2[[#This Row],[Close Price]]-Table2[[#This Row],[20D EMA]])/Table2[[#This Row],[20D EMA]]</f>
        <v>-8.8285960378983633E-2</v>
      </c>
      <c r="T3" s="2">
        <f>(Table2[[#This Row],[Close Price]]-Table2[[#This Row],[50D EMA]])/Table2[[#This Row],[50D EMA]]</f>
        <v>-6.6609113568822723E-2</v>
      </c>
      <c r="U3" s="2">
        <f>(Table2[[#This Row],[Close Price]]-Table2[[#This Row],[200D EMA]])/Table2[[#This Row],[200D EMA]]</f>
        <v>0.40123295613549931</v>
      </c>
      <c r="V3">
        <v>0.46956304066042498</v>
      </c>
      <c r="W3">
        <v>2038</v>
      </c>
      <c r="X3">
        <v>2175</v>
      </c>
      <c r="Y3">
        <v>2038</v>
      </c>
      <c r="Z3">
        <v>2219.6999999999998</v>
      </c>
      <c r="AA3">
        <v>2038</v>
      </c>
      <c r="AB3">
        <v>2689.8</v>
      </c>
      <c r="AC3" s="2">
        <f>(Table2[[#This Row],[Close Price]]/Table2[[#This Row],[Day Low]])-1</f>
        <v>3.8763493621197354E-2</v>
      </c>
      <c r="AD3" s="2">
        <f>(Table2[[#This Row],[Day High]]/Table2[[#This Row],[Close Price]])-1</f>
        <v>2.7397260273972712E-2</v>
      </c>
      <c r="AE3" s="2">
        <f>(Table2[[#This Row],[Close Price]]/Table2[[#This Row],[Current Week Low]])-1</f>
        <v>3.8763493621197354E-2</v>
      </c>
      <c r="AF3" s="2">
        <f>(Table2[[#This Row],[Current Week High]]/Table2[[#This Row],[Close Price]])-1</f>
        <v>4.8512045347189225E-2</v>
      </c>
      <c r="AG3" s="2">
        <f>(Table2[[#This Row],[Close Price]]/Table2[[#This Row],[Current Month Low]])-1</f>
        <v>3.8763493621197354E-2</v>
      </c>
      <c r="AH3" s="2">
        <f>(Table2[[#This Row],[Current Month High]]/Table2[[#This Row],[Close Price]])-1</f>
        <v>0.27057156353330192</v>
      </c>
      <c r="AI3">
        <v>40.739253660840802</v>
      </c>
      <c r="AJ3">
        <v>418.17403010647399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0.02</v>
      </c>
      <c r="AM3" t="s">
        <v>10340</v>
      </c>
      <c r="AN3">
        <v>-16.579999999999998</v>
      </c>
      <c r="AO3" t="s">
        <v>10339</v>
      </c>
      <c r="AP3">
        <v>0.22313300395511201</v>
      </c>
      <c r="AQ3">
        <f>(Table2[[#This Row],[Sharpe Ratio]]-AVERAGE(Table2[Sharpe Ratio]))/_xlfn.STDEV.P(Table2[Sharpe Ratio])</f>
        <v>1.8076665152606919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8.0101848835747287</v>
      </c>
      <c r="AS3">
        <f>_xlfn.RANK.AVG(Table2[[#This Row],[1Y Return vs Nifty Z-Score]],Table2[1Y Return vs Nifty Z-Score])</f>
        <v>2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28</v>
      </c>
      <c r="AV3">
        <f>(Table2[[#This Row],[Rank 1Y]]+Table2[[#This Row],[Rank 6M]]+Table2[[#This Row],[Rank Sharpe]])/3</f>
        <v>10.666666666666666</v>
      </c>
    </row>
    <row r="4" spans="1:48" x14ac:dyDescent="0.3">
      <c r="A4" t="s">
        <v>224</v>
      </c>
      <c r="B4" t="s">
        <v>225</v>
      </c>
      <c r="C4" t="s">
        <v>10298</v>
      </c>
      <c r="D4" t="s">
        <v>124</v>
      </c>
      <c r="E4">
        <v>117115.579017</v>
      </c>
      <c r="F4">
        <v>563.9</v>
      </c>
      <c r="G4">
        <v>325.20814799499902</v>
      </c>
      <c r="H4">
        <f>(Table2[[#This Row],[1Y Return vs Nifty]]-AVERAGE(Table2[1Y Return vs Nifty]))/_xlfn.STDEV.P(Table2[1Y Return vs Nifty])</f>
        <v>4.4367144137978123</v>
      </c>
      <c r="I4">
        <v>-9.3740692692981291</v>
      </c>
      <c r="J4">
        <f>(Table2[[#This Row],[1M Return vs Nifty]]-AVERAGE(Table2[1M Return vs Nifty]))/_xlfn.STDEV.P(Table2[1M Return vs Nifty])</f>
        <v>-1.1243359052118351</v>
      </c>
      <c r="K4">
        <v>104.282261855122</v>
      </c>
      <c r="L4">
        <f>(Table2[[#This Row],[6M Return vs Nifty]]-AVERAGE(Table2[6M Return vs Nifty]))/_xlfn.STDEV.P(Table2[6M Return vs Nifty])</f>
        <v>3.2444527183417331</v>
      </c>
      <c r="M4">
        <v>-4.70341604990079</v>
      </c>
      <c r="N4">
        <f>(Table2[[#This Row],[1W Return vs Nifty]]-AVERAGE(Table2[1W Return vs Nifty]))/_xlfn.STDEV.P(Table2[1W Return vs Nifty])</f>
        <v>-0.98138703193384991</v>
      </c>
      <c r="O4">
        <v>562.5</v>
      </c>
      <c r="P4">
        <v>515.19416671693796</v>
      </c>
      <c r="Q4">
        <v>347.89499944475199</v>
      </c>
      <c r="R4">
        <v>48.4391573762354</v>
      </c>
      <c r="S4" s="2">
        <f>(Table2[[#This Row],[Close Price]]-Table2[[#This Row],[20D EMA]])/Table2[[#This Row],[20D EMA]]</f>
        <v>2.4888888888888487E-3</v>
      </c>
      <c r="T4" s="2">
        <f>(Table2[[#This Row],[Close Price]]-Table2[[#This Row],[50D EMA]])/Table2[[#This Row],[50D EMA]]</f>
        <v>9.4538790284522695E-2</v>
      </c>
      <c r="U4" s="2">
        <f>(Table2[[#This Row],[Close Price]]-Table2[[#This Row],[200D EMA]])/Table2[[#This Row],[200D EMA]]</f>
        <v>0.62089136348609975</v>
      </c>
      <c r="V4">
        <v>0.57351324840512397</v>
      </c>
      <c r="W4">
        <v>553</v>
      </c>
      <c r="X4">
        <v>572.75</v>
      </c>
      <c r="Y4">
        <v>553</v>
      </c>
      <c r="Z4">
        <v>590</v>
      </c>
      <c r="AA4">
        <v>514</v>
      </c>
      <c r="AB4">
        <v>607</v>
      </c>
      <c r="AC4" s="2">
        <f>(Table2[[#This Row],[Close Price]]/Table2[[#This Row],[Day Low]])-1</f>
        <v>1.9710669077757537E-2</v>
      </c>
      <c r="AD4" s="2">
        <f>(Table2[[#This Row],[Day High]]/Table2[[#This Row],[Close Price]])-1</f>
        <v>1.5694272034048717E-2</v>
      </c>
      <c r="AE4" s="2">
        <f>(Table2[[#This Row],[Close Price]]/Table2[[#This Row],[Current Week Low]])-1</f>
        <v>1.9710669077757537E-2</v>
      </c>
      <c r="AF4" s="2">
        <f>(Table2[[#This Row],[Current Week High]]/Table2[[#This Row],[Close Price]])-1</f>
        <v>4.6284802269906056E-2</v>
      </c>
      <c r="AG4" s="2">
        <f>(Table2[[#This Row],[Close Price]]/Table2[[#This Row],[Current Month Low]])-1</f>
        <v>9.7081712062256686E-2</v>
      </c>
      <c r="AH4" s="2">
        <f>(Table2[[#This Row],[Current Month High]]/Table2[[#This Row],[Close Price]])-1</f>
        <v>7.6431991487852402E-2</v>
      </c>
      <c r="AI4">
        <v>14.736655435360801</v>
      </c>
      <c r="AJ4">
        <v>359.20195439739399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0.39</v>
      </c>
      <c r="AM4" t="s">
        <v>10340</v>
      </c>
      <c r="AN4">
        <v>-4.3899999999999997</v>
      </c>
      <c r="AO4" t="s">
        <v>10339</v>
      </c>
      <c r="AP4">
        <v>0.22640460912789501</v>
      </c>
      <c r="AQ4">
        <f>(Table2[[#This Row],[Sharpe Ratio]]-AVERAGE(Table2[Sharpe Ratio]))/_xlfn.STDEV.P(Table2[Sharpe Ratio])</f>
        <v>1.8451239828064034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7.4205681778002637</v>
      </c>
      <c r="AS4">
        <f>_xlfn.RANK.AVG(Table2[[#This Row],[1Y Return vs Nifty Z-Score]],Table2[1Y Return vs Nifty Z-Score])</f>
        <v>4</v>
      </c>
      <c r="AT4">
        <f>_xlfn.RANK.AVG(Table2[[#This Row],[6M Return vs Nifty Z-Score]],Table2[6M Return vs Nifty Z-Score])</f>
        <v>8</v>
      </c>
      <c r="AU4">
        <f>_xlfn.RANK.AVG(Table2[[#This Row],[Sharpe Ratio Z-Score]],Table2[Sharpe Ratio Z-Score])</f>
        <v>24</v>
      </c>
      <c r="AV4">
        <f>(Table2[[#This Row],[Rank 1Y]]+Table2[[#This Row],[Rank 6M]]+Table2[[#This Row],[Rank Sharpe]])/3</f>
        <v>12</v>
      </c>
    </row>
    <row r="5" spans="1:48" x14ac:dyDescent="0.3">
      <c r="A5" t="s">
        <v>982</v>
      </c>
      <c r="B5" t="s">
        <v>983</v>
      </c>
      <c r="C5" t="s">
        <v>10302</v>
      </c>
      <c r="D5" t="s">
        <v>984</v>
      </c>
      <c r="E5">
        <v>14540.722790510001</v>
      </c>
      <c r="F5">
        <v>2214.35</v>
      </c>
      <c r="G5">
        <v>173.323256788545</v>
      </c>
      <c r="H5">
        <f>(Table2[[#This Row],[1Y Return vs Nifty]]-AVERAGE(Table2[1Y Return vs Nifty]))/_xlfn.STDEV.P(Table2[1Y Return vs Nifty])</f>
        <v>2.1257537669473203</v>
      </c>
      <c r="I5">
        <v>58.340906982047699</v>
      </c>
      <c r="J5">
        <f>(Table2[[#This Row],[1M Return vs Nifty]]-AVERAGE(Table2[1M Return vs Nifty]))/_xlfn.STDEV.P(Table2[1M Return vs Nifty])</f>
        <v>4.7324042793637755</v>
      </c>
      <c r="K5">
        <v>133.68710327556201</v>
      </c>
      <c r="L5">
        <f>(Table2[[#This Row],[6M Return vs Nifty]]-AVERAGE(Table2[6M Return vs Nifty]))/_xlfn.STDEV.P(Table2[6M Return vs Nifty])</f>
        <v>4.2350008880877992</v>
      </c>
      <c r="M5">
        <v>13.747639183756799</v>
      </c>
      <c r="N5">
        <f>(Table2[[#This Row],[1W Return vs Nifty]]-AVERAGE(Table2[1W Return vs Nifty]))/_xlfn.STDEV.P(Table2[1W Return vs Nifty])</f>
        <v>2.8932559604920414</v>
      </c>
      <c r="O5">
        <v>1867.5</v>
      </c>
      <c r="P5">
        <v>1611.2816579238299</v>
      </c>
      <c r="Q5">
        <v>1188.00822020538</v>
      </c>
      <c r="R5">
        <v>65.7115949099869</v>
      </c>
      <c r="S5" s="2">
        <f>(Table2[[#This Row],[Close Price]]-Table2[[#This Row],[20D EMA]])/Table2[[#This Row],[20D EMA]]</f>
        <v>0.1857295850066934</v>
      </c>
      <c r="T5" s="2">
        <f>(Table2[[#This Row],[Close Price]]-Table2[[#This Row],[50D EMA]])/Table2[[#This Row],[50D EMA]]</f>
        <v>0.37427866140624733</v>
      </c>
      <c r="U5" s="2">
        <f>(Table2[[#This Row],[Close Price]]-Table2[[#This Row],[200D EMA]])/Table2[[#This Row],[200D EMA]]</f>
        <v>0.86391807930183218</v>
      </c>
      <c r="V5">
        <v>1.9492471708525101</v>
      </c>
      <c r="W5">
        <v>2115</v>
      </c>
      <c r="X5">
        <v>2278.9499999999998</v>
      </c>
      <c r="Y5">
        <v>2110</v>
      </c>
      <c r="Z5">
        <v>2544</v>
      </c>
      <c r="AA5">
        <v>1550</v>
      </c>
      <c r="AB5">
        <v>2544</v>
      </c>
      <c r="AC5" s="2">
        <f>(Table2[[#This Row],[Close Price]]/Table2[[#This Row],[Day Low]])-1</f>
        <v>4.6973995271867519E-2</v>
      </c>
      <c r="AD5" s="2">
        <f>(Table2[[#This Row],[Day High]]/Table2[[#This Row],[Close Price]])-1</f>
        <v>2.9173346580260606E-2</v>
      </c>
      <c r="AE5" s="2">
        <f>(Table2[[#This Row],[Close Price]]/Table2[[#This Row],[Current Week Low]])-1</f>
        <v>4.9454976303317411E-2</v>
      </c>
      <c r="AF5" s="2">
        <f>(Table2[[#This Row],[Current Week High]]/Table2[[#This Row],[Close Price]])-1</f>
        <v>0.14886987151985909</v>
      </c>
      <c r="AG5" s="2">
        <f>(Table2[[#This Row],[Close Price]]/Table2[[#This Row],[Current Month Low]])-1</f>
        <v>0.42861290322580636</v>
      </c>
      <c r="AH5" s="2">
        <f>(Table2[[#This Row],[Current Month High]]/Table2[[#This Row],[Close Price]])-1</f>
        <v>0.14886987151985909</v>
      </c>
      <c r="AI5">
        <v>14.886987151985901</v>
      </c>
      <c r="AJ5">
        <v>213.38097933767301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1.1599999999999999</v>
      </c>
      <c r="AM5" t="s">
        <v>10340</v>
      </c>
      <c r="AN5">
        <v>33.07</v>
      </c>
      <c r="AO5" t="s">
        <v>10340</v>
      </c>
      <c r="AP5">
        <v>0.241168067977684</v>
      </c>
      <c r="AQ5">
        <f>(Table2[[#This Row],[Sharpe Ratio]]-AVERAGE(Table2[Sharpe Ratio]))/_xlfn.STDEV.P(Table2[Sharpe Ratio])</f>
        <v>2.0141547036675052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16.000569598558442</v>
      </c>
      <c r="AS5">
        <f>_xlfn.RANK.AVG(Table2[[#This Row],[1Y Return vs Nifty Z-Score]],Table2[1Y Return vs Nifty Z-Score])</f>
        <v>29</v>
      </c>
      <c r="AT5">
        <f>_xlfn.RANK.AVG(Table2[[#This Row],[6M Return vs Nifty Z-Score]],Table2[6M Return vs Nifty Z-Score])</f>
        <v>3</v>
      </c>
      <c r="AU5">
        <f>_xlfn.RANK.AVG(Table2[[#This Row],[Sharpe Ratio Z-Score]],Table2[Sharpe Ratio Z-Score])</f>
        <v>14</v>
      </c>
      <c r="AV5">
        <f>(Table2[[#This Row],[Rank 1Y]]+Table2[[#This Row],[Rank 6M]]+Table2[[#This Row],[Rank Sharpe]])/3</f>
        <v>15.333333333333334</v>
      </c>
    </row>
    <row r="6" spans="1:48" x14ac:dyDescent="0.3">
      <c r="A6" t="s">
        <v>119</v>
      </c>
      <c r="B6" t="s">
        <v>120</v>
      </c>
      <c r="C6" t="s">
        <v>10303</v>
      </c>
      <c r="D6" t="s">
        <v>121</v>
      </c>
      <c r="E6">
        <v>241514.62612879</v>
      </c>
      <c r="F6">
        <v>6783.2</v>
      </c>
      <c r="G6">
        <v>211.444900299349</v>
      </c>
      <c r="H6">
        <f>(Table2[[#This Row],[1Y Return vs Nifty]]-AVERAGE(Table2[1Y Return vs Nifty]))/_xlfn.STDEV.P(Table2[1Y Return vs Nifty])</f>
        <v>2.7057826114686767</v>
      </c>
      <c r="I6">
        <v>31.460484290976201</v>
      </c>
      <c r="J6">
        <f>(Table2[[#This Row],[1M Return vs Nifty]]-AVERAGE(Table2[1M Return vs Nifty]))/_xlfn.STDEV.P(Table2[1M Return vs Nifty])</f>
        <v>2.4074879836123229</v>
      </c>
      <c r="K6">
        <v>61.851868890776601</v>
      </c>
      <c r="L6">
        <f>(Table2[[#This Row],[6M Return vs Nifty]]-AVERAGE(Table2[6M Return vs Nifty]))/_xlfn.STDEV.P(Table2[6M Return vs Nifty])</f>
        <v>1.8151184297635572</v>
      </c>
      <c r="M6">
        <v>3.5774390042234301</v>
      </c>
      <c r="N6">
        <f>(Table2[[#This Row],[1W Return vs Nifty]]-AVERAGE(Table2[1W Return vs Nifty]))/_xlfn.STDEV.P(Table2[1W Return vs Nifty])</f>
        <v>0.75755725067976787</v>
      </c>
      <c r="O6">
        <v>6077.65</v>
      </c>
      <c r="P6">
        <v>5608.0278477822503</v>
      </c>
      <c r="Q6">
        <v>4279.80694660074</v>
      </c>
      <c r="R6">
        <v>84.440330935992407</v>
      </c>
      <c r="S6" s="2">
        <f>(Table2[[#This Row],[Close Price]]-Table2[[#This Row],[20D EMA]])/Table2[[#This Row],[20D EMA]]</f>
        <v>0.11608927792814661</v>
      </c>
      <c r="T6" s="2">
        <f>(Table2[[#This Row],[Close Price]]-Table2[[#This Row],[50D EMA]])/Table2[[#This Row],[50D EMA]]</f>
        <v>0.20955176830701419</v>
      </c>
      <c r="U6" s="2">
        <f>(Table2[[#This Row],[Close Price]]-Table2[[#This Row],[200D EMA]])/Table2[[#This Row],[200D EMA]]</f>
        <v>0.58493130289149919</v>
      </c>
      <c r="V6">
        <v>1.9381710896989499</v>
      </c>
      <c r="W6">
        <v>6740</v>
      </c>
      <c r="X6">
        <v>6825</v>
      </c>
      <c r="Y6">
        <v>6522.3</v>
      </c>
      <c r="Z6">
        <v>6825</v>
      </c>
      <c r="AA6">
        <v>5194.55</v>
      </c>
      <c r="AB6">
        <v>6825</v>
      </c>
      <c r="AC6" s="2">
        <f>(Table2[[#This Row],[Close Price]]/Table2[[#This Row],[Day Low]])-1</f>
        <v>6.4094955489613081E-3</v>
      </c>
      <c r="AD6" s="2">
        <f>(Table2[[#This Row],[Day High]]/Table2[[#This Row],[Close Price]])-1</f>
        <v>6.1622832881236267E-3</v>
      </c>
      <c r="AE6" s="2">
        <f>(Table2[[#This Row],[Close Price]]/Table2[[#This Row],[Current Week Low]])-1</f>
        <v>4.0001226561182435E-2</v>
      </c>
      <c r="AF6" s="2">
        <f>(Table2[[#This Row],[Current Week High]]/Table2[[#This Row],[Close Price]])-1</f>
        <v>6.1622832881236267E-3</v>
      </c>
      <c r="AG6" s="2">
        <f>(Table2[[#This Row],[Close Price]]/Table2[[#This Row],[Current Month Low]])-1</f>
        <v>0.30583014890606486</v>
      </c>
      <c r="AH6" s="2">
        <f>(Table2[[#This Row],[Current Month High]]/Table2[[#This Row],[Close Price]])-1</f>
        <v>6.1622832881236267E-3</v>
      </c>
      <c r="AI6">
        <v>0.616228328812362</v>
      </c>
      <c r="AJ6">
        <v>248.75064267352101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0.31</v>
      </c>
      <c r="AM6" t="s">
        <v>10340</v>
      </c>
      <c r="AN6">
        <v>22.48</v>
      </c>
      <c r="AO6" t="s">
        <v>10340</v>
      </c>
      <c r="AP6">
        <v>0.27467936260443798</v>
      </c>
      <c r="AQ6">
        <f>(Table2[[#This Row],[Sharpe Ratio]]-AVERAGE(Table2[Sharpe Ratio]))/_xlfn.STDEV.P(Table2[Sharpe Ratio])</f>
        <v>2.3978343240994033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10.083780599623729</v>
      </c>
      <c r="AS6">
        <f>_xlfn.RANK.AVG(Table2[[#This Row],[1Y Return vs Nifty Z-Score]],Table2[1Y Return vs Nifty Z-Score])</f>
        <v>18</v>
      </c>
      <c r="AT6">
        <f>_xlfn.RANK.AVG(Table2[[#This Row],[6M Return vs Nifty Z-Score]],Table2[6M Return vs Nifty Z-Score])</f>
        <v>38</v>
      </c>
      <c r="AU6">
        <f>_xlfn.RANK.AVG(Table2[[#This Row],[Sharpe Ratio Z-Score]],Table2[Sharpe Ratio Z-Score])</f>
        <v>5</v>
      </c>
      <c r="AV6">
        <f>(Table2[[#This Row],[Rank 1Y]]+Table2[[#This Row],[Rank 6M]]+Table2[[#This Row],[Rank Sharpe]])/3</f>
        <v>20.333333333333332</v>
      </c>
    </row>
    <row r="7" spans="1:48" x14ac:dyDescent="0.3">
      <c r="A7" t="s">
        <v>249</v>
      </c>
      <c r="B7" t="s">
        <v>250</v>
      </c>
      <c r="C7" t="s">
        <v>10305</v>
      </c>
      <c r="D7" t="s">
        <v>251</v>
      </c>
      <c r="E7">
        <v>108346.507949953</v>
      </c>
      <c r="F7">
        <v>78.849999999999994</v>
      </c>
      <c r="G7">
        <v>268.50757686626298</v>
      </c>
      <c r="H7">
        <f>(Table2[[#This Row],[1Y Return vs Nifty]]-AVERAGE(Table2[1Y Return vs Nifty]))/_xlfn.STDEV.P(Table2[1Y Return vs Nifty])</f>
        <v>3.574003267931789</v>
      </c>
      <c r="I7">
        <v>44.155136966282299</v>
      </c>
      <c r="J7">
        <f>(Table2[[#This Row],[1M Return vs Nifty]]-AVERAGE(Table2[1M Return vs Nifty]))/_xlfn.STDEV.P(Table2[1M Return vs Nifty])</f>
        <v>3.505461970588621</v>
      </c>
      <c r="K7">
        <v>63.890331353316597</v>
      </c>
      <c r="L7">
        <f>(Table2[[#This Row],[6M Return vs Nifty]]-AVERAGE(Table2[6M Return vs Nifty]))/_xlfn.STDEV.P(Table2[6M Return vs Nifty])</f>
        <v>1.8837872327165792</v>
      </c>
      <c r="M7">
        <v>-5.9527401152195303</v>
      </c>
      <c r="N7">
        <f>(Table2[[#This Row],[1W Return vs Nifty]]-AVERAGE(Table2[1W Return vs Nifty]))/_xlfn.STDEV.P(Table2[1W Return vs Nifty])</f>
        <v>-1.2437397631817693</v>
      </c>
      <c r="O7">
        <v>72.31</v>
      </c>
      <c r="P7">
        <v>63.147406785426497</v>
      </c>
      <c r="Q7">
        <v>46.731111170983901</v>
      </c>
      <c r="R7">
        <v>67.163806209828095</v>
      </c>
      <c r="S7" s="2">
        <f>(Table2[[#This Row],[Close Price]]-Table2[[#This Row],[20D EMA]])/Table2[[#This Row],[20D EMA]]</f>
        <v>9.0443922002489172E-2</v>
      </c>
      <c r="T7" s="2">
        <f>(Table2[[#This Row],[Close Price]]-Table2[[#This Row],[50D EMA]])/Table2[[#This Row],[50D EMA]]</f>
        <v>0.24866568579657697</v>
      </c>
      <c r="U7" s="2">
        <f>(Table2[[#This Row],[Close Price]]-Table2[[#This Row],[200D EMA]])/Table2[[#This Row],[200D EMA]]</f>
        <v>0.68731275640967915</v>
      </c>
      <c r="V7">
        <v>1.4753045186634901</v>
      </c>
      <c r="W7">
        <v>78.61</v>
      </c>
      <c r="X7">
        <v>80.150000000000006</v>
      </c>
      <c r="Y7">
        <v>78.5</v>
      </c>
      <c r="Z7">
        <v>82.45</v>
      </c>
      <c r="AA7">
        <v>65.599999999999994</v>
      </c>
      <c r="AB7">
        <v>84.29</v>
      </c>
      <c r="AC7" s="2">
        <f>(Table2[[#This Row],[Close Price]]/Table2[[#This Row],[Day Low]])-1</f>
        <v>3.0530466861722338E-3</v>
      </c>
      <c r="AD7" s="2">
        <f>(Table2[[#This Row],[Day High]]/Table2[[#This Row],[Close Price]])-1</f>
        <v>1.6487000634115567E-2</v>
      </c>
      <c r="AE7" s="2">
        <f>(Table2[[#This Row],[Close Price]]/Table2[[#This Row],[Current Week Low]])-1</f>
        <v>4.4585987261145377E-3</v>
      </c>
      <c r="AF7" s="2">
        <f>(Table2[[#This Row],[Current Week High]]/Table2[[#This Row],[Close Price]])-1</f>
        <v>4.5656309448319776E-2</v>
      </c>
      <c r="AG7" s="2">
        <f>(Table2[[#This Row],[Close Price]]/Table2[[#This Row],[Current Month Low]])-1</f>
        <v>0.2019817073170731</v>
      </c>
      <c r="AH7" s="2">
        <f>(Table2[[#This Row],[Current Month High]]/Table2[[#This Row],[Close Price]])-1</f>
        <v>6.8991756499683143E-2</v>
      </c>
      <c r="AI7">
        <v>6.8991756499683099</v>
      </c>
      <c r="AJ7">
        <v>298.23232323232298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0.55000000000000004</v>
      </c>
      <c r="AM7" t="s">
        <v>10340</v>
      </c>
      <c r="AN7">
        <v>10.51</v>
      </c>
      <c r="AO7" t="s">
        <v>10340</v>
      </c>
      <c r="AP7">
        <v>0.227594798705232</v>
      </c>
      <c r="AQ7">
        <f>(Table2[[#This Row],[Sharpe Ratio]]-AVERAGE(Table2[Sharpe Ratio]))/_xlfn.STDEV.P(Table2[Sharpe Ratio])</f>
        <v>1.8587507761117892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9.5782634841670085</v>
      </c>
      <c r="AS7">
        <f>_xlfn.RANK.AVG(Table2[[#This Row],[1Y Return vs Nifty Z-Score]],Table2[1Y Return vs Nifty Z-Score])</f>
        <v>8</v>
      </c>
      <c r="AT7">
        <f>_xlfn.RANK.AVG(Table2[[#This Row],[6M Return vs Nifty Z-Score]],Table2[6M Return vs Nifty Z-Score])</f>
        <v>34</v>
      </c>
      <c r="AU7">
        <f>_xlfn.RANK.AVG(Table2[[#This Row],[Sharpe Ratio Z-Score]],Table2[Sharpe Ratio Z-Score])</f>
        <v>21</v>
      </c>
      <c r="AV7">
        <f>(Table2[[#This Row],[Rank 1Y]]+Table2[[#This Row],[Rank 6M]]+Table2[[#This Row],[Rank Sharpe]])/3</f>
        <v>21</v>
      </c>
    </row>
    <row r="8" spans="1:48" x14ac:dyDescent="0.3">
      <c r="A8" t="s">
        <v>810</v>
      </c>
      <c r="B8" t="s">
        <v>811</v>
      </c>
      <c r="C8" t="s">
        <v>10298</v>
      </c>
      <c r="D8" t="s">
        <v>46</v>
      </c>
      <c r="E8">
        <v>19816.284413860001</v>
      </c>
      <c r="F8">
        <v>1693.7</v>
      </c>
      <c r="G8">
        <v>229.89888730358501</v>
      </c>
      <c r="H8">
        <f>(Table2[[#This Row],[1Y Return vs Nifty]]-AVERAGE(Table2[1Y Return vs Nifty]))/_xlfn.STDEV.P(Table2[1Y Return vs Nifty])</f>
        <v>2.9865639150304077</v>
      </c>
      <c r="I8">
        <v>12.6178289694494</v>
      </c>
      <c r="J8">
        <f>(Table2[[#This Row],[1M Return vs Nifty]]-AVERAGE(Table2[1M Return vs Nifty]))/_xlfn.STDEV.P(Table2[1M Return vs Nifty])</f>
        <v>0.77776672082889009</v>
      </c>
      <c r="K8">
        <v>105.991720962766</v>
      </c>
      <c r="L8">
        <f>(Table2[[#This Row],[6M Return vs Nifty]]-AVERAGE(Table2[6M Return vs Nifty]))/_xlfn.STDEV.P(Table2[6M Return vs Nifty])</f>
        <v>3.302038527634874</v>
      </c>
      <c r="M8">
        <v>-0.88751042985890605</v>
      </c>
      <c r="N8">
        <f>(Table2[[#This Row],[1W Return vs Nifty]]-AVERAGE(Table2[1W Return vs Nifty]))/_xlfn.STDEV.P(Table2[1W Return vs Nifty])</f>
        <v>-0.18006310854743943</v>
      </c>
      <c r="O8">
        <v>1638.68</v>
      </c>
      <c r="P8">
        <v>1525.4170754332599</v>
      </c>
      <c r="Q8">
        <v>1093.61023948876</v>
      </c>
      <c r="R8">
        <v>58.250409807877901</v>
      </c>
      <c r="S8" s="2">
        <f>(Table2[[#This Row],[Close Price]]-Table2[[#This Row],[20D EMA]])/Table2[[#This Row],[20D EMA]]</f>
        <v>3.3575804916152009E-2</v>
      </c>
      <c r="T8" s="2">
        <f>(Table2[[#This Row],[Close Price]]-Table2[[#This Row],[50D EMA]])/Table2[[#This Row],[50D EMA]]</f>
        <v>0.1103192872801317</v>
      </c>
      <c r="U8" s="2">
        <f>(Table2[[#This Row],[Close Price]]-Table2[[#This Row],[200D EMA]])/Table2[[#This Row],[200D EMA]]</f>
        <v>0.54872361179771822</v>
      </c>
      <c r="V8">
        <v>0.381983005801519</v>
      </c>
      <c r="W8">
        <v>1651.1</v>
      </c>
      <c r="X8">
        <v>1750</v>
      </c>
      <c r="Y8">
        <v>1651.1</v>
      </c>
      <c r="Z8">
        <v>1796.7</v>
      </c>
      <c r="AA8">
        <v>1550</v>
      </c>
      <c r="AB8">
        <v>1796.7</v>
      </c>
      <c r="AC8" s="2">
        <f>(Table2[[#This Row],[Close Price]]/Table2[[#This Row],[Day Low]])-1</f>
        <v>2.5800981164072478E-2</v>
      </c>
      <c r="AD8" s="2">
        <f>(Table2[[#This Row],[Day High]]/Table2[[#This Row],[Close Price]])-1</f>
        <v>3.3240833677746995E-2</v>
      </c>
      <c r="AE8" s="2">
        <f>(Table2[[#This Row],[Close Price]]/Table2[[#This Row],[Current Week Low]])-1</f>
        <v>2.5800981164072478E-2</v>
      </c>
      <c r="AF8" s="2">
        <f>(Table2[[#This Row],[Current Week High]]/Table2[[#This Row],[Close Price]])-1</f>
        <v>6.0813603353604639E-2</v>
      </c>
      <c r="AG8" s="2">
        <f>(Table2[[#This Row],[Close Price]]/Table2[[#This Row],[Current Month Low]])-1</f>
        <v>9.2709677419354763E-2</v>
      </c>
      <c r="AH8" s="2">
        <f>(Table2[[#This Row],[Current Month High]]/Table2[[#This Row],[Close Price]])-1</f>
        <v>6.0813603353604639E-2</v>
      </c>
      <c r="AI8">
        <v>6.0813603353604604</v>
      </c>
      <c r="AJ8">
        <v>263.376957734391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0.12</v>
      </c>
      <c r="AM8" t="s">
        <v>10340</v>
      </c>
      <c r="AN8">
        <v>-0.98</v>
      </c>
      <c r="AO8" t="s">
        <v>10339</v>
      </c>
      <c r="AP8">
        <v>0.19103042302500101</v>
      </c>
      <c r="AQ8">
        <f>(Table2[[#This Row],[Sharpe Ratio]]-AVERAGE(Table2[Sharpe Ratio]))/_xlfn.STDEV.P(Table2[Sharpe Ratio])</f>
        <v>1.440115628213916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8.3264216831606479</v>
      </c>
      <c r="AS8">
        <f>_xlfn.RANK.AVG(Table2[[#This Row],[1Y Return vs Nifty Z-Score]],Table2[1Y Return vs Nifty Z-Score])</f>
        <v>12</v>
      </c>
      <c r="AT8">
        <f>_xlfn.RANK.AVG(Table2[[#This Row],[6M Return vs Nifty Z-Score]],Table2[6M Return vs Nifty Z-Score])</f>
        <v>7</v>
      </c>
      <c r="AU8">
        <f>_xlfn.RANK.AVG(Table2[[#This Row],[Sharpe Ratio Z-Score]],Table2[Sharpe Ratio Z-Score])</f>
        <v>54</v>
      </c>
      <c r="AV8">
        <f>(Table2[[#This Row],[Rank 1Y]]+Table2[[#This Row],[Rank 6M]]+Table2[[#This Row],[Rank Sharpe]])/3</f>
        <v>24.333333333333332</v>
      </c>
    </row>
    <row r="9" spans="1:48" x14ac:dyDescent="0.3">
      <c r="A9" t="s">
        <v>794</v>
      </c>
      <c r="B9" t="s">
        <v>795</v>
      </c>
      <c r="C9" t="s">
        <v>10307</v>
      </c>
      <c r="D9" t="s">
        <v>139</v>
      </c>
      <c r="E9">
        <v>20292.925644315001</v>
      </c>
      <c r="F9">
        <v>594.35</v>
      </c>
      <c r="G9">
        <v>165.92760685811999</v>
      </c>
      <c r="H9">
        <f>(Table2[[#This Row],[1Y Return vs Nifty]]-AVERAGE(Table2[1Y Return vs Nifty]))/_xlfn.STDEV.P(Table2[1Y Return vs Nifty])</f>
        <v>2.0132273937752632</v>
      </c>
      <c r="I9">
        <v>14.793951458234201</v>
      </c>
      <c r="J9">
        <f>(Table2[[#This Row],[1M Return vs Nifty]]-AVERAGE(Table2[1M Return vs Nifty]))/_xlfn.STDEV.P(Table2[1M Return vs Nifty])</f>
        <v>0.96598186513193973</v>
      </c>
      <c r="K9">
        <v>62.652416860903799</v>
      </c>
      <c r="L9">
        <f>(Table2[[#This Row],[6M Return vs Nifty]]-AVERAGE(Table2[6M Return vs Nifty]))/_xlfn.STDEV.P(Table2[6M Return vs Nifty])</f>
        <v>1.8420861428440367</v>
      </c>
      <c r="M9">
        <v>14.0277906447918</v>
      </c>
      <c r="N9">
        <f>(Table2[[#This Row],[1W Return vs Nifty]]-AVERAGE(Table2[1W Return vs Nifty]))/_xlfn.STDEV.P(Table2[1W Return vs Nifty])</f>
        <v>2.9520865737860191</v>
      </c>
      <c r="O9">
        <v>539.91999999999996</v>
      </c>
      <c r="P9">
        <v>497.086579325157</v>
      </c>
      <c r="Q9">
        <v>379.29993457824003</v>
      </c>
      <c r="R9">
        <v>72.616117101899903</v>
      </c>
      <c r="S9" s="2">
        <f>(Table2[[#This Row],[Close Price]]-Table2[[#This Row],[20D EMA]])/Table2[[#This Row],[20D EMA]]</f>
        <v>0.10081123129352509</v>
      </c>
      <c r="T9" s="2">
        <f>(Table2[[#This Row],[Close Price]]-Table2[[#This Row],[50D EMA]])/Table2[[#This Row],[50D EMA]]</f>
        <v>0.19566696169284534</v>
      </c>
      <c r="U9" s="2">
        <f>(Table2[[#This Row],[Close Price]]-Table2[[#This Row],[200D EMA]])/Table2[[#This Row],[200D EMA]]</f>
        <v>0.56696573296508324</v>
      </c>
      <c r="V9">
        <v>1.08824652605262</v>
      </c>
      <c r="W9">
        <v>588.75</v>
      </c>
      <c r="X9">
        <v>616</v>
      </c>
      <c r="Y9">
        <v>586.25</v>
      </c>
      <c r="Z9">
        <v>616</v>
      </c>
      <c r="AA9">
        <v>493.8</v>
      </c>
      <c r="AB9">
        <v>616</v>
      </c>
      <c r="AC9" s="2">
        <f>(Table2[[#This Row],[Close Price]]/Table2[[#This Row],[Day Low]])-1</f>
        <v>9.511677282378006E-3</v>
      </c>
      <c r="AD9" s="2">
        <f>(Table2[[#This Row],[Day High]]/Table2[[#This Row],[Close Price]])-1</f>
        <v>3.6426348111382234E-2</v>
      </c>
      <c r="AE9" s="2">
        <f>(Table2[[#This Row],[Close Price]]/Table2[[#This Row],[Current Week Low]])-1</f>
        <v>1.3816631130064039E-2</v>
      </c>
      <c r="AF9" s="2">
        <f>(Table2[[#This Row],[Current Week High]]/Table2[[#This Row],[Close Price]])-1</f>
        <v>3.6426348111382234E-2</v>
      </c>
      <c r="AG9" s="2">
        <f>(Table2[[#This Row],[Close Price]]/Table2[[#This Row],[Current Month Low]])-1</f>
        <v>0.20362494937221554</v>
      </c>
      <c r="AH9" s="2">
        <f>(Table2[[#This Row],[Current Month High]]/Table2[[#This Row],[Close Price]])-1</f>
        <v>3.6426348111382234E-2</v>
      </c>
      <c r="AI9">
        <v>3.6426348111382199</v>
      </c>
      <c r="AJ9">
        <v>201.700507614213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0.51</v>
      </c>
      <c r="AM9" t="s">
        <v>10340</v>
      </c>
      <c r="AN9">
        <v>13.97</v>
      </c>
      <c r="AO9" t="s">
        <v>10340</v>
      </c>
      <c r="AP9">
        <v>0.23400893560834299</v>
      </c>
      <c r="AQ9">
        <f>(Table2[[#This Row],[Sharpe Ratio]]-AVERAGE(Table2[Sharpe Ratio]))/_xlfn.STDEV.P(Table2[Sharpe Ratio])</f>
        <v>1.9321879154343362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9.7055698909715957</v>
      </c>
      <c r="AS9">
        <f>_xlfn.RANK.AVG(Table2[[#This Row],[1Y Return vs Nifty Z-Score]],Table2[1Y Return vs Nifty Z-Score])</f>
        <v>33</v>
      </c>
      <c r="AT9">
        <f>_xlfn.RANK.AVG(Table2[[#This Row],[6M Return vs Nifty Z-Score]],Table2[6M Return vs Nifty Z-Score])</f>
        <v>36</v>
      </c>
      <c r="AU9">
        <f>_xlfn.RANK.AVG(Table2[[#This Row],[Sharpe Ratio Z-Score]],Table2[Sharpe Ratio Z-Score])</f>
        <v>16</v>
      </c>
      <c r="AV9">
        <f>(Table2[[#This Row],[Rank 1Y]]+Table2[[#This Row],[Rank 6M]]+Table2[[#This Row],[Rank Sharpe]])/3</f>
        <v>28.333333333333332</v>
      </c>
    </row>
    <row r="10" spans="1:48" x14ac:dyDescent="0.3">
      <c r="A10" t="s">
        <v>1004</v>
      </c>
      <c r="B10" t="s">
        <v>1005</v>
      </c>
      <c r="C10" t="s">
        <v>10305</v>
      </c>
      <c r="D10" t="s">
        <v>163</v>
      </c>
      <c r="E10">
        <v>14063.4544128</v>
      </c>
      <c r="F10">
        <v>14245.95</v>
      </c>
      <c r="G10">
        <v>136.75886281506899</v>
      </c>
      <c r="H10">
        <f>(Table2[[#This Row],[1Y Return vs Nifty]]-AVERAGE(Table2[1Y Return vs Nifty]))/_xlfn.STDEV.P(Table2[1Y Return vs Nifty])</f>
        <v>1.5694188025051841</v>
      </c>
      <c r="I10">
        <v>23.347365591273</v>
      </c>
      <c r="J10">
        <f>(Table2[[#This Row],[1M Return vs Nifty]]-AVERAGE(Table2[1M Return vs Nifty]))/_xlfn.STDEV.P(Table2[1M Return vs Nifty])</f>
        <v>1.705775734103276</v>
      </c>
      <c r="K10">
        <v>83.414324118620101</v>
      </c>
      <c r="L10">
        <f>(Table2[[#This Row],[6M Return vs Nifty]]-AVERAGE(Table2[6M Return vs Nifty]))/_xlfn.STDEV.P(Table2[6M Return vs Nifty])</f>
        <v>2.5414835291626301</v>
      </c>
      <c r="M10">
        <v>1.6312883796992499</v>
      </c>
      <c r="N10">
        <f>(Table2[[#This Row],[1W Return vs Nifty]]-AVERAGE(Table2[1W Return vs Nifty]))/_xlfn.STDEV.P(Table2[1W Return vs Nifty])</f>
        <v>0.34887391067422768</v>
      </c>
      <c r="O10">
        <v>13304.08</v>
      </c>
      <c r="P10">
        <v>12475.9751659092</v>
      </c>
      <c r="Q10">
        <v>9575.1935562023991</v>
      </c>
      <c r="R10">
        <v>63.6867634898624</v>
      </c>
      <c r="S10" s="2">
        <f>(Table2[[#This Row],[Close Price]]-Table2[[#This Row],[20D EMA]])/Table2[[#This Row],[20D EMA]]</f>
        <v>7.0795575492630894E-2</v>
      </c>
      <c r="T10" s="2">
        <f>(Table2[[#This Row],[Close Price]]-Table2[[#This Row],[50D EMA]])/Table2[[#This Row],[50D EMA]]</f>
        <v>0.14187066025325901</v>
      </c>
      <c r="U10" s="2">
        <f>(Table2[[#This Row],[Close Price]]-Table2[[#This Row],[200D EMA]])/Table2[[#This Row],[200D EMA]]</f>
        <v>0.48779760078814138</v>
      </c>
      <c r="V10">
        <v>0.70220496313464897</v>
      </c>
      <c r="W10">
        <v>13755.2</v>
      </c>
      <c r="X10">
        <v>14320</v>
      </c>
      <c r="Y10">
        <v>13739.1</v>
      </c>
      <c r="Z10">
        <v>14599.95</v>
      </c>
      <c r="AA10">
        <v>12900.1</v>
      </c>
      <c r="AB10">
        <v>14599.95</v>
      </c>
      <c r="AC10" s="2">
        <f>(Table2[[#This Row],[Close Price]]/Table2[[#This Row],[Day Low]])-1</f>
        <v>3.5677416540653706E-2</v>
      </c>
      <c r="AD10" s="2">
        <f>(Table2[[#This Row],[Day High]]/Table2[[#This Row],[Close Price]])-1</f>
        <v>5.1979685454461855E-3</v>
      </c>
      <c r="AE10" s="2">
        <f>(Table2[[#This Row],[Close Price]]/Table2[[#This Row],[Current Week Low]])-1</f>
        <v>3.6891062733366731E-2</v>
      </c>
      <c r="AF10" s="2">
        <f>(Table2[[#This Row],[Current Week High]]/Table2[[#This Row],[Close Price]])-1</f>
        <v>2.4849167658176574E-2</v>
      </c>
      <c r="AG10" s="2">
        <f>(Table2[[#This Row],[Close Price]]/Table2[[#This Row],[Current Month Low]])-1</f>
        <v>0.10432864861512714</v>
      </c>
      <c r="AH10" s="2">
        <f>(Table2[[#This Row],[Current Month High]]/Table2[[#This Row],[Close Price]])-1</f>
        <v>2.4849167658176574E-2</v>
      </c>
      <c r="AI10">
        <v>2.4849167658176499</v>
      </c>
      <c r="AJ10">
        <v>238.21891952849501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0.19</v>
      </c>
      <c r="AM10" t="s">
        <v>10340</v>
      </c>
      <c r="AN10">
        <v>4.54</v>
      </c>
      <c r="AO10" t="s">
        <v>10340</v>
      </c>
      <c r="AP10">
        <v>0.232703959814824</v>
      </c>
      <c r="AQ10">
        <f>(Table2[[#This Row],[Sharpe Ratio]]-AVERAGE(Table2[Sharpe Ratio]))/_xlfn.STDEV.P(Table2[Sharpe Ratio])</f>
        <v>1.9172469045689891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8.0827988810143054</v>
      </c>
      <c r="AS10">
        <f>_xlfn.RANK.AVG(Table2[[#This Row],[1Y Return vs Nifty Z-Score]],Table2[1Y Return vs Nifty Z-Score])</f>
        <v>52</v>
      </c>
      <c r="AT10">
        <f>_xlfn.RANK.AVG(Table2[[#This Row],[6M Return vs Nifty Z-Score]],Table2[6M Return vs Nifty Z-Score])</f>
        <v>15</v>
      </c>
      <c r="AU10">
        <f>_xlfn.RANK.AVG(Table2[[#This Row],[Sharpe Ratio Z-Score]],Table2[Sharpe Ratio Z-Score])</f>
        <v>18</v>
      </c>
      <c r="AV10">
        <f>(Table2[[#This Row],[Rank 1Y]]+Table2[[#This Row],[Rank 6M]]+Table2[[#This Row],[Rank Sharpe]])/3</f>
        <v>28.333333333333332</v>
      </c>
    </row>
    <row r="11" spans="1:48" x14ac:dyDescent="0.3">
      <c r="A11" t="s">
        <v>313</v>
      </c>
      <c r="B11" t="s">
        <v>314</v>
      </c>
      <c r="C11" t="s">
        <v>10305</v>
      </c>
      <c r="D11" t="s">
        <v>315</v>
      </c>
      <c r="E11">
        <v>86717.623949999994</v>
      </c>
      <c r="F11">
        <v>4539.6499999999996</v>
      </c>
      <c r="G11">
        <v>115.285360651632</v>
      </c>
      <c r="H11">
        <f>(Table2[[#This Row],[1Y Return vs Nifty]]-AVERAGE(Table2[1Y Return vs Nifty]))/_xlfn.STDEV.P(Table2[1Y Return vs Nifty])</f>
        <v>1.2426949390874047</v>
      </c>
      <c r="I11">
        <v>-15.3543875883542</v>
      </c>
      <c r="J11">
        <f>(Table2[[#This Row],[1M Return vs Nifty]]-AVERAGE(Table2[1M Return vs Nifty]))/_xlfn.STDEV.P(Table2[1M Return vs Nifty])</f>
        <v>-1.6415799855429305</v>
      </c>
      <c r="K11">
        <v>106.11488824759699</v>
      </c>
      <c r="L11">
        <f>(Table2[[#This Row],[6M Return vs Nifty]]-AVERAGE(Table2[6M Return vs Nifty]))/_xlfn.STDEV.P(Table2[6M Return vs Nifty])</f>
        <v>3.3061876106657087</v>
      </c>
      <c r="M11">
        <v>-13.180908674615599</v>
      </c>
      <c r="N11">
        <f>(Table2[[#This Row],[1W Return vs Nifty]]-AVERAGE(Table2[1W Return vs Nifty]))/_xlfn.STDEV.P(Table2[1W Return vs Nifty])</f>
        <v>-2.7616243666405889</v>
      </c>
      <c r="O11">
        <v>4844</v>
      </c>
      <c r="P11">
        <v>4553.7161297037601</v>
      </c>
      <c r="Q11">
        <v>3165.7906288324898</v>
      </c>
      <c r="R11">
        <v>25.335304587878699</v>
      </c>
      <c r="S11" s="2">
        <f>(Table2[[#This Row],[Close Price]]-Table2[[#This Row],[20D EMA]])/Table2[[#This Row],[20D EMA]]</f>
        <v>-6.2830305532617745E-2</v>
      </c>
      <c r="T11" s="2">
        <f>(Table2[[#This Row],[Close Price]]-Table2[[#This Row],[50D EMA]])/Table2[[#This Row],[50D EMA]]</f>
        <v>-3.0889342469126459E-3</v>
      </c>
      <c r="U11" s="2">
        <f>(Table2[[#This Row],[Close Price]]-Table2[[#This Row],[200D EMA]])/Table2[[#This Row],[200D EMA]]</f>
        <v>0.43397038283424783</v>
      </c>
      <c r="V11">
        <v>0.71672328873662206</v>
      </c>
      <c r="W11">
        <v>4111.1000000000004</v>
      </c>
      <c r="X11">
        <v>4633.6499999999996</v>
      </c>
      <c r="Y11">
        <v>4111.1000000000004</v>
      </c>
      <c r="Z11">
        <v>4900.1000000000004</v>
      </c>
      <c r="AA11">
        <v>4111.1000000000004</v>
      </c>
      <c r="AB11">
        <v>5359.6</v>
      </c>
      <c r="AC11" s="2">
        <f>(Table2[[#This Row],[Close Price]]/Table2[[#This Row],[Day Low]])-1</f>
        <v>0.1042421736274961</v>
      </c>
      <c r="AD11" s="2">
        <f>(Table2[[#This Row],[Day High]]/Table2[[#This Row],[Close Price]])-1</f>
        <v>2.070644212659567E-2</v>
      </c>
      <c r="AE11" s="2">
        <f>(Table2[[#This Row],[Close Price]]/Table2[[#This Row],[Current Week Low]])-1</f>
        <v>0.1042421736274961</v>
      </c>
      <c r="AF11" s="2">
        <f>(Table2[[#This Row],[Current Week High]]/Table2[[#This Row],[Close Price]])-1</f>
        <v>7.9400394303525745E-2</v>
      </c>
      <c r="AG11" s="2">
        <f>(Table2[[#This Row],[Close Price]]/Table2[[#This Row],[Current Month Low]])-1</f>
        <v>0.1042421736274961</v>
      </c>
      <c r="AH11" s="2">
        <f>(Table2[[#This Row],[Current Month High]]/Table2[[#This Row],[Close Price]])-1</f>
        <v>0.18061965129470359</v>
      </c>
      <c r="AI11">
        <v>29.084841342394199</v>
      </c>
      <c r="AJ11">
        <v>160.599885189437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0.34</v>
      </c>
      <c r="AM11" t="s">
        <v>10340</v>
      </c>
      <c r="AN11">
        <v>-10.91</v>
      </c>
      <c r="AO11" t="s">
        <v>10339</v>
      </c>
      <c r="AP11">
        <v>0.26084331585774601</v>
      </c>
      <c r="AQ11">
        <f>(Table2[[#This Row],[Sharpe Ratio]]-AVERAGE(Table2[Sharpe Ratio]))/_xlfn.STDEV.P(Table2[Sharpe Ratio])</f>
        <v>2.2394217881715726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2.3850999857411659</v>
      </c>
      <c r="AS11">
        <f>_xlfn.RANK.AVG(Table2[[#This Row],[1Y Return vs Nifty Z-Score]],Table2[1Y Return vs Nifty Z-Score])</f>
        <v>77</v>
      </c>
      <c r="AT11">
        <f>_xlfn.RANK.AVG(Table2[[#This Row],[6M Return vs Nifty Z-Score]],Table2[6M Return vs Nifty Z-Score])</f>
        <v>6</v>
      </c>
      <c r="AU11">
        <f>_xlfn.RANK.AVG(Table2[[#This Row],[Sharpe Ratio Z-Score]],Table2[Sharpe Ratio Z-Score])</f>
        <v>8</v>
      </c>
      <c r="AV11">
        <f>(Table2[[#This Row],[Rank 1Y]]+Table2[[#This Row],[Rank 6M]]+Table2[[#This Row],[Rank Sharpe]])/3</f>
        <v>30.333333333333332</v>
      </c>
    </row>
    <row r="12" spans="1:48" x14ac:dyDescent="0.3">
      <c r="A12" t="s">
        <v>1000</v>
      </c>
      <c r="B12" t="s">
        <v>1001</v>
      </c>
      <c r="C12" t="s">
        <v>10305</v>
      </c>
      <c r="D12" t="s">
        <v>133</v>
      </c>
      <c r="E12">
        <v>14193.264332999999</v>
      </c>
      <c r="F12">
        <v>1782.55</v>
      </c>
      <c r="G12">
        <v>91.978152769133899</v>
      </c>
      <c r="H12">
        <f>(Table2[[#This Row],[1Y Return vs Nifty]]-AVERAGE(Table2[1Y Return vs Nifty]))/_xlfn.STDEV.P(Table2[1Y Return vs Nifty])</f>
        <v>0.88807085649051809</v>
      </c>
      <c r="I12">
        <v>21.425360812756299</v>
      </c>
      <c r="J12">
        <f>(Table2[[#This Row],[1M Return vs Nifty]]-AVERAGE(Table2[1M Return vs Nifty]))/_xlfn.STDEV.P(Table2[1M Return vs Nifty])</f>
        <v>1.5395395003415993</v>
      </c>
      <c r="K12">
        <v>108.725856108165</v>
      </c>
      <c r="L12">
        <f>(Table2[[#This Row],[6M Return vs Nifty]]-AVERAGE(Table2[6M Return vs Nifty]))/_xlfn.STDEV.P(Table2[6M Return vs Nifty])</f>
        <v>3.3941421552446722</v>
      </c>
      <c r="M12">
        <v>-1.29689594374812</v>
      </c>
      <c r="N12">
        <f>(Table2[[#This Row],[1W Return vs Nifty]]-AVERAGE(Table2[1W Return vs Nifty]))/_xlfn.STDEV.P(Table2[1W Return vs Nifty])</f>
        <v>-0.26603232236768742</v>
      </c>
      <c r="O12">
        <v>1632.35</v>
      </c>
      <c r="P12">
        <v>1450.1613035554601</v>
      </c>
      <c r="Q12">
        <v>1057.1361913826299</v>
      </c>
      <c r="R12">
        <v>60.584149744588998</v>
      </c>
      <c r="S12" s="2">
        <f>(Table2[[#This Row],[Close Price]]-Table2[[#This Row],[20D EMA]])/Table2[[#This Row],[20D EMA]]</f>
        <v>9.2014580206450855E-2</v>
      </c>
      <c r="T12" s="2">
        <f>(Table2[[#This Row],[Close Price]]-Table2[[#This Row],[50D EMA]])/Table2[[#This Row],[50D EMA]]</f>
        <v>0.22920808576921728</v>
      </c>
      <c r="U12" s="2">
        <f>(Table2[[#This Row],[Close Price]]-Table2[[#This Row],[200D EMA]])/Table2[[#This Row],[200D EMA]]</f>
        <v>0.6862065782352984</v>
      </c>
      <c r="V12">
        <v>0.85932285722179602</v>
      </c>
      <c r="W12">
        <v>1692</v>
      </c>
      <c r="X12">
        <v>1782.55</v>
      </c>
      <c r="Y12">
        <v>1665.25</v>
      </c>
      <c r="Z12">
        <v>1782.55</v>
      </c>
      <c r="AA12">
        <v>1557</v>
      </c>
      <c r="AB12">
        <v>1785</v>
      </c>
      <c r="AC12" s="2">
        <f>(Table2[[#This Row],[Close Price]]/Table2[[#This Row],[Day Low]])-1</f>
        <v>5.351654846335685E-2</v>
      </c>
      <c r="AD12" s="2">
        <f>(Table2[[#This Row],[Day High]]/Table2[[#This Row],[Close Price]])-1</f>
        <v>0</v>
      </c>
      <c r="AE12" s="2">
        <f>(Table2[[#This Row],[Close Price]]/Table2[[#This Row],[Current Week Low]])-1</f>
        <v>7.0439873892808924E-2</v>
      </c>
      <c r="AF12" s="2">
        <f>(Table2[[#This Row],[Current Week High]]/Table2[[#This Row],[Close Price]])-1</f>
        <v>0</v>
      </c>
      <c r="AG12" s="2">
        <f>(Table2[[#This Row],[Close Price]]/Table2[[#This Row],[Current Month Low]])-1</f>
        <v>0.14486191393705838</v>
      </c>
      <c r="AH12" s="2">
        <f>(Table2[[#This Row],[Current Month High]]/Table2[[#This Row],[Close Price]])-1</f>
        <v>1.3744354997053954E-3</v>
      </c>
      <c r="AI12">
        <v>0.13744354997053901</v>
      </c>
      <c r="AJ12">
        <v>174.238461538461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0.44</v>
      </c>
      <c r="AM12" t="s">
        <v>10340</v>
      </c>
      <c r="AN12">
        <v>4.2699999999999996</v>
      </c>
      <c r="AO12" t="s">
        <v>10340</v>
      </c>
      <c r="AP12">
        <v>0.233094393286988</v>
      </c>
      <c r="AQ12">
        <f>(Table2[[#This Row],[Sharpe Ratio]]-AVERAGE(Table2[Sharpe Ratio]))/_xlfn.STDEV.P(Table2[Sharpe Ratio])</f>
        <v>1.9217170800149772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7.4774372697240796</v>
      </c>
      <c r="AS12">
        <f>_xlfn.RANK.AVG(Table2[[#This Row],[1Y Return vs Nifty Z-Score]],Table2[1Y Return vs Nifty Z-Score])</f>
        <v>110</v>
      </c>
      <c r="AT12">
        <f>_xlfn.RANK.AVG(Table2[[#This Row],[6M Return vs Nifty Z-Score]],Table2[6M Return vs Nifty Z-Score])</f>
        <v>5</v>
      </c>
      <c r="AU12">
        <f>_xlfn.RANK.AVG(Table2[[#This Row],[Sharpe Ratio Z-Score]],Table2[Sharpe Ratio Z-Score])</f>
        <v>17</v>
      </c>
      <c r="AV12">
        <f>(Table2[[#This Row],[Rank 1Y]]+Table2[[#This Row],[Rank 6M]]+Table2[[#This Row],[Rank Sharpe]])/3</f>
        <v>44</v>
      </c>
    </row>
    <row r="13" spans="1:48" x14ac:dyDescent="0.3">
      <c r="A13" t="s">
        <v>790</v>
      </c>
      <c r="B13" t="s">
        <v>791</v>
      </c>
      <c r="C13" t="s">
        <v>10305</v>
      </c>
      <c r="D13" t="s">
        <v>315</v>
      </c>
      <c r="E13">
        <v>20345.007959999999</v>
      </c>
      <c r="F13">
        <v>1801.35</v>
      </c>
      <c r="G13">
        <v>108.472579220195</v>
      </c>
      <c r="H13">
        <f>(Table2[[#This Row],[1Y Return vs Nifty]]-AVERAGE(Table2[1Y Return vs Nifty]))/_xlfn.STDEV.P(Table2[1Y Return vs Nifty])</f>
        <v>1.1390370330337731</v>
      </c>
      <c r="I13">
        <v>-27.1748353563835</v>
      </c>
      <c r="J13">
        <f>(Table2[[#This Row],[1M Return vs Nifty]]-AVERAGE(Table2[1M Return vs Nifty]))/_xlfn.STDEV.P(Table2[1M Return vs Nifty])</f>
        <v>-2.6639430620022297</v>
      </c>
      <c r="K13">
        <v>110.656165390246</v>
      </c>
      <c r="L13">
        <f>(Table2[[#This Row],[6M Return vs Nifty]]-AVERAGE(Table2[6M Return vs Nifty]))/_xlfn.STDEV.P(Table2[6M Return vs Nifty])</f>
        <v>3.4591676488043843</v>
      </c>
      <c r="M13">
        <v>-11.859508472742201</v>
      </c>
      <c r="N13">
        <f>(Table2[[#This Row],[1W Return vs Nifty]]-AVERAGE(Table2[1W Return vs Nifty]))/_xlfn.STDEV.P(Table2[1W Return vs Nifty])</f>
        <v>-2.4841359537806387</v>
      </c>
      <c r="O13">
        <v>2076.9699999999998</v>
      </c>
      <c r="P13">
        <v>2018.36459139667</v>
      </c>
      <c r="Q13">
        <v>1380.8578549761801</v>
      </c>
      <c r="R13">
        <v>17.3005733613575</v>
      </c>
      <c r="S13" s="2">
        <f>(Table2[[#This Row],[Close Price]]-Table2[[#This Row],[20D EMA]])/Table2[[#This Row],[20D EMA]]</f>
        <v>-0.13270292782274173</v>
      </c>
      <c r="T13" s="2">
        <f>(Table2[[#This Row],[Close Price]]-Table2[[#This Row],[50D EMA]])/Table2[[#This Row],[50D EMA]]</f>
        <v>-0.10752001512595903</v>
      </c>
      <c r="U13" s="2">
        <f>(Table2[[#This Row],[Close Price]]-Table2[[#This Row],[200D EMA]])/Table2[[#This Row],[200D EMA]]</f>
        <v>0.30451515592897382</v>
      </c>
      <c r="V13">
        <v>0.41765509254737399</v>
      </c>
      <c r="W13">
        <v>1732</v>
      </c>
      <c r="X13">
        <v>1864.9</v>
      </c>
      <c r="Y13">
        <v>1732</v>
      </c>
      <c r="Z13">
        <v>2012.6</v>
      </c>
      <c r="AA13">
        <v>1732</v>
      </c>
      <c r="AB13">
        <v>2474</v>
      </c>
      <c r="AC13" s="2">
        <f>(Table2[[#This Row],[Close Price]]/Table2[[#This Row],[Day Low]])-1</f>
        <v>4.0040415704387877E-2</v>
      </c>
      <c r="AD13" s="2">
        <f>(Table2[[#This Row],[Day High]]/Table2[[#This Row],[Close Price]])-1</f>
        <v>3.5279096233380658E-2</v>
      </c>
      <c r="AE13" s="2">
        <f>(Table2[[#This Row],[Close Price]]/Table2[[#This Row],[Current Week Low]])-1</f>
        <v>4.0040415704387877E-2</v>
      </c>
      <c r="AF13" s="2">
        <f>(Table2[[#This Row],[Current Week High]]/Table2[[#This Row],[Close Price]])-1</f>
        <v>0.1172731562439282</v>
      </c>
      <c r="AG13" s="2">
        <f>(Table2[[#This Row],[Close Price]]/Table2[[#This Row],[Current Month Low]])-1</f>
        <v>4.0040415704387877E-2</v>
      </c>
      <c r="AH13" s="2">
        <f>(Table2[[#This Row],[Current Month High]]/Table2[[#This Row],[Close Price]])-1</f>
        <v>0.3734143836567021</v>
      </c>
      <c r="AI13">
        <v>57.315346823215897</v>
      </c>
      <c r="AJ13">
        <v>177.85747339194799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0.23</v>
      </c>
      <c r="AM13" t="s">
        <v>10340</v>
      </c>
      <c r="AN13">
        <v>-22.58</v>
      </c>
      <c r="AO13" t="s">
        <v>10339</v>
      </c>
      <c r="AP13">
        <v>0.194991875087968</v>
      </c>
      <c r="AQ13">
        <f>(Table2[[#This Row],[Sharpe Ratio]]-AVERAGE(Table2[Sharpe Ratio]))/_xlfn.STDEV.P(Table2[Sharpe Ratio])</f>
        <v>1.4854713341276138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0.93559700018290304</v>
      </c>
      <c r="AS13">
        <f>_xlfn.RANK.AVG(Table2[[#This Row],[1Y Return vs Nifty Z-Score]],Table2[1Y Return vs Nifty Z-Score])</f>
        <v>86</v>
      </c>
      <c r="AT13">
        <f>_xlfn.RANK.AVG(Table2[[#This Row],[6M Return vs Nifty Z-Score]],Table2[6M Return vs Nifty Z-Score])</f>
        <v>4</v>
      </c>
      <c r="AU13">
        <f>_xlfn.RANK.AVG(Table2[[#This Row],[Sharpe Ratio Z-Score]],Table2[Sharpe Ratio Z-Score])</f>
        <v>48</v>
      </c>
      <c r="AV13">
        <f>(Table2[[#This Row],[Rank 1Y]]+Table2[[#This Row],[Rank 6M]]+Table2[[#This Row],[Rank Sharpe]])/3</f>
        <v>46</v>
      </c>
    </row>
    <row r="14" spans="1:48" x14ac:dyDescent="0.3">
      <c r="A14" t="s">
        <v>440</v>
      </c>
      <c r="B14" t="s">
        <v>441</v>
      </c>
      <c r="C14" t="s">
        <v>10305</v>
      </c>
      <c r="D14" t="s">
        <v>163</v>
      </c>
      <c r="E14">
        <v>52578.282188249999</v>
      </c>
      <c r="F14">
        <v>12414.25</v>
      </c>
      <c r="G14">
        <v>155.364237200291</v>
      </c>
      <c r="H14">
        <f>(Table2[[#This Row],[1Y Return vs Nifty]]-AVERAGE(Table2[1Y Return vs Nifty]))/_xlfn.STDEV.P(Table2[1Y Return vs Nifty])</f>
        <v>1.8525034969908538</v>
      </c>
      <c r="I14">
        <v>10.7777824577516</v>
      </c>
      <c r="J14">
        <f>(Table2[[#This Row],[1M Return vs Nifty]]-AVERAGE(Table2[1M Return vs Nifty]))/_xlfn.STDEV.P(Table2[1M Return vs Nifty])</f>
        <v>0.61861914457415434</v>
      </c>
      <c r="K14">
        <v>99.639565314940299</v>
      </c>
      <c r="L14">
        <f>(Table2[[#This Row],[6M Return vs Nifty]]-AVERAGE(Table2[6M Return vs Nifty]))/_xlfn.STDEV.P(Table2[6M Return vs Nifty])</f>
        <v>3.0880562088415449</v>
      </c>
      <c r="M14">
        <v>6.4696279963688603</v>
      </c>
      <c r="N14">
        <f>(Table2[[#This Row],[1W Return vs Nifty]]-AVERAGE(Table2[1W Return vs Nifty]))/_xlfn.STDEV.P(Table2[1W Return vs Nifty])</f>
        <v>1.3649046174984278</v>
      </c>
      <c r="O14">
        <v>11790.04</v>
      </c>
      <c r="P14">
        <v>11527.0440015574</v>
      </c>
      <c r="Q14">
        <v>8765.3485475607995</v>
      </c>
      <c r="R14">
        <v>66.707021323760799</v>
      </c>
      <c r="S14" s="2">
        <f>(Table2[[#This Row],[Close Price]]-Table2[[#This Row],[20D EMA]])/Table2[[#This Row],[20D EMA]]</f>
        <v>5.2943840733364694E-2</v>
      </c>
      <c r="T14" s="2">
        <f>(Table2[[#This Row],[Close Price]]-Table2[[#This Row],[50D EMA]])/Table2[[#This Row],[50D EMA]]</f>
        <v>7.6967347250754881E-2</v>
      </c>
      <c r="U14" s="2">
        <f>(Table2[[#This Row],[Close Price]]-Table2[[#This Row],[200D EMA]])/Table2[[#This Row],[200D EMA]]</f>
        <v>0.41628709145338072</v>
      </c>
      <c r="V14">
        <v>0.47781464181074501</v>
      </c>
      <c r="W14">
        <v>12141.1</v>
      </c>
      <c r="X14">
        <v>12518.2</v>
      </c>
      <c r="Y14">
        <v>11883.15</v>
      </c>
      <c r="Z14">
        <v>12518.2</v>
      </c>
      <c r="AA14">
        <v>10804.95</v>
      </c>
      <c r="AB14">
        <v>12673.7</v>
      </c>
      <c r="AC14" s="2">
        <f>(Table2[[#This Row],[Close Price]]/Table2[[#This Row],[Day Low]])-1</f>
        <v>2.2497961469718497E-2</v>
      </c>
      <c r="AD14" s="2">
        <f>(Table2[[#This Row],[Day High]]/Table2[[#This Row],[Close Price]])-1</f>
        <v>8.3734418108223352E-3</v>
      </c>
      <c r="AE14" s="2">
        <f>(Table2[[#This Row],[Close Price]]/Table2[[#This Row],[Current Week Low]])-1</f>
        <v>4.4693536646428056E-2</v>
      </c>
      <c r="AF14" s="2">
        <f>(Table2[[#This Row],[Current Week High]]/Table2[[#This Row],[Close Price]])-1</f>
        <v>8.3734418108223352E-3</v>
      </c>
      <c r="AG14" s="2">
        <f>(Table2[[#This Row],[Close Price]]/Table2[[#This Row],[Current Month Low]])-1</f>
        <v>0.14894099463671728</v>
      </c>
      <c r="AH14" s="2">
        <f>(Table2[[#This Row],[Current Month High]]/Table2[[#This Row],[Close Price]])-1</f>
        <v>2.0899369675977164E-2</v>
      </c>
      <c r="AI14">
        <v>15.850736049298099</v>
      </c>
      <c r="AJ14">
        <v>218.64909263584701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0.08</v>
      </c>
      <c r="AM14" t="s">
        <v>10340</v>
      </c>
      <c r="AN14">
        <v>3.11</v>
      </c>
      <c r="AO14" t="s">
        <v>10340</v>
      </c>
      <c r="AP14">
        <v>0.169154682418486</v>
      </c>
      <c r="AQ14">
        <f>(Table2[[#This Row],[Sharpe Ratio]]-AVERAGE(Table2[Sharpe Ratio]))/_xlfn.STDEV.P(Table2[Sharpe Ratio])</f>
        <v>1.1896545240978873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8.1137379920028678</v>
      </c>
      <c r="AS14">
        <f>_xlfn.RANK.AVG(Table2[[#This Row],[1Y Return vs Nifty Z-Score]],Table2[1Y Return vs Nifty Z-Score])</f>
        <v>39</v>
      </c>
      <c r="AT14">
        <f>_xlfn.RANK.AVG(Table2[[#This Row],[6M Return vs Nifty Z-Score]],Table2[6M Return vs Nifty Z-Score])</f>
        <v>10</v>
      </c>
      <c r="AU14">
        <f>_xlfn.RANK.AVG(Table2[[#This Row],[Sharpe Ratio Z-Score]],Table2[Sharpe Ratio Z-Score])</f>
        <v>91</v>
      </c>
      <c r="AV14">
        <f>(Table2[[#This Row],[Rank 1Y]]+Table2[[#This Row],[Rank 6M]]+Table2[[#This Row],[Rank Sharpe]])/3</f>
        <v>46.666666666666664</v>
      </c>
    </row>
    <row r="15" spans="1:48" x14ac:dyDescent="0.3">
      <c r="A15" t="s">
        <v>1108</v>
      </c>
      <c r="B15" t="s">
        <v>1109</v>
      </c>
      <c r="C15" t="s">
        <v>10307</v>
      </c>
      <c r="D15" t="s">
        <v>139</v>
      </c>
      <c r="E15">
        <v>11482.787796119999</v>
      </c>
      <c r="F15">
        <v>485.5</v>
      </c>
      <c r="G15">
        <v>353.44589581482097</v>
      </c>
      <c r="H15">
        <f>(Table2[[#This Row],[1Y Return vs Nifty]]-AVERAGE(Table2[1Y Return vs Nifty]))/_xlfn.STDEV.P(Table2[1Y Return vs Nifty])</f>
        <v>4.8663577012173302</v>
      </c>
      <c r="I15">
        <v>20.024495636116001</v>
      </c>
      <c r="J15">
        <f>(Table2[[#This Row],[1M Return vs Nifty]]-AVERAGE(Table2[1M Return vs Nifty]))/_xlfn.STDEV.P(Table2[1M Return vs Nifty])</f>
        <v>1.4183771840063151</v>
      </c>
      <c r="K15">
        <v>79.019263295964606</v>
      </c>
      <c r="L15">
        <f>(Table2[[#This Row],[6M Return vs Nifty]]-AVERAGE(Table2[6M Return vs Nifty]))/_xlfn.STDEV.P(Table2[6M Return vs Nifty])</f>
        <v>2.3934290169292192</v>
      </c>
      <c r="M15">
        <v>-0.301525647159258</v>
      </c>
      <c r="N15">
        <f>(Table2[[#This Row],[1W Return vs Nifty]]-AVERAGE(Table2[1W Return vs Nifty]))/_xlfn.STDEV.P(Table2[1W Return vs Nifty])</f>
        <v>-5.7008800639147643E-2</v>
      </c>
      <c r="O15">
        <v>470</v>
      </c>
      <c r="P15">
        <v>452.53162313959001</v>
      </c>
      <c r="Q15">
        <v>333.25702854995598</v>
      </c>
      <c r="R15">
        <v>63.107503806995602</v>
      </c>
      <c r="S15" s="2">
        <f>(Table2[[#This Row],[Close Price]]-Table2[[#This Row],[20D EMA]])/Table2[[#This Row],[20D EMA]]</f>
        <v>3.2978723404255318E-2</v>
      </c>
      <c r="T15" s="2">
        <f>(Table2[[#This Row],[Close Price]]-Table2[[#This Row],[50D EMA]])/Table2[[#This Row],[50D EMA]]</f>
        <v>7.2853200029825121E-2</v>
      </c>
      <c r="U15" s="2">
        <f>(Table2[[#This Row],[Close Price]]-Table2[[#This Row],[200D EMA]])/Table2[[#This Row],[200D EMA]]</f>
        <v>0.45683349009163499</v>
      </c>
      <c r="V15">
        <v>0.31337803139376602</v>
      </c>
      <c r="W15">
        <v>480.3</v>
      </c>
      <c r="X15">
        <v>491</v>
      </c>
      <c r="Y15">
        <v>470</v>
      </c>
      <c r="Z15">
        <v>491</v>
      </c>
      <c r="AA15">
        <v>445</v>
      </c>
      <c r="AB15">
        <v>500</v>
      </c>
      <c r="AC15" s="2">
        <f>(Table2[[#This Row],[Close Price]]/Table2[[#This Row],[Day Low]])-1</f>
        <v>1.0826566729127629E-2</v>
      </c>
      <c r="AD15" s="2">
        <f>(Table2[[#This Row],[Day High]]/Table2[[#This Row],[Close Price]])-1</f>
        <v>1.1328527291452062E-2</v>
      </c>
      <c r="AE15" s="2">
        <f>(Table2[[#This Row],[Close Price]]/Table2[[#This Row],[Current Week Low]])-1</f>
        <v>3.2978723404255339E-2</v>
      </c>
      <c r="AF15" s="2">
        <f>(Table2[[#This Row],[Current Week High]]/Table2[[#This Row],[Close Price]])-1</f>
        <v>1.1328527291452062E-2</v>
      </c>
      <c r="AG15" s="2">
        <f>(Table2[[#This Row],[Close Price]]/Table2[[#This Row],[Current Month Low]])-1</f>
        <v>9.1011235955056113E-2</v>
      </c>
      <c r="AH15" s="2">
        <f>(Table2[[#This Row],[Current Month High]]/Table2[[#This Row],[Close Price]])-1</f>
        <v>2.9866117404737436E-2</v>
      </c>
      <c r="AI15">
        <v>17.3223480947476</v>
      </c>
      <c r="AJ15">
        <v>384.04785643070699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0.18</v>
      </c>
      <c r="AM15" t="s">
        <v>10340</v>
      </c>
      <c r="AN15">
        <v>0.15</v>
      </c>
      <c r="AO15" t="s">
        <v>10340</v>
      </c>
      <c r="AP15">
        <v>0.152526589968071</v>
      </c>
      <c r="AQ15">
        <f>(Table2[[#This Row],[Sharpe Ratio]]-AVERAGE(Table2[Sharpe Ratio]))/_xlfn.STDEV.P(Table2[Sharpe Ratio])</f>
        <v>0.99927512303504895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9.6204302245487643</v>
      </c>
      <c r="AS15">
        <f>_xlfn.RANK.AVG(Table2[[#This Row],[1Y Return vs Nifty Z-Score]],Table2[1Y Return vs Nifty Z-Score])</f>
        <v>3</v>
      </c>
      <c r="AT15">
        <f>_xlfn.RANK.AVG(Table2[[#This Row],[6M Return vs Nifty Z-Score]],Table2[6M Return vs Nifty Z-Score])</f>
        <v>17</v>
      </c>
      <c r="AU15">
        <f>_xlfn.RANK.AVG(Table2[[#This Row],[Sharpe Ratio Z-Score]],Table2[Sharpe Ratio Z-Score])</f>
        <v>120</v>
      </c>
      <c r="AV15">
        <f>(Table2[[#This Row],[Rank 1Y]]+Table2[[#This Row],[Rank 6M]]+Table2[[#This Row],[Rank Sharpe]])/3</f>
        <v>46.666666666666664</v>
      </c>
    </row>
    <row r="16" spans="1:48" x14ac:dyDescent="0.3">
      <c r="A16" t="s">
        <v>87</v>
      </c>
      <c r="B16" t="s">
        <v>88</v>
      </c>
      <c r="C16" t="s">
        <v>10305</v>
      </c>
      <c r="D16" t="s">
        <v>89</v>
      </c>
      <c r="E16">
        <v>316735.18387499999</v>
      </c>
      <c r="F16">
        <v>4731.1499999999996</v>
      </c>
      <c r="G16">
        <v>119.92550440652499</v>
      </c>
      <c r="H16">
        <f>(Table2[[#This Row],[1Y Return vs Nifty]]-AVERAGE(Table2[1Y Return vs Nifty]))/_xlfn.STDEV.P(Table2[1Y Return vs Nifty])</f>
        <v>1.3132957047600808</v>
      </c>
      <c r="I16">
        <v>-1.05883769721724</v>
      </c>
      <c r="J16">
        <f>(Table2[[#This Row],[1M Return vs Nifty]]-AVERAGE(Table2[1M Return vs Nifty]))/_xlfn.STDEV.P(Table2[1M Return vs Nifty])</f>
        <v>-0.40514269880071924</v>
      </c>
      <c r="K16">
        <v>48.173262812886598</v>
      </c>
      <c r="L16">
        <f>(Table2[[#This Row],[6M Return vs Nifty]]-AVERAGE(Table2[6M Return vs Nifty]))/_xlfn.STDEV.P(Table2[6M Return vs Nifty])</f>
        <v>1.3543331454153511</v>
      </c>
      <c r="M16">
        <v>-1.9079812023126099</v>
      </c>
      <c r="N16">
        <f>(Table2[[#This Row],[1W Return vs Nifty]]-AVERAGE(Table2[1W Return vs Nifty]))/_xlfn.STDEV.P(Table2[1W Return vs Nifty])</f>
        <v>-0.39435762327256707</v>
      </c>
      <c r="O16">
        <v>4805.7299999999996</v>
      </c>
      <c r="P16">
        <v>4844.2197334913899</v>
      </c>
      <c r="Q16">
        <v>3878.9260373613101</v>
      </c>
      <c r="R16">
        <v>46.439680315067399</v>
      </c>
      <c r="S16" s="2">
        <f>(Table2[[#This Row],[Close Price]]-Table2[[#This Row],[20D EMA]])/Table2[[#This Row],[20D EMA]]</f>
        <v>-1.5518974224519467E-2</v>
      </c>
      <c r="T16" s="2">
        <f>(Table2[[#This Row],[Close Price]]-Table2[[#This Row],[50D EMA]])/Table2[[#This Row],[50D EMA]]</f>
        <v>-2.3341165288118991E-2</v>
      </c>
      <c r="U16" s="2">
        <f>(Table2[[#This Row],[Close Price]]-Table2[[#This Row],[200D EMA]])/Table2[[#This Row],[200D EMA]]</f>
        <v>0.2197061646523237</v>
      </c>
      <c r="V16">
        <v>0.47587342601997601</v>
      </c>
      <c r="W16">
        <v>4702.3</v>
      </c>
      <c r="X16">
        <v>4772.6000000000004</v>
      </c>
      <c r="Y16">
        <v>4683.6000000000004</v>
      </c>
      <c r="Z16">
        <v>4858</v>
      </c>
      <c r="AA16">
        <v>4480.1000000000004</v>
      </c>
      <c r="AB16">
        <v>4946.8999999999996</v>
      </c>
      <c r="AC16" s="2">
        <f>(Table2[[#This Row],[Close Price]]/Table2[[#This Row],[Day Low]])-1</f>
        <v>6.1352954936944037E-3</v>
      </c>
      <c r="AD16" s="2">
        <f>(Table2[[#This Row],[Day High]]/Table2[[#This Row],[Close Price]])-1</f>
        <v>8.7610834575104768E-3</v>
      </c>
      <c r="AE16" s="2">
        <f>(Table2[[#This Row],[Close Price]]/Table2[[#This Row],[Current Week Low]])-1</f>
        <v>1.0152446835767215E-2</v>
      </c>
      <c r="AF16" s="2">
        <f>(Table2[[#This Row],[Current Week High]]/Table2[[#This Row],[Close Price]])-1</f>
        <v>2.6811663126301344E-2</v>
      </c>
      <c r="AG16" s="2">
        <f>(Table2[[#This Row],[Close Price]]/Table2[[#This Row],[Current Month Low]])-1</f>
        <v>5.6036695609472886E-2</v>
      </c>
      <c r="AH16" s="2">
        <f>(Table2[[#This Row],[Current Month High]]/Table2[[#This Row],[Close Price]])-1</f>
        <v>4.5602020650370445E-2</v>
      </c>
      <c r="AI16">
        <v>19.944410978303299</v>
      </c>
      <c r="AJ16">
        <v>167.629256703246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0</v>
      </c>
      <c r="AM16">
        <v>0</v>
      </c>
      <c r="AN16">
        <v>0.75</v>
      </c>
      <c r="AO16" t="s">
        <v>10340</v>
      </c>
      <c r="AP16">
        <v>0.24792673517288299</v>
      </c>
      <c r="AQ16">
        <f>(Table2[[#This Row],[Sharpe Ratio]]-AVERAGE(Table2[Sharpe Ratio]))/_xlfn.STDEV.P(Table2[Sharpe Ratio])</f>
        <v>2.0915364608619647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69</v>
      </c>
      <c r="AT16">
        <f>_xlfn.RANK.AVG(Table2[[#This Row],[6M Return vs Nifty Z-Score]],Table2[6M Return vs Nifty Z-Score])</f>
        <v>66</v>
      </c>
      <c r="AU16">
        <f>_xlfn.RANK.AVG(Table2[[#This Row],[Sharpe Ratio Z-Score]],Table2[Sharpe Ratio Z-Score])</f>
        <v>9</v>
      </c>
      <c r="AV16">
        <f>(Table2[[#This Row],[Rank 1Y]]+Table2[[#This Row],[Rank 6M]]+Table2[[#This Row],[Rank Sharpe]])/3</f>
        <v>48</v>
      </c>
    </row>
    <row r="17" spans="1:48" x14ac:dyDescent="0.3">
      <c r="A17" t="s">
        <v>244</v>
      </c>
      <c r="B17" t="s">
        <v>245</v>
      </c>
      <c r="C17" t="s">
        <v>10293</v>
      </c>
      <c r="D17" t="s">
        <v>57</v>
      </c>
      <c r="E17">
        <v>109421.906100569</v>
      </c>
      <c r="F17">
        <v>671.3</v>
      </c>
      <c r="G17">
        <v>218.30734892242</v>
      </c>
      <c r="H17">
        <f>(Table2[[#This Row],[1Y Return vs Nifty]]-AVERAGE(Table2[1Y Return vs Nifty]))/_xlfn.STDEV.P(Table2[1Y Return vs Nifty])</f>
        <v>2.8101962143160715</v>
      </c>
      <c r="I17">
        <v>19.042336849318499</v>
      </c>
      <c r="J17">
        <f>(Table2[[#This Row],[1M Return vs Nifty]]-AVERAGE(Table2[1M Return vs Nifty]))/_xlfn.STDEV.P(Table2[1M Return vs Nifty])</f>
        <v>1.3334292278419408</v>
      </c>
      <c r="K17">
        <v>59.758592025311501</v>
      </c>
      <c r="L17">
        <f>(Table2[[#This Row],[6M Return vs Nifty]]-AVERAGE(Table2[6M Return vs Nifty]))/_xlfn.STDEV.P(Table2[6M Return vs Nifty])</f>
        <v>1.7446031177368477</v>
      </c>
      <c r="M17">
        <v>-4.56202381282022</v>
      </c>
      <c r="N17">
        <f>(Table2[[#This Row],[1W Return vs Nifty]]-AVERAGE(Table2[1W Return vs Nifty]))/_xlfn.STDEV.P(Table2[1W Return vs Nifty])</f>
        <v>-0.95169526451730146</v>
      </c>
      <c r="O17">
        <v>627.4</v>
      </c>
      <c r="P17">
        <v>564.18975018536696</v>
      </c>
      <c r="Q17">
        <v>413.95043901828097</v>
      </c>
      <c r="R17">
        <v>63.265662334021499</v>
      </c>
      <c r="S17" s="2">
        <f>(Table2[[#This Row],[Close Price]]-Table2[[#This Row],[20D EMA]])/Table2[[#This Row],[20D EMA]]</f>
        <v>6.9971310168951195E-2</v>
      </c>
      <c r="T17" s="2">
        <f>(Table2[[#This Row],[Close Price]]-Table2[[#This Row],[50D EMA]])/Table2[[#This Row],[50D EMA]]</f>
        <v>0.18984791868239623</v>
      </c>
      <c r="U17" s="2">
        <f>(Table2[[#This Row],[Close Price]]-Table2[[#This Row],[200D EMA]])/Table2[[#This Row],[200D EMA]]</f>
        <v>0.62169172133757267</v>
      </c>
      <c r="V17">
        <v>1.41812513637759</v>
      </c>
      <c r="W17">
        <v>670.05</v>
      </c>
      <c r="X17">
        <v>683</v>
      </c>
      <c r="Y17">
        <v>670.05</v>
      </c>
      <c r="Z17">
        <v>702.3</v>
      </c>
      <c r="AA17">
        <v>568.29999999999995</v>
      </c>
      <c r="AB17">
        <v>714.3</v>
      </c>
      <c r="AC17" s="2">
        <f>(Table2[[#This Row],[Close Price]]/Table2[[#This Row],[Day Low]])-1</f>
        <v>1.8655324229535086E-3</v>
      </c>
      <c r="AD17" s="2">
        <f>(Table2[[#This Row],[Day High]]/Table2[[#This Row],[Close Price]])-1</f>
        <v>1.7428869357962284E-2</v>
      </c>
      <c r="AE17" s="2">
        <f>(Table2[[#This Row],[Close Price]]/Table2[[#This Row],[Current Week Low]])-1</f>
        <v>1.8655324229535086E-3</v>
      </c>
      <c r="AF17" s="2">
        <f>(Table2[[#This Row],[Current Week High]]/Table2[[#This Row],[Close Price]])-1</f>
        <v>4.6179055563831284E-2</v>
      </c>
      <c r="AG17" s="2">
        <f>(Table2[[#This Row],[Close Price]]/Table2[[#This Row],[Current Month Low]])-1</f>
        <v>0.18124230160126698</v>
      </c>
      <c r="AH17" s="2">
        <f>(Table2[[#This Row],[Current Month High]]/Table2[[#This Row],[Close Price]])-1</f>
        <v>6.4054819007895114E-2</v>
      </c>
      <c r="AI17">
        <v>6.4054819007895096</v>
      </c>
      <c r="AJ17">
        <v>272.255083179297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0.46</v>
      </c>
      <c r="AM17" t="s">
        <v>10340</v>
      </c>
      <c r="AN17">
        <v>10.78</v>
      </c>
      <c r="AO17" t="s">
        <v>10340</v>
      </c>
      <c r="AP17">
        <v>0.169640330844985</v>
      </c>
      <c r="AQ17">
        <f>(Table2[[#This Row],[Sharpe Ratio]]-AVERAGE(Table2[Sharpe Ratio]))/_xlfn.STDEV.P(Table2[Sharpe Ratio])</f>
        <v>1.1952148405827576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6.1317481359603159</v>
      </c>
      <c r="AS17">
        <f>_xlfn.RANK.AVG(Table2[[#This Row],[1Y Return vs Nifty Z-Score]],Table2[1Y Return vs Nifty Z-Score])</f>
        <v>14</v>
      </c>
      <c r="AT17">
        <f>_xlfn.RANK.AVG(Table2[[#This Row],[6M Return vs Nifty Z-Score]],Table2[6M Return vs Nifty Z-Score])</f>
        <v>43</v>
      </c>
      <c r="AU17">
        <f>_xlfn.RANK.AVG(Table2[[#This Row],[Sharpe Ratio Z-Score]],Table2[Sharpe Ratio Z-Score])</f>
        <v>88</v>
      </c>
      <c r="AV17">
        <f>(Table2[[#This Row],[Rank 1Y]]+Table2[[#This Row],[Rank 6M]]+Table2[[#This Row],[Rank Sharpe]])/3</f>
        <v>48.333333333333336</v>
      </c>
    </row>
    <row r="18" spans="1:48" x14ac:dyDescent="0.3">
      <c r="A18" t="s">
        <v>618</v>
      </c>
      <c r="B18" t="s">
        <v>619</v>
      </c>
      <c r="C18" t="s">
        <v>10297</v>
      </c>
      <c r="D18" t="s">
        <v>43</v>
      </c>
      <c r="E18">
        <v>30269.672523099998</v>
      </c>
      <c r="F18">
        <v>5657.35</v>
      </c>
      <c r="G18">
        <v>130.34365947802601</v>
      </c>
      <c r="H18">
        <f>(Table2[[#This Row],[1Y Return vs Nifty]]-AVERAGE(Table2[1Y Return vs Nifty]))/_xlfn.STDEV.P(Table2[1Y Return vs Nifty])</f>
        <v>1.4718101309928968</v>
      </c>
      <c r="I18">
        <v>39.037669288810697</v>
      </c>
      <c r="J18">
        <f>(Table2[[#This Row],[1M Return vs Nifty]]-AVERAGE(Table2[1M Return vs Nifty]))/_xlfn.STDEV.P(Table2[1M Return vs Nifty])</f>
        <v>3.0628467582807075</v>
      </c>
      <c r="K18">
        <v>102.21436429178701</v>
      </c>
      <c r="L18">
        <f>(Table2[[#This Row],[6M Return vs Nifty]]-AVERAGE(Table2[6M Return vs Nifty]))/_xlfn.STDEV.P(Table2[6M Return vs Nifty])</f>
        <v>3.1747923478845075</v>
      </c>
      <c r="M18">
        <v>32.386224656924398</v>
      </c>
      <c r="N18">
        <f>(Table2[[#This Row],[1W Return vs Nifty]]-AVERAGE(Table2[1W Return vs Nifty]))/_xlfn.STDEV.P(Table2[1W Return vs Nifty])</f>
        <v>6.807279504283902</v>
      </c>
      <c r="O18">
        <v>4623.72</v>
      </c>
      <c r="P18">
        <v>4300.9185207579803</v>
      </c>
      <c r="Q18">
        <v>3369.98218052726</v>
      </c>
      <c r="R18">
        <v>89.216530384421702</v>
      </c>
      <c r="S18" s="2">
        <f>(Table2[[#This Row],[Close Price]]-Table2[[#This Row],[20D EMA]])/Table2[[#This Row],[20D EMA]]</f>
        <v>0.22354943638455618</v>
      </c>
      <c r="T18" s="2">
        <f>(Table2[[#This Row],[Close Price]]-Table2[[#This Row],[50D EMA]])/Table2[[#This Row],[50D EMA]]</f>
        <v>0.3153818126745091</v>
      </c>
      <c r="U18" s="2">
        <f>(Table2[[#This Row],[Close Price]]-Table2[[#This Row],[200D EMA]])/Table2[[#This Row],[200D EMA]]</f>
        <v>0.6787477490800452</v>
      </c>
      <c r="V18">
        <v>2.0619586239923602</v>
      </c>
      <c r="W18">
        <v>5555.75</v>
      </c>
      <c r="X18">
        <v>5776.85</v>
      </c>
      <c r="Y18">
        <v>4520</v>
      </c>
      <c r="Z18">
        <v>5990</v>
      </c>
      <c r="AA18">
        <v>3965.5</v>
      </c>
      <c r="AB18">
        <v>5990</v>
      </c>
      <c r="AC18" s="2">
        <f>(Table2[[#This Row],[Close Price]]/Table2[[#This Row],[Day Low]])-1</f>
        <v>1.8287359942402048E-2</v>
      </c>
      <c r="AD18" s="2">
        <f>(Table2[[#This Row],[Day High]]/Table2[[#This Row],[Close Price]])-1</f>
        <v>2.1122963931876182E-2</v>
      </c>
      <c r="AE18" s="2">
        <f>(Table2[[#This Row],[Close Price]]/Table2[[#This Row],[Current Week Low]])-1</f>
        <v>0.25162610619469028</v>
      </c>
      <c r="AF18" s="2">
        <f>(Table2[[#This Row],[Current Week High]]/Table2[[#This Row],[Close Price]])-1</f>
        <v>5.8799614660574262E-2</v>
      </c>
      <c r="AG18" s="2">
        <f>(Table2[[#This Row],[Close Price]]/Table2[[#This Row],[Current Month Low]])-1</f>
        <v>0.42664228974908602</v>
      </c>
      <c r="AH18" s="2">
        <f>(Table2[[#This Row],[Current Month High]]/Table2[[#This Row],[Close Price]])-1</f>
        <v>5.8799614660574262E-2</v>
      </c>
      <c r="AI18">
        <v>5.87996146605742</v>
      </c>
      <c r="AJ18">
        <v>183.98925756739101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0.25</v>
      </c>
      <c r="AM18" t="s">
        <v>10340</v>
      </c>
      <c r="AN18">
        <v>35.24</v>
      </c>
      <c r="AO18" t="s">
        <v>10340</v>
      </c>
      <c r="AP18">
        <v>0.17330549782931101</v>
      </c>
      <c r="AQ18">
        <f>(Table2[[#This Row],[Sharpe Ratio]]-AVERAGE(Table2[Sharpe Ratio]))/_xlfn.STDEV.P(Table2[Sharpe Ratio])</f>
        <v>1.2371783007542736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15.753907042196285</v>
      </c>
      <c r="AS18">
        <f>_xlfn.RANK.AVG(Table2[[#This Row],[1Y Return vs Nifty Z-Score]],Table2[1Y Return vs Nifty Z-Score])</f>
        <v>58</v>
      </c>
      <c r="AT18">
        <f>_xlfn.RANK.AVG(Table2[[#This Row],[6M Return vs Nifty Z-Score]],Table2[6M Return vs Nifty Z-Score])</f>
        <v>9</v>
      </c>
      <c r="AU18">
        <f>_xlfn.RANK.AVG(Table2[[#This Row],[Sharpe Ratio Z-Score]],Table2[Sharpe Ratio Z-Score])</f>
        <v>82</v>
      </c>
      <c r="AV18">
        <f>(Table2[[#This Row],[Rank 1Y]]+Table2[[#This Row],[Rank 6M]]+Table2[[#This Row],[Rank Sharpe]])/3</f>
        <v>49.666666666666664</v>
      </c>
    </row>
    <row r="19" spans="1:48" x14ac:dyDescent="0.3">
      <c r="A19" t="s">
        <v>1019</v>
      </c>
      <c r="B19" t="s">
        <v>1020</v>
      </c>
      <c r="C19" t="s">
        <v>10301</v>
      </c>
      <c r="D19" t="s">
        <v>130</v>
      </c>
      <c r="E19">
        <v>13608.988838019999</v>
      </c>
      <c r="F19">
        <v>921.7</v>
      </c>
      <c r="G19">
        <v>106.062090079125</v>
      </c>
      <c r="H19">
        <f>(Table2[[#This Row],[1Y Return vs Nifty]]-AVERAGE(Table2[1Y Return vs Nifty]))/_xlfn.STDEV.P(Table2[1Y Return vs Nifty])</f>
        <v>1.1023609324656047</v>
      </c>
      <c r="I19">
        <v>21.115097041999899</v>
      </c>
      <c r="J19">
        <f>(Table2[[#This Row],[1M Return vs Nifty]]-AVERAGE(Table2[1M Return vs Nifty]))/_xlfn.STDEV.P(Table2[1M Return vs Nifty])</f>
        <v>1.5127044574219637</v>
      </c>
      <c r="K19">
        <v>71.477848132587695</v>
      </c>
      <c r="L19">
        <f>(Table2[[#This Row],[6M Return vs Nifty]]-AVERAGE(Table2[6M Return vs Nifty]))/_xlfn.STDEV.P(Table2[6M Return vs Nifty])</f>
        <v>2.1393846274163559</v>
      </c>
      <c r="M19">
        <v>-0.74311715878999196</v>
      </c>
      <c r="N19">
        <f>(Table2[[#This Row],[1W Return vs Nifty]]-AVERAGE(Table2[1W Return vs Nifty]))/_xlfn.STDEV.P(Table2[1W Return vs Nifty])</f>
        <v>-0.14974113677858061</v>
      </c>
      <c r="O19">
        <v>895.11</v>
      </c>
      <c r="P19">
        <v>805.79980142111401</v>
      </c>
      <c r="Q19">
        <v>595.19569705279503</v>
      </c>
      <c r="R19">
        <v>63.640392124154602</v>
      </c>
      <c r="S19" s="2">
        <f>(Table2[[#This Row],[Close Price]]-Table2[[#This Row],[20D EMA]])/Table2[[#This Row],[20D EMA]]</f>
        <v>2.9705846208845876E-2</v>
      </c>
      <c r="T19" s="2">
        <f>(Table2[[#This Row],[Close Price]]-Table2[[#This Row],[50D EMA]])/Table2[[#This Row],[50D EMA]]</f>
        <v>0.1438324983134566</v>
      </c>
      <c r="U19" s="2">
        <f>(Table2[[#This Row],[Close Price]]-Table2[[#This Row],[200D EMA]])/Table2[[#This Row],[200D EMA]]</f>
        <v>0.5485663027537705</v>
      </c>
      <c r="V19">
        <v>1.1147280151149599</v>
      </c>
      <c r="W19">
        <v>920</v>
      </c>
      <c r="X19">
        <v>951.7</v>
      </c>
      <c r="Y19">
        <v>920</v>
      </c>
      <c r="Z19">
        <v>961.55</v>
      </c>
      <c r="AA19">
        <v>853.2</v>
      </c>
      <c r="AB19">
        <v>999</v>
      </c>
      <c r="AC19" s="2">
        <f>(Table2[[#This Row],[Close Price]]/Table2[[#This Row],[Day Low]])-1</f>
        <v>1.8478260869565499E-3</v>
      </c>
      <c r="AD19" s="2">
        <f>(Table2[[#This Row],[Day High]]/Table2[[#This Row],[Close Price]])-1</f>
        <v>3.2548551589454355E-2</v>
      </c>
      <c r="AE19" s="2">
        <f>(Table2[[#This Row],[Close Price]]/Table2[[#This Row],[Current Week Low]])-1</f>
        <v>1.8478260869565499E-3</v>
      </c>
      <c r="AF19" s="2">
        <f>(Table2[[#This Row],[Current Week High]]/Table2[[#This Row],[Close Price]])-1</f>
        <v>4.3235326027991627E-2</v>
      </c>
      <c r="AG19" s="2">
        <f>(Table2[[#This Row],[Close Price]]/Table2[[#This Row],[Current Month Low]])-1</f>
        <v>8.0285982184716387E-2</v>
      </c>
      <c r="AH19" s="2">
        <f>(Table2[[#This Row],[Current Month High]]/Table2[[#This Row],[Close Price]])-1</f>
        <v>8.3866767928827191E-2</v>
      </c>
      <c r="AI19">
        <v>8.3866767928827102</v>
      </c>
      <c r="AJ19">
        <v>146.37797380379499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0.75</v>
      </c>
      <c r="AM19" t="s">
        <v>10340</v>
      </c>
      <c r="AN19">
        <v>-0.16</v>
      </c>
      <c r="AO19" t="s">
        <v>10339</v>
      </c>
      <c r="AP19">
        <v>0.198830650207312</v>
      </c>
      <c r="AQ19">
        <f>(Table2[[#This Row],[Sharpe Ratio]]-AVERAGE(Table2[Sharpe Ratio]))/_xlfn.STDEV.P(Table2[Sharpe Ratio])</f>
        <v>1.529422479468846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6.1341313599941891</v>
      </c>
      <c r="AS19">
        <f>_xlfn.RANK.AVG(Table2[[#This Row],[1Y Return vs Nifty Z-Score]],Table2[1Y Return vs Nifty Z-Score])</f>
        <v>91</v>
      </c>
      <c r="AT19">
        <f>_xlfn.RANK.AVG(Table2[[#This Row],[6M Return vs Nifty Z-Score]],Table2[6M Return vs Nifty Z-Score])</f>
        <v>25</v>
      </c>
      <c r="AU19">
        <f>_xlfn.RANK.AVG(Table2[[#This Row],[Sharpe Ratio Z-Score]],Table2[Sharpe Ratio Z-Score])</f>
        <v>42</v>
      </c>
      <c r="AV19">
        <f>(Table2[[#This Row],[Rank 1Y]]+Table2[[#This Row],[Rank 6M]]+Table2[[#This Row],[Rank Sharpe]])/3</f>
        <v>52.666666666666664</v>
      </c>
    </row>
    <row r="20" spans="1:48" x14ac:dyDescent="0.3">
      <c r="A20" t="s">
        <v>1321</v>
      </c>
      <c r="B20" t="s">
        <v>1322</v>
      </c>
      <c r="C20" t="s">
        <v>10313</v>
      </c>
      <c r="D20" t="s">
        <v>1323</v>
      </c>
      <c r="E20">
        <v>8451.6791651999993</v>
      </c>
      <c r="F20">
        <v>1352.9</v>
      </c>
      <c r="G20">
        <v>142.45115898052899</v>
      </c>
      <c r="H20">
        <f>(Table2[[#This Row],[1Y Return vs Nifty]]-AVERAGE(Table2[1Y Return vs Nifty]))/_xlfn.STDEV.P(Table2[1Y Return vs Nifty])</f>
        <v>1.6560282889663169</v>
      </c>
      <c r="I20">
        <v>11.3385452228929</v>
      </c>
      <c r="J20">
        <f>(Table2[[#This Row],[1M Return vs Nifty]]-AVERAGE(Table2[1M Return vs Nifty]))/_xlfn.STDEV.P(Table2[1M Return vs Nifty])</f>
        <v>0.66712011145666905</v>
      </c>
      <c r="K20">
        <v>76.8134189695282</v>
      </c>
      <c r="L20">
        <f>(Table2[[#This Row],[6M Return vs Nifty]]-AVERAGE(Table2[6M Return vs Nifty]))/_xlfn.STDEV.P(Table2[6M Return vs Nifty])</f>
        <v>2.319121693551597</v>
      </c>
      <c r="M20">
        <v>1.5352843708605</v>
      </c>
      <c r="N20">
        <f>(Table2[[#This Row],[1W Return vs Nifty]]-AVERAGE(Table2[1W Return vs Nifty]))/_xlfn.STDEV.P(Table2[1W Return vs Nifty])</f>
        <v>0.3287134778219481</v>
      </c>
      <c r="O20">
        <v>1310.56</v>
      </c>
      <c r="P20">
        <v>1239.25880784741</v>
      </c>
      <c r="Q20">
        <v>929.84038011955295</v>
      </c>
      <c r="R20">
        <v>59.199207571905703</v>
      </c>
      <c r="S20" s="2">
        <f>(Table2[[#This Row],[Close Price]]-Table2[[#This Row],[20D EMA]])/Table2[[#This Row],[20D EMA]]</f>
        <v>3.2306800146502369E-2</v>
      </c>
      <c r="T20" s="2">
        <f>(Table2[[#This Row],[Close Price]]-Table2[[#This Row],[50D EMA]])/Table2[[#This Row],[50D EMA]]</f>
        <v>9.1700935618109172E-2</v>
      </c>
      <c r="U20" s="2">
        <f>(Table2[[#This Row],[Close Price]]-Table2[[#This Row],[200D EMA]])/Table2[[#This Row],[200D EMA]]</f>
        <v>0.45498090739622732</v>
      </c>
      <c r="V20">
        <v>0.70504732954300198</v>
      </c>
      <c r="W20">
        <v>1342</v>
      </c>
      <c r="X20">
        <v>1383.15</v>
      </c>
      <c r="Y20">
        <v>1322.75</v>
      </c>
      <c r="Z20">
        <v>1420</v>
      </c>
      <c r="AA20">
        <v>1203.7</v>
      </c>
      <c r="AB20">
        <v>1420</v>
      </c>
      <c r="AC20" s="2">
        <f>(Table2[[#This Row],[Close Price]]/Table2[[#This Row],[Day Low]])-1</f>
        <v>8.1222056631893302E-3</v>
      </c>
      <c r="AD20" s="2">
        <f>(Table2[[#This Row],[Day High]]/Table2[[#This Row],[Close Price]])-1</f>
        <v>2.2359376154926558E-2</v>
      </c>
      <c r="AE20" s="2">
        <f>(Table2[[#This Row],[Close Price]]/Table2[[#This Row],[Current Week Low]])-1</f>
        <v>2.279342279342278E-2</v>
      </c>
      <c r="AF20" s="2">
        <f>(Table2[[#This Row],[Current Week High]]/Table2[[#This Row],[Close Price]])-1</f>
        <v>4.9597161652745969E-2</v>
      </c>
      <c r="AG20" s="2">
        <f>(Table2[[#This Row],[Close Price]]/Table2[[#This Row],[Current Month Low]])-1</f>
        <v>0.12395115061892503</v>
      </c>
      <c r="AH20" s="2">
        <f>(Table2[[#This Row],[Current Month High]]/Table2[[#This Row],[Close Price]])-1</f>
        <v>4.9597161652745969E-2</v>
      </c>
      <c r="AI20">
        <v>4.9597161652745898</v>
      </c>
      <c r="AJ20">
        <v>210.69009071075899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</v>
      </c>
      <c r="AM20">
        <v>0</v>
      </c>
      <c r="AN20">
        <v>2.42</v>
      </c>
      <c r="AO20" t="s">
        <v>10340</v>
      </c>
      <c r="AP20">
        <v>0.16347315961212999</v>
      </c>
      <c r="AQ20">
        <f>(Table2[[#This Row],[Sharpe Ratio]]-AVERAGE(Table2[Sharpe Ratio]))/_xlfn.STDEV.P(Table2[Sharpe Ratio])</f>
        <v>1.124605276132471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6.0955888479290019</v>
      </c>
      <c r="AS20">
        <f>_xlfn.RANK.AVG(Table2[[#This Row],[1Y Return vs Nifty Z-Score]],Table2[1Y Return vs Nifty Z-Score])</f>
        <v>45</v>
      </c>
      <c r="AT20">
        <f>_xlfn.RANK.AVG(Table2[[#This Row],[6M Return vs Nifty Z-Score]],Table2[6M Return vs Nifty Z-Score])</f>
        <v>21</v>
      </c>
      <c r="AU20">
        <f>_xlfn.RANK.AVG(Table2[[#This Row],[Sharpe Ratio Z-Score]],Table2[Sharpe Ratio Z-Score])</f>
        <v>99</v>
      </c>
      <c r="AV20">
        <f>(Table2[[#This Row],[Rank 1Y]]+Table2[[#This Row],[Rank 6M]]+Table2[[#This Row],[Rank Sharpe]])/3</f>
        <v>55</v>
      </c>
    </row>
    <row r="21" spans="1:48" x14ac:dyDescent="0.3">
      <c r="A21" t="s">
        <v>1281</v>
      </c>
      <c r="B21" t="s">
        <v>1282</v>
      </c>
      <c r="C21" t="s">
        <v>10305</v>
      </c>
      <c r="D21" t="s">
        <v>356</v>
      </c>
      <c r="E21">
        <v>8825.2713767400001</v>
      </c>
      <c r="F21">
        <v>394.25</v>
      </c>
      <c r="G21">
        <v>147.87935712371899</v>
      </c>
      <c r="H21">
        <f>(Table2[[#This Row],[1Y Return vs Nifty]]-AVERAGE(Table2[1Y Return vs Nifty]))/_xlfn.STDEV.P(Table2[1Y Return vs Nifty])</f>
        <v>1.7386194683296923</v>
      </c>
      <c r="I21">
        <v>20.987112458545901</v>
      </c>
      <c r="J21">
        <f>(Table2[[#This Row],[1M Return vs Nifty]]-AVERAGE(Table2[1M Return vs Nifty]))/_xlfn.STDEV.P(Table2[1M Return vs Nifty])</f>
        <v>1.5016349349260996</v>
      </c>
      <c r="K21">
        <v>67.835432906253899</v>
      </c>
      <c r="L21">
        <f>(Table2[[#This Row],[6M Return vs Nifty]]-AVERAGE(Table2[6M Return vs Nifty]))/_xlfn.STDEV.P(Table2[6M Return vs Nifty])</f>
        <v>2.0166841617239228</v>
      </c>
      <c r="M21">
        <v>9.5187347048792201</v>
      </c>
      <c r="N21">
        <f>(Table2[[#This Row],[1W Return vs Nifty]]-AVERAGE(Table2[1W Return vs Nifty]))/_xlfn.STDEV.P(Table2[1W Return vs Nifty])</f>
        <v>2.005204036240479</v>
      </c>
      <c r="O21">
        <v>353.38</v>
      </c>
      <c r="P21">
        <v>330.970512712718</v>
      </c>
      <c r="Q21">
        <v>257.37411838077003</v>
      </c>
      <c r="R21">
        <v>77.451417860802295</v>
      </c>
      <c r="S21" s="2">
        <f>(Table2[[#This Row],[Close Price]]-Table2[[#This Row],[20D EMA]])/Table2[[#This Row],[20D EMA]]</f>
        <v>0.11565453619333298</v>
      </c>
      <c r="T21" s="2">
        <f>(Table2[[#This Row],[Close Price]]-Table2[[#This Row],[50D EMA]])/Table2[[#This Row],[50D EMA]]</f>
        <v>0.19119373133463557</v>
      </c>
      <c r="U21" s="2">
        <f>(Table2[[#This Row],[Close Price]]-Table2[[#This Row],[200D EMA]])/Table2[[#This Row],[200D EMA]]</f>
        <v>0.53181680613561177</v>
      </c>
      <c r="V21">
        <v>1.2982899989538601</v>
      </c>
      <c r="W21">
        <v>388.1</v>
      </c>
      <c r="X21">
        <v>395.9</v>
      </c>
      <c r="Y21">
        <v>383</v>
      </c>
      <c r="Z21">
        <v>403</v>
      </c>
      <c r="AA21">
        <v>303.25</v>
      </c>
      <c r="AB21">
        <v>403</v>
      </c>
      <c r="AC21" s="2">
        <f>(Table2[[#This Row],[Close Price]]/Table2[[#This Row],[Day Low]])-1</f>
        <v>1.5846431332130928E-2</v>
      </c>
      <c r="AD21" s="2">
        <f>(Table2[[#This Row],[Day High]]/Table2[[#This Row],[Close Price]])-1</f>
        <v>4.1851616994292851E-3</v>
      </c>
      <c r="AE21" s="2">
        <f>(Table2[[#This Row],[Close Price]]/Table2[[#This Row],[Current Week Low]])-1</f>
        <v>2.9373368146214052E-2</v>
      </c>
      <c r="AF21" s="2">
        <f>(Table2[[#This Row],[Current Week High]]/Table2[[#This Row],[Close Price]])-1</f>
        <v>2.2194039315155401E-2</v>
      </c>
      <c r="AG21" s="2">
        <f>(Table2[[#This Row],[Close Price]]/Table2[[#This Row],[Current Month Low]])-1</f>
        <v>0.30008244023083264</v>
      </c>
      <c r="AH21" s="2">
        <f>(Table2[[#This Row],[Current Month High]]/Table2[[#This Row],[Close Price]])-1</f>
        <v>2.2194039315155401E-2</v>
      </c>
      <c r="AI21">
        <v>2.2194039315155401</v>
      </c>
      <c r="AJ21">
        <v>186.62304616502999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0.26</v>
      </c>
      <c r="AM21" t="s">
        <v>10340</v>
      </c>
      <c r="AN21">
        <v>18.89</v>
      </c>
      <c r="AO21" t="s">
        <v>10340</v>
      </c>
      <c r="AP21">
        <v>0.164794615309453</v>
      </c>
      <c r="AQ21">
        <f>(Table2[[#This Row],[Sharpe Ratio]]-AVERAGE(Table2[Sharpe Ratio]))/_xlfn.STDEV.P(Table2[Sharpe Ratio])</f>
        <v>1.1397349697481178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8.4018775709683116</v>
      </c>
      <c r="AS21">
        <f>_xlfn.RANK.AVG(Table2[[#This Row],[1Y Return vs Nifty Z-Score]],Table2[1Y Return vs Nifty Z-Score])</f>
        <v>43</v>
      </c>
      <c r="AT21">
        <f>_xlfn.RANK.AVG(Table2[[#This Row],[6M Return vs Nifty Z-Score]],Table2[6M Return vs Nifty Z-Score])</f>
        <v>28</v>
      </c>
      <c r="AU21">
        <f>_xlfn.RANK.AVG(Table2[[#This Row],[Sharpe Ratio Z-Score]],Table2[Sharpe Ratio Z-Score])</f>
        <v>97</v>
      </c>
      <c r="AV21">
        <f>(Table2[[#This Row],[Rank 1Y]]+Table2[[#This Row],[Rank 6M]]+Table2[[#This Row],[Rank Sharpe]])/3</f>
        <v>56</v>
      </c>
    </row>
    <row r="22" spans="1:48" x14ac:dyDescent="0.3">
      <c r="A22" t="s">
        <v>1235</v>
      </c>
      <c r="B22" t="s">
        <v>1236</v>
      </c>
      <c r="C22" t="s">
        <v>10298</v>
      </c>
      <c r="D22" t="s">
        <v>46</v>
      </c>
      <c r="E22">
        <v>9419.9721686399898</v>
      </c>
      <c r="F22">
        <v>546.70000000000005</v>
      </c>
      <c r="G22">
        <v>136.766019539231</v>
      </c>
      <c r="H22">
        <f>(Table2[[#This Row],[1Y Return vs Nifty]]-AVERAGE(Table2[1Y Return vs Nifty]))/_xlfn.STDEV.P(Table2[1Y Return vs Nifty])</f>
        <v>1.5695276935724087</v>
      </c>
      <c r="I22">
        <v>7.3833534564895604</v>
      </c>
      <c r="J22">
        <f>(Table2[[#This Row],[1M Return vs Nifty]]-AVERAGE(Table2[1M Return vs Nifty]))/_xlfn.STDEV.P(Table2[1M Return vs Nifty])</f>
        <v>0.32503137660997194</v>
      </c>
      <c r="K22">
        <v>39.003910962641697</v>
      </c>
      <c r="L22">
        <f>(Table2[[#This Row],[6M Return vs Nifty]]-AVERAGE(Table2[6M Return vs Nifty]))/_xlfn.STDEV.P(Table2[6M Return vs Nifty])</f>
        <v>1.0454491571240829</v>
      </c>
      <c r="M22">
        <v>-0.78441856380897401</v>
      </c>
      <c r="N22">
        <f>(Table2[[#This Row],[1W Return vs Nifty]]-AVERAGE(Table2[1W Return vs Nifty]))/_xlfn.STDEV.P(Table2[1W Return vs Nifty])</f>
        <v>-0.15841425587706048</v>
      </c>
      <c r="O22">
        <v>529.30999999999995</v>
      </c>
      <c r="P22">
        <v>498.57832814577102</v>
      </c>
      <c r="Q22">
        <v>384.27754072516097</v>
      </c>
      <c r="R22">
        <v>55.8118143469421</v>
      </c>
      <c r="S22" s="2">
        <f>(Table2[[#This Row],[Close Price]]-Table2[[#This Row],[20D EMA]])/Table2[[#This Row],[20D EMA]]</f>
        <v>3.2854093064555938E-2</v>
      </c>
      <c r="T22" s="2">
        <f>(Table2[[#This Row],[Close Price]]-Table2[[#This Row],[50D EMA]])/Table2[[#This Row],[50D EMA]]</f>
        <v>9.6517776922224199E-2</v>
      </c>
      <c r="U22" s="2">
        <f>(Table2[[#This Row],[Close Price]]-Table2[[#This Row],[200D EMA]])/Table2[[#This Row],[200D EMA]]</f>
        <v>0.42266966466043143</v>
      </c>
      <c r="V22">
        <v>1.69531855658219</v>
      </c>
      <c r="W22">
        <v>542</v>
      </c>
      <c r="X22">
        <v>553</v>
      </c>
      <c r="Y22">
        <v>542</v>
      </c>
      <c r="Z22">
        <v>578.35</v>
      </c>
      <c r="AA22">
        <v>463</v>
      </c>
      <c r="AB22">
        <v>582.70000000000005</v>
      </c>
      <c r="AC22" s="2">
        <f>(Table2[[#This Row],[Close Price]]/Table2[[#This Row],[Day Low]])-1</f>
        <v>8.6715867158673188E-3</v>
      </c>
      <c r="AD22" s="2">
        <f>(Table2[[#This Row],[Day High]]/Table2[[#This Row],[Close Price]])-1</f>
        <v>1.1523687580025532E-2</v>
      </c>
      <c r="AE22" s="2">
        <f>(Table2[[#This Row],[Close Price]]/Table2[[#This Row],[Current Week Low]])-1</f>
        <v>8.6715867158673188E-3</v>
      </c>
      <c r="AF22" s="2">
        <f>(Table2[[#This Row],[Current Week High]]/Table2[[#This Row],[Close Price]])-1</f>
        <v>5.7892811413938094E-2</v>
      </c>
      <c r="AG22" s="2">
        <f>(Table2[[#This Row],[Close Price]]/Table2[[#This Row],[Current Month Low]])-1</f>
        <v>0.18077753779697625</v>
      </c>
      <c r="AH22" s="2">
        <f>(Table2[[#This Row],[Current Month High]]/Table2[[#This Row],[Close Price]])-1</f>
        <v>6.5849643314431994E-2</v>
      </c>
      <c r="AI22">
        <v>7.9111029815254996</v>
      </c>
      <c r="AJ22">
        <v>190.79787234042499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0.28000000000000003</v>
      </c>
      <c r="AM22" t="s">
        <v>10340</v>
      </c>
      <c r="AN22">
        <v>5.05</v>
      </c>
      <c r="AO22" t="s">
        <v>10340</v>
      </c>
      <c r="AP22">
        <v>0.231020872590634</v>
      </c>
      <c r="AQ22">
        <f>(Table2[[#This Row],[Sharpe Ratio]]-AVERAGE(Table2[Sharpe Ratio]))/_xlfn.STDEV.P(Table2[Sharpe Ratio])</f>
        <v>1.8979767965494843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4.6795707679788876</v>
      </c>
      <c r="AS22">
        <f>_xlfn.RANK.AVG(Table2[[#This Row],[1Y Return vs Nifty Z-Score]],Table2[1Y Return vs Nifty Z-Score])</f>
        <v>51</v>
      </c>
      <c r="AT22">
        <f>_xlfn.RANK.AVG(Table2[[#This Row],[6M Return vs Nifty Z-Score]],Table2[6M Return vs Nifty Z-Score])</f>
        <v>100</v>
      </c>
      <c r="AU22">
        <f>_xlfn.RANK.AVG(Table2[[#This Row],[Sharpe Ratio Z-Score]],Table2[Sharpe Ratio Z-Score])</f>
        <v>20</v>
      </c>
      <c r="AV22">
        <f>(Table2[[#This Row],[Rank 1Y]]+Table2[[#This Row],[Rank 6M]]+Table2[[#This Row],[Rank Sharpe]])/3</f>
        <v>57</v>
      </c>
    </row>
    <row r="23" spans="1:48" x14ac:dyDescent="0.3">
      <c r="A23" t="s">
        <v>131</v>
      </c>
      <c r="B23" t="s">
        <v>132</v>
      </c>
      <c r="C23" t="s">
        <v>10305</v>
      </c>
      <c r="D23" t="s">
        <v>133</v>
      </c>
      <c r="E23">
        <v>221595.94520113501</v>
      </c>
      <c r="F23">
        <v>305.39999999999998</v>
      </c>
      <c r="G23">
        <v>108.56268801193301</v>
      </c>
      <c r="H23">
        <f>(Table2[[#This Row],[1Y Return vs Nifty]]-AVERAGE(Table2[1Y Return vs Nifty]))/_xlfn.STDEV.P(Table2[1Y Return vs Nifty])</f>
        <v>1.1404080573008195</v>
      </c>
      <c r="I23">
        <v>-0.69432672577608601</v>
      </c>
      <c r="J23">
        <f>(Table2[[#This Row],[1M Return vs Nifty]]-AVERAGE(Table2[1M Return vs Nifty]))/_xlfn.STDEV.P(Table2[1M Return vs Nifty])</f>
        <v>-0.37361575790312612</v>
      </c>
      <c r="K23">
        <v>49.533411173195603</v>
      </c>
      <c r="L23">
        <f>(Table2[[#This Row],[6M Return vs Nifty]]-AVERAGE(Table2[6M Return vs Nifty]))/_xlfn.STDEV.P(Table2[6M Return vs Nifty])</f>
        <v>1.4001518747063264</v>
      </c>
      <c r="M23">
        <v>-0.231000296365269</v>
      </c>
      <c r="N23">
        <f>(Table2[[#This Row],[1W Return vs Nifty]]-AVERAGE(Table2[1W Return vs Nifty]))/_xlfn.STDEV.P(Table2[1W Return vs Nifty])</f>
        <v>-4.2198777430077328E-2</v>
      </c>
      <c r="O23">
        <v>303.67</v>
      </c>
      <c r="P23">
        <v>299.34778158945699</v>
      </c>
      <c r="Q23">
        <v>239.139244957914</v>
      </c>
      <c r="R23">
        <v>51.797830435186498</v>
      </c>
      <c r="S23" s="2">
        <f>(Table2[[#This Row],[Close Price]]-Table2[[#This Row],[20D EMA]])/Table2[[#This Row],[20D EMA]]</f>
        <v>5.696973688543357E-3</v>
      </c>
      <c r="T23" s="2">
        <f>(Table2[[#This Row],[Close Price]]-Table2[[#This Row],[50D EMA]])/Table2[[#This Row],[50D EMA]]</f>
        <v>2.0218016577264492E-2</v>
      </c>
      <c r="U23" s="2">
        <f>(Table2[[#This Row],[Close Price]]-Table2[[#This Row],[200D EMA]])/Table2[[#This Row],[200D EMA]]</f>
        <v>0.27708022183371522</v>
      </c>
      <c r="V23">
        <v>0.35231309268329503</v>
      </c>
      <c r="W23">
        <v>302.55</v>
      </c>
      <c r="X23">
        <v>306.75</v>
      </c>
      <c r="Y23">
        <v>297.8</v>
      </c>
      <c r="Z23">
        <v>306.75</v>
      </c>
      <c r="AA23">
        <v>285</v>
      </c>
      <c r="AB23">
        <v>317.7</v>
      </c>
      <c r="AC23" s="2">
        <f>(Table2[[#This Row],[Close Price]]/Table2[[#This Row],[Day Low]])-1</f>
        <v>9.4199305899849151E-3</v>
      </c>
      <c r="AD23" s="2">
        <f>(Table2[[#This Row],[Day High]]/Table2[[#This Row],[Close Price]])-1</f>
        <v>4.4204322200394053E-3</v>
      </c>
      <c r="AE23" s="2">
        <f>(Table2[[#This Row],[Close Price]]/Table2[[#This Row],[Current Week Low]])-1</f>
        <v>2.5520483546003891E-2</v>
      </c>
      <c r="AF23" s="2">
        <f>(Table2[[#This Row],[Current Week High]]/Table2[[#This Row],[Close Price]])-1</f>
        <v>4.4204322200394053E-3</v>
      </c>
      <c r="AG23" s="2">
        <f>(Table2[[#This Row],[Close Price]]/Table2[[#This Row],[Current Month Low]])-1</f>
        <v>7.1578947368420964E-2</v>
      </c>
      <c r="AH23" s="2">
        <f>(Table2[[#This Row],[Current Month High]]/Table2[[#This Row],[Close Price]])-1</f>
        <v>4.0275049115913619E-2</v>
      </c>
      <c r="AI23">
        <v>11.4931237721021</v>
      </c>
      <c r="AJ23">
        <v>140.47244094488099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-0.03</v>
      </c>
      <c r="AM23" t="s">
        <v>10339</v>
      </c>
      <c r="AN23">
        <v>0.81</v>
      </c>
      <c r="AO23" t="s">
        <v>10340</v>
      </c>
      <c r="AP23">
        <v>0.22399360646420199</v>
      </c>
      <c r="AQ23">
        <f>(Table2[[#This Row],[Sharpe Ratio]]-AVERAGE(Table2[Sharpe Ratio]))/_xlfn.STDEV.P(Table2[Sharpe Ratio])</f>
        <v>1.8175197795916607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3.9422651762656034</v>
      </c>
      <c r="AS23">
        <f>_xlfn.RANK.AVG(Table2[[#This Row],[1Y Return vs Nifty Z-Score]],Table2[1Y Return vs Nifty Z-Score])</f>
        <v>85</v>
      </c>
      <c r="AT23">
        <f>_xlfn.RANK.AVG(Table2[[#This Row],[6M Return vs Nifty Z-Score]],Table2[6M Return vs Nifty Z-Score])</f>
        <v>62</v>
      </c>
      <c r="AU23">
        <f>_xlfn.RANK.AVG(Table2[[#This Row],[Sharpe Ratio Z-Score]],Table2[Sharpe Ratio Z-Score])</f>
        <v>27</v>
      </c>
      <c r="AV23">
        <f>(Table2[[#This Row],[Rank 1Y]]+Table2[[#This Row],[Rank 6M]]+Table2[[#This Row],[Rank Sharpe]])/3</f>
        <v>58</v>
      </c>
    </row>
    <row r="24" spans="1:48" x14ac:dyDescent="0.3">
      <c r="A24" t="s">
        <v>816</v>
      </c>
      <c r="B24" t="s">
        <v>817</v>
      </c>
      <c r="C24" t="s">
        <v>10305</v>
      </c>
      <c r="D24" t="s">
        <v>258</v>
      </c>
      <c r="E24">
        <v>19615.111141599999</v>
      </c>
      <c r="F24">
        <v>1369.75</v>
      </c>
      <c r="G24">
        <v>158.35620387767801</v>
      </c>
      <c r="H24">
        <f>(Table2[[#This Row],[1Y Return vs Nifty]]-AVERAGE(Table2[1Y Return vs Nifty]))/_xlfn.STDEV.P(Table2[1Y Return vs Nifty])</f>
        <v>1.8980269008871038</v>
      </c>
      <c r="I24">
        <v>10.547129380972001</v>
      </c>
      <c r="J24">
        <f>(Table2[[#This Row],[1M Return vs Nifty]]-AVERAGE(Table2[1M Return vs Nifty]))/_xlfn.STDEV.P(Table2[1M Return vs Nifty])</f>
        <v>0.59866971509408073</v>
      </c>
      <c r="K24">
        <v>41.498657637149101</v>
      </c>
      <c r="L24">
        <f>(Table2[[#This Row],[6M Return vs Nifty]]-AVERAGE(Table2[6M Return vs Nifty]))/_xlfn.STDEV.P(Table2[6M Return vs Nifty])</f>
        <v>1.1294886088959815</v>
      </c>
      <c r="M24">
        <v>6.5606877000179598</v>
      </c>
      <c r="N24">
        <f>(Table2[[#This Row],[1W Return vs Nifty]]-AVERAGE(Table2[1W Return vs Nifty]))/_xlfn.STDEV.P(Table2[1W Return vs Nifty])</f>
        <v>1.384026767325</v>
      </c>
      <c r="O24">
        <v>1258.29</v>
      </c>
      <c r="P24">
        <v>1246.3344502350999</v>
      </c>
      <c r="Q24">
        <v>993.51885898248895</v>
      </c>
      <c r="R24">
        <v>74.493976136346902</v>
      </c>
      <c r="S24" s="2">
        <f>(Table2[[#This Row],[Close Price]]-Table2[[#This Row],[20D EMA]])/Table2[[#This Row],[20D EMA]]</f>
        <v>8.8580533899180663E-2</v>
      </c>
      <c r="T24" s="2">
        <f>(Table2[[#This Row],[Close Price]]-Table2[[#This Row],[50D EMA]])/Table2[[#This Row],[50D EMA]]</f>
        <v>9.902281826649327E-2</v>
      </c>
      <c r="U24" s="2">
        <f>(Table2[[#This Row],[Close Price]]-Table2[[#This Row],[200D EMA]])/Table2[[#This Row],[200D EMA]]</f>
        <v>0.37868545485168514</v>
      </c>
      <c r="V24">
        <v>1.58280512625836</v>
      </c>
      <c r="W24">
        <v>1341.55</v>
      </c>
      <c r="X24">
        <v>1379.7</v>
      </c>
      <c r="Y24">
        <v>1257.75</v>
      </c>
      <c r="Z24">
        <v>1379.7</v>
      </c>
      <c r="AA24">
        <v>1087.6500000000001</v>
      </c>
      <c r="AB24">
        <v>1379.7</v>
      </c>
      <c r="AC24" s="2">
        <f>(Table2[[#This Row],[Close Price]]/Table2[[#This Row],[Day Low]])-1</f>
        <v>2.102046140658187E-2</v>
      </c>
      <c r="AD24" s="2">
        <f>(Table2[[#This Row],[Day High]]/Table2[[#This Row],[Close Price]])-1</f>
        <v>7.2640992881913835E-3</v>
      </c>
      <c r="AE24" s="2">
        <f>(Table2[[#This Row],[Close Price]]/Table2[[#This Row],[Current Week Low]])-1</f>
        <v>8.9047903001391315E-2</v>
      </c>
      <c r="AF24" s="2">
        <f>(Table2[[#This Row],[Current Week High]]/Table2[[#This Row],[Close Price]])-1</f>
        <v>7.2640992881913835E-3</v>
      </c>
      <c r="AG24" s="2">
        <f>(Table2[[#This Row],[Close Price]]/Table2[[#This Row],[Current Month Low]])-1</f>
        <v>0.25936652415758732</v>
      </c>
      <c r="AH24" s="2">
        <f>(Table2[[#This Row],[Current Month High]]/Table2[[#This Row],[Close Price]])-1</f>
        <v>7.2640992881913835E-3</v>
      </c>
      <c r="AI24">
        <v>5.8587333455009896</v>
      </c>
      <c r="AJ24">
        <v>199.07205240174599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0.03</v>
      </c>
      <c r="AM24" t="s">
        <v>10340</v>
      </c>
      <c r="AN24">
        <v>16.22</v>
      </c>
      <c r="AO24" t="s">
        <v>10340</v>
      </c>
      <c r="AP24">
        <v>0.19210508035285601</v>
      </c>
      <c r="AQ24">
        <f>(Table2[[#This Row],[Sharpe Ratio]]-AVERAGE(Table2[Sharpe Ratio]))/_xlfn.STDEV.P(Table2[Sharpe Ratio])</f>
        <v>1.4524196624279979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6.4626316546301652</v>
      </c>
      <c r="AS24">
        <f>_xlfn.RANK.AVG(Table2[[#This Row],[1Y Return vs Nifty Z-Score]],Table2[1Y Return vs Nifty Z-Score])</f>
        <v>38</v>
      </c>
      <c r="AT24">
        <f>_xlfn.RANK.AVG(Table2[[#This Row],[6M Return vs Nifty Z-Score]],Table2[6M Return vs Nifty Z-Score])</f>
        <v>89</v>
      </c>
      <c r="AU24">
        <f>_xlfn.RANK.AVG(Table2[[#This Row],[Sharpe Ratio Z-Score]],Table2[Sharpe Ratio Z-Score])</f>
        <v>51</v>
      </c>
      <c r="AV24">
        <f>(Table2[[#This Row],[Rank 1Y]]+Table2[[#This Row],[Rank 6M]]+Table2[[#This Row],[Rank Sharpe]])/3</f>
        <v>59.333333333333336</v>
      </c>
    </row>
    <row r="25" spans="1:48" x14ac:dyDescent="0.3">
      <c r="A25" t="s">
        <v>1433</v>
      </c>
      <c r="B25" t="s">
        <v>1434</v>
      </c>
      <c r="C25" t="s">
        <v>10300</v>
      </c>
      <c r="D25" t="s">
        <v>203</v>
      </c>
      <c r="E25">
        <v>7444.0572370199998</v>
      </c>
      <c r="F25">
        <v>2656.95</v>
      </c>
      <c r="G25">
        <v>188.11000206805201</v>
      </c>
      <c r="H25">
        <f>(Table2[[#This Row],[1Y Return vs Nifty]]-AVERAGE(Table2[1Y Return vs Nifty]))/_xlfn.STDEV.P(Table2[1Y Return vs Nifty])</f>
        <v>2.3507372143759011</v>
      </c>
      <c r="I25">
        <v>3.0405598931441902</v>
      </c>
      <c r="J25">
        <f>(Table2[[#This Row],[1M Return vs Nifty]]-AVERAGE(Table2[1M Return vs Nifty]))/_xlfn.STDEV.P(Table2[1M Return vs Nifty])</f>
        <v>-5.0581449145920207E-2</v>
      </c>
      <c r="K25">
        <v>67.437548101112299</v>
      </c>
      <c r="L25">
        <f>(Table2[[#This Row],[6M Return vs Nifty]]-AVERAGE(Table2[6M Return vs Nifty]))/_xlfn.STDEV.P(Table2[6M Return vs Nifty])</f>
        <v>2.0032807884539405</v>
      </c>
      <c r="M25">
        <v>-6.3121394759355498</v>
      </c>
      <c r="N25">
        <f>(Table2[[#This Row],[1W Return vs Nifty]]-AVERAGE(Table2[1W Return vs Nifty]))/_xlfn.STDEV.P(Table2[1W Return vs Nifty])</f>
        <v>-1.3192120977906026</v>
      </c>
      <c r="O25">
        <v>2508.4</v>
      </c>
      <c r="P25">
        <v>2315.7687817344399</v>
      </c>
      <c r="Q25">
        <v>1713.18611755752</v>
      </c>
      <c r="R25">
        <v>58.2498491734219</v>
      </c>
      <c r="S25" s="2">
        <f>(Table2[[#This Row],[Close Price]]-Table2[[#This Row],[20D EMA]])/Table2[[#This Row],[20D EMA]]</f>
        <v>5.9221017381597719E-2</v>
      </c>
      <c r="T25" s="2">
        <f>(Table2[[#This Row],[Close Price]]-Table2[[#This Row],[50D EMA]])/Table2[[#This Row],[50D EMA]]</f>
        <v>0.14732956975524369</v>
      </c>
      <c r="U25" s="2">
        <f>(Table2[[#This Row],[Close Price]]-Table2[[#This Row],[200D EMA]])/Table2[[#This Row],[200D EMA]]</f>
        <v>0.55088228463349842</v>
      </c>
      <c r="V25">
        <v>0.549207776243543</v>
      </c>
      <c r="W25">
        <v>2597.75</v>
      </c>
      <c r="X25">
        <v>2789</v>
      </c>
      <c r="Y25">
        <v>2570</v>
      </c>
      <c r="Z25">
        <v>2789</v>
      </c>
      <c r="AA25">
        <v>2200.0500000000002</v>
      </c>
      <c r="AB25">
        <v>2789</v>
      </c>
      <c r="AC25" s="2">
        <f>(Table2[[#This Row],[Close Price]]/Table2[[#This Row],[Day Low]])-1</f>
        <v>2.2788951977672944E-2</v>
      </c>
      <c r="AD25" s="2">
        <f>(Table2[[#This Row],[Day High]]/Table2[[#This Row],[Close Price]])-1</f>
        <v>4.9699843805867783E-2</v>
      </c>
      <c r="AE25" s="2">
        <f>(Table2[[#This Row],[Close Price]]/Table2[[#This Row],[Current Week Low]])-1</f>
        <v>3.3832684824902648E-2</v>
      </c>
      <c r="AF25" s="2">
        <f>(Table2[[#This Row],[Current Week High]]/Table2[[#This Row],[Close Price]])-1</f>
        <v>4.9699843805867783E-2</v>
      </c>
      <c r="AG25" s="2">
        <f>(Table2[[#This Row],[Close Price]]/Table2[[#This Row],[Current Month Low]])-1</f>
        <v>0.20767709824776692</v>
      </c>
      <c r="AH25" s="2">
        <f>(Table2[[#This Row],[Current Month High]]/Table2[[#This Row],[Close Price]])-1</f>
        <v>4.9699843805867783E-2</v>
      </c>
      <c r="AI25">
        <v>11.1086019684224</v>
      </c>
      <c r="AJ25">
        <v>230.05590062111699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0.53</v>
      </c>
      <c r="AM25" t="s">
        <v>10340</v>
      </c>
      <c r="AN25">
        <v>9.49</v>
      </c>
      <c r="AO25" t="s">
        <v>10340</v>
      </c>
      <c r="AP25">
        <v>0.143885090120906</v>
      </c>
      <c r="AQ25">
        <f>(Table2[[#This Row],[Sharpe Ratio]]-AVERAGE(Table2[Sharpe Ratio]))/_xlfn.STDEV.P(Table2[Sharpe Ratio])</f>
        <v>0.9003363199165455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3.8845607758098648</v>
      </c>
      <c r="AS25">
        <f>_xlfn.RANK.AVG(Table2[[#This Row],[1Y Return vs Nifty Z-Score]],Table2[1Y Return vs Nifty Z-Score])</f>
        <v>23</v>
      </c>
      <c r="AT25">
        <f>_xlfn.RANK.AVG(Table2[[#This Row],[6M Return vs Nifty Z-Score]],Table2[6M Return vs Nifty Z-Score])</f>
        <v>30</v>
      </c>
      <c r="AU25">
        <f>_xlfn.RANK.AVG(Table2[[#This Row],[Sharpe Ratio Z-Score]],Table2[Sharpe Ratio Z-Score])</f>
        <v>136</v>
      </c>
      <c r="AV25">
        <f>(Table2[[#This Row],[Rank 1Y]]+Table2[[#This Row],[Rank 6M]]+Table2[[#This Row],[Rank Sharpe]])/3</f>
        <v>63</v>
      </c>
    </row>
    <row r="26" spans="1:48" x14ac:dyDescent="0.3">
      <c r="A26" t="s">
        <v>645</v>
      </c>
      <c r="B26" t="s">
        <v>646</v>
      </c>
      <c r="C26" t="s">
        <v>10305</v>
      </c>
      <c r="D26" t="s">
        <v>163</v>
      </c>
      <c r="E26">
        <v>28600.024833023999</v>
      </c>
      <c r="F26">
        <v>215.34</v>
      </c>
      <c r="G26">
        <v>314.793759900623</v>
      </c>
      <c r="H26">
        <f>(Table2[[#This Row],[1Y Return vs Nifty]]-AVERAGE(Table2[1Y Return vs Nifty]))/_xlfn.STDEV.P(Table2[1Y Return vs Nifty])</f>
        <v>4.2782573029162752</v>
      </c>
      <c r="I26">
        <v>44.768964442175502</v>
      </c>
      <c r="J26">
        <f>(Table2[[#This Row],[1M Return vs Nifty]]-AVERAGE(Table2[1M Return vs Nifty]))/_xlfn.STDEV.P(Table2[1M Return vs Nifty])</f>
        <v>3.5585525606394279</v>
      </c>
      <c r="K26">
        <v>31.741392310656401</v>
      </c>
      <c r="L26">
        <f>(Table2[[#This Row],[6M Return vs Nifty]]-AVERAGE(Table2[6M Return vs Nifty]))/_xlfn.STDEV.P(Table2[6M Return vs Nifty])</f>
        <v>0.80079983371470487</v>
      </c>
      <c r="M26">
        <v>-4.2137192473652796</v>
      </c>
      <c r="N26">
        <f>(Table2[[#This Row],[1W Return vs Nifty]]-AVERAGE(Table2[1W Return vs Nifty]))/_xlfn.STDEV.P(Table2[1W Return vs Nifty])</f>
        <v>-0.87855278964637207</v>
      </c>
      <c r="O26">
        <v>191.13</v>
      </c>
      <c r="P26">
        <v>172.48334903258001</v>
      </c>
      <c r="Q26">
        <v>133.18409385706201</v>
      </c>
      <c r="R26">
        <v>79.758451466703903</v>
      </c>
      <c r="S26" s="2">
        <f>(Table2[[#This Row],[Close Price]]-Table2[[#This Row],[20D EMA]])/Table2[[#This Row],[20D EMA]]</f>
        <v>0.12666771307487054</v>
      </c>
      <c r="T26" s="2">
        <f>(Table2[[#This Row],[Close Price]]-Table2[[#This Row],[50D EMA]])/Table2[[#This Row],[50D EMA]]</f>
        <v>0.24846833742383384</v>
      </c>
      <c r="U26" s="2">
        <f>(Table2[[#This Row],[Close Price]]-Table2[[#This Row],[200D EMA]])/Table2[[#This Row],[200D EMA]]</f>
        <v>0.61685974476134275</v>
      </c>
      <c r="V26">
        <v>1.71831157745138</v>
      </c>
      <c r="W26">
        <v>214.11</v>
      </c>
      <c r="X26">
        <v>220.2</v>
      </c>
      <c r="Y26">
        <v>208.5</v>
      </c>
      <c r="Z26">
        <v>222</v>
      </c>
      <c r="AA26">
        <v>164.07</v>
      </c>
      <c r="AB26">
        <v>236.95</v>
      </c>
      <c r="AC26" s="2">
        <f>(Table2[[#This Row],[Close Price]]/Table2[[#This Row],[Day Low]])-1</f>
        <v>5.7447106627432909E-3</v>
      </c>
      <c r="AD26" s="2">
        <f>(Table2[[#This Row],[Day High]]/Table2[[#This Row],[Close Price]])-1</f>
        <v>2.256896071329062E-2</v>
      </c>
      <c r="AE26" s="2">
        <f>(Table2[[#This Row],[Close Price]]/Table2[[#This Row],[Current Week Low]])-1</f>
        <v>3.2805755395683533E-2</v>
      </c>
      <c r="AF26" s="2">
        <f>(Table2[[#This Row],[Current Week High]]/Table2[[#This Row],[Close Price]])-1</f>
        <v>3.0927835051546282E-2</v>
      </c>
      <c r="AG26" s="2">
        <f>(Table2[[#This Row],[Close Price]]/Table2[[#This Row],[Current Month Low]])-1</f>
        <v>0.31248857195099666</v>
      </c>
      <c r="AH26" s="2">
        <f>(Table2[[#This Row],[Current Month High]]/Table2[[#This Row],[Close Price]])-1</f>
        <v>0.10035293024983738</v>
      </c>
      <c r="AI26">
        <v>10.0352930249837</v>
      </c>
      <c r="AJ26">
        <v>357.68331562167901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0.36</v>
      </c>
      <c r="AM26" t="s">
        <v>10340</v>
      </c>
      <c r="AN26">
        <v>20.05</v>
      </c>
      <c r="AO26" t="s">
        <v>10340</v>
      </c>
      <c r="AP26">
        <v>0.19154853897174601</v>
      </c>
      <c r="AQ26">
        <f>(Table2[[#This Row],[Sharpe Ratio]]-AVERAGE(Table2[Sharpe Ratio]))/_xlfn.STDEV.P(Table2[Sharpe Ratio])</f>
        <v>1.4460476738719827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9.205104581496018</v>
      </c>
      <c r="AS26">
        <f>_xlfn.RANK.AVG(Table2[[#This Row],[1Y Return vs Nifty Z-Score]],Table2[1Y Return vs Nifty Z-Score])</f>
        <v>5</v>
      </c>
      <c r="AT26">
        <f>_xlfn.RANK.AVG(Table2[[#This Row],[6M Return vs Nifty Z-Score]],Table2[6M Return vs Nifty Z-Score])</f>
        <v>140</v>
      </c>
      <c r="AU26">
        <f>_xlfn.RANK.AVG(Table2[[#This Row],[Sharpe Ratio Z-Score]],Table2[Sharpe Ratio Z-Score])</f>
        <v>53</v>
      </c>
      <c r="AV26">
        <f>(Table2[[#This Row],[Rank 1Y]]+Table2[[#This Row],[Rank 6M]]+Table2[[#This Row],[Rank Sharpe]])/3</f>
        <v>66</v>
      </c>
    </row>
    <row r="27" spans="1:48" x14ac:dyDescent="0.3">
      <c r="A27" t="s">
        <v>974</v>
      </c>
      <c r="B27" t="s">
        <v>975</v>
      </c>
      <c r="C27" t="s">
        <v>10299</v>
      </c>
      <c r="D27" t="s">
        <v>51</v>
      </c>
      <c r="E27">
        <v>14723.965513069999</v>
      </c>
      <c r="F27">
        <v>11555.5</v>
      </c>
      <c r="G27">
        <v>166.82664922328101</v>
      </c>
      <c r="H27">
        <f>(Table2[[#This Row],[1Y Return vs Nifty]]-AVERAGE(Table2[1Y Return vs Nifty]))/_xlfn.STDEV.P(Table2[1Y Return vs Nifty])</f>
        <v>2.0269065129373818</v>
      </c>
      <c r="I27">
        <v>39.073696128121</v>
      </c>
      <c r="J27">
        <f>(Table2[[#This Row],[1M Return vs Nifty]]-AVERAGE(Table2[1M Return vs Nifty]))/_xlfn.STDEV.P(Table2[1M Return vs Nifty])</f>
        <v>3.0659627578600133</v>
      </c>
      <c r="K27">
        <v>46.609619742290199</v>
      </c>
      <c r="L27">
        <f>(Table2[[#This Row],[6M Return vs Nifty]]-AVERAGE(Table2[6M Return vs Nifty]))/_xlfn.STDEV.P(Table2[6M Return vs Nifty])</f>
        <v>1.3016593778690746</v>
      </c>
      <c r="M27">
        <v>-3.5665966474898001</v>
      </c>
      <c r="N27">
        <f>(Table2[[#This Row],[1W Return vs Nifty]]-AVERAGE(Table2[1W Return vs Nifty]))/_xlfn.STDEV.P(Table2[1W Return vs Nifty])</f>
        <v>-0.74265980059531111</v>
      </c>
      <c r="O27">
        <v>10589.74</v>
      </c>
      <c r="P27">
        <v>9166.1731243468003</v>
      </c>
      <c r="Q27">
        <v>6857.628733519</v>
      </c>
      <c r="R27">
        <v>70.026111815747797</v>
      </c>
      <c r="S27" s="2">
        <f>(Table2[[#This Row],[Close Price]]-Table2[[#This Row],[20D EMA]])/Table2[[#This Row],[20D EMA]]</f>
        <v>9.1197706459270972E-2</v>
      </c>
      <c r="T27" s="2">
        <f>(Table2[[#This Row],[Close Price]]-Table2[[#This Row],[50D EMA]])/Table2[[#This Row],[50D EMA]]</f>
        <v>0.26066787559431659</v>
      </c>
      <c r="U27" s="2">
        <f>(Table2[[#This Row],[Close Price]]-Table2[[#This Row],[200D EMA]])/Table2[[#This Row],[200D EMA]]</f>
        <v>0.68505768524891875</v>
      </c>
      <c r="V27">
        <v>0.907746638790356</v>
      </c>
      <c r="W27">
        <v>11252</v>
      </c>
      <c r="X27">
        <v>11650</v>
      </c>
      <c r="Y27">
        <v>11100</v>
      </c>
      <c r="Z27">
        <v>12400</v>
      </c>
      <c r="AA27">
        <v>8756</v>
      </c>
      <c r="AB27">
        <v>12400</v>
      </c>
      <c r="AC27" s="2">
        <f>(Table2[[#This Row],[Close Price]]/Table2[[#This Row],[Day Low]])-1</f>
        <v>2.6972982580874438E-2</v>
      </c>
      <c r="AD27" s="2">
        <f>(Table2[[#This Row],[Day High]]/Table2[[#This Row],[Close Price]])-1</f>
        <v>8.1779239323265251E-3</v>
      </c>
      <c r="AE27" s="2">
        <f>(Table2[[#This Row],[Close Price]]/Table2[[#This Row],[Current Week Low]])-1</f>
        <v>4.1036036036036005E-2</v>
      </c>
      <c r="AF27" s="2">
        <f>(Table2[[#This Row],[Current Week High]]/Table2[[#This Row],[Close Price]])-1</f>
        <v>7.3082082125394798E-2</v>
      </c>
      <c r="AG27" s="2">
        <f>(Table2[[#This Row],[Close Price]]/Table2[[#This Row],[Current Month Low]])-1</f>
        <v>0.31972361809045236</v>
      </c>
      <c r="AH27" s="2">
        <f>(Table2[[#This Row],[Current Month High]]/Table2[[#This Row],[Close Price]])-1</f>
        <v>7.3082082125394798E-2</v>
      </c>
      <c r="AI27">
        <v>7.3082082125394798</v>
      </c>
      <c r="AJ27">
        <v>239.867647058823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0.59</v>
      </c>
      <c r="AM27" t="s">
        <v>10340</v>
      </c>
      <c r="AN27">
        <v>4.3099999999999996</v>
      </c>
      <c r="AO27" t="s">
        <v>10340</v>
      </c>
      <c r="AP27">
        <v>0.16482778225131201</v>
      </c>
      <c r="AQ27">
        <f>(Table2[[#This Row],[Sharpe Ratio]]-AVERAGE(Table2[Sharpe Ratio]))/_xlfn.STDEV.P(Table2[Sharpe Ratio])</f>
        <v>1.1401147067832007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6.7919835548543581</v>
      </c>
      <c r="AS27">
        <f>_xlfn.RANK.AVG(Table2[[#This Row],[1Y Return vs Nifty Z-Score]],Table2[1Y Return vs Nifty Z-Score])</f>
        <v>31</v>
      </c>
      <c r="AT27">
        <f>_xlfn.RANK.AVG(Table2[[#This Row],[6M Return vs Nifty Z-Score]],Table2[6M Return vs Nifty Z-Score])</f>
        <v>73</v>
      </c>
      <c r="AU27">
        <f>_xlfn.RANK.AVG(Table2[[#This Row],[Sharpe Ratio Z-Score]],Table2[Sharpe Ratio Z-Score])</f>
        <v>96</v>
      </c>
      <c r="AV27">
        <f>(Table2[[#This Row],[Rank 1Y]]+Table2[[#This Row],[Rank 6M]]+Table2[[#This Row],[Rank Sharpe]])/3</f>
        <v>66.666666666666671</v>
      </c>
    </row>
    <row r="28" spans="1:48" x14ac:dyDescent="0.3">
      <c r="A28" t="s">
        <v>1213</v>
      </c>
      <c r="B28" t="s">
        <v>1214</v>
      </c>
      <c r="C28" t="s">
        <v>10311</v>
      </c>
      <c r="D28" t="s">
        <v>1163</v>
      </c>
      <c r="E28">
        <v>9627.63620085</v>
      </c>
      <c r="F28">
        <v>731.75</v>
      </c>
      <c r="G28">
        <v>119.949462211078</v>
      </c>
      <c r="H28">
        <f>(Table2[[#This Row],[1Y Return vs Nifty]]-AVERAGE(Table2[1Y Return vs Nifty]))/_xlfn.STDEV.P(Table2[1Y Return vs Nifty])</f>
        <v>1.3136602278082072</v>
      </c>
      <c r="I28">
        <v>37.268226551263602</v>
      </c>
      <c r="J28">
        <f>(Table2[[#This Row],[1M Return vs Nifty]]-AVERAGE(Table2[1M Return vs Nifty]))/_xlfn.STDEV.P(Table2[1M Return vs Nifty])</f>
        <v>2.909805777407712</v>
      </c>
      <c r="K28">
        <v>38.177645911487502</v>
      </c>
      <c r="L28">
        <f>(Table2[[#This Row],[6M Return vs Nifty]]-AVERAGE(Table2[6M Return vs Nifty]))/_xlfn.STDEV.P(Table2[6M Return vs Nifty])</f>
        <v>1.0176151238625739</v>
      </c>
      <c r="M28">
        <v>0.41850233205341197</v>
      </c>
      <c r="N28">
        <f>(Table2[[#This Row],[1W Return vs Nifty]]-AVERAGE(Table2[1W Return vs Nifty]))/_xlfn.STDEV.P(Table2[1W Return vs Nifty])</f>
        <v>9.4194007475470368E-2</v>
      </c>
      <c r="O28">
        <v>673.77</v>
      </c>
      <c r="P28">
        <v>589.79110605667597</v>
      </c>
      <c r="Q28">
        <v>461.94144970783901</v>
      </c>
      <c r="R28">
        <v>69.892949855361294</v>
      </c>
      <c r="S28" s="2">
        <f>(Table2[[#This Row],[Close Price]]-Table2[[#This Row],[20D EMA]])/Table2[[#This Row],[20D EMA]]</f>
        <v>8.6053104175015244E-2</v>
      </c>
      <c r="T28" s="2">
        <f>(Table2[[#This Row],[Close Price]]-Table2[[#This Row],[50D EMA]])/Table2[[#This Row],[50D EMA]]</f>
        <v>0.24069351417056209</v>
      </c>
      <c r="U28" s="2">
        <f>(Table2[[#This Row],[Close Price]]-Table2[[#This Row],[200D EMA]])/Table2[[#This Row],[200D EMA]]</f>
        <v>0.58407521226511494</v>
      </c>
      <c r="V28">
        <v>1.4160846539410801</v>
      </c>
      <c r="W28">
        <v>728.95</v>
      </c>
      <c r="X28">
        <v>750.05</v>
      </c>
      <c r="Y28">
        <v>728.95</v>
      </c>
      <c r="Z28">
        <v>784.8</v>
      </c>
      <c r="AA28">
        <v>577</v>
      </c>
      <c r="AB28">
        <v>784.8</v>
      </c>
      <c r="AC28" s="2">
        <f>(Table2[[#This Row],[Close Price]]/Table2[[#This Row],[Day Low]])-1</f>
        <v>3.8411413677206241E-3</v>
      </c>
      <c r="AD28" s="2">
        <f>(Table2[[#This Row],[Day High]]/Table2[[#This Row],[Close Price]])-1</f>
        <v>2.5008541168431764E-2</v>
      </c>
      <c r="AE28" s="2">
        <f>(Table2[[#This Row],[Close Price]]/Table2[[#This Row],[Current Week Low]])-1</f>
        <v>3.8411413677206241E-3</v>
      </c>
      <c r="AF28" s="2">
        <f>(Table2[[#This Row],[Current Week High]]/Table2[[#This Row],[Close Price]])-1</f>
        <v>7.2497437649470475E-2</v>
      </c>
      <c r="AG28" s="2">
        <f>(Table2[[#This Row],[Close Price]]/Table2[[#This Row],[Current Month Low]])-1</f>
        <v>0.26819757365684582</v>
      </c>
      <c r="AH28" s="2">
        <f>(Table2[[#This Row],[Current Month High]]/Table2[[#This Row],[Close Price]])-1</f>
        <v>7.2497437649470475E-2</v>
      </c>
      <c r="AI28">
        <v>7.2497437649470404</v>
      </c>
      <c r="AJ28">
        <v>156.39453398738601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0.56000000000000005</v>
      </c>
      <c r="AM28" t="s">
        <v>10340</v>
      </c>
      <c r="AN28">
        <v>18.27</v>
      </c>
      <c r="AO28" t="s">
        <v>10340</v>
      </c>
      <c r="AP28">
        <v>0.205562462038793</v>
      </c>
      <c r="AQ28">
        <f>(Table2[[#This Row],[Sharpe Ratio]]-AVERAGE(Table2[Sharpe Ratio]))/_xlfn.STDEV.P(Table2[Sharpe Ratio])</f>
        <v>1.606496762545321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6.9417718990992849</v>
      </c>
      <c r="AS28">
        <f>_xlfn.RANK.AVG(Table2[[#This Row],[1Y Return vs Nifty Z-Score]],Table2[1Y Return vs Nifty Z-Score])</f>
        <v>68</v>
      </c>
      <c r="AT28">
        <f>_xlfn.RANK.AVG(Table2[[#This Row],[6M Return vs Nifty Z-Score]],Table2[6M Return vs Nifty Z-Score])</f>
        <v>102</v>
      </c>
      <c r="AU28">
        <f>_xlfn.RANK.AVG(Table2[[#This Row],[Sharpe Ratio Z-Score]],Table2[Sharpe Ratio Z-Score])</f>
        <v>33</v>
      </c>
      <c r="AV28">
        <f>(Table2[[#This Row],[Rank 1Y]]+Table2[[#This Row],[Rank 6M]]+Table2[[#This Row],[Rank Sharpe]])/3</f>
        <v>67.666666666666671</v>
      </c>
    </row>
    <row r="29" spans="1:48" x14ac:dyDescent="0.3">
      <c r="A29" t="s">
        <v>1324</v>
      </c>
      <c r="B29" t="s">
        <v>1325</v>
      </c>
      <c r="C29" t="s">
        <v>10295</v>
      </c>
      <c r="D29" t="s">
        <v>521</v>
      </c>
      <c r="E29">
        <v>8449.6820200000002</v>
      </c>
      <c r="F29">
        <v>427.2</v>
      </c>
      <c r="G29">
        <v>104.892810959408</v>
      </c>
      <c r="H29">
        <f>(Table2[[#This Row],[1Y Return vs Nifty]]-AVERAGE(Table2[1Y Return vs Nifty]))/_xlfn.STDEV.P(Table2[1Y Return vs Nifty])</f>
        <v>1.0845701040995561</v>
      </c>
      <c r="I29">
        <v>11.7822447381514</v>
      </c>
      <c r="J29">
        <f>(Table2[[#This Row],[1M Return vs Nifty]]-AVERAGE(Table2[1M Return vs Nifty]))/_xlfn.STDEV.P(Table2[1M Return vs Nifty])</f>
        <v>0.70549615357836326</v>
      </c>
      <c r="K29">
        <v>37.0598434055102</v>
      </c>
      <c r="L29">
        <f>(Table2[[#This Row],[6M Return vs Nifty]]-AVERAGE(Table2[6M Return vs Nifty]))/_xlfn.STDEV.P(Table2[6M Return vs Nifty])</f>
        <v>0.9799601945058144</v>
      </c>
      <c r="M29">
        <v>4.5743805631145902</v>
      </c>
      <c r="N29">
        <f>(Table2[[#This Row],[1W Return vs Nifty]]-AVERAGE(Table2[1W Return vs Nifty]))/_xlfn.STDEV.P(Table2[1W Return vs Nifty])</f>
        <v>0.96691073079777445</v>
      </c>
      <c r="O29">
        <v>398</v>
      </c>
      <c r="P29">
        <v>383.17429856991703</v>
      </c>
      <c r="Q29">
        <v>312.96035603514599</v>
      </c>
      <c r="R29">
        <v>77.063312238054394</v>
      </c>
      <c r="S29" s="2">
        <f>(Table2[[#This Row],[Close Price]]-Table2[[#This Row],[20D EMA]])/Table2[[#This Row],[20D EMA]]</f>
        <v>7.3366834170854239E-2</v>
      </c>
      <c r="T29" s="2">
        <f>(Table2[[#This Row],[Close Price]]-Table2[[#This Row],[50D EMA]])/Table2[[#This Row],[50D EMA]]</f>
        <v>0.11489732373594906</v>
      </c>
      <c r="U29" s="2">
        <f>(Table2[[#This Row],[Close Price]]-Table2[[#This Row],[200D EMA]])/Table2[[#This Row],[200D EMA]]</f>
        <v>0.36502912193781084</v>
      </c>
      <c r="V29">
        <v>1.1640898030407001</v>
      </c>
      <c r="W29">
        <v>418.9</v>
      </c>
      <c r="X29">
        <v>429.8</v>
      </c>
      <c r="Y29">
        <v>394.4</v>
      </c>
      <c r="Z29">
        <v>429.8</v>
      </c>
      <c r="AA29">
        <v>378.3</v>
      </c>
      <c r="AB29">
        <v>429.8</v>
      </c>
      <c r="AC29" s="2">
        <f>(Table2[[#This Row],[Close Price]]/Table2[[#This Row],[Day Low]])-1</f>
        <v>1.981379804249217E-2</v>
      </c>
      <c r="AD29" s="2">
        <f>(Table2[[#This Row],[Day High]]/Table2[[#This Row],[Close Price]])-1</f>
        <v>6.0861423220974764E-3</v>
      </c>
      <c r="AE29" s="2">
        <f>(Table2[[#This Row],[Close Price]]/Table2[[#This Row],[Current Week Low]])-1</f>
        <v>8.3164300202839714E-2</v>
      </c>
      <c r="AF29" s="2">
        <f>(Table2[[#This Row],[Current Week High]]/Table2[[#This Row],[Close Price]])-1</f>
        <v>6.0861423220974764E-3</v>
      </c>
      <c r="AG29" s="2">
        <f>(Table2[[#This Row],[Close Price]]/Table2[[#This Row],[Current Month Low]])-1</f>
        <v>0.12926249008723234</v>
      </c>
      <c r="AH29" s="2">
        <f>(Table2[[#This Row],[Current Month High]]/Table2[[#This Row],[Close Price]])-1</f>
        <v>6.0861423220974764E-3</v>
      </c>
      <c r="AI29">
        <v>5.6179775280898703</v>
      </c>
      <c r="AJ29">
        <v>136.64312422102199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0.12</v>
      </c>
      <c r="AM29" t="s">
        <v>10340</v>
      </c>
      <c r="AN29">
        <v>8.07</v>
      </c>
      <c r="AO29" t="s">
        <v>10340</v>
      </c>
      <c r="AP29">
        <v>0.33509396258201901</v>
      </c>
      <c r="AQ29">
        <f>(Table2[[#This Row],[Sharpe Ratio]]-AVERAGE(Table2[Sharpe Ratio]))/_xlfn.STDEV.P(Table2[Sharpe Ratio])</f>
        <v>3.0895369588713066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6.826474141852815</v>
      </c>
      <c r="AS29">
        <f>_xlfn.RANK.AVG(Table2[[#This Row],[1Y Return vs Nifty Z-Score]],Table2[1Y Return vs Nifty Z-Score])</f>
        <v>94</v>
      </c>
      <c r="AT29">
        <f>_xlfn.RANK.AVG(Table2[[#This Row],[6M Return vs Nifty Z-Score]],Table2[6M Return vs Nifty Z-Score])</f>
        <v>109</v>
      </c>
      <c r="AU29">
        <f>_xlfn.RANK.AVG(Table2[[#This Row],[Sharpe Ratio Z-Score]],Table2[Sharpe Ratio Z-Score])</f>
        <v>1</v>
      </c>
      <c r="AV29">
        <f>(Table2[[#This Row],[Rank 1Y]]+Table2[[#This Row],[Rank 6M]]+Table2[[#This Row],[Rank Sharpe]])/3</f>
        <v>68</v>
      </c>
    </row>
    <row r="30" spans="1:48" x14ac:dyDescent="0.3">
      <c r="A30" t="s">
        <v>409</v>
      </c>
      <c r="B30" t="s">
        <v>410</v>
      </c>
      <c r="C30" t="s">
        <v>10295</v>
      </c>
      <c r="D30" t="s">
        <v>124</v>
      </c>
      <c r="E30">
        <v>56843.950499999999</v>
      </c>
      <c r="F30">
        <v>285.14999999999998</v>
      </c>
      <c r="G30">
        <v>267.76879279333298</v>
      </c>
      <c r="H30">
        <f>(Table2[[#This Row],[1Y Return vs Nifty]]-AVERAGE(Table2[1Y Return vs Nifty]))/_xlfn.STDEV.P(Table2[1Y Return vs Nifty])</f>
        <v>3.5627625124787636</v>
      </c>
      <c r="I30">
        <v>-11.046763271247301</v>
      </c>
      <c r="J30">
        <f>(Table2[[#This Row],[1M Return vs Nifty]]-AVERAGE(Table2[1M Return vs Nifty]))/_xlfn.STDEV.P(Table2[1M Return vs Nifty])</f>
        <v>-1.2690089852311108</v>
      </c>
      <c r="K30">
        <v>33.285333514074097</v>
      </c>
      <c r="L30">
        <f>(Table2[[#This Row],[6M Return vs Nifty]]-AVERAGE(Table2[6M Return vs Nifty]))/_xlfn.STDEV.P(Table2[6M Return vs Nifty])</f>
        <v>0.85280991298613562</v>
      </c>
      <c r="M30">
        <v>-5.6006451537313602</v>
      </c>
      <c r="N30">
        <f>(Table2[[#This Row],[1W Return vs Nifty]]-AVERAGE(Table2[1W Return vs Nifty]))/_xlfn.STDEV.P(Table2[1W Return vs Nifty])</f>
        <v>-1.169801321292006</v>
      </c>
      <c r="O30">
        <v>296.33</v>
      </c>
      <c r="P30">
        <v>291.10881188645101</v>
      </c>
      <c r="Q30">
        <v>216.705029902223</v>
      </c>
      <c r="R30">
        <v>35.118208450158598</v>
      </c>
      <c r="S30" s="2">
        <f>(Table2[[#This Row],[Close Price]]-Table2[[#This Row],[20D EMA]])/Table2[[#This Row],[20D EMA]]</f>
        <v>-3.7728208416292673E-2</v>
      </c>
      <c r="T30" s="2">
        <f>(Table2[[#This Row],[Close Price]]-Table2[[#This Row],[50D EMA]])/Table2[[#This Row],[50D EMA]]</f>
        <v>-2.0469362805737759E-2</v>
      </c>
      <c r="U30" s="2">
        <f>(Table2[[#This Row],[Close Price]]-Table2[[#This Row],[200D EMA]])/Table2[[#This Row],[200D EMA]]</f>
        <v>0.31584393831864099</v>
      </c>
      <c r="V30">
        <v>0.44516249590821599</v>
      </c>
      <c r="W30">
        <v>283.05</v>
      </c>
      <c r="X30">
        <v>289.45</v>
      </c>
      <c r="Y30">
        <v>282.14999999999998</v>
      </c>
      <c r="Z30">
        <v>297.8</v>
      </c>
      <c r="AA30">
        <v>282.14999999999998</v>
      </c>
      <c r="AB30">
        <v>316.10000000000002</v>
      </c>
      <c r="AC30" s="2">
        <f>(Table2[[#This Row],[Close Price]]/Table2[[#This Row],[Day Low]])-1</f>
        <v>7.4191838897719187E-3</v>
      </c>
      <c r="AD30" s="2">
        <f>(Table2[[#This Row],[Day High]]/Table2[[#This Row],[Close Price]])-1</f>
        <v>1.507978257057685E-2</v>
      </c>
      <c r="AE30" s="2">
        <f>(Table2[[#This Row],[Close Price]]/Table2[[#This Row],[Current Week Low]])-1</f>
        <v>1.063264221158966E-2</v>
      </c>
      <c r="AF30" s="2">
        <f>(Table2[[#This Row],[Current Week High]]/Table2[[#This Row],[Close Price]])-1</f>
        <v>4.4362616166929714E-2</v>
      </c>
      <c r="AG30" s="2">
        <f>(Table2[[#This Row],[Close Price]]/Table2[[#This Row],[Current Month Low]])-1</f>
        <v>1.063264221158966E-2</v>
      </c>
      <c r="AH30" s="2">
        <f>(Table2[[#This Row],[Current Month High]]/Table2[[#This Row],[Close Price]])-1</f>
        <v>0.10853936524636176</v>
      </c>
      <c r="AI30">
        <v>24.039978958442902</v>
      </c>
      <c r="AJ30">
        <v>321.50776053214997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-0.02</v>
      </c>
      <c r="AM30" t="s">
        <v>10339</v>
      </c>
      <c r="AN30">
        <v>-6.87</v>
      </c>
      <c r="AO30" t="s">
        <v>10339</v>
      </c>
      <c r="AP30">
        <v>0.18437319049033399</v>
      </c>
      <c r="AQ30">
        <f>(Table2[[#This Row],[Sharpe Ratio]]-AVERAGE(Table2[Sharpe Ratio]))/_xlfn.STDEV.P(Table2[Sharpe Ratio])</f>
        <v>1.3638952231094015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3.340657342051184</v>
      </c>
      <c r="AS30">
        <f>_xlfn.RANK.AVG(Table2[[#This Row],[1Y Return vs Nifty Z-Score]],Table2[1Y Return vs Nifty Z-Score])</f>
        <v>9</v>
      </c>
      <c r="AT30">
        <f>_xlfn.RANK.AVG(Table2[[#This Row],[6M Return vs Nifty Z-Score]],Table2[6M Return vs Nifty Z-Score])</f>
        <v>128</v>
      </c>
      <c r="AU30">
        <f>_xlfn.RANK.AVG(Table2[[#This Row],[Sharpe Ratio Z-Score]],Table2[Sharpe Ratio Z-Score])</f>
        <v>68</v>
      </c>
      <c r="AV30">
        <f>(Table2[[#This Row],[Rank 1Y]]+Table2[[#This Row],[Rank 6M]]+Table2[[#This Row],[Rank Sharpe]])/3</f>
        <v>68.333333333333329</v>
      </c>
    </row>
    <row r="31" spans="1:48" x14ac:dyDescent="0.3">
      <c r="A31" t="s">
        <v>954</v>
      </c>
      <c r="B31" t="s">
        <v>955</v>
      </c>
      <c r="C31" t="s">
        <v>10305</v>
      </c>
      <c r="D31" t="s">
        <v>258</v>
      </c>
      <c r="E31">
        <v>15354.906975989999</v>
      </c>
      <c r="F31">
        <v>1944.3</v>
      </c>
      <c r="G31">
        <v>116.182837696539</v>
      </c>
      <c r="H31">
        <f>(Table2[[#This Row],[1Y Return vs Nifty]]-AVERAGE(Table2[1Y Return vs Nifty]))/_xlfn.STDEV.P(Table2[1Y Return vs Nifty])</f>
        <v>1.2563502415717878</v>
      </c>
      <c r="I31">
        <v>-13.1513345341227</v>
      </c>
      <c r="J31">
        <f>(Table2[[#This Row],[1M Return vs Nifty]]-AVERAGE(Table2[1M Return vs Nifty]))/_xlfn.STDEV.P(Table2[1M Return vs Nifty])</f>
        <v>-1.4510355880439623</v>
      </c>
      <c r="K31">
        <v>97.917899767702394</v>
      </c>
      <c r="L31">
        <f>(Table2[[#This Row],[6M Return vs Nifty]]-AVERAGE(Table2[6M Return vs Nifty]))/_xlfn.STDEV.P(Table2[6M Return vs Nifty])</f>
        <v>3.0300592064994096</v>
      </c>
      <c r="M31">
        <v>-1.4957662580753399</v>
      </c>
      <c r="N31">
        <f>(Table2[[#This Row],[1W Return vs Nifty]]-AVERAGE(Table2[1W Return vs Nifty]))/_xlfn.STDEV.P(Table2[1W Return vs Nifty])</f>
        <v>-0.30779424113338988</v>
      </c>
      <c r="O31">
        <v>2049.36</v>
      </c>
      <c r="P31">
        <v>2037.7680830731299</v>
      </c>
      <c r="Q31">
        <v>1504.4860639307101</v>
      </c>
      <c r="R31">
        <v>37.5678778365074</v>
      </c>
      <c r="S31" s="2">
        <f>(Table2[[#This Row],[Close Price]]-Table2[[#This Row],[20D EMA]])/Table2[[#This Row],[20D EMA]]</f>
        <v>-5.1264785103642192E-2</v>
      </c>
      <c r="T31" s="2">
        <f>(Table2[[#This Row],[Close Price]]-Table2[[#This Row],[50D EMA]])/Table2[[#This Row],[50D EMA]]</f>
        <v>-4.5867870759940463E-2</v>
      </c>
      <c r="U31" s="2">
        <f>(Table2[[#This Row],[Close Price]]-Table2[[#This Row],[200D EMA]])/Table2[[#This Row],[200D EMA]]</f>
        <v>0.29233500170829479</v>
      </c>
      <c r="V31">
        <v>0.44936555374843601</v>
      </c>
      <c r="W31">
        <v>1929.95</v>
      </c>
      <c r="X31">
        <v>1972.6</v>
      </c>
      <c r="Y31">
        <v>1922</v>
      </c>
      <c r="Z31">
        <v>2037.6</v>
      </c>
      <c r="AA31">
        <v>1851.65</v>
      </c>
      <c r="AB31">
        <v>2472</v>
      </c>
      <c r="AC31" s="2">
        <f>(Table2[[#This Row],[Close Price]]/Table2[[#This Row],[Day Low]])-1</f>
        <v>7.4354257882327524E-3</v>
      </c>
      <c r="AD31" s="2">
        <f>(Table2[[#This Row],[Day High]]/Table2[[#This Row],[Close Price]])-1</f>
        <v>1.4555366970117722E-2</v>
      </c>
      <c r="AE31" s="2">
        <f>(Table2[[#This Row],[Close Price]]/Table2[[#This Row],[Current Week Low]])-1</f>
        <v>1.1602497398543132E-2</v>
      </c>
      <c r="AF31" s="2">
        <f>(Table2[[#This Row],[Current Week High]]/Table2[[#This Row],[Close Price]])-1</f>
        <v>4.7986421848480232E-2</v>
      </c>
      <c r="AG31" s="2">
        <f>(Table2[[#This Row],[Close Price]]/Table2[[#This Row],[Current Month Low]])-1</f>
        <v>5.0036453973482997E-2</v>
      </c>
      <c r="AH31" s="2">
        <f>(Table2[[#This Row],[Current Month High]]/Table2[[#This Row],[Close Price]])-1</f>
        <v>0.271408733220182</v>
      </c>
      <c r="AI31">
        <v>38.044540451576403</v>
      </c>
      <c r="AJ31">
        <v>155.12399947513401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0.06</v>
      </c>
      <c r="AM31" t="s">
        <v>10340</v>
      </c>
      <c r="AN31">
        <v>-13.41</v>
      </c>
      <c r="AO31" t="s">
        <v>10339</v>
      </c>
      <c r="AP31">
        <v>0.15197351278732099</v>
      </c>
      <c r="AQ31">
        <f>(Table2[[#This Row],[Sharpe Ratio]]-AVERAGE(Table2[Sharpe Ratio]))/_xlfn.STDEV.P(Table2[Sharpe Ratio])</f>
        <v>0.99294279701950028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3.5205224159133452</v>
      </c>
      <c r="AS31">
        <f>_xlfn.RANK.AVG(Table2[[#This Row],[1Y Return vs Nifty Z-Score]],Table2[1Y Return vs Nifty Z-Score])</f>
        <v>75</v>
      </c>
      <c r="AT31">
        <f>_xlfn.RANK.AVG(Table2[[#This Row],[6M Return vs Nifty Z-Score]],Table2[6M Return vs Nifty Z-Score])</f>
        <v>11</v>
      </c>
      <c r="AU31">
        <f>_xlfn.RANK.AVG(Table2[[#This Row],[Sharpe Ratio Z-Score]],Table2[Sharpe Ratio Z-Score])</f>
        <v>121</v>
      </c>
      <c r="AV31">
        <f>(Table2[[#This Row],[Rank 1Y]]+Table2[[#This Row],[Rank 6M]]+Table2[[#This Row],[Rank Sharpe]])/3</f>
        <v>69</v>
      </c>
    </row>
    <row r="32" spans="1:48" x14ac:dyDescent="0.3">
      <c r="A32" t="s">
        <v>631</v>
      </c>
      <c r="B32" t="s">
        <v>632</v>
      </c>
      <c r="C32" t="s">
        <v>10295</v>
      </c>
      <c r="D32" t="s">
        <v>203</v>
      </c>
      <c r="E32">
        <v>29851.55659394</v>
      </c>
      <c r="F32">
        <v>13322.5</v>
      </c>
      <c r="G32">
        <v>165.581387472806</v>
      </c>
      <c r="H32">
        <f>(Table2[[#This Row],[1Y Return vs Nifty]]-AVERAGE(Table2[1Y Return vs Nifty]))/_xlfn.STDEV.P(Table2[1Y Return vs Nifty])</f>
        <v>2.0079595928223042</v>
      </c>
      <c r="I32">
        <v>6.8906663424595802</v>
      </c>
      <c r="J32">
        <f>(Table2[[#This Row],[1M Return vs Nifty]]-AVERAGE(Table2[1M Return vs Nifty]))/_xlfn.STDEV.P(Table2[1M Return vs Nifty])</f>
        <v>0.28241834506357721</v>
      </c>
      <c r="K32">
        <v>32.113603300481898</v>
      </c>
      <c r="L32">
        <f>(Table2[[#This Row],[6M Return vs Nifty]]-AVERAGE(Table2[6M Return vs Nifty]))/_xlfn.STDEV.P(Table2[6M Return vs Nifty])</f>
        <v>0.81333834427693941</v>
      </c>
      <c r="M32">
        <v>-2.4215753619240399</v>
      </c>
      <c r="N32">
        <f>(Table2[[#This Row],[1W Return vs Nifty]]-AVERAGE(Table2[1W Return vs Nifty]))/_xlfn.STDEV.P(Table2[1W Return vs Nifty])</f>
        <v>-0.50221020873658073</v>
      </c>
      <c r="O32">
        <v>13409.99</v>
      </c>
      <c r="P32">
        <v>12868.6253405359</v>
      </c>
      <c r="Q32">
        <v>9948.8254838947796</v>
      </c>
      <c r="R32">
        <v>50.8883342505546</v>
      </c>
      <c r="S32" s="2">
        <f>(Table2[[#This Row],[Close Price]]-Table2[[#This Row],[20D EMA]])/Table2[[#This Row],[20D EMA]]</f>
        <v>-6.524240510246449E-3</v>
      </c>
      <c r="T32" s="2">
        <f>(Table2[[#This Row],[Close Price]]-Table2[[#This Row],[50D EMA]])/Table2[[#This Row],[50D EMA]]</f>
        <v>3.5269863521040126E-2</v>
      </c>
      <c r="U32" s="2">
        <f>(Table2[[#This Row],[Close Price]]-Table2[[#This Row],[200D EMA]])/Table2[[#This Row],[200D EMA]]</f>
        <v>0.33910279374852292</v>
      </c>
      <c r="V32">
        <v>0.86964164127923804</v>
      </c>
      <c r="W32">
        <v>13110</v>
      </c>
      <c r="X32">
        <v>13684</v>
      </c>
      <c r="Y32">
        <v>13055</v>
      </c>
      <c r="Z32">
        <v>13684</v>
      </c>
      <c r="AA32">
        <v>12750</v>
      </c>
      <c r="AB32">
        <v>14055.05</v>
      </c>
      <c r="AC32" s="2">
        <f>(Table2[[#This Row],[Close Price]]/Table2[[#This Row],[Day Low]])-1</f>
        <v>1.6209000762776427E-2</v>
      </c>
      <c r="AD32" s="2">
        <f>(Table2[[#This Row],[Day High]]/Table2[[#This Row],[Close Price]])-1</f>
        <v>2.7134546819290728E-2</v>
      </c>
      <c r="AE32" s="2">
        <f>(Table2[[#This Row],[Close Price]]/Table2[[#This Row],[Current Week Low]])-1</f>
        <v>2.0490233626962784E-2</v>
      </c>
      <c r="AF32" s="2">
        <f>(Table2[[#This Row],[Current Week High]]/Table2[[#This Row],[Close Price]])-1</f>
        <v>2.7134546819290728E-2</v>
      </c>
      <c r="AG32" s="2">
        <f>(Table2[[#This Row],[Close Price]]/Table2[[#This Row],[Current Month Low]])-1</f>
        <v>4.4901960784313744E-2</v>
      </c>
      <c r="AH32" s="2">
        <f>(Table2[[#This Row],[Current Month High]]/Table2[[#This Row],[Close Price]])-1</f>
        <v>5.4985926064927693E-2</v>
      </c>
      <c r="AI32">
        <v>9.6325764683805595</v>
      </c>
      <c r="AJ32">
        <v>195.58189918102701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0.06</v>
      </c>
      <c r="AM32" t="s">
        <v>10340</v>
      </c>
      <c r="AN32">
        <v>-1.64</v>
      </c>
      <c r="AO32" t="s">
        <v>10339</v>
      </c>
      <c r="AP32">
        <v>0.19737160821260999</v>
      </c>
      <c r="AQ32">
        <f>(Table2[[#This Row],[Sharpe Ratio]]-AVERAGE(Table2[Sharpe Ratio]))/_xlfn.STDEV.P(Table2[Sharpe Ratio])</f>
        <v>1.5127175241707436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4.1142235975969834</v>
      </c>
      <c r="AS32">
        <f>_xlfn.RANK.AVG(Table2[[#This Row],[1Y Return vs Nifty Z-Score]],Table2[1Y Return vs Nifty Z-Score])</f>
        <v>34</v>
      </c>
      <c r="AT32">
        <f>_xlfn.RANK.AVG(Table2[[#This Row],[6M Return vs Nifty Z-Score]],Table2[6M Return vs Nifty Z-Score])</f>
        <v>138</v>
      </c>
      <c r="AU32">
        <f>_xlfn.RANK.AVG(Table2[[#This Row],[Sharpe Ratio Z-Score]],Table2[Sharpe Ratio Z-Score])</f>
        <v>45</v>
      </c>
      <c r="AV32">
        <f>(Table2[[#This Row],[Rank 1Y]]+Table2[[#This Row],[Rank 6M]]+Table2[[#This Row],[Rank Sharpe]])/3</f>
        <v>72.333333333333329</v>
      </c>
    </row>
    <row r="33" spans="1:48" x14ac:dyDescent="0.3">
      <c r="A33" t="s">
        <v>352</v>
      </c>
      <c r="B33" t="s">
        <v>353</v>
      </c>
      <c r="C33" t="s">
        <v>10307</v>
      </c>
      <c r="D33" t="s">
        <v>139</v>
      </c>
      <c r="E33">
        <v>70998.611848209999</v>
      </c>
      <c r="F33">
        <v>1739.55</v>
      </c>
      <c r="G33">
        <v>184.13551036667999</v>
      </c>
      <c r="H33">
        <f>(Table2[[#This Row],[1Y Return vs Nifty]]-AVERAGE(Table2[1Y Return vs Nifty]))/_xlfn.STDEV.P(Table2[1Y Return vs Nifty])</f>
        <v>2.2902644850599896</v>
      </c>
      <c r="I33">
        <v>0.25331282812591499</v>
      </c>
      <c r="J33">
        <f>(Table2[[#This Row],[1M Return vs Nifty]]-AVERAGE(Table2[1M Return vs Nifty]))/_xlfn.STDEV.P(Table2[1M Return vs Nifty])</f>
        <v>-0.29165340683871371</v>
      </c>
      <c r="K33">
        <v>33.839182528894703</v>
      </c>
      <c r="L33">
        <f>(Table2[[#This Row],[6M Return vs Nifty]]-AVERAGE(Table2[6M Return vs Nifty]))/_xlfn.STDEV.P(Table2[6M Return vs Nifty])</f>
        <v>0.87146718510340204</v>
      </c>
      <c r="M33">
        <v>-3.65050378612646</v>
      </c>
      <c r="N33">
        <f>(Table2[[#This Row],[1W Return vs Nifty]]-AVERAGE(Table2[1W Return vs Nifty]))/_xlfn.STDEV.P(Table2[1W Return vs Nifty])</f>
        <v>-0.76027994224119322</v>
      </c>
      <c r="O33">
        <v>1766.28</v>
      </c>
      <c r="P33">
        <v>1744.0346458935101</v>
      </c>
      <c r="Q33">
        <v>1400.34760190519</v>
      </c>
      <c r="R33">
        <v>50.602781903021999</v>
      </c>
      <c r="S33" s="2">
        <f>(Table2[[#This Row],[Close Price]]-Table2[[#This Row],[20D EMA]])/Table2[[#This Row],[20D EMA]]</f>
        <v>-1.5133500917181884E-2</v>
      </c>
      <c r="T33" s="2">
        <f>(Table2[[#This Row],[Close Price]]-Table2[[#This Row],[50D EMA]])/Table2[[#This Row],[50D EMA]]</f>
        <v>-2.5714201859863371E-3</v>
      </c>
      <c r="U33" s="2">
        <f>(Table2[[#This Row],[Close Price]]-Table2[[#This Row],[200D EMA]])/Table2[[#This Row],[200D EMA]]</f>
        <v>0.24222728530639176</v>
      </c>
      <c r="V33">
        <v>0.75816944374753303</v>
      </c>
      <c r="W33">
        <v>1728.05</v>
      </c>
      <c r="X33">
        <v>1775</v>
      </c>
      <c r="Y33">
        <v>1728.05</v>
      </c>
      <c r="Z33">
        <v>1878.5</v>
      </c>
      <c r="AA33">
        <v>1592.35</v>
      </c>
      <c r="AB33">
        <v>1878.5</v>
      </c>
      <c r="AC33" s="2">
        <f>(Table2[[#This Row],[Close Price]]/Table2[[#This Row],[Day Low]])-1</f>
        <v>6.6549000318278928E-3</v>
      </c>
      <c r="AD33" s="2">
        <f>(Table2[[#This Row],[Day High]]/Table2[[#This Row],[Close Price]])-1</f>
        <v>2.0378833606392588E-2</v>
      </c>
      <c r="AE33" s="2">
        <f>(Table2[[#This Row],[Close Price]]/Table2[[#This Row],[Current Week Low]])-1</f>
        <v>6.6549000318278928E-3</v>
      </c>
      <c r="AF33" s="2">
        <f>(Table2[[#This Row],[Current Week High]]/Table2[[#This Row],[Close Price]])-1</f>
        <v>7.9876979678652482E-2</v>
      </c>
      <c r="AG33" s="2">
        <f>(Table2[[#This Row],[Close Price]]/Table2[[#This Row],[Current Month Low]])-1</f>
        <v>9.2441988256350749E-2</v>
      </c>
      <c r="AH33" s="2">
        <f>(Table2[[#This Row],[Current Month High]]/Table2[[#This Row],[Close Price]])-1</f>
        <v>7.9876979678652482E-2</v>
      </c>
      <c r="AI33">
        <v>19.272225575579899</v>
      </c>
      <c r="AJ33">
        <v>213.88487910501601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7.0000000000000007E-2</v>
      </c>
      <c r="AM33" t="s">
        <v>10340</v>
      </c>
      <c r="AN33">
        <v>2.58</v>
      </c>
      <c r="AO33" t="s">
        <v>10340</v>
      </c>
      <c r="AP33">
        <v>0.18206984642472901</v>
      </c>
      <c r="AQ33">
        <f>(Table2[[#This Row],[Sharpe Ratio]]-AVERAGE(Table2[Sharpe Ratio]))/_xlfn.STDEV.P(Table2[Sharpe Ratio])</f>
        <v>1.3375236314816092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3.447321952565094</v>
      </c>
      <c r="AS33">
        <f>_xlfn.RANK.AVG(Table2[[#This Row],[1Y Return vs Nifty Z-Score]],Table2[1Y Return vs Nifty Z-Score])</f>
        <v>25</v>
      </c>
      <c r="AT33">
        <f>_xlfn.RANK.AVG(Table2[[#This Row],[6M Return vs Nifty Z-Score]],Table2[6M Return vs Nifty Z-Score])</f>
        <v>124</v>
      </c>
      <c r="AU33">
        <f>_xlfn.RANK.AVG(Table2[[#This Row],[Sharpe Ratio Z-Score]],Table2[Sharpe Ratio Z-Score])</f>
        <v>70</v>
      </c>
      <c r="AV33">
        <f>(Table2[[#This Row],[Rank 1Y]]+Table2[[#This Row],[Rank 6M]]+Table2[[#This Row],[Rank Sharpe]])/3</f>
        <v>73</v>
      </c>
    </row>
    <row r="34" spans="1:48" x14ac:dyDescent="0.3">
      <c r="A34" t="s">
        <v>1410</v>
      </c>
      <c r="B34" t="s">
        <v>1411</v>
      </c>
      <c r="C34" t="s">
        <v>10305</v>
      </c>
      <c r="D34" t="s">
        <v>297</v>
      </c>
      <c r="E34">
        <v>7647.5232949499996</v>
      </c>
      <c r="F34">
        <v>3321.05</v>
      </c>
      <c r="G34">
        <v>217.60760544839599</v>
      </c>
      <c r="H34">
        <f>(Table2[[#This Row],[1Y Return vs Nifty]]-AVERAGE(Table2[1Y Return vs Nifty]))/_xlfn.STDEV.P(Table2[1Y Return vs Nifty])</f>
        <v>2.7995494698076797</v>
      </c>
      <c r="I34">
        <v>44.491162302782698</v>
      </c>
      <c r="J34">
        <f>(Table2[[#This Row],[1M Return vs Nifty]]-AVERAGE(Table2[1M Return vs Nifty]))/_xlfn.STDEV.P(Table2[1M Return vs Nifty])</f>
        <v>3.5345251586788375</v>
      </c>
      <c r="K34">
        <v>51.967508455142003</v>
      </c>
      <c r="L34">
        <f>(Table2[[#This Row],[6M Return vs Nifty]]-AVERAGE(Table2[6M Return vs Nifty]))/_xlfn.STDEV.P(Table2[6M Return vs Nifty])</f>
        <v>1.4821482566334152</v>
      </c>
      <c r="M34">
        <v>1.50838607813805</v>
      </c>
      <c r="N34">
        <f>(Table2[[#This Row],[1W Return vs Nifty]]-AVERAGE(Table2[1W Return vs Nifty]))/_xlfn.STDEV.P(Table2[1W Return vs Nifty])</f>
        <v>0.32306495094446386</v>
      </c>
      <c r="O34">
        <v>2863.37</v>
      </c>
      <c r="P34">
        <v>2520.5327435292002</v>
      </c>
      <c r="Q34">
        <v>1917.5226666829001</v>
      </c>
      <c r="R34">
        <v>77.4694153570521</v>
      </c>
      <c r="S34" s="2">
        <f>(Table2[[#This Row],[Close Price]]-Table2[[#This Row],[20D EMA]])/Table2[[#This Row],[20D EMA]]</f>
        <v>0.15983962952744504</v>
      </c>
      <c r="T34" s="2">
        <f>(Table2[[#This Row],[Close Price]]-Table2[[#This Row],[50D EMA]])/Table2[[#This Row],[50D EMA]]</f>
        <v>0.31759843569813401</v>
      </c>
      <c r="U34" s="2">
        <f>(Table2[[#This Row],[Close Price]]-Table2[[#This Row],[200D EMA]])/Table2[[#This Row],[200D EMA]]</f>
        <v>0.73194823597316094</v>
      </c>
      <c r="V34">
        <v>1.6448962449709701</v>
      </c>
      <c r="W34">
        <v>3252</v>
      </c>
      <c r="X34">
        <v>3349</v>
      </c>
      <c r="Y34">
        <v>3211.7</v>
      </c>
      <c r="Z34">
        <v>3354</v>
      </c>
      <c r="AA34">
        <v>2300</v>
      </c>
      <c r="AB34">
        <v>3400</v>
      </c>
      <c r="AC34" s="2">
        <f>(Table2[[#This Row],[Close Price]]/Table2[[#This Row],[Day Low]])-1</f>
        <v>2.1233087330873257E-2</v>
      </c>
      <c r="AD34" s="2">
        <f>(Table2[[#This Row],[Day High]]/Table2[[#This Row],[Close Price]])-1</f>
        <v>8.4160130079342643E-3</v>
      </c>
      <c r="AE34" s="2">
        <f>(Table2[[#This Row],[Close Price]]/Table2[[#This Row],[Current Week Low]])-1</f>
        <v>3.4047389233116565E-2</v>
      </c>
      <c r="AF34" s="2">
        <f>(Table2[[#This Row],[Current Week High]]/Table2[[#This Row],[Close Price]])-1</f>
        <v>9.9215609521083881E-3</v>
      </c>
      <c r="AG34" s="2">
        <f>(Table2[[#This Row],[Close Price]]/Table2[[#This Row],[Current Month Low]])-1</f>
        <v>0.44393478260869568</v>
      </c>
      <c r="AH34" s="2">
        <f>(Table2[[#This Row],[Current Month High]]/Table2[[#This Row],[Close Price]])-1</f>
        <v>2.3772602038511836E-2</v>
      </c>
      <c r="AI34">
        <v>2.3772602038511801</v>
      </c>
      <c r="AJ34">
        <v>263.75136911281402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0.62</v>
      </c>
      <c r="AM34" t="s">
        <v>10340</v>
      </c>
      <c r="AN34">
        <v>32.07</v>
      </c>
      <c r="AO34" t="s">
        <v>10340</v>
      </c>
      <c r="AP34">
        <v>0.13927294303169599</v>
      </c>
      <c r="AQ34">
        <f>(Table2[[#This Row],[Sharpe Ratio]]-AVERAGE(Table2[Sharpe Ratio]))/_xlfn.STDEV.P(Table2[Sharpe Ratio])</f>
        <v>0.84753063561596287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8.9868184716803583</v>
      </c>
      <c r="AS34">
        <f>_xlfn.RANK.AVG(Table2[[#This Row],[1Y Return vs Nifty Z-Score]],Table2[1Y Return vs Nifty Z-Score])</f>
        <v>15</v>
      </c>
      <c r="AT34">
        <f>_xlfn.RANK.AVG(Table2[[#This Row],[6M Return vs Nifty Z-Score]],Table2[6M Return vs Nifty Z-Score])</f>
        <v>58</v>
      </c>
      <c r="AU34">
        <f>_xlfn.RANK.AVG(Table2[[#This Row],[Sharpe Ratio Z-Score]],Table2[Sharpe Ratio Z-Score])</f>
        <v>148</v>
      </c>
      <c r="AV34">
        <f>(Table2[[#This Row],[Rank 1Y]]+Table2[[#This Row],[Rank 6M]]+Table2[[#This Row],[Rank Sharpe]])/3</f>
        <v>73.666666666666671</v>
      </c>
    </row>
    <row r="35" spans="1:48" x14ac:dyDescent="0.3">
      <c r="A35" t="s">
        <v>459</v>
      </c>
      <c r="B35" t="s">
        <v>460</v>
      </c>
      <c r="C35" t="s">
        <v>10305</v>
      </c>
      <c r="D35" t="s">
        <v>89</v>
      </c>
      <c r="E35">
        <v>47988.529687499999</v>
      </c>
      <c r="F35">
        <v>1321.4</v>
      </c>
      <c r="G35">
        <v>110.334341188256</v>
      </c>
      <c r="H35">
        <f>(Table2[[#This Row],[1Y Return vs Nifty]]-AVERAGE(Table2[1Y Return vs Nifty]))/_xlfn.STDEV.P(Table2[1Y Return vs Nifty])</f>
        <v>1.1673641339574827</v>
      </c>
      <c r="I35">
        <v>-10.131704488788399</v>
      </c>
      <c r="J35">
        <f>(Table2[[#This Row],[1M Return vs Nifty]]-AVERAGE(Table2[1M Return vs Nifty]))/_xlfn.STDEV.P(Table2[1M Return vs Nifty])</f>
        <v>-1.1898645796777032</v>
      </c>
      <c r="K35">
        <v>43.143465380429497</v>
      </c>
      <c r="L35">
        <f>(Table2[[#This Row],[6M Return vs Nifty]]-AVERAGE(Table2[6M Return vs Nifty]))/_xlfn.STDEV.P(Table2[6M Return vs Nifty])</f>
        <v>1.184896535651812</v>
      </c>
      <c r="M35">
        <v>-5.6780253670445404</v>
      </c>
      <c r="N35">
        <f>(Table2[[#This Row],[1W Return vs Nifty]]-AVERAGE(Table2[1W Return vs Nifty]))/_xlfn.STDEV.P(Table2[1W Return vs Nifty])</f>
        <v>-1.1860508364264799</v>
      </c>
      <c r="O35">
        <v>1389.84</v>
      </c>
      <c r="P35">
        <v>1412.2878809389499</v>
      </c>
      <c r="Q35">
        <v>1108.4245818982699</v>
      </c>
      <c r="R35">
        <v>30.496315348276401</v>
      </c>
      <c r="S35" s="2">
        <f>(Table2[[#This Row],[Close Price]]-Table2[[#This Row],[20D EMA]])/Table2[[#This Row],[20D EMA]]</f>
        <v>-4.924307833995268E-2</v>
      </c>
      <c r="T35" s="2">
        <f>(Table2[[#This Row],[Close Price]]-Table2[[#This Row],[50D EMA]])/Table2[[#This Row],[50D EMA]]</f>
        <v>-6.4355066814369061E-2</v>
      </c>
      <c r="U35" s="2">
        <f>(Table2[[#This Row],[Close Price]]-Table2[[#This Row],[200D EMA]])/Table2[[#This Row],[200D EMA]]</f>
        <v>0.19214245297320268</v>
      </c>
      <c r="V35">
        <v>0.40592101642418399</v>
      </c>
      <c r="W35">
        <v>1302.0999999999999</v>
      </c>
      <c r="X35">
        <v>1329.8</v>
      </c>
      <c r="Y35">
        <v>1302.0999999999999</v>
      </c>
      <c r="Z35">
        <v>1351</v>
      </c>
      <c r="AA35">
        <v>1222.3499999999999</v>
      </c>
      <c r="AB35">
        <v>1467.45</v>
      </c>
      <c r="AC35" s="2">
        <f>(Table2[[#This Row],[Close Price]]/Table2[[#This Row],[Day Low]])-1</f>
        <v>1.4822210275708514E-2</v>
      </c>
      <c r="AD35" s="2">
        <f>(Table2[[#This Row],[Day High]]/Table2[[#This Row],[Close Price]])-1</f>
        <v>6.3568942031178022E-3</v>
      </c>
      <c r="AE35" s="2">
        <f>(Table2[[#This Row],[Close Price]]/Table2[[#This Row],[Current Week Low]])-1</f>
        <v>1.4822210275708514E-2</v>
      </c>
      <c r="AF35" s="2">
        <f>(Table2[[#This Row],[Current Week High]]/Table2[[#This Row],[Close Price]])-1</f>
        <v>2.2400484334796467E-2</v>
      </c>
      <c r="AG35" s="2">
        <f>(Table2[[#This Row],[Close Price]]/Table2[[#This Row],[Current Month Low]])-1</f>
        <v>8.1032437517895906E-2</v>
      </c>
      <c r="AH35" s="2">
        <f>(Table2[[#This Row],[Current Month High]]/Table2[[#This Row],[Close Price]])-1</f>
        <v>0.11052671409111547</v>
      </c>
      <c r="AI35">
        <v>35.818071742091703</v>
      </c>
      <c r="AJ35">
        <v>193.64444444444399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0</v>
      </c>
      <c r="AM35">
        <v>0</v>
      </c>
      <c r="AN35">
        <v>-6.89</v>
      </c>
      <c r="AO35" t="s">
        <v>10339</v>
      </c>
      <c r="AP35">
        <v>0.18931593454838599</v>
      </c>
      <c r="AQ35">
        <f>(Table2[[#This Row],[Sharpe Ratio]]-AVERAGE(Table2[Sharpe Ratio]))/_xlfn.STDEV.P(Table2[Sharpe Ratio])</f>
        <v>1.4204859990017595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83</v>
      </c>
      <c r="AT35">
        <f>_xlfn.RANK.AVG(Table2[[#This Row],[6M Return vs Nifty Z-Score]],Table2[6M Return vs Nifty Z-Score])</f>
        <v>85</v>
      </c>
      <c r="AU35">
        <f>_xlfn.RANK.AVG(Table2[[#This Row],[Sharpe Ratio Z-Score]],Table2[Sharpe Ratio Z-Score])</f>
        <v>59</v>
      </c>
      <c r="AV35">
        <f>(Table2[[#This Row],[Rank 1Y]]+Table2[[#This Row],[Rank 6M]]+Table2[[#This Row],[Rank Sharpe]])/3</f>
        <v>75.666666666666671</v>
      </c>
    </row>
    <row r="36" spans="1:48" x14ac:dyDescent="0.3">
      <c r="A36" t="s">
        <v>417</v>
      </c>
      <c r="B36" t="s">
        <v>418</v>
      </c>
      <c r="C36" t="s">
        <v>10306</v>
      </c>
      <c r="D36" t="s">
        <v>95</v>
      </c>
      <c r="E36">
        <v>55882.477740909999</v>
      </c>
      <c r="F36">
        <v>544.45000000000005</v>
      </c>
      <c r="G36">
        <v>119.92254344352</v>
      </c>
      <c r="H36">
        <f>(Table2[[#This Row],[1Y Return vs Nifty]]-AVERAGE(Table2[1Y Return vs Nifty]))/_xlfn.STDEV.P(Table2[1Y Return vs Nifty])</f>
        <v>1.3132506530835977</v>
      </c>
      <c r="I36">
        <v>0.80886828825733204</v>
      </c>
      <c r="J36">
        <f>(Table2[[#This Row],[1M Return vs Nifty]]-AVERAGE(Table2[1M Return vs Nifty]))/_xlfn.STDEV.P(Table2[1M Return vs Nifty])</f>
        <v>-0.24360282529476177</v>
      </c>
      <c r="K36">
        <v>32.393532971757899</v>
      </c>
      <c r="L36">
        <f>(Table2[[#This Row],[6M Return vs Nifty]]-AVERAGE(Table2[6M Return vs Nifty]))/_xlfn.STDEV.P(Table2[6M Return vs Nifty])</f>
        <v>0.82276821399041156</v>
      </c>
      <c r="M36">
        <v>-6.5386538853820104</v>
      </c>
      <c r="N36">
        <f>(Table2[[#This Row],[1W Return vs Nifty]]-AVERAGE(Table2[1W Return vs Nifty]))/_xlfn.STDEV.P(Table2[1W Return vs Nifty])</f>
        <v>-1.3667791587597888</v>
      </c>
      <c r="O36">
        <v>546.83000000000004</v>
      </c>
      <c r="P36">
        <v>513.75272471069195</v>
      </c>
      <c r="Q36">
        <v>407.20868214364498</v>
      </c>
      <c r="R36">
        <v>41.838148444200598</v>
      </c>
      <c r="S36" s="2">
        <f>(Table2[[#This Row],[Close Price]]-Table2[[#This Row],[20D EMA]])/Table2[[#This Row],[20D EMA]]</f>
        <v>-4.3523581368981133E-3</v>
      </c>
      <c r="T36" s="2">
        <f>(Table2[[#This Row],[Close Price]]-Table2[[#This Row],[50D EMA]])/Table2[[#This Row],[50D EMA]]</f>
        <v>5.9751070530272246E-2</v>
      </c>
      <c r="U36" s="2">
        <f>(Table2[[#This Row],[Close Price]]-Table2[[#This Row],[200D EMA]])/Table2[[#This Row],[200D EMA]]</f>
        <v>0.3370294492098832</v>
      </c>
      <c r="V36">
        <v>1.2695332490525799</v>
      </c>
      <c r="W36">
        <v>532.45000000000005</v>
      </c>
      <c r="X36">
        <v>557</v>
      </c>
      <c r="Y36">
        <v>530.65</v>
      </c>
      <c r="Z36">
        <v>584</v>
      </c>
      <c r="AA36">
        <v>515.95000000000005</v>
      </c>
      <c r="AB36">
        <v>593</v>
      </c>
      <c r="AC36" s="2">
        <f>(Table2[[#This Row],[Close Price]]/Table2[[#This Row],[Day Low]])-1</f>
        <v>2.2537327448586719E-2</v>
      </c>
      <c r="AD36" s="2">
        <f>(Table2[[#This Row],[Day High]]/Table2[[#This Row],[Close Price]])-1</f>
        <v>2.305078519606929E-2</v>
      </c>
      <c r="AE36" s="2">
        <f>(Table2[[#This Row],[Close Price]]/Table2[[#This Row],[Current Week Low]])-1</f>
        <v>2.6005841892019266E-2</v>
      </c>
      <c r="AF36" s="2">
        <f>(Table2[[#This Row],[Current Week High]]/Table2[[#This Row],[Close Price]])-1</f>
        <v>7.2642115896776493E-2</v>
      </c>
      <c r="AG36" s="2">
        <f>(Table2[[#This Row],[Close Price]]/Table2[[#This Row],[Current Month Low]])-1</f>
        <v>5.5237910650256739E-2</v>
      </c>
      <c r="AH36" s="2">
        <f>(Table2[[#This Row],[Current Month High]]/Table2[[#This Row],[Close Price]])-1</f>
        <v>8.9172559463678747E-2</v>
      </c>
      <c r="AI36">
        <v>16.374322710992701</v>
      </c>
      <c r="AJ36">
        <v>168.466469428007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0.23</v>
      </c>
      <c r="AM36" t="s">
        <v>10340</v>
      </c>
      <c r="AN36">
        <v>-2.73</v>
      </c>
      <c r="AO36" t="s">
        <v>10339</v>
      </c>
      <c r="AP36">
        <v>0.22715510273886799</v>
      </c>
      <c r="AQ36">
        <f>(Table2[[#This Row],[Sharpe Ratio]]-AVERAGE(Table2[Sharpe Ratio]))/_xlfn.STDEV.P(Table2[Sharpe Ratio])</f>
        <v>1.853716581421343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2.3793534644408014</v>
      </c>
      <c r="AS36">
        <f>_xlfn.RANK.AVG(Table2[[#This Row],[1Y Return vs Nifty Z-Score]],Table2[1Y Return vs Nifty Z-Score])</f>
        <v>70</v>
      </c>
      <c r="AT36">
        <f>_xlfn.RANK.AVG(Table2[[#This Row],[6M Return vs Nifty Z-Score]],Table2[6M Return vs Nifty Z-Score])</f>
        <v>136</v>
      </c>
      <c r="AU36">
        <f>_xlfn.RANK.AVG(Table2[[#This Row],[Sharpe Ratio Z-Score]],Table2[Sharpe Ratio Z-Score])</f>
        <v>22</v>
      </c>
      <c r="AV36">
        <f>(Table2[[#This Row],[Rank 1Y]]+Table2[[#This Row],[Rank 6M]]+Table2[[#This Row],[Rank Sharpe]])/3</f>
        <v>76</v>
      </c>
    </row>
    <row r="37" spans="1:48" x14ac:dyDescent="0.3">
      <c r="A37" t="s">
        <v>842</v>
      </c>
      <c r="B37" t="s">
        <v>843</v>
      </c>
      <c r="C37" t="s">
        <v>10295</v>
      </c>
      <c r="D37" t="s">
        <v>124</v>
      </c>
      <c r="E37">
        <v>18752.515790925001</v>
      </c>
      <c r="F37">
        <v>71.77</v>
      </c>
      <c r="G37">
        <v>398.063966874914</v>
      </c>
      <c r="H37">
        <f>(Table2[[#This Row],[1Y Return vs Nifty]]-AVERAGE(Table2[1Y Return vs Nifty]))/_xlfn.STDEV.P(Table2[1Y Return vs Nifty])</f>
        <v>5.5452310607676072</v>
      </c>
      <c r="I37">
        <v>4.9598270992786304</v>
      </c>
      <c r="J37">
        <f>(Table2[[#This Row],[1M Return vs Nifty]]-AVERAGE(Table2[1M Return vs Nifty]))/_xlfn.STDEV.P(Table2[1M Return vs Nifty])</f>
        <v>0.11541800907411173</v>
      </c>
      <c r="K37">
        <v>34.158601789982903</v>
      </c>
      <c r="L37">
        <f>(Table2[[#This Row],[6M Return vs Nifty]]-AVERAGE(Table2[6M Return vs Nifty]))/_xlfn.STDEV.P(Table2[6M Return vs Nifty])</f>
        <v>0.88222732354212252</v>
      </c>
      <c r="M37">
        <v>-3.4787673707905</v>
      </c>
      <c r="N37">
        <f>(Table2[[#This Row],[1W Return vs Nifty]]-AVERAGE(Table2[1W Return vs Nifty]))/_xlfn.STDEV.P(Table2[1W Return vs Nifty])</f>
        <v>-0.72421602666567675</v>
      </c>
      <c r="O37">
        <v>73.64</v>
      </c>
      <c r="P37">
        <v>69.633939606175005</v>
      </c>
      <c r="Q37">
        <v>51.219697246280099</v>
      </c>
      <c r="R37">
        <v>42.204884304093802</v>
      </c>
      <c r="S37" s="2">
        <f>(Table2[[#This Row],[Close Price]]-Table2[[#This Row],[20D EMA]])/Table2[[#This Row],[20D EMA]]</f>
        <v>-2.539380771319941E-2</v>
      </c>
      <c r="T37" s="2">
        <f>(Table2[[#This Row],[Close Price]]-Table2[[#This Row],[50D EMA]])/Table2[[#This Row],[50D EMA]]</f>
        <v>3.0675564328340389E-2</v>
      </c>
      <c r="U37" s="2">
        <f>(Table2[[#This Row],[Close Price]]-Table2[[#This Row],[200D EMA]])/Table2[[#This Row],[200D EMA]]</f>
        <v>0.40121874705560451</v>
      </c>
      <c r="V37">
        <v>0.67930985200855099</v>
      </c>
      <c r="W37">
        <v>71.19</v>
      </c>
      <c r="X37">
        <v>74.55</v>
      </c>
      <c r="Y37">
        <v>71.05</v>
      </c>
      <c r="Z37">
        <v>74.55</v>
      </c>
      <c r="AA37">
        <v>68.11</v>
      </c>
      <c r="AB37">
        <v>88.8</v>
      </c>
      <c r="AC37" s="2">
        <f>(Table2[[#This Row],[Close Price]]/Table2[[#This Row],[Day Low]])-1</f>
        <v>8.1472116870346944E-3</v>
      </c>
      <c r="AD37" s="2">
        <f>(Table2[[#This Row],[Day High]]/Table2[[#This Row],[Close Price]])-1</f>
        <v>3.8734847429288122E-2</v>
      </c>
      <c r="AE37" s="2">
        <f>(Table2[[#This Row],[Close Price]]/Table2[[#This Row],[Current Week Low]])-1</f>
        <v>1.013370865587615E-2</v>
      </c>
      <c r="AF37" s="2">
        <f>(Table2[[#This Row],[Current Week High]]/Table2[[#This Row],[Close Price]])-1</f>
        <v>3.8734847429288122E-2</v>
      </c>
      <c r="AG37" s="2">
        <f>(Table2[[#This Row],[Close Price]]/Table2[[#This Row],[Current Month Low]])-1</f>
        <v>5.3736602554690815E-2</v>
      </c>
      <c r="AH37" s="2">
        <f>(Table2[[#This Row],[Current Month High]]/Table2[[#This Row],[Close Price]])-1</f>
        <v>0.23728577400027873</v>
      </c>
      <c r="AI37">
        <v>27.351260972551199</v>
      </c>
      <c r="AJ37">
        <v>427.72058823529397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0.16</v>
      </c>
      <c r="AM37" t="s">
        <v>10340</v>
      </c>
      <c r="AN37">
        <v>-12.39</v>
      </c>
      <c r="AO37" t="s">
        <v>10339</v>
      </c>
      <c r="AP37">
        <v>0.15625051001718199</v>
      </c>
      <c r="AQ37">
        <f>(Table2[[#This Row],[Sharpe Ratio]]-AVERAGE(Table2[Sharpe Ratio]))/_xlfn.STDEV.P(Table2[Sharpe Ratio])</f>
        <v>1.0419112624881917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6.8605716292063565</v>
      </c>
      <c r="AS37">
        <f>_xlfn.RANK.AVG(Table2[[#This Row],[1Y Return vs Nifty Z-Score]],Table2[1Y Return vs Nifty Z-Score])</f>
        <v>1</v>
      </c>
      <c r="AT37">
        <f>_xlfn.RANK.AVG(Table2[[#This Row],[6M Return vs Nifty Z-Score]],Table2[6M Return vs Nifty Z-Score])</f>
        <v>121</v>
      </c>
      <c r="AU37">
        <f>_xlfn.RANK.AVG(Table2[[#This Row],[Sharpe Ratio Z-Score]],Table2[Sharpe Ratio Z-Score])</f>
        <v>112</v>
      </c>
      <c r="AV37">
        <f>(Table2[[#This Row],[Rank 1Y]]+Table2[[#This Row],[Rank 6M]]+Table2[[#This Row],[Rank Sharpe]])/3</f>
        <v>78</v>
      </c>
    </row>
    <row r="38" spans="1:48" x14ac:dyDescent="0.3">
      <c r="A38" t="s">
        <v>295</v>
      </c>
      <c r="B38" t="s">
        <v>296</v>
      </c>
      <c r="C38" t="s">
        <v>10308</v>
      </c>
      <c r="D38" t="s">
        <v>297</v>
      </c>
      <c r="E38">
        <v>94698.747458049998</v>
      </c>
      <c r="F38">
        <v>10254.549999999999</v>
      </c>
      <c r="G38">
        <v>107.251559145616</v>
      </c>
      <c r="H38">
        <f>(Table2[[#This Row],[1Y Return vs Nifty]]-AVERAGE(Table2[1Y Return vs Nifty]))/_xlfn.STDEV.P(Table2[1Y Return vs Nifty])</f>
        <v>1.1204589551291644</v>
      </c>
      <c r="I38">
        <v>-4.4157306059315298</v>
      </c>
      <c r="J38">
        <f>(Table2[[#This Row],[1M Return vs Nifty]]-AVERAGE(Table2[1M Return vs Nifty]))/_xlfn.STDEV.P(Table2[1M Return vs Nifty])</f>
        <v>-0.6954839302708129</v>
      </c>
      <c r="K38">
        <v>41.019108321577697</v>
      </c>
      <c r="L38">
        <f>(Table2[[#This Row],[6M Return vs Nifty]]-AVERAGE(Table2[6M Return vs Nifty]))/_xlfn.STDEV.P(Table2[6M Return vs Nifty])</f>
        <v>1.1133342385985774</v>
      </c>
      <c r="M38">
        <v>0.85579008441620297</v>
      </c>
      <c r="N38">
        <f>(Table2[[#This Row],[1W Return vs Nifty]]-AVERAGE(Table2[1W Return vs Nifty]))/_xlfn.STDEV.P(Table2[1W Return vs Nifty])</f>
        <v>0.18602257250385035</v>
      </c>
      <c r="O38">
        <v>10479.02</v>
      </c>
      <c r="P38">
        <v>10387.2909395281</v>
      </c>
      <c r="Q38">
        <v>8523.9626295232501</v>
      </c>
      <c r="R38">
        <v>51.731994305745197</v>
      </c>
      <c r="S38" s="2">
        <f>(Table2[[#This Row],[Close Price]]-Table2[[#This Row],[20D EMA]])/Table2[[#This Row],[20D EMA]]</f>
        <v>-2.1420896228845937E-2</v>
      </c>
      <c r="T38" s="2">
        <f>(Table2[[#This Row],[Close Price]]-Table2[[#This Row],[50D EMA]])/Table2[[#This Row],[50D EMA]]</f>
        <v>-1.2779168341474372E-2</v>
      </c>
      <c r="U38" s="2">
        <f>(Table2[[#This Row],[Close Price]]-Table2[[#This Row],[200D EMA]])/Table2[[#This Row],[200D EMA]]</f>
        <v>0.20302615645952707</v>
      </c>
      <c r="V38">
        <v>0.25454171748376397</v>
      </c>
      <c r="W38">
        <v>10200</v>
      </c>
      <c r="X38">
        <v>10499.95</v>
      </c>
      <c r="Y38">
        <v>10200</v>
      </c>
      <c r="Z38">
        <v>10592.75</v>
      </c>
      <c r="AA38">
        <v>9967.5499999999993</v>
      </c>
      <c r="AB38">
        <v>10919.95</v>
      </c>
      <c r="AC38" s="2">
        <f>(Table2[[#This Row],[Close Price]]/Table2[[#This Row],[Day Low]])-1</f>
        <v>5.3480392156861623E-3</v>
      </c>
      <c r="AD38" s="2">
        <f>(Table2[[#This Row],[Day High]]/Table2[[#This Row],[Close Price]])-1</f>
        <v>2.3930840456187985E-2</v>
      </c>
      <c r="AE38" s="2">
        <f>(Table2[[#This Row],[Close Price]]/Table2[[#This Row],[Current Week Low]])-1</f>
        <v>5.3480392156861623E-3</v>
      </c>
      <c r="AF38" s="2">
        <f>(Table2[[#This Row],[Current Week High]]/Table2[[#This Row],[Close Price]])-1</f>
        <v>3.2980481834892883E-2</v>
      </c>
      <c r="AG38" s="2">
        <f>(Table2[[#This Row],[Close Price]]/Table2[[#This Row],[Current Month Low]])-1</f>
        <v>2.879343469558715E-2</v>
      </c>
      <c r="AH38" s="2">
        <f>(Table2[[#This Row],[Current Month High]]/Table2[[#This Row],[Close Price]])-1</f>
        <v>6.4888269109810048E-2</v>
      </c>
      <c r="AI38">
        <v>29.679020532349</v>
      </c>
      <c r="AJ38">
        <v>139.31271878646399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0.03</v>
      </c>
      <c r="AM38" t="s">
        <v>10340</v>
      </c>
      <c r="AN38">
        <v>-3.59</v>
      </c>
      <c r="AO38" t="s">
        <v>10339</v>
      </c>
      <c r="AP38">
        <v>0.190326457406849</v>
      </c>
      <c r="AQ38">
        <f>(Table2[[#This Row],[Sharpe Ratio]]-AVERAGE(Table2[Sharpe Ratio]))/_xlfn.STDEV.P(Table2[Sharpe Ratio])</f>
        <v>1.4320557408183978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3.1563875767791774</v>
      </c>
      <c r="AS38">
        <f>_xlfn.RANK.AVG(Table2[[#This Row],[1Y Return vs Nifty Z-Score]],Table2[1Y Return vs Nifty Z-Score])</f>
        <v>89</v>
      </c>
      <c r="AT38">
        <f>_xlfn.RANK.AVG(Table2[[#This Row],[6M Return vs Nifty Z-Score]],Table2[6M Return vs Nifty Z-Score])</f>
        <v>91</v>
      </c>
      <c r="AU38">
        <f>_xlfn.RANK.AVG(Table2[[#This Row],[Sharpe Ratio Z-Score]],Table2[Sharpe Ratio Z-Score])</f>
        <v>56</v>
      </c>
      <c r="AV38">
        <f>(Table2[[#This Row],[Rank 1Y]]+Table2[[#This Row],[Rank 6M]]+Table2[[#This Row],[Rank Sharpe]])/3</f>
        <v>78.666666666666671</v>
      </c>
    </row>
    <row r="39" spans="1:48" x14ac:dyDescent="0.3">
      <c r="A39" t="s">
        <v>1090</v>
      </c>
      <c r="B39" t="s">
        <v>1091</v>
      </c>
      <c r="C39" t="s">
        <v>10297</v>
      </c>
      <c r="D39" t="s">
        <v>368</v>
      </c>
      <c r="E39">
        <v>11818.753949039999</v>
      </c>
      <c r="F39">
        <v>353.5</v>
      </c>
      <c r="G39">
        <v>77.620597677551999</v>
      </c>
      <c r="H39">
        <f>(Table2[[#This Row],[1Y Return vs Nifty]]-AVERAGE(Table2[1Y Return vs Nifty]))/_xlfn.STDEV.P(Table2[1Y Return vs Nifty])</f>
        <v>0.66961762827222782</v>
      </c>
      <c r="I39">
        <v>19.858565259724401</v>
      </c>
      <c r="J39">
        <f>(Table2[[#This Row],[1M Return vs Nifty]]-AVERAGE(Table2[1M Return vs Nifty]))/_xlfn.STDEV.P(Table2[1M Return vs Nifty])</f>
        <v>1.404025689594691</v>
      </c>
      <c r="K39">
        <v>76.878403224069999</v>
      </c>
      <c r="L39">
        <f>(Table2[[#This Row],[6M Return vs Nifty]]-AVERAGE(Table2[6M Return vs Nifty]))/_xlfn.STDEV.P(Table2[6M Return vs Nifty])</f>
        <v>2.3213107900163021</v>
      </c>
      <c r="M39">
        <v>9.2287177615844591</v>
      </c>
      <c r="N39">
        <f>(Table2[[#This Row],[1W Return vs Nifty]]-AVERAGE(Table2[1W Return vs Nifty]))/_xlfn.STDEV.P(Table2[1W Return vs Nifty])</f>
        <v>1.9443017137016578</v>
      </c>
      <c r="O39">
        <v>311.64999999999998</v>
      </c>
      <c r="P39">
        <v>285.29636337040199</v>
      </c>
      <c r="Q39">
        <v>227.482045018517</v>
      </c>
      <c r="R39">
        <v>84.689655435675107</v>
      </c>
      <c r="S39" s="2">
        <f>(Table2[[#This Row],[Close Price]]-Table2[[#This Row],[20D EMA]])/Table2[[#This Row],[20D EMA]]</f>
        <v>0.13428525589603729</v>
      </c>
      <c r="T39" s="2">
        <f>(Table2[[#This Row],[Close Price]]-Table2[[#This Row],[50D EMA]])/Table2[[#This Row],[50D EMA]]</f>
        <v>0.23906241153536478</v>
      </c>
      <c r="U39" s="2">
        <f>(Table2[[#This Row],[Close Price]]-Table2[[#This Row],[200D EMA]])/Table2[[#This Row],[200D EMA]]</f>
        <v>0.5539687977186295</v>
      </c>
      <c r="V39">
        <v>0.75002366332130299</v>
      </c>
      <c r="W39">
        <v>338.35</v>
      </c>
      <c r="X39">
        <v>354.6</v>
      </c>
      <c r="Y39">
        <v>325.8</v>
      </c>
      <c r="Z39">
        <v>354.6</v>
      </c>
      <c r="AA39">
        <v>289</v>
      </c>
      <c r="AB39">
        <v>354.6</v>
      </c>
      <c r="AC39" s="2">
        <f>(Table2[[#This Row],[Close Price]]/Table2[[#This Row],[Day Low]])-1</f>
        <v>4.4776119402984982E-2</v>
      </c>
      <c r="AD39" s="2">
        <f>(Table2[[#This Row],[Day High]]/Table2[[#This Row],[Close Price]])-1</f>
        <v>3.1117397454032414E-3</v>
      </c>
      <c r="AE39" s="2">
        <f>(Table2[[#This Row],[Close Price]]/Table2[[#This Row],[Current Week Low]])-1</f>
        <v>8.5021485573971711E-2</v>
      </c>
      <c r="AF39" s="2">
        <f>(Table2[[#This Row],[Current Week High]]/Table2[[#This Row],[Close Price]])-1</f>
        <v>3.1117397454032414E-3</v>
      </c>
      <c r="AG39" s="2">
        <f>(Table2[[#This Row],[Close Price]]/Table2[[#This Row],[Current Month Low]])-1</f>
        <v>0.22318339100346019</v>
      </c>
      <c r="AH39" s="2">
        <f>(Table2[[#This Row],[Current Month High]]/Table2[[#This Row],[Close Price]])-1</f>
        <v>3.1117397454032414E-3</v>
      </c>
      <c r="AI39">
        <v>0.31117397454032403</v>
      </c>
      <c r="AJ39">
        <v>141.132332878581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0.48</v>
      </c>
      <c r="AM39" t="s">
        <v>10340</v>
      </c>
      <c r="AN39">
        <v>14.83</v>
      </c>
      <c r="AO39" t="s">
        <v>10340</v>
      </c>
      <c r="AP39">
        <v>0.17785725473157701</v>
      </c>
      <c r="AQ39">
        <f>(Table2[[#This Row],[Sharpe Ratio]]-AVERAGE(Table2[Sharpe Ratio]))/_xlfn.STDEV.P(Table2[Sharpe Ratio])</f>
        <v>1.2892925619313225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7.6285483835162013</v>
      </c>
      <c r="AS39">
        <f>_xlfn.RANK.AVG(Table2[[#This Row],[1Y Return vs Nifty Z-Score]],Table2[1Y Return vs Nifty Z-Score])</f>
        <v>143</v>
      </c>
      <c r="AT39">
        <f>_xlfn.RANK.AVG(Table2[[#This Row],[6M Return vs Nifty Z-Score]],Table2[6M Return vs Nifty Z-Score])</f>
        <v>19</v>
      </c>
      <c r="AU39">
        <f>_xlfn.RANK.AVG(Table2[[#This Row],[Sharpe Ratio Z-Score]],Table2[Sharpe Ratio Z-Score])</f>
        <v>77</v>
      </c>
      <c r="AV39">
        <f>(Table2[[#This Row],[Rank 1Y]]+Table2[[#This Row],[Rank 6M]]+Table2[[#This Row],[Rank Sharpe]])/3</f>
        <v>79.666666666666671</v>
      </c>
    </row>
    <row r="40" spans="1:48" x14ac:dyDescent="0.3">
      <c r="A40" t="s">
        <v>333</v>
      </c>
      <c r="B40" t="s">
        <v>334</v>
      </c>
      <c r="C40" t="s">
        <v>10306</v>
      </c>
      <c r="D40" t="s">
        <v>335</v>
      </c>
      <c r="E40">
        <v>75847.072724149999</v>
      </c>
      <c r="F40">
        <v>12736.2</v>
      </c>
      <c r="G40">
        <v>132.53082721763701</v>
      </c>
      <c r="H40">
        <f>(Table2[[#This Row],[1Y Return vs Nifty]]-AVERAGE(Table2[1Y Return vs Nifty]))/_xlfn.STDEV.P(Table2[1Y Return vs Nifty])</f>
        <v>1.5050883493472922</v>
      </c>
      <c r="I40">
        <v>13.1464801235858</v>
      </c>
      <c r="J40">
        <f>(Table2[[#This Row],[1M Return vs Nifty]]-AVERAGE(Table2[1M Return vs Nifty]))/_xlfn.STDEV.P(Table2[1M Return vs Nifty])</f>
        <v>0.82349032038477699</v>
      </c>
      <c r="K40">
        <v>76.821973167639996</v>
      </c>
      <c r="L40">
        <f>(Table2[[#This Row],[6M Return vs Nifty]]-AVERAGE(Table2[6M Return vs Nifty]))/_xlfn.STDEV.P(Table2[6M Return vs Nifty])</f>
        <v>2.3194098551220721</v>
      </c>
      <c r="M40">
        <v>2.6345411638357898</v>
      </c>
      <c r="N40">
        <f>(Table2[[#This Row],[1W Return vs Nifty]]-AVERAGE(Table2[1W Return vs Nifty]))/_xlfn.STDEV.P(Table2[1W Return vs Nifty])</f>
        <v>0.55955272120618404</v>
      </c>
      <c r="O40">
        <v>11988.47</v>
      </c>
      <c r="P40">
        <v>11416.104251295201</v>
      </c>
      <c r="Q40">
        <v>8735.9136666185696</v>
      </c>
      <c r="R40">
        <v>70.208134908854106</v>
      </c>
      <c r="S40" s="2">
        <f>(Table2[[#This Row],[Close Price]]-Table2[[#This Row],[20D EMA]])/Table2[[#This Row],[20D EMA]]</f>
        <v>6.2370761239757988E-2</v>
      </c>
      <c r="T40" s="2">
        <f>(Table2[[#This Row],[Close Price]]-Table2[[#This Row],[50D EMA]])/Table2[[#This Row],[50D EMA]]</f>
        <v>0.11563452116820236</v>
      </c>
      <c r="U40" s="2">
        <f>(Table2[[#This Row],[Close Price]]-Table2[[#This Row],[200D EMA]])/Table2[[#This Row],[200D EMA]]</f>
        <v>0.45791275944807169</v>
      </c>
      <c r="V40">
        <v>1.0042394390953999</v>
      </c>
      <c r="W40">
        <v>12526.1</v>
      </c>
      <c r="X40">
        <v>12787.95</v>
      </c>
      <c r="Y40">
        <v>12419.8</v>
      </c>
      <c r="Z40">
        <v>12920</v>
      </c>
      <c r="AA40">
        <v>10950.05</v>
      </c>
      <c r="AB40">
        <v>12920</v>
      </c>
      <c r="AC40" s="2">
        <f>(Table2[[#This Row],[Close Price]]/Table2[[#This Row],[Day Low]])-1</f>
        <v>1.6772978021890372E-2</v>
      </c>
      <c r="AD40" s="2">
        <f>(Table2[[#This Row],[Day High]]/Table2[[#This Row],[Close Price]])-1</f>
        <v>4.0632213690112717E-3</v>
      </c>
      <c r="AE40" s="2">
        <f>(Table2[[#This Row],[Close Price]]/Table2[[#This Row],[Current Week Low]])-1</f>
        <v>2.5475450490346274E-2</v>
      </c>
      <c r="AF40" s="2">
        <f>(Table2[[#This Row],[Current Week High]]/Table2[[#This Row],[Close Price]])-1</f>
        <v>1.4431306041048364E-2</v>
      </c>
      <c r="AG40" s="2">
        <f>(Table2[[#This Row],[Close Price]]/Table2[[#This Row],[Current Month Low]])-1</f>
        <v>0.16311797663024374</v>
      </c>
      <c r="AH40" s="2">
        <f>(Table2[[#This Row],[Current Month High]]/Table2[[#This Row],[Close Price]])-1</f>
        <v>1.4431306041048364E-2</v>
      </c>
      <c r="AI40">
        <v>1.44313060410483</v>
      </c>
      <c r="AJ40">
        <v>169.25857804274699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0.19</v>
      </c>
      <c r="AM40" t="s">
        <v>10340</v>
      </c>
      <c r="AN40">
        <v>9.2799999999999994</v>
      </c>
      <c r="AO40" t="s">
        <v>10340</v>
      </c>
      <c r="AP40">
        <v>0.13036630915129799</v>
      </c>
      <c r="AQ40">
        <f>(Table2[[#This Row],[Sharpe Ratio]]-AVERAGE(Table2[Sharpe Ratio]))/_xlfn.STDEV.P(Table2[Sharpe Ratio])</f>
        <v>0.74555624326202596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5.9530974893223512</v>
      </c>
      <c r="AS40">
        <f>_xlfn.RANK.AVG(Table2[[#This Row],[1Y Return vs Nifty Z-Score]],Table2[1Y Return vs Nifty Z-Score])</f>
        <v>57</v>
      </c>
      <c r="AT40">
        <f>_xlfn.RANK.AVG(Table2[[#This Row],[6M Return vs Nifty Z-Score]],Table2[6M Return vs Nifty Z-Score])</f>
        <v>20</v>
      </c>
      <c r="AU40">
        <f>_xlfn.RANK.AVG(Table2[[#This Row],[Sharpe Ratio Z-Score]],Table2[Sharpe Ratio Z-Score])</f>
        <v>169</v>
      </c>
      <c r="AV40">
        <f>(Table2[[#This Row],[Rank 1Y]]+Table2[[#This Row],[Rank 6M]]+Table2[[#This Row],[Rank Sharpe]])/3</f>
        <v>82</v>
      </c>
    </row>
    <row r="41" spans="1:48" x14ac:dyDescent="0.3">
      <c r="A41" t="s">
        <v>517</v>
      </c>
      <c r="B41" t="s">
        <v>518</v>
      </c>
      <c r="C41" t="s">
        <v>10295</v>
      </c>
      <c r="D41" t="s">
        <v>413</v>
      </c>
      <c r="E41">
        <v>40446.71949494</v>
      </c>
      <c r="F41">
        <v>694.85</v>
      </c>
      <c r="G41">
        <v>176.368324807281</v>
      </c>
      <c r="H41">
        <f>(Table2[[#This Row],[1Y Return vs Nifty]]-AVERAGE(Table2[1Y Return vs Nifty]))/_xlfn.STDEV.P(Table2[1Y Return vs Nifty])</f>
        <v>2.1720851189493873</v>
      </c>
      <c r="I41">
        <v>25.875914042632299</v>
      </c>
      <c r="J41">
        <f>(Table2[[#This Row],[1M Return vs Nifty]]-AVERAGE(Table2[1M Return vs Nifty]))/_xlfn.STDEV.P(Table2[1M Return vs Nifty])</f>
        <v>1.9244725740571718</v>
      </c>
      <c r="K41">
        <v>53.085387678845301</v>
      </c>
      <c r="L41">
        <f>(Table2[[#This Row],[6M Return vs Nifty]]-AVERAGE(Table2[6M Return vs Nifty]))/_xlfn.STDEV.P(Table2[6M Return vs Nifty])</f>
        <v>1.5198057703470154</v>
      </c>
      <c r="M41">
        <v>12.071886468345101</v>
      </c>
      <c r="N41">
        <f>(Table2[[#This Row],[1W Return vs Nifty]]-AVERAGE(Table2[1W Return vs Nifty]))/_xlfn.STDEV.P(Table2[1W Return vs Nifty])</f>
        <v>2.5413550294296021</v>
      </c>
      <c r="O41">
        <v>618.91999999999996</v>
      </c>
      <c r="P41">
        <v>598.08549576765699</v>
      </c>
      <c r="Q41">
        <v>483.45174254767198</v>
      </c>
      <c r="R41">
        <v>74.067265392527403</v>
      </c>
      <c r="S41" s="2">
        <f>(Table2[[#This Row],[Close Price]]-Table2[[#This Row],[20D EMA]])/Table2[[#This Row],[20D EMA]]</f>
        <v>0.12268144509791261</v>
      </c>
      <c r="T41" s="2">
        <f>(Table2[[#This Row],[Close Price]]-Table2[[#This Row],[50D EMA]])/Table2[[#This Row],[50D EMA]]</f>
        <v>0.16179042113058348</v>
      </c>
      <c r="U41" s="2">
        <f>(Table2[[#This Row],[Close Price]]-Table2[[#This Row],[200D EMA]])/Table2[[#This Row],[200D EMA]]</f>
        <v>0.43726858101350741</v>
      </c>
      <c r="V41">
        <v>1.09777951181635</v>
      </c>
      <c r="W41">
        <v>665.1</v>
      </c>
      <c r="X41">
        <v>716.5</v>
      </c>
      <c r="Y41">
        <v>627.15</v>
      </c>
      <c r="Z41">
        <v>716.5</v>
      </c>
      <c r="AA41">
        <v>578</v>
      </c>
      <c r="AB41">
        <v>716.5</v>
      </c>
      <c r="AC41" s="2">
        <f>(Table2[[#This Row],[Close Price]]/Table2[[#This Row],[Day Low]])-1</f>
        <v>4.4730115772064316E-2</v>
      </c>
      <c r="AD41" s="2">
        <f>(Table2[[#This Row],[Day High]]/Table2[[#This Row],[Close Price]])-1</f>
        <v>3.1157803842555953E-2</v>
      </c>
      <c r="AE41" s="2">
        <f>(Table2[[#This Row],[Close Price]]/Table2[[#This Row],[Current Week Low]])-1</f>
        <v>0.1079486566212231</v>
      </c>
      <c r="AF41" s="2">
        <f>(Table2[[#This Row],[Current Week High]]/Table2[[#This Row],[Close Price]])-1</f>
        <v>3.1157803842555953E-2</v>
      </c>
      <c r="AG41" s="2">
        <f>(Table2[[#This Row],[Close Price]]/Table2[[#This Row],[Current Month Low]])-1</f>
        <v>0.20216262975778543</v>
      </c>
      <c r="AH41" s="2">
        <f>(Table2[[#This Row],[Current Month High]]/Table2[[#This Row],[Close Price]])-1</f>
        <v>3.1157803842555953E-2</v>
      </c>
      <c r="AI41">
        <v>3.9073181262142702</v>
      </c>
      <c r="AJ41">
        <v>230.369665993105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0.18</v>
      </c>
      <c r="AM41" t="s">
        <v>10340</v>
      </c>
      <c r="AN41">
        <v>5.7</v>
      </c>
      <c r="AO41" t="s">
        <v>10340</v>
      </c>
      <c r="AP41">
        <v>0.13083984331424101</v>
      </c>
      <c r="AQ41">
        <f>(Table2[[#This Row],[Sharpe Ratio]]-AVERAGE(Table2[Sharpe Ratio]))/_xlfn.STDEV.P(Table2[Sharpe Ratio])</f>
        <v>0.7509778603592796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8.9086963531424566</v>
      </c>
      <c r="AS41">
        <f>_xlfn.RANK.AVG(Table2[[#This Row],[1Y Return vs Nifty Z-Score]],Table2[1Y Return vs Nifty Z-Score])</f>
        <v>27</v>
      </c>
      <c r="AT41">
        <f>_xlfn.RANK.AVG(Table2[[#This Row],[6M Return vs Nifty Z-Score]],Table2[6M Return vs Nifty Z-Score])</f>
        <v>55</v>
      </c>
      <c r="AU41">
        <f>_xlfn.RANK.AVG(Table2[[#This Row],[Sharpe Ratio Z-Score]],Table2[Sharpe Ratio Z-Score])</f>
        <v>167</v>
      </c>
      <c r="AV41">
        <f>(Table2[[#This Row],[Rank 1Y]]+Table2[[#This Row],[Rank 6M]]+Table2[[#This Row],[Rank Sharpe]])/3</f>
        <v>83</v>
      </c>
    </row>
    <row r="42" spans="1:48" x14ac:dyDescent="0.3">
      <c r="A42" t="s">
        <v>686</v>
      </c>
      <c r="B42" t="s">
        <v>687</v>
      </c>
      <c r="C42" t="s">
        <v>10305</v>
      </c>
      <c r="D42" t="s">
        <v>163</v>
      </c>
      <c r="E42">
        <v>25069.362743745001</v>
      </c>
      <c r="F42">
        <v>768.1</v>
      </c>
      <c r="G42">
        <v>79.199912466679294</v>
      </c>
      <c r="H42">
        <f>(Table2[[#This Row],[1Y Return vs Nifty]]-AVERAGE(Table2[1Y Return vs Nifty]))/_xlfn.STDEV.P(Table2[1Y Return vs Nifty])</f>
        <v>0.69364723581035459</v>
      </c>
      <c r="I42">
        <v>31.1266731905549</v>
      </c>
      <c r="J42">
        <f>(Table2[[#This Row],[1M Return vs Nifty]]-AVERAGE(Table2[1M Return vs Nifty]))/_xlfn.STDEV.P(Table2[1M Return vs Nifty])</f>
        <v>2.3786163071512978</v>
      </c>
      <c r="K42">
        <v>56.9115096947178</v>
      </c>
      <c r="L42">
        <f>(Table2[[#This Row],[6M Return vs Nifty]]-AVERAGE(Table2[6M Return vs Nifty]))/_xlfn.STDEV.P(Table2[6M Return vs Nifty])</f>
        <v>1.6486946871705268</v>
      </c>
      <c r="M42">
        <v>-2.9295593069322101</v>
      </c>
      <c r="N42">
        <f>(Table2[[#This Row],[1W Return vs Nifty]]-AVERAGE(Table2[1W Return vs Nifty]))/_xlfn.STDEV.P(Table2[1W Return vs Nifty])</f>
        <v>-0.60888467303498905</v>
      </c>
      <c r="O42">
        <v>703.49</v>
      </c>
      <c r="P42">
        <v>648.13942550534205</v>
      </c>
      <c r="Q42">
        <v>535.30100705775897</v>
      </c>
      <c r="R42">
        <v>79.584160313924102</v>
      </c>
      <c r="S42" s="2">
        <f>(Table2[[#This Row],[Close Price]]-Table2[[#This Row],[20D EMA]])/Table2[[#This Row],[20D EMA]]</f>
        <v>9.1842101522409722E-2</v>
      </c>
      <c r="T42" s="2">
        <f>(Table2[[#This Row],[Close Price]]-Table2[[#This Row],[50D EMA]])/Table2[[#This Row],[50D EMA]]</f>
        <v>0.18508452004925791</v>
      </c>
      <c r="U42" s="2">
        <f>(Table2[[#This Row],[Close Price]]-Table2[[#This Row],[200D EMA]])/Table2[[#This Row],[200D EMA]]</f>
        <v>0.43489362036100571</v>
      </c>
      <c r="V42">
        <v>3.6663211337135801</v>
      </c>
      <c r="W42">
        <v>745.2</v>
      </c>
      <c r="X42">
        <v>786.8</v>
      </c>
      <c r="Y42">
        <v>745.2</v>
      </c>
      <c r="Z42">
        <v>814.9</v>
      </c>
      <c r="AA42">
        <v>580.4</v>
      </c>
      <c r="AB42">
        <v>843.95</v>
      </c>
      <c r="AC42" s="2">
        <f>(Table2[[#This Row],[Close Price]]/Table2[[#This Row],[Day Low]])-1</f>
        <v>3.0730005367686442E-2</v>
      </c>
      <c r="AD42" s="2">
        <f>(Table2[[#This Row],[Day High]]/Table2[[#This Row],[Close Price]])-1</f>
        <v>2.4345788308813843E-2</v>
      </c>
      <c r="AE42" s="2">
        <f>(Table2[[#This Row],[Close Price]]/Table2[[#This Row],[Current Week Low]])-1</f>
        <v>3.0730005367686442E-2</v>
      </c>
      <c r="AF42" s="2">
        <f>(Table2[[#This Row],[Current Week High]]/Table2[[#This Row],[Close Price]])-1</f>
        <v>6.0929566462700091E-2</v>
      </c>
      <c r="AG42" s="2">
        <f>(Table2[[#This Row],[Close Price]]/Table2[[#This Row],[Current Month Low]])-1</f>
        <v>0.32339765678842181</v>
      </c>
      <c r="AH42" s="2">
        <f>(Table2[[#This Row],[Current Month High]]/Table2[[#This Row],[Close Price]])-1</f>
        <v>9.8750162739226655E-2</v>
      </c>
      <c r="AI42">
        <v>9.8750162739226592</v>
      </c>
      <c r="AJ42">
        <v>146.185897435897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0.23</v>
      </c>
      <c r="AM42" t="s">
        <v>10340</v>
      </c>
      <c r="AN42">
        <v>26.39</v>
      </c>
      <c r="AO42" t="s">
        <v>10340</v>
      </c>
      <c r="AP42">
        <v>0.18561644691586601</v>
      </c>
      <c r="AQ42">
        <f>(Table2[[#This Row],[Sharpe Ratio]]-AVERAGE(Table2[Sharpe Ratio]))/_xlfn.STDEV.P(Table2[Sharpe Ratio])</f>
        <v>1.3781295927080865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5.4902031498052759</v>
      </c>
      <c r="AS42">
        <f>_xlfn.RANK.AVG(Table2[[#This Row],[1Y Return vs Nifty Z-Score]],Table2[1Y Return vs Nifty Z-Score])</f>
        <v>136</v>
      </c>
      <c r="AT42">
        <f>_xlfn.RANK.AVG(Table2[[#This Row],[6M Return vs Nifty Z-Score]],Table2[6M Return vs Nifty Z-Score])</f>
        <v>49</v>
      </c>
      <c r="AU42">
        <f>_xlfn.RANK.AVG(Table2[[#This Row],[Sharpe Ratio Z-Score]],Table2[Sharpe Ratio Z-Score])</f>
        <v>66</v>
      </c>
      <c r="AV42">
        <f>(Table2[[#This Row],[Rank 1Y]]+Table2[[#This Row],[Rank 6M]]+Table2[[#This Row],[Rank Sharpe]])/3</f>
        <v>83.666666666666671</v>
      </c>
    </row>
    <row r="43" spans="1:48" x14ac:dyDescent="0.3">
      <c r="A43" t="s">
        <v>318</v>
      </c>
      <c r="B43" t="s">
        <v>319</v>
      </c>
      <c r="C43" t="s">
        <v>10301</v>
      </c>
      <c r="D43" t="s">
        <v>92</v>
      </c>
      <c r="E43">
        <v>86383.657672240006</v>
      </c>
      <c r="F43">
        <v>1723.1</v>
      </c>
      <c r="G43">
        <v>143.20409404334299</v>
      </c>
      <c r="H43">
        <f>(Table2[[#This Row],[1Y Return vs Nifty]]-AVERAGE(Table2[1Y Return vs Nifty]))/_xlfn.STDEV.P(Table2[1Y Return vs Nifty])</f>
        <v>1.6674843547143703</v>
      </c>
      <c r="I43">
        <v>17.2984402944255</v>
      </c>
      <c r="J43">
        <f>(Table2[[#This Row],[1M Return vs Nifty]]-AVERAGE(Table2[1M Return vs Nifty]))/_xlfn.STDEV.P(Table2[1M Return vs Nifty])</f>
        <v>1.182597763427423</v>
      </c>
      <c r="K43">
        <v>40.894513225776201</v>
      </c>
      <c r="L43">
        <f>(Table2[[#This Row],[6M Return vs Nifty]]-AVERAGE(Table2[6M Return vs Nifty]))/_xlfn.STDEV.P(Table2[6M Return vs Nifty])</f>
        <v>1.1091370575173791</v>
      </c>
      <c r="M43">
        <v>1.9875507275109201</v>
      </c>
      <c r="N43">
        <f>(Table2[[#This Row],[1W Return vs Nifty]]-AVERAGE(Table2[1W Return vs Nifty]))/_xlfn.STDEV.P(Table2[1W Return vs Nifty])</f>
        <v>0.42368748593769762</v>
      </c>
      <c r="O43">
        <v>1697.87</v>
      </c>
      <c r="P43">
        <v>1613.70535361217</v>
      </c>
      <c r="Q43">
        <v>1304.4367979702799</v>
      </c>
      <c r="R43">
        <v>64.185171621628299</v>
      </c>
      <c r="S43" s="2">
        <f>(Table2[[#This Row],[Close Price]]-Table2[[#This Row],[20D EMA]])/Table2[[#This Row],[20D EMA]]</f>
        <v>1.4859794919516818E-2</v>
      </c>
      <c r="T43" s="2">
        <f>(Table2[[#This Row],[Close Price]]-Table2[[#This Row],[50D EMA]])/Table2[[#This Row],[50D EMA]]</f>
        <v>6.7790967008293915E-2</v>
      </c>
      <c r="U43" s="2">
        <f>(Table2[[#This Row],[Close Price]]-Table2[[#This Row],[200D EMA]])/Table2[[#This Row],[200D EMA]]</f>
        <v>0.32095322876598176</v>
      </c>
      <c r="V43">
        <v>0.67430887258110594</v>
      </c>
      <c r="W43">
        <v>1719</v>
      </c>
      <c r="X43">
        <v>1818.7</v>
      </c>
      <c r="Y43">
        <v>1657</v>
      </c>
      <c r="Z43">
        <v>1818.7</v>
      </c>
      <c r="AA43">
        <v>1657</v>
      </c>
      <c r="AB43">
        <v>1896</v>
      </c>
      <c r="AC43" s="2">
        <f>(Table2[[#This Row],[Close Price]]/Table2[[#This Row],[Day Low]])-1</f>
        <v>2.3851076207097588E-3</v>
      </c>
      <c r="AD43" s="2">
        <f>(Table2[[#This Row],[Day High]]/Table2[[#This Row],[Close Price]])-1</f>
        <v>5.5481399802681297E-2</v>
      </c>
      <c r="AE43" s="2">
        <f>(Table2[[#This Row],[Close Price]]/Table2[[#This Row],[Current Week Low]])-1</f>
        <v>3.9891369945684874E-2</v>
      </c>
      <c r="AF43" s="2">
        <f>(Table2[[#This Row],[Current Week High]]/Table2[[#This Row],[Close Price]])-1</f>
        <v>5.5481399802681297E-2</v>
      </c>
      <c r="AG43" s="2">
        <f>(Table2[[#This Row],[Close Price]]/Table2[[#This Row],[Current Month Low]])-1</f>
        <v>3.9891369945684874E-2</v>
      </c>
      <c r="AH43" s="2">
        <f>(Table2[[#This Row],[Current Month High]]/Table2[[#This Row],[Close Price]])-1</f>
        <v>0.10034240612848944</v>
      </c>
      <c r="AI43">
        <v>10.730659857234</v>
      </c>
      <c r="AJ43">
        <v>174.37898089171901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0.06</v>
      </c>
      <c r="AM43" t="s">
        <v>10340</v>
      </c>
      <c r="AN43">
        <v>-6.93</v>
      </c>
      <c r="AO43" t="s">
        <v>10339</v>
      </c>
      <c r="AP43">
        <v>0.153462679811907</v>
      </c>
      <c r="AQ43">
        <f>(Table2[[#This Row],[Sharpe Ratio]]-AVERAGE(Table2[Sharpe Ratio]))/_xlfn.STDEV.P(Table2[Sharpe Ratio])</f>
        <v>1.0099926617029349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5.3928993232998046</v>
      </c>
      <c r="AS43">
        <f>_xlfn.RANK.AVG(Table2[[#This Row],[1Y Return vs Nifty Z-Score]],Table2[1Y Return vs Nifty Z-Score])</f>
        <v>44</v>
      </c>
      <c r="AT43">
        <f>_xlfn.RANK.AVG(Table2[[#This Row],[6M Return vs Nifty Z-Score]],Table2[6M Return vs Nifty Z-Score])</f>
        <v>93</v>
      </c>
      <c r="AU43">
        <f>_xlfn.RANK.AVG(Table2[[#This Row],[Sharpe Ratio Z-Score]],Table2[Sharpe Ratio Z-Score])</f>
        <v>117</v>
      </c>
      <c r="AV43">
        <f>(Table2[[#This Row],[Rank 1Y]]+Table2[[#This Row],[Rank 6M]]+Table2[[#This Row],[Rank Sharpe]])/3</f>
        <v>84.666666666666671</v>
      </c>
    </row>
    <row r="44" spans="1:48" x14ac:dyDescent="0.3">
      <c r="A44" t="s">
        <v>822</v>
      </c>
      <c r="B44" t="s">
        <v>823</v>
      </c>
      <c r="C44" t="s">
        <v>10305</v>
      </c>
      <c r="D44" t="s">
        <v>729</v>
      </c>
      <c r="E44">
        <v>19522.309409279998</v>
      </c>
      <c r="F44">
        <v>1436.4</v>
      </c>
      <c r="G44">
        <v>81.040319059900099</v>
      </c>
      <c r="H44">
        <f>(Table2[[#This Row],[1Y Return vs Nifty]]-AVERAGE(Table2[1Y Return vs Nifty]))/_xlfn.STDEV.P(Table2[1Y Return vs Nifty])</f>
        <v>0.72164941020277851</v>
      </c>
      <c r="I44">
        <v>-11.494022882402399</v>
      </c>
      <c r="J44">
        <f>(Table2[[#This Row],[1M Return vs Nifty]]-AVERAGE(Table2[1M Return vs Nifty]))/_xlfn.STDEV.P(Table2[1M Return vs Nifty])</f>
        <v>-1.3076929438264246</v>
      </c>
      <c r="K44">
        <v>37.540551993255498</v>
      </c>
      <c r="L44">
        <f>(Table2[[#This Row],[6M Return vs Nifty]]-AVERAGE(Table2[6M Return vs Nifty]))/_xlfn.STDEV.P(Table2[6M Return vs Nifty])</f>
        <v>0.9961536167033348</v>
      </c>
      <c r="M44">
        <v>0.330637954014736</v>
      </c>
      <c r="N44">
        <f>(Table2[[#This Row],[1W Return vs Nifty]]-AVERAGE(Table2[1W Return vs Nifty]))/_xlfn.STDEV.P(Table2[1W Return vs Nifty])</f>
        <v>7.5742862414108561E-2</v>
      </c>
      <c r="O44">
        <v>1483.26</v>
      </c>
      <c r="P44">
        <v>1490.7599984684</v>
      </c>
      <c r="Q44">
        <v>1183.6707808071001</v>
      </c>
      <c r="R44">
        <v>47.297349915587297</v>
      </c>
      <c r="S44" s="2">
        <f>(Table2[[#This Row],[Close Price]]-Table2[[#This Row],[20D EMA]])/Table2[[#This Row],[20D EMA]]</f>
        <v>-3.1592573115974208E-2</v>
      </c>
      <c r="T44" s="2">
        <f>(Table2[[#This Row],[Close Price]]-Table2[[#This Row],[50D EMA]])/Table2[[#This Row],[50D EMA]]</f>
        <v>-3.6464621082031391E-2</v>
      </c>
      <c r="U44" s="2">
        <f>(Table2[[#This Row],[Close Price]]-Table2[[#This Row],[200D EMA]])/Table2[[#This Row],[200D EMA]]</f>
        <v>0.21351310118559619</v>
      </c>
      <c r="V44">
        <v>0.51282185094836197</v>
      </c>
      <c r="W44">
        <v>1428.95</v>
      </c>
      <c r="X44">
        <v>1462</v>
      </c>
      <c r="Y44">
        <v>1428.95</v>
      </c>
      <c r="Z44">
        <v>1488.7</v>
      </c>
      <c r="AA44">
        <v>1315.45</v>
      </c>
      <c r="AB44">
        <v>1636.75</v>
      </c>
      <c r="AC44" s="2">
        <f>(Table2[[#This Row],[Close Price]]/Table2[[#This Row],[Day Low]])-1</f>
        <v>5.21361839112644E-3</v>
      </c>
      <c r="AD44" s="2">
        <f>(Table2[[#This Row],[Day High]]/Table2[[#This Row],[Close Price]])-1</f>
        <v>1.7822333611807295E-2</v>
      </c>
      <c r="AE44" s="2">
        <f>(Table2[[#This Row],[Close Price]]/Table2[[#This Row],[Current Week Low]])-1</f>
        <v>5.21361839112644E-3</v>
      </c>
      <c r="AF44" s="2">
        <f>(Table2[[#This Row],[Current Week High]]/Table2[[#This Row],[Close Price]])-1</f>
        <v>3.6410470620996893E-2</v>
      </c>
      <c r="AG44" s="2">
        <f>(Table2[[#This Row],[Close Price]]/Table2[[#This Row],[Current Month Low]])-1</f>
        <v>9.1945721996275154E-2</v>
      </c>
      <c r="AH44" s="2">
        <f>(Table2[[#This Row],[Current Month High]]/Table2[[#This Row],[Close Price]])-1</f>
        <v>0.13948064605959343</v>
      </c>
      <c r="AI44">
        <v>32.062795878585298</v>
      </c>
      <c r="AJ44">
        <v>125.671641791044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-7.0000000000000007E-2</v>
      </c>
      <c r="AM44" t="s">
        <v>10339</v>
      </c>
      <c r="AN44">
        <v>-4.13</v>
      </c>
      <c r="AO44" t="s">
        <v>10339</v>
      </c>
      <c r="AP44">
        <v>0.23887383967054801</v>
      </c>
      <c r="AQ44">
        <f>(Table2[[#This Row],[Sharpe Ratio]]-AVERAGE(Table2[Sharpe Ratio]))/_xlfn.STDEV.P(Table2[Sharpe Ratio])</f>
        <v>1.9878874807544489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132</v>
      </c>
      <c r="AT44">
        <f>_xlfn.RANK.AVG(Table2[[#This Row],[6M Return vs Nifty Z-Score]],Table2[6M Return vs Nifty Z-Score])</f>
        <v>107</v>
      </c>
      <c r="AU44">
        <f>_xlfn.RANK.AVG(Table2[[#This Row],[Sharpe Ratio Z-Score]],Table2[Sharpe Ratio Z-Score])</f>
        <v>15</v>
      </c>
      <c r="AV44">
        <f>(Table2[[#This Row],[Rank 1Y]]+Table2[[#This Row],[Rank 6M]]+Table2[[#This Row],[Rank Sharpe]])/3</f>
        <v>84.666666666666671</v>
      </c>
    </row>
    <row r="45" spans="1:48" x14ac:dyDescent="0.3">
      <c r="A45" t="s">
        <v>467</v>
      </c>
      <c r="B45" t="s">
        <v>468</v>
      </c>
      <c r="C45" t="s">
        <v>10299</v>
      </c>
      <c r="D45" t="s">
        <v>51</v>
      </c>
      <c r="E45">
        <v>46221.009012019997</v>
      </c>
      <c r="F45">
        <v>1680.75</v>
      </c>
      <c r="G45">
        <v>89.133398056596803</v>
      </c>
      <c r="H45">
        <f>(Table2[[#This Row],[1Y Return vs Nifty]]-AVERAGE(Table2[1Y Return vs Nifty]))/_xlfn.STDEV.P(Table2[1Y Return vs Nifty])</f>
        <v>0.84478731368124904</v>
      </c>
      <c r="I45">
        <v>16.3236027789732</v>
      </c>
      <c r="J45">
        <f>(Table2[[#This Row],[1M Return vs Nifty]]-AVERAGE(Table2[1M Return vs Nifty]))/_xlfn.STDEV.P(Table2[1M Return vs Nifty])</f>
        <v>1.098283031794214</v>
      </c>
      <c r="K45">
        <v>74.314796979584401</v>
      </c>
      <c r="L45">
        <f>(Table2[[#This Row],[6M Return vs Nifty]]-AVERAGE(Table2[6M Return vs Nifty]))/_xlfn.STDEV.P(Table2[6M Return vs Nifty])</f>
        <v>2.2349516957054036</v>
      </c>
      <c r="M45">
        <v>6.6752122419100903</v>
      </c>
      <c r="N45">
        <f>(Table2[[#This Row],[1W Return vs Nifty]]-AVERAGE(Table2[1W Return vs Nifty]))/_xlfn.STDEV.P(Table2[1W Return vs Nifty])</f>
        <v>1.4080764332158524</v>
      </c>
      <c r="O45">
        <v>1501.72</v>
      </c>
      <c r="P45">
        <v>1385.8039301363001</v>
      </c>
      <c r="Q45">
        <v>1091.16806614453</v>
      </c>
      <c r="R45">
        <v>85.371592800459794</v>
      </c>
      <c r="S45" s="2">
        <f>(Table2[[#This Row],[Close Price]]-Table2[[#This Row],[20D EMA]])/Table2[[#This Row],[20D EMA]]</f>
        <v>0.11921663159577016</v>
      </c>
      <c r="T45" s="2">
        <f>(Table2[[#This Row],[Close Price]]-Table2[[#This Row],[50D EMA]])/Table2[[#This Row],[50D EMA]]</f>
        <v>0.21283391066345916</v>
      </c>
      <c r="U45" s="2">
        <f>(Table2[[#This Row],[Close Price]]-Table2[[#This Row],[200D EMA]])/Table2[[#This Row],[200D EMA]]</f>
        <v>0.54032183689050262</v>
      </c>
      <c r="V45">
        <v>1.4160356219567201</v>
      </c>
      <c r="W45">
        <v>1630.95</v>
      </c>
      <c r="X45">
        <v>1684.85</v>
      </c>
      <c r="Y45">
        <v>1565.8</v>
      </c>
      <c r="Z45">
        <v>1684.85</v>
      </c>
      <c r="AA45">
        <v>1406.4</v>
      </c>
      <c r="AB45">
        <v>1684.85</v>
      </c>
      <c r="AC45" s="2">
        <f>(Table2[[#This Row],[Close Price]]/Table2[[#This Row],[Day Low]])-1</f>
        <v>3.0534351145038219E-2</v>
      </c>
      <c r="AD45" s="2">
        <f>(Table2[[#This Row],[Day High]]/Table2[[#This Row],[Close Price]])-1</f>
        <v>2.4393871783430221E-3</v>
      </c>
      <c r="AE45" s="2">
        <f>(Table2[[#This Row],[Close Price]]/Table2[[#This Row],[Current Week Low]])-1</f>
        <v>7.3412951845701846E-2</v>
      </c>
      <c r="AF45" s="2">
        <f>(Table2[[#This Row],[Current Week High]]/Table2[[#This Row],[Close Price]])-1</f>
        <v>2.4393871783430221E-3</v>
      </c>
      <c r="AG45" s="2">
        <f>(Table2[[#This Row],[Close Price]]/Table2[[#This Row],[Current Month Low]])-1</f>
        <v>0.19507252559726962</v>
      </c>
      <c r="AH45" s="2">
        <f>(Table2[[#This Row],[Current Month High]]/Table2[[#This Row],[Close Price]])-1</f>
        <v>2.4393871783430221E-3</v>
      </c>
      <c r="AI45">
        <v>0.24393871783430199</v>
      </c>
      <c r="AJ45">
        <v>132.758620689655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0.21</v>
      </c>
      <c r="AM45" t="s">
        <v>10340</v>
      </c>
      <c r="AN45">
        <v>16.47</v>
      </c>
      <c r="AO45" t="s">
        <v>10340</v>
      </c>
      <c r="AP45">
        <v>0.14976036516184901</v>
      </c>
      <c r="AQ45">
        <f>(Table2[[#This Row],[Sharpe Ratio]]-AVERAGE(Table2[Sharpe Ratio]))/_xlfn.STDEV.P(Table2[Sharpe Ratio])</f>
        <v>0.96760388814240406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6.5537023625391235</v>
      </c>
      <c r="AS45">
        <f>_xlfn.RANK.AVG(Table2[[#This Row],[1Y Return vs Nifty Z-Score]],Table2[1Y Return vs Nifty Z-Score])</f>
        <v>118</v>
      </c>
      <c r="AT45">
        <f>_xlfn.RANK.AVG(Table2[[#This Row],[6M Return vs Nifty Z-Score]],Table2[6M Return vs Nifty Z-Score])</f>
        <v>22</v>
      </c>
      <c r="AU45">
        <f>_xlfn.RANK.AVG(Table2[[#This Row],[Sharpe Ratio Z-Score]],Table2[Sharpe Ratio Z-Score])</f>
        <v>123</v>
      </c>
      <c r="AV45">
        <f>(Table2[[#This Row],[Rank 1Y]]+Table2[[#This Row],[Rank 6M]]+Table2[[#This Row],[Rank Sharpe]])/3</f>
        <v>87.666666666666671</v>
      </c>
    </row>
    <row r="46" spans="1:48" x14ac:dyDescent="0.3">
      <c r="A46" t="s">
        <v>832</v>
      </c>
      <c r="B46" t="s">
        <v>833</v>
      </c>
      <c r="C46" t="s">
        <v>10305</v>
      </c>
      <c r="D46" t="s">
        <v>163</v>
      </c>
      <c r="E46">
        <v>19104.4123965</v>
      </c>
      <c r="F46">
        <v>813.4</v>
      </c>
      <c r="G46">
        <v>118.35114503230901</v>
      </c>
      <c r="H46">
        <f>(Table2[[#This Row],[1Y Return vs Nifty]]-AVERAGE(Table2[1Y Return vs Nifty]))/_xlfn.STDEV.P(Table2[1Y Return vs Nifty])</f>
        <v>1.2893414949047513</v>
      </c>
      <c r="I46">
        <v>6.9974686090890499</v>
      </c>
      <c r="J46">
        <f>(Table2[[#This Row],[1M Return vs Nifty]]-AVERAGE(Table2[1M Return vs Nifty]))/_xlfn.STDEV.P(Table2[1M Return vs Nifty])</f>
        <v>0.29165578648939683</v>
      </c>
      <c r="K46">
        <v>34.076328225468501</v>
      </c>
      <c r="L46">
        <f>(Table2[[#This Row],[6M Return vs Nifty]]-AVERAGE(Table2[6M Return vs Nifty]))/_xlfn.STDEV.P(Table2[6M Return vs Nifty])</f>
        <v>0.87945580957328418</v>
      </c>
      <c r="M46">
        <v>-2.7134247793153401</v>
      </c>
      <c r="N46">
        <f>(Table2[[#This Row],[1W Return vs Nifty]]-AVERAGE(Table2[1W Return vs Nifty]))/_xlfn.STDEV.P(Table2[1W Return vs Nifty])</f>
        <v>-0.56349734302882448</v>
      </c>
      <c r="O46">
        <v>807.57</v>
      </c>
      <c r="P46">
        <v>809.43498473922205</v>
      </c>
      <c r="Q46">
        <v>663.84416960664896</v>
      </c>
      <c r="R46">
        <v>47.022771745946898</v>
      </c>
      <c r="S46" s="2">
        <f>(Table2[[#This Row],[Close Price]]-Table2[[#This Row],[20D EMA]])/Table2[[#This Row],[20D EMA]]</f>
        <v>7.2191884294858979E-3</v>
      </c>
      <c r="T46" s="2">
        <f>(Table2[[#This Row],[Close Price]]-Table2[[#This Row],[50D EMA]])/Table2[[#This Row],[50D EMA]]</f>
        <v>4.8984975143560811E-3</v>
      </c>
      <c r="U46" s="2">
        <f>(Table2[[#This Row],[Close Price]]-Table2[[#This Row],[200D EMA]])/Table2[[#This Row],[200D EMA]]</f>
        <v>0.2252875557858226</v>
      </c>
      <c r="V46">
        <v>0.69585857344370605</v>
      </c>
      <c r="W46">
        <v>800.4</v>
      </c>
      <c r="X46">
        <v>819.3</v>
      </c>
      <c r="Y46">
        <v>785.2</v>
      </c>
      <c r="Z46">
        <v>833.95</v>
      </c>
      <c r="AA46">
        <v>745</v>
      </c>
      <c r="AB46">
        <v>853</v>
      </c>
      <c r="AC46" s="2">
        <f>(Table2[[#This Row],[Close Price]]/Table2[[#This Row],[Day Low]])-1</f>
        <v>1.6241879060469699E-2</v>
      </c>
      <c r="AD46" s="2">
        <f>(Table2[[#This Row],[Day High]]/Table2[[#This Row],[Close Price]])-1</f>
        <v>7.2535038111629646E-3</v>
      </c>
      <c r="AE46" s="2">
        <f>(Table2[[#This Row],[Close Price]]/Table2[[#This Row],[Current Week Low]])-1</f>
        <v>3.5914416709118546E-2</v>
      </c>
      <c r="AF46" s="2">
        <f>(Table2[[#This Row],[Current Week High]]/Table2[[#This Row],[Close Price]])-1</f>
        <v>2.526432259650857E-2</v>
      </c>
      <c r="AG46" s="2">
        <f>(Table2[[#This Row],[Close Price]]/Table2[[#This Row],[Current Month Low]])-1</f>
        <v>9.1812080536912699E-2</v>
      </c>
      <c r="AH46" s="2">
        <f>(Table2[[#This Row],[Current Month High]]/Table2[[#This Row],[Close Price]])-1</f>
        <v>4.8684534054585615E-2</v>
      </c>
      <c r="AI46">
        <v>20.481927710843301</v>
      </c>
      <c r="AJ46">
        <v>171.13333333333301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0.11</v>
      </c>
      <c r="AM46" t="s">
        <v>10340</v>
      </c>
      <c r="AN46">
        <v>1.07</v>
      </c>
      <c r="AO46" t="s">
        <v>10340</v>
      </c>
      <c r="AP46">
        <v>0.18042908148081599</v>
      </c>
      <c r="AQ46">
        <f>(Table2[[#This Row],[Sharpe Ratio]]-AVERAGE(Table2[Sharpe Ratio]))/_xlfn.STDEV.P(Table2[Sharpe Ratio])</f>
        <v>1.3187380823731627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73</v>
      </c>
      <c r="AT46">
        <f>_xlfn.RANK.AVG(Table2[[#This Row],[6M Return vs Nifty Z-Score]],Table2[6M Return vs Nifty Z-Score])</f>
        <v>122</v>
      </c>
      <c r="AU46">
        <f>_xlfn.RANK.AVG(Table2[[#This Row],[Sharpe Ratio Z-Score]],Table2[Sharpe Ratio Z-Score])</f>
        <v>73</v>
      </c>
      <c r="AV46">
        <f>(Table2[[#This Row],[Rank 1Y]]+Table2[[#This Row],[Rank 6M]]+Table2[[#This Row],[Rank Sharpe]])/3</f>
        <v>89.333333333333329</v>
      </c>
    </row>
    <row r="47" spans="1:48" x14ac:dyDescent="0.3">
      <c r="A47" t="s">
        <v>256</v>
      </c>
      <c r="B47" t="s">
        <v>257</v>
      </c>
      <c r="C47" t="s">
        <v>10305</v>
      </c>
      <c r="D47" t="s">
        <v>258</v>
      </c>
      <c r="E47">
        <v>106155.126</v>
      </c>
      <c r="F47">
        <v>3833.35</v>
      </c>
      <c r="G47">
        <v>91.062449282106698</v>
      </c>
      <c r="H47">
        <f>(Table2[[#This Row],[1Y Return vs Nifty]]-AVERAGE(Table2[1Y Return vs Nifty]))/_xlfn.STDEV.P(Table2[1Y Return vs Nifty])</f>
        <v>0.87413823484596498</v>
      </c>
      <c r="I47">
        <v>7.6103040999992597</v>
      </c>
      <c r="J47">
        <f>(Table2[[#This Row],[1M Return vs Nifty]]-AVERAGE(Table2[1M Return vs Nifty]))/_xlfn.STDEV.P(Table2[1M Return vs Nifty])</f>
        <v>0.34466057870589872</v>
      </c>
      <c r="K47">
        <v>34.679129292367698</v>
      </c>
      <c r="L47">
        <f>(Table2[[#This Row],[6M Return vs Nifty]]-AVERAGE(Table2[6M Return vs Nifty]))/_xlfn.STDEV.P(Table2[6M Return vs Nifty])</f>
        <v>0.89976210828785275</v>
      </c>
      <c r="M47">
        <v>0.26865339672694399</v>
      </c>
      <c r="N47">
        <f>(Table2[[#This Row],[1W Return vs Nifty]]-AVERAGE(Table2[1W Return vs Nifty]))/_xlfn.STDEV.P(Table2[1W Return vs Nifty])</f>
        <v>6.2726369455176831E-2</v>
      </c>
      <c r="O47">
        <v>3747.19</v>
      </c>
      <c r="P47">
        <v>3718.4540752183302</v>
      </c>
      <c r="Q47">
        <v>3068.1689464983901</v>
      </c>
      <c r="R47">
        <v>63.387823381752803</v>
      </c>
      <c r="S47" s="2">
        <f>(Table2[[#This Row],[Close Price]]-Table2[[#This Row],[20D EMA]])/Table2[[#This Row],[20D EMA]]</f>
        <v>2.2993229593375263E-2</v>
      </c>
      <c r="T47" s="2">
        <f>(Table2[[#This Row],[Close Price]]-Table2[[#This Row],[50D EMA]])/Table2[[#This Row],[50D EMA]]</f>
        <v>3.0898841953540476E-2</v>
      </c>
      <c r="U47" s="2">
        <f>(Table2[[#This Row],[Close Price]]-Table2[[#This Row],[200D EMA]])/Table2[[#This Row],[200D EMA]]</f>
        <v>0.24939338962246135</v>
      </c>
      <c r="V47">
        <v>0.85453140013780504</v>
      </c>
      <c r="W47">
        <v>3800.4</v>
      </c>
      <c r="X47">
        <v>3860.95</v>
      </c>
      <c r="Y47">
        <v>3720</v>
      </c>
      <c r="Z47">
        <v>3860.95</v>
      </c>
      <c r="AA47">
        <v>3359.05</v>
      </c>
      <c r="AB47">
        <v>3864.95</v>
      </c>
      <c r="AC47" s="2">
        <f>(Table2[[#This Row],[Close Price]]/Table2[[#This Row],[Day Low]])-1</f>
        <v>8.6701399852646688E-3</v>
      </c>
      <c r="AD47" s="2">
        <f>(Table2[[#This Row],[Day High]]/Table2[[#This Row],[Close Price]])-1</f>
        <v>7.1999686957882059E-3</v>
      </c>
      <c r="AE47" s="2">
        <f>(Table2[[#This Row],[Close Price]]/Table2[[#This Row],[Current Week Low]])-1</f>
        <v>3.0470430107526925E-2</v>
      </c>
      <c r="AF47" s="2">
        <f>(Table2[[#This Row],[Current Week High]]/Table2[[#This Row],[Close Price]])-1</f>
        <v>7.1999686957882059E-3</v>
      </c>
      <c r="AG47" s="2">
        <f>(Table2[[#This Row],[Close Price]]/Table2[[#This Row],[Current Month Low]])-1</f>
        <v>0.14120063708488995</v>
      </c>
      <c r="AH47" s="2">
        <f>(Table2[[#This Row],[Current Month High]]/Table2[[#This Row],[Close Price]])-1</f>
        <v>8.2434424198154499E-3</v>
      </c>
      <c r="AI47">
        <v>8.8317007317359302</v>
      </c>
      <c r="AJ47">
        <v>131.860521381479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-0.01</v>
      </c>
      <c r="AM47" t="s">
        <v>10339</v>
      </c>
      <c r="AN47">
        <v>9.19</v>
      </c>
      <c r="AO47" t="s">
        <v>10340</v>
      </c>
      <c r="AP47">
        <v>0.200419074388168</v>
      </c>
      <c r="AQ47">
        <f>(Table2[[#This Row],[Sharpe Ratio]]-AVERAGE(Table2[Sharpe Ratio]))/_xlfn.STDEV.P(Table2[Sharpe Ratio])</f>
        <v>1.5476087654235857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3.7288960567184786</v>
      </c>
      <c r="AS47">
        <f>_xlfn.RANK.AVG(Table2[[#This Row],[1Y Return vs Nifty Z-Score]],Table2[1Y Return vs Nifty Z-Score])</f>
        <v>111</v>
      </c>
      <c r="AT47">
        <f>_xlfn.RANK.AVG(Table2[[#This Row],[6M Return vs Nifty Z-Score]],Table2[6M Return vs Nifty Z-Score])</f>
        <v>119</v>
      </c>
      <c r="AU47">
        <f>_xlfn.RANK.AVG(Table2[[#This Row],[Sharpe Ratio Z-Score]],Table2[Sharpe Ratio Z-Score])</f>
        <v>39</v>
      </c>
      <c r="AV47">
        <f>(Table2[[#This Row],[Rank 1Y]]+Table2[[#This Row],[Rank 6M]]+Table2[[#This Row],[Rank Sharpe]])/3</f>
        <v>89.666666666666671</v>
      </c>
    </row>
    <row r="48" spans="1:48" x14ac:dyDescent="0.3">
      <c r="A48" t="s">
        <v>727</v>
      </c>
      <c r="B48" t="s">
        <v>728</v>
      </c>
      <c r="C48" t="s">
        <v>10305</v>
      </c>
      <c r="D48" t="s">
        <v>729</v>
      </c>
      <c r="E48">
        <v>23009.916746045001</v>
      </c>
      <c r="F48">
        <v>568.20000000000005</v>
      </c>
      <c r="G48">
        <v>70.982488581686198</v>
      </c>
      <c r="H48">
        <f>(Table2[[#This Row],[1Y Return vs Nifty]]-AVERAGE(Table2[1Y Return vs Nifty]))/_xlfn.STDEV.P(Table2[1Y Return vs Nifty])</f>
        <v>0.56861739863652128</v>
      </c>
      <c r="I48">
        <v>-11.9616280193564</v>
      </c>
      <c r="J48">
        <f>(Table2[[#This Row],[1M Return vs Nifty]]-AVERAGE(Table2[1M Return vs Nifty]))/_xlfn.STDEV.P(Table2[1M Return vs Nifty])</f>
        <v>-1.3481366085476103</v>
      </c>
      <c r="K48">
        <v>38.806235311476598</v>
      </c>
      <c r="L48">
        <f>(Table2[[#This Row],[6M Return vs Nifty]]-AVERAGE(Table2[6M Return vs Nifty]))/_xlfn.STDEV.P(Table2[6M Return vs Nifty])</f>
        <v>1.038790142995585</v>
      </c>
      <c r="M48">
        <v>-5.1912531611094197</v>
      </c>
      <c r="N48">
        <f>(Table2[[#This Row],[1W Return vs Nifty]]-AVERAGE(Table2[1W Return vs Nifty]))/_xlfn.STDEV.P(Table2[1W Return vs Nifty])</f>
        <v>-1.0838307469654866</v>
      </c>
      <c r="O48">
        <v>579.45000000000005</v>
      </c>
      <c r="P48">
        <v>593.84433268661201</v>
      </c>
      <c r="Q48">
        <v>470.87953186338899</v>
      </c>
      <c r="R48">
        <v>31.928156521349599</v>
      </c>
      <c r="S48" s="2">
        <f>(Table2[[#This Row],[Close Price]]-Table2[[#This Row],[20D EMA]])/Table2[[#This Row],[20D EMA]]</f>
        <v>-1.94149624644059E-2</v>
      </c>
      <c r="T48" s="2">
        <f>(Table2[[#This Row],[Close Price]]-Table2[[#This Row],[50D EMA]])/Table2[[#This Row],[50D EMA]]</f>
        <v>-4.3183594209941174E-2</v>
      </c>
      <c r="U48" s="2">
        <f>(Table2[[#This Row],[Close Price]]-Table2[[#This Row],[200D EMA]])/Table2[[#This Row],[200D EMA]]</f>
        <v>0.20667805999443092</v>
      </c>
      <c r="V48">
        <v>0.36228128888000899</v>
      </c>
      <c r="W48">
        <v>539</v>
      </c>
      <c r="X48">
        <v>570.9</v>
      </c>
      <c r="Y48">
        <v>528.75</v>
      </c>
      <c r="Z48">
        <v>570.9</v>
      </c>
      <c r="AA48">
        <v>528.75</v>
      </c>
      <c r="AB48">
        <v>617.6</v>
      </c>
      <c r="AC48" s="2">
        <f>(Table2[[#This Row],[Close Price]]/Table2[[#This Row],[Day Low]])-1</f>
        <v>5.4174397031540034E-2</v>
      </c>
      <c r="AD48" s="2">
        <f>(Table2[[#This Row],[Day High]]/Table2[[#This Row],[Close Price]])-1</f>
        <v>4.7518479408656944E-3</v>
      </c>
      <c r="AE48" s="2">
        <f>(Table2[[#This Row],[Close Price]]/Table2[[#This Row],[Current Week Low]])-1</f>
        <v>7.4609929078014225E-2</v>
      </c>
      <c r="AF48" s="2">
        <f>(Table2[[#This Row],[Current Week High]]/Table2[[#This Row],[Close Price]])-1</f>
        <v>4.7518479408656944E-3</v>
      </c>
      <c r="AG48" s="2">
        <f>(Table2[[#This Row],[Close Price]]/Table2[[#This Row],[Current Month Low]])-1</f>
        <v>7.4609929078014225E-2</v>
      </c>
      <c r="AH48" s="2">
        <f>(Table2[[#This Row],[Current Month High]]/Table2[[#This Row],[Close Price]])-1</f>
        <v>8.6941217881027821E-2</v>
      </c>
      <c r="AI48">
        <v>31.661386835621201</v>
      </c>
      <c r="AJ48">
        <v>112.96851574212801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-0.14000000000000001</v>
      </c>
      <c r="AM48" t="s">
        <v>10339</v>
      </c>
      <c r="AN48">
        <v>-7.05</v>
      </c>
      <c r="AO48" t="s">
        <v>10339</v>
      </c>
      <c r="AP48">
        <v>0.24788199673345701</v>
      </c>
      <c r="AQ48">
        <f>(Table2[[#This Row],[Sharpe Ratio]]-AVERAGE(Table2[Sharpe Ratio]))/_xlfn.STDEV.P(Table2[Sharpe Ratio])</f>
        <v>2.091024238709736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161</v>
      </c>
      <c r="AT48">
        <f>_xlfn.RANK.AVG(Table2[[#This Row],[6M Return vs Nifty Z-Score]],Table2[6M Return vs Nifty Z-Score])</f>
        <v>101</v>
      </c>
      <c r="AU48">
        <f>_xlfn.RANK.AVG(Table2[[#This Row],[Sharpe Ratio Z-Score]],Table2[Sharpe Ratio Z-Score])</f>
        <v>10</v>
      </c>
      <c r="AV48">
        <f>(Table2[[#This Row],[Rank 1Y]]+Table2[[#This Row],[Rank 6M]]+Table2[[#This Row],[Rank Sharpe]])/3</f>
        <v>90.666666666666671</v>
      </c>
    </row>
    <row r="49" spans="1:48" x14ac:dyDescent="0.3">
      <c r="A49" t="s">
        <v>711</v>
      </c>
      <c r="B49" t="s">
        <v>712</v>
      </c>
      <c r="C49" t="s">
        <v>10308</v>
      </c>
      <c r="D49" t="s">
        <v>297</v>
      </c>
      <c r="E49">
        <v>23878.7297585899</v>
      </c>
      <c r="F49">
        <v>483.55</v>
      </c>
      <c r="G49">
        <v>136.94527713553501</v>
      </c>
      <c r="H49">
        <f>(Table2[[#This Row],[1Y Return vs Nifty]]-AVERAGE(Table2[1Y Return vs Nifty]))/_xlfn.STDEV.P(Table2[1Y Return vs Nifty])</f>
        <v>1.5722551356992525</v>
      </c>
      <c r="I49">
        <v>20.290159796516999</v>
      </c>
      <c r="J49">
        <f>(Table2[[#This Row],[1M Return vs Nifty]]-AVERAGE(Table2[1M Return vs Nifty]))/_xlfn.STDEV.P(Table2[1M Return vs Nifty])</f>
        <v>1.4413547592777989</v>
      </c>
      <c r="K49">
        <v>21.100719070058101</v>
      </c>
      <c r="L49">
        <f>(Table2[[#This Row],[6M Return vs Nifty]]-AVERAGE(Table2[6M Return vs Nifty]))/_xlfn.STDEV.P(Table2[6M Return vs Nifty])</f>
        <v>0.4423520783728272</v>
      </c>
      <c r="M49">
        <v>3.049437446517</v>
      </c>
      <c r="N49">
        <f>(Table2[[#This Row],[1W Return vs Nifty]]-AVERAGE(Table2[1W Return vs Nifty]))/_xlfn.STDEV.P(Table2[1W Return vs Nifty])</f>
        <v>0.64667917299533895</v>
      </c>
      <c r="O49">
        <v>457.6</v>
      </c>
      <c r="P49">
        <v>425.966298142276</v>
      </c>
      <c r="Q49">
        <v>348.40283045037802</v>
      </c>
      <c r="R49">
        <v>65.185268867501307</v>
      </c>
      <c r="S49" s="2">
        <f>(Table2[[#This Row],[Close Price]]-Table2[[#This Row],[20D EMA]])/Table2[[#This Row],[20D EMA]]</f>
        <v>5.670891608391606E-2</v>
      </c>
      <c r="T49" s="2">
        <f>(Table2[[#This Row],[Close Price]]-Table2[[#This Row],[50D EMA]])/Table2[[#This Row],[50D EMA]]</f>
        <v>0.13518370375510461</v>
      </c>
      <c r="U49" s="2">
        <f>(Table2[[#This Row],[Close Price]]-Table2[[#This Row],[200D EMA]])/Table2[[#This Row],[200D EMA]]</f>
        <v>0.38790491275549671</v>
      </c>
      <c r="V49">
        <v>1.0214947567972299</v>
      </c>
      <c r="W49">
        <v>480.5</v>
      </c>
      <c r="X49">
        <v>488</v>
      </c>
      <c r="Y49">
        <v>467</v>
      </c>
      <c r="Z49">
        <v>495</v>
      </c>
      <c r="AA49">
        <v>427.65</v>
      </c>
      <c r="AB49">
        <v>495</v>
      </c>
      <c r="AC49" s="2">
        <f>(Table2[[#This Row],[Close Price]]/Table2[[#This Row],[Day Low]])-1</f>
        <v>6.3475546305931108E-3</v>
      </c>
      <c r="AD49" s="2">
        <f>(Table2[[#This Row],[Day High]]/Table2[[#This Row],[Close Price]])-1</f>
        <v>9.2027711715436666E-3</v>
      </c>
      <c r="AE49" s="2">
        <f>(Table2[[#This Row],[Close Price]]/Table2[[#This Row],[Current Week Low]])-1</f>
        <v>3.5438972162740834E-2</v>
      </c>
      <c r="AF49" s="2">
        <f>(Table2[[#This Row],[Current Week High]]/Table2[[#This Row],[Close Price]])-1</f>
        <v>2.3679040430151899E-2</v>
      </c>
      <c r="AG49" s="2">
        <f>(Table2[[#This Row],[Close Price]]/Table2[[#This Row],[Current Month Low]])-1</f>
        <v>0.13071436922717194</v>
      </c>
      <c r="AH49" s="2">
        <f>(Table2[[#This Row],[Current Month High]]/Table2[[#This Row],[Close Price]])-1</f>
        <v>2.3679040430151899E-2</v>
      </c>
      <c r="AI49">
        <v>2.3679040430151899</v>
      </c>
      <c r="AJ49">
        <v>188.428273188189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0.37</v>
      </c>
      <c r="AM49" t="s">
        <v>10340</v>
      </c>
      <c r="AN49">
        <v>3.49</v>
      </c>
      <c r="AO49" t="s">
        <v>10340</v>
      </c>
      <c r="AP49">
        <v>0.22578526611465899</v>
      </c>
      <c r="AQ49">
        <f>(Table2[[#This Row],[Sharpe Ratio]]-AVERAGE(Table2[Sharpe Ratio]))/_xlfn.STDEV.P(Table2[Sharpe Ratio])</f>
        <v>1.8380329618571312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5.940674108202348</v>
      </c>
      <c r="AS49">
        <f>_xlfn.RANK.AVG(Table2[[#This Row],[1Y Return vs Nifty Z-Score]],Table2[1Y Return vs Nifty Z-Score])</f>
        <v>49</v>
      </c>
      <c r="AT49">
        <f>_xlfn.RANK.AVG(Table2[[#This Row],[6M Return vs Nifty Z-Score]],Table2[6M Return vs Nifty Z-Score])</f>
        <v>205</v>
      </c>
      <c r="AU49">
        <f>_xlfn.RANK.AVG(Table2[[#This Row],[Sharpe Ratio Z-Score]],Table2[Sharpe Ratio Z-Score])</f>
        <v>25</v>
      </c>
      <c r="AV49">
        <f>(Table2[[#This Row],[Rank 1Y]]+Table2[[#This Row],[Rank 6M]]+Table2[[#This Row],[Rank Sharpe]])/3</f>
        <v>93</v>
      </c>
    </row>
    <row r="50" spans="1:48" x14ac:dyDescent="0.3">
      <c r="A50" t="s">
        <v>1422</v>
      </c>
      <c r="B50" t="s">
        <v>1423</v>
      </c>
      <c r="C50" t="s">
        <v>10298</v>
      </c>
      <c r="D50" t="s">
        <v>46</v>
      </c>
      <c r="E50">
        <v>7550.5788310999997</v>
      </c>
      <c r="F50">
        <v>567.35</v>
      </c>
      <c r="G50">
        <v>55.974008913174401</v>
      </c>
      <c r="H50">
        <f>(Table2[[#This Row],[1Y Return vs Nifty]]-AVERAGE(Table2[1Y Return vs Nifty]))/_xlfn.STDEV.P(Table2[1Y Return vs Nifty])</f>
        <v>0.34026021572330312</v>
      </c>
      <c r="I50">
        <v>19.233213975065901</v>
      </c>
      <c r="J50">
        <f>(Table2[[#This Row],[1M Return vs Nifty]]-AVERAGE(Table2[1M Return vs Nifty]))/_xlfn.STDEV.P(Table2[1M Return vs Nifty])</f>
        <v>1.3499383930896933</v>
      </c>
      <c r="K50">
        <v>67.4863935626894</v>
      </c>
      <c r="L50">
        <f>(Table2[[#This Row],[6M Return vs Nifty]]-AVERAGE(Table2[6M Return vs Nifty]))/_xlfn.STDEV.P(Table2[6M Return vs Nifty])</f>
        <v>2.0049262243831398</v>
      </c>
      <c r="M50">
        <v>-5.8407956271663197</v>
      </c>
      <c r="N50">
        <f>(Table2[[#This Row],[1W Return vs Nifty]]-AVERAGE(Table2[1W Return vs Nifty]))/_xlfn.STDEV.P(Table2[1W Return vs Nifty])</f>
        <v>-1.2202318976053408</v>
      </c>
      <c r="O50">
        <v>545.29</v>
      </c>
      <c r="P50">
        <v>505.82341441534999</v>
      </c>
      <c r="Q50">
        <v>393.90393148324898</v>
      </c>
      <c r="R50">
        <v>51.978909725169501</v>
      </c>
      <c r="S50" s="2">
        <f>(Table2[[#This Row],[Close Price]]-Table2[[#This Row],[20D EMA]])/Table2[[#This Row],[20D EMA]]</f>
        <v>4.0455537420455281E-2</v>
      </c>
      <c r="T50" s="2">
        <f>(Table2[[#This Row],[Close Price]]-Table2[[#This Row],[50D EMA]])/Table2[[#This Row],[50D EMA]]</f>
        <v>0.12163649177008702</v>
      </c>
      <c r="U50" s="2">
        <f>(Table2[[#This Row],[Close Price]]-Table2[[#This Row],[200D EMA]])/Table2[[#This Row],[200D EMA]]</f>
        <v>0.44032581209240085</v>
      </c>
      <c r="V50">
        <v>0.76973913389723603</v>
      </c>
      <c r="W50">
        <v>553.4</v>
      </c>
      <c r="X50">
        <v>570.95000000000005</v>
      </c>
      <c r="Y50">
        <v>550</v>
      </c>
      <c r="Z50">
        <v>572.4</v>
      </c>
      <c r="AA50">
        <v>525.04999999999995</v>
      </c>
      <c r="AB50">
        <v>589.04999999999995</v>
      </c>
      <c r="AC50" s="2">
        <f>(Table2[[#This Row],[Close Price]]/Table2[[#This Row],[Day Low]])-1</f>
        <v>2.5207806288399137E-2</v>
      </c>
      <c r="AD50" s="2">
        <f>(Table2[[#This Row],[Day High]]/Table2[[#This Row],[Close Price]])-1</f>
        <v>6.3452895038336177E-3</v>
      </c>
      <c r="AE50" s="2">
        <f>(Table2[[#This Row],[Close Price]]/Table2[[#This Row],[Current Week Low]])-1</f>
        <v>3.1545454545454543E-2</v>
      </c>
      <c r="AF50" s="2">
        <f>(Table2[[#This Row],[Current Week High]]/Table2[[#This Row],[Close Price]])-1</f>
        <v>8.9010311095443218E-3</v>
      </c>
      <c r="AG50" s="2">
        <f>(Table2[[#This Row],[Close Price]]/Table2[[#This Row],[Current Month Low]])-1</f>
        <v>8.0563755832777861E-2</v>
      </c>
      <c r="AH50" s="2">
        <f>(Table2[[#This Row],[Current Month High]]/Table2[[#This Row],[Close Price]])-1</f>
        <v>3.824799506477472E-2</v>
      </c>
      <c r="AI50">
        <v>3.8247995064774698</v>
      </c>
      <c r="AJ50">
        <v>135.17098445595801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0.23</v>
      </c>
      <c r="AM50" t="s">
        <v>10340</v>
      </c>
      <c r="AN50">
        <v>1.46</v>
      </c>
      <c r="AO50" t="s">
        <v>10340</v>
      </c>
      <c r="AP50">
        <v>0.193626165717045</v>
      </c>
      <c r="AQ50">
        <f>(Table2[[#This Row],[Sharpe Ratio]]-AVERAGE(Table2[Sharpe Ratio]))/_xlfn.STDEV.P(Table2[Sharpe Ratio])</f>
        <v>1.4698349685710981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3.9447279041618937</v>
      </c>
      <c r="AS50">
        <f>_xlfn.RANK.AVG(Table2[[#This Row],[1Y Return vs Nifty Z-Score]],Table2[1Y Return vs Nifty Z-Score])</f>
        <v>205</v>
      </c>
      <c r="AT50">
        <f>_xlfn.RANK.AVG(Table2[[#This Row],[6M Return vs Nifty Z-Score]],Table2[6M Return vs Nifty Z-Score])</f>
        <v>29</v>
      </c>
      <c r="AU50">
        <f>_xlfn.RANK.AVG(Table2[[#This Row],[Sharpe Ratio Z-Score]],Table2[Sharpe Ratio Z-Score])</f>
        <v>49</v>
      </c>
      <c r="AV50">
        <f>(Table2[[#This Row],[Rank 1Y]]+Table2[[#This Row],[Rank 6M]]+Table2[[#This Row],[Rank Sharpe]])/3</f>
        <v>94.333333333333329</v>
      </c>
    </row>
    <row r="51" spans="1:48" x14ac:dyDescent="0.3">
      <c r="A51" t="s">
        <v>238</v>
      </c>
      <c r="B51" t="s">
        <v>239</v>
      </c>
      <c r="C51" t="s">
        <v>10305</v>
      </c>
      <c r="D51" t="s">
        <v>163</v>
      </c>
      <c r="E51">
        <v>112426.54420917</v>
      </c>
      <c r="F51">
        <v>734</v>
      </c>
      <c r="G51">
        <v>45.757867553925301</v>
      </c>
      <c r="H51">
        <f>(Table2[[#This Row],[1Y Return vs Nifty]]-AVERAGE(Table2[1Y Return vs Nifty]))/_xlfn.STDEV.P(Table2[1Y Return vs Nifty])</f>
        <v>0.1848194707199374</v>
      </c>
      <c r="I51">
        <v>8.5139270145025101</v>
      </c>
      <c r="J51">
        <f>(Table2[[#This Row],[1M Return vs Nifty]]-AVERAGE(Table2[1M Return vs Nifty]))/_xlfn.STDEV.P(Table2[1M Return vs Nifty])</f>
        <v>0.42281588389910307</v>
      </c>
      <c r="K51">
        <v>60.009908952124697</v>
      </c>
      <c r="L51">
        <f>(Table2[[#This Row],[6M Return vs Nifty]]-AVERAGE(Table2[6M Return vs Nifty]))/_xlfn.STDEV.P(Table2[6M Return vs Nifty])</f>
        <v>1.7530691223080532</v>
      </c>
      <c r="M51">
        <v>3.0346856982400299</v>
      </c>
      <c r="N51">
        <f>(Table2[[#This Row],[1W Return vs Nifty]]-AVERAGE(Table2[1W Return vs Nifty]))/_xlfn.STDEV.P(Table2[1W Return vs Nifty])</f>
        <v>0.64358136870373794</v>
      </c>
      <c r="O51">
        <v>712.29</v>
      </c>
      <c r="P51">
        <v>694.57871081521796</v>
      </c>
      <c r="Q51">
        <v>572.84597843165102</v>
      </c>
      <c r="R51">
        <v>63.177577860019802</v>
      </c>
      <c r="S51" s="2">
        <f>(Table2[[#This Row],[Close Price]]-Table2[[#This Row],[20D EMA]])/Table2[[#This Row],[20D EMA]]</f>
        <v>3.0479158769602322E-2</v>
      </c>
      <c r="T51" s="2">
        <f>(Table2[[#This Row],[Close Price]]-Table2[[#This Row],[50D EMA]])/Table2[[#This Row],[50D EMA]]</f>
        <v>5.6755683079479625E-2</v>
      </c>
      <c r="U51" s="2">
        <f>(Table2[[#This Row],[Close Price]]-Table2[[#This Row],[200D EMA]])/Table2[[#This Row],[200D EMA]]</f>
        <v>0.28132172981219078</v>
      </c>
      <c r="V51">
        <v>0.60983488183432999</v>
      </c>
      <c r="W51">
        <v>723.2</v>
      </c>
      <c r="X51">
        <v>738.2</v>
      </c>
      <c r="Y51">
        <v>705.65</v>
      </c>
      <c r="Z51">
        <v>747.5</v>
      </c>
      <c r="AA51">
        <v>665.55</v>
      </c>
      <c r="AB51">
        <v>748.4</v>
      </c>
      <c r="AC51" s="2">
        <f>(Table2[[#This Row],[Close Price]]/Table2[[#This Row],[Day Low]])-1</f>
        <v>1.4933628318583914E-2</v>
      </c>
      <c r="AD51" s="2">
        <f>(Table2[[#This Row],[Day High]]/Table2[[#This Row],[Close Price]])-1</f>
        <v>5.7220708446867885E-3</v>
      </c>
      <c r="AE51" s="2">
        <f>(Table2[[#This Row],[Close Price]]/Table2[[#This Row],[Current Week Low]])-1</f>
        <v>4.0175724509317723E-2</v>
      </c>
      <c r="AF51" s="2">
        <f>(Table2[[#This Row],[Current Week High]]/Table2[[#This Row],[Close Price]])-1</f>
        <v>1.8392370572207106E-2</v>
      </c>
      <c r="AG51" s="2">
        <f>(Table2[[#This Row],[Close Price]]/Table2[[#This Row],[Current Month Low]])-1</f>
        <v>0.10284726917586973</v>
      </c>
      <c r="AH51" s="2">
        <f>(Table2[[#This Row],[Current Month High]]/Table2[[#This Row],[Close Price]])-1</f>
        <v>1.9618528610354291E-2</v>
      </c>
      <c r="AI51">
        <v>6.7779291553133403</v>
      </c>
      <c r="AJ51">
        <v>104.342984409799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7.0000000000000007E-2</v>
      </c>
      <c r="AM51" t="s">
        <v>10340</v>
      </c>
      <c r="AN51">
        <v>0.32</v>
      </c>
      <c r="AO51" t="s">
        <v>10340</v>
      </c>
      <c r="AP51">
        <v>0.24682193355749699</v>
      </c>
      <c r="AQ51">
        <f>(Table2[[#This Row],[Sharpe Ratio]]-AVERAGE(Table2[Sharpe Ratio]))/_xlfn.STDEV.P(Table2[Sharpe Ratio])</f>
        <v>2.078887296776688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5.0831731424075199</v>
      </c>
      <c r="AS51">
        <f>_xlfn.RANK.AVG(Table2[[#This Row],[1Y Return vs Nifty Z-Score]],Table2[1Y Return vs Nifty Z-Score])</f>
        <v>243</v>
      </c>
      <c r="AT51">
        <f>_xlfn.RANK.AVG(Table2[[#This Row],[6M Return vs Nifty Z-Score]],Table2[6M Return vs Nifty Z-Score])</f>
        <v>41</v>
      </c>
      <c r="AU51">
        <f>_xlfn.RANK.AVG(Table2[[#This Row],[Sharpe Ratio Z-Score]],Table2[Sharpe Ratio Z-Score])</f>
        <v>11</v>
      </c>
      <c r="AV51">
        <f>(Table2[[#This Row],[Rank 1Y]]+Table2[[#This Row],[Rank 6M]]+Table2[[#This Row],[Rank Sharpe]])/3</f>
        <v>98.333333333333329</v>
      </c>
    </row>
    <row r="52" spans="1:48" x14ac:dyDescent="0.3">
      <c r="A52" t="s">
        <v>1149</v>
      </c>
      <c r="B52" t="s">
        <v>1150</v>
      </c>
      <c r="C52" t="s">
        <v>630</v>
      </c>
      <c r="D52" t="s">
        <v>475</v>
      </c>
      <c r="E52">
        <v>10632.80050625</v>
      </c>
      <c r="F52">
        <v>408.9</v>
      </c>
      <c r="G52">
        <v>124.605949010849</v>
      </c>
      <c r="H52">
        <f>(Table2[[#This Row],[1Y Return vs Nifty]]-AVERAGE(Table2[1Y Return vs Nifty]))/_xlfn.STDEV.P(Table2[1Y Return vs Nifty])</f>
        <v>1.3845096563548718</v>
      </c>
      <c r="I52">
        <v>8.3490381549535293</v>
      </c>
      <c r="J52">
        <f>(Table2[[#This Row],[1M Return vs Nifty]]-AVERAGE(Table2[1M Return vs Nifty]))/_xlfn.STDEV.P(Table2[1M Return vs Nifty])</f>
        <v>0.40855447138490808</v>
      </c>
      <c r="K52">
        <v>29.0059584620452</v>
      </c>
      <c r="L52">
        <f>(Table2[[#This Row],[6M Return vs Nifty]]-AVERAGE(Table2[6M Return vs Nifty]))/_xlfn.STDEV.P(Table2[6M Return vs Nifty])</f>
        <v>0.70865245725173331</v>
      </c>
      <c r="M52">
        <v>-1.78821574407322</v>
      </c>
      <c r="N52">
        <f>(Table2[[#This Row],[1W Return vs Nifty]]-AVERAGE(Table2[1W Return vs Nifty]))/_xlfn.STDEV.P(Table2[1W Return vs Nifty])</f>
        <v>-0.36920738727655578</v>
      </c>
      <c r="O52">
        <v>392.42</v>
      </c>
      <c r="P52">
        <v>379.81311501237502</v>
      </c>
      <c r="Q52">
        <v>312.24424116213402</v>
      </c>
      <c r="R52">
        <v>67.116072101570396</v>
      </c>
      <c r="S52" s="2">
        <f>(Table2[[#This Row],[Close Price]]-Table2[[#This Row],[20D EMA]])/Table2[[#This Row],[20D EMA]]</f>
        <v>4.1995820804240254E-2</v>
      </c>
      <c r="T52" s="2">
        <f>(Table2[[#This Row],[Close Price]]-Table2[[#This Row],[50D EMA]])/Table2[[#This Row],[50D EMA]]</f>
        <v>7.6582097452525436E-2</v>
      </c>
      <c r="U52" s="2">
        <f>(Table2[[#This Row],[Close Price]]-Table2[[#This Row],[200D EMA]])/Table2[[#This Row],[200D EMA]]</f>
        <v>0.30955177420766933</v>
      </c>
      <c r="V52">
        <v>1.1310418169999099</v>
      </c>
      <c r="W52">
        <v>403.9</v>
      </c>
      <c r="X52">
        <v>415</v>
      </c>
      <c r="Y52">
        <v>398.9</v>
      </c>
      <c r="Z52">
        <v>415</v>
      </c>
      <c r="AA52">
        <v>350</v>
      </c>
      <c r="AB52">
        <v>421.3</v>
      </c>
      <c r="AC52" s="2">
        <f>(Table2[[#This Row],[Close Price]]/Table2[[#This Row],[Day Low]])-1</f>
        <v>1.2379301807378118E-2</v>
      </c>
      <c r="AD52" s="2">
        <f>(Table2[[#This Row],[Day High]]/Table2[[#This Row],[Close Price]])-1</f>
        <v>1.4918072878454369E-2</v>
      </c>
      <c r="AE52" s="2">
        <f>(Table2[[#This Row],[Close Price]]/Table2[[#This Row],[Current Week Low]])-1</f>
        <v>2.5068939583855698E-2</v>
      </c>
      <c r="AF52" s="2">
        <f>(Table2[[#This Row],[Current Week High]]/Table2[[#This Row],[Close Price]])-1</f>
        <v>1.4918072878454369E-2</v>
      </c>
      <c r="AG52" s="2">
        <f>(Table2[[#This Row],[Close Price]]/Table2[[#This Row],[Current Month Low]])-1</f>
        <v>0.16828571428571415</v>
      </c>
      <c r="AH52" s="2">
        <f>(Table2[[#This Row],[Current Month High]]/Table2[[#This Row],[Close Price]])-1</f>
        <v>3.0325262900464667E-2</v>
      </c>
      <c r="AI52">
        <v>3.03252629004646</v>
      </c>
      <c r="AJ52">
        <v>164.83160621761601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-0.05</v>
      </c>
      <c r="AM52" t="s">
        <v>10339</v>
      </c>
      <c r="AN52">
        <v>10.19</v>
      </c>
      <c r="AO52" t="s">
        <v>10340</v>
      </c>
      <c r="AP52">
        <v>0.17483046244702599</v>
      </c>
      <c r="AQ52">
        <f>(Table2[[#This Row],[Sharpe Ratio]]-AVERAGE(Table2[Sharpe Ratio]))/_xlfn.STDEV.P(Table2[Sharpe Ratio])</f>
        <v>1.2546380214906321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3.3871472192055894</v>
      </c>
      <c r="AS52">
        <f>_xlfn.RANK.AVG(Table2[[#This Row],[1Y Return vs Nifty Z-Score]],Table2[1Y Return vs Nifty Z-Score])</f>
        <v>62</v>
      </c>
      <c r="AT52">
        <f>_xlfn.RANK.AVG(Table2[[#This Row],[6M Return vs Nifty Z-Score]],Table2[6M Return vs Nifty Z-Score])</f>
        <v>156</v>
      </c>
      <c r="AU52">
        <f>_xlfn.RANK.AVG(Table2[[#This Row],[Sharpe Ratio Z-Score]],Table2[Sharpe Ratio Z-Score])</f>
        <v>80</v>
      </c>
      <c r="AV52">
        <f>(Table2[[#This Row],[Rank 1Y]]+Table2[[#This Row],[Rank 6M]]+Table2[[#This Row],[Rank Sharpe]])/3</f>
        <v>99.333333333333329</v>
      </c>
    </row>
    <row r="53" spans="1:48" x14ac:dyDescent="0.3">
      <c r="A53" t="s">
        <v>964</v>
      </c>
      <c r="B53" t="s">
        <v>965</v>
      </c>
      <c r="C53" t="s">
        <v>10299</v>
      </c>
      <c r="D53" t="s">
        <v>51</v>
      </c>
      <c r="E53">
        <v>15086.21505092</v>
      </c>
      <c r="F53">
        <v>982.35</v>
      </c>
      <c r="G53">
        <v>297.35214588182998</v>
      </c>
      <c r="H53">
        <f>(Table2[[#This Row],[1Y Return vs Nifty]]-AVERAGE(Table2[1Y Return vs Nifty]))/_xlfn.STDEV.P(Table2[1Y Return vs Nifty])</f>
        <v>4.0128794678016666</v>
      </c>
      <c r="I53">
        <v>25.9212698296644</v>
      </c>
      <c r="J53">
        <f>(Table2[[#This Row],[1M Return vs Nifty]]-AVERAGE(Table2[1M Return vs Nifty]))/_xlfn.STDEV.P(Table2[1M Return vs Nifty])</f>
        <v>1.9283954442288744</v>
      </c>
      <c r="K53">
        <v>62.205113839464303</v>
      </c>
      <c r="L53">
        <f>(Table2[[#This Row],[6M Return vs Nifty]]-AVERAGE(Table2[6M Return vs Nifty]))/_xlfn.STDEV.P(Table2[6M Return vs Nifty])</f>
        <v>1.8270180395044016</v>
      </c>
      <c r="M53">
        <v>5.4708235501165801</v>
      </c>
      <c r="N53">
        <f>(Table2[[#This Row],[1W Return vs Nifty]]-AVERAGE(Table2[1W Return vs Nifty]))/_xlfn.STDEV.P(Table2[1W Return vs Nifty])</f>
        <v>1.1551599389710057</v>
      </c>
      <c r="O53">
        <v>915.24</v>
      </c>
      <c r="P53">
        <v>822.77160134578901</v>
      </c>
      <c r="Q53">
        <v>592.04630541192898</v>
      </c>
      <c r="R53">
        <v>66.272158570371303</v>
      </c>
      <c r="S53" s="2">
        <f>(Table2[[#This Row],[Close Price]]-Table2[[#This Row],[20D EMA]])/Table2[[#This Row],[20D EMA]]</f>
        <v>7.332502950045891E-2</v>
      </c>
      <c r="T53" s="2">
        <f>(Table2[[#This Row],[Close Price]]-Table2[[#This Row],[50D EMA]])/Table2[[#This Row],[50D EMA]]</f>
        <v>0.19395224433268263</v>
      </c>
      <c r="U53" s="2">
        <f>(Table2[[#This Row],[Close Price]]-Table2[[#This Row],[200D EMA]])/Table2[[#This Row],[200D EMA]]</f>
        <v>0.65924521616009213</v>
      </c>
      <c r="V53">
        <v>0.44567113087222798</v>
      </c>
      <c r="W53">
        <v>975</v>
      </c>
      <c r="X53">
        <v>996</v>
      </c>
      <c r="Y53">
        <v>938.1</v>
      </c>
      <c r="Z53">
        <v>1009</v>
      </c>
      <c r="AA53">
        <v>840</v>
      </c>
      <c r="AB53">
        <v>1009</v>
      </c>
      <c r="AC53" s="2">
        <f>(Table2[[#This Row],[Close Price]]/Table2[[#This Row],[Day Low]])-1</f>
        <v>7.5384615384614939E-3</v>
      </c>
      <c r="AD53" s="2">
        <f>(Table2[[#This Row],[Day High]]/Table2[[#This Row],[Close Price]])-1</f>
        <v>1.3895251183386748E-2</v>
      </c>
      <c r="AE53" s="2">
        <f>(Table2[[#This Row],[Close Price]]/Table2[[#This Row],[Current Week Low]])-1</f>
        <v>4.7169811320754818E-2</v>
      </c>
      <c r="AF53" s="2">
        <f>(Table2[[#This Row],[Current Week High]]/Table2[[#This Row],[Close Price]])-1</f>
        <v>2.712882373899328E-2</v>
      </c>
      <c r="AG53" s="2">
        <f>(Table2[[#This Row],[Close Price]]/Table2[[#This Row],[Current Month Low]])-1</f>
        <v>0.16946428571428584</v>
      </c>
      <c r="AH53" s="2">
        <f>(Table2[[#This Row],[Current Month High]]/Table2[[#This Row],[Close Price]])-1</f>
        <v>2.712882373899328E-2</v>
      </c>
      <c r="AI53">
        <v>2.71288237389932</v>
      </c>
      <c r="AJ53">
        <v>360.65650644783102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0.54</v>
      </c>
      <c r="AM53" t="s">
        <v>10340</v>
      </c>
      <c r="AN53">
        <v>9.2200000000000006</v>
      </c>
      <c r="AO53" t="s">
        <v>10340</v>
      </c>
      <c r="AP53">
        <v>9.3353043246695994E-2</v>
      </c>
      <c r="AQ53">
        <f>(Table2[[#This Row],[Sharpe Ratio]]-AVERAGE(Table2[Sharpe Ratio]))/_xlfn.STDEV.P(Table2[Sharpe Ratio])</f>
        <v>0.32178163319712705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9.2452345237030755</v>
      </c>
      <c r="AS53">
        <f>_xlfn.RANK.AVG(Table2[[#This Row],[1Y Return vs Nifty Z-Score]],Table2[1Y Return vs Nifty Z-Score])</f>
        <v>6</v>
      </c>
      <c r="AT53">
        <f>_xlfn.RANK.AVG(Table2[[#This Row],[6M Return vs Nifty Z-Score]],Table2[6M Return vs Nifty Z-Score])</f>
        <v>37</v>
      </c>
      <c r="AU53">
        <f>_xlfn.RANK.AVG(Table2[[#This Row],[Sharpe Ratio Z-Score]],Table2[Sharpe Ratio Z-Score])</f>
        <v>259</v>
      </c>
      <c r="AV53">
        <f>(Table2[[#This Row],[Rank 1Y]]+Table2[[#This Row],[Rank 6M]]+Table2[[#This Row],[Rank Sharpe]])/3</f>
        <v>100.66666666666667</v>
      </c>
    </row>
    <row r="54" spans="1:48" x14ac:dyDescent="0.3">
      <c r="A54" t="s">
        <v>264</v>
      </c>
      <c r="B54" t="s">
        <v>265</v>
      </c>
      <c r="C54" t="s">
        <v>10305</v>
      </c>
      <c r="D54" t="s">
        <v>163</v>
      </c>
      <c r="E54">
        <v>103208.3578422</v>
      </c>
      <c r="F54">
        <v>296.64999999999998</v>
      </c>
      <c r="G54">
        <v>166.134766803069</v>
      </c>
      <c r="H54">
        <f>(Table2[[#This Row],[1Y Return vs Nifty]]-AVERAGE(Table2[1Y Return vs Nifty]))/_xlfn.STDEV.P(Table2[1Y Return vs Nifty])</f>
        <v>2.0163793760203577</v>
      </c>
      <c r="I54">
        <v>0.810209921830367</v>
      </c>
      <c r="J54">
        <f>(Table2[[#This Row],[1M Return vs Nifty]]-AVERAGE(Table2[1M Return vs Nifty]))/_xlfn.STDEV.P(Table2[1M Return vs Nifty])</f>
        <v>-0.24348678598270468</v>
      </c>
      <c r="K54">
        <v>21.375559235421601</v>
      </c>
      <c r="L54">
        <f>(Table2[[#This Row],[6M Return vs Nifty]]-AVERAGE(Table2[6M Return vs Nifty]))/_xlfn.STDEV.P(Table2[6M Return vs Nifty])</f>
        <v>0.4516105001028039</v>
      </c>
      <c r="M54">
        <v>-0.79147312719798102</v>
      </c>
      <c r="N54">
        <f>(Table2[[#This Row],[1W Return vs Nifty]]-AVERAGE(Table2[1W Return vs Nifty]))/_xlfn.STDEV.P(Table2[1W Return vs Nifty])</f>
        <v>-0.15989568413434405</v>
      </c>
      <c r="O54">
        <v>300.27</v>
      </c>
      <c r="P54">
        <v>299.93850460660099</v>
      </c>
      <c r="Q54">
        <v>247.73813929172599</v>
      </c>
      <c r="R54">
        <v>46.558864270667797</v>
      </c>
      <c r="S54" s="2">
        <f>(Table2[[#This Row],[Close Price]]-Table2[[#This Row],[20D EMA]])/Table2[[#This Row],[20D EMA]]</f>
        <v>-1.2055816431877992E-2</v>
      </c>
      <c r="T54" s="2">
        <f>(Table2[[#This Row],[Close Price]]-Table2[[#This Row],[50D EMA]])/Table2[[#This Row],[50D EMA]]</f>
        <v>-1.096392945918767E-2</v>
      </c>
      <c r="U54" s="2">
        <f>(Table2[[#This Row],[Close Price]]-Table2[[#This Row],[200D EMA]])/Table2[[#This Row],[200D EMA]]</f>
        <v>0.19743371306538088</v>
      </c>
      <c r="V54">
        <v>0.41533133827206498</v>
      </c>
      <c r="W54">
        <v>294.85000000000002</v>
      </c>
      <c r="X54">
        <v>297.7</v>
      </c>
      <c r="Y54">
        <v>291.64999999999998</v>
      </c>
      <c r="Z54">
        <v>299.5</v>
      </c>
      <c r="AA54">
        <v>285</v>
      </c>
      <c r="AB54">
        <v>319.95</v>
      </c>
      <c r="AC54" s="2">
        <f>(Table2[[#This Row],[Close Price]]/Table2[[#This Row],[Day Low]])-1</f>
        <v>6.1047990503644289E-3</v>
      </c>
      <c r="AD54" s="2">
        <f>(Table2[[#This Row],[Day High]]/Table2[[#This Row],[Close Price]])-1</f>
        <v>3.539524692398377E-3</v>
      </c>
      <c r="AE54" s="2">
        <f>(Table2[[#This Row],[Close Price]]/Table2[[#This Row],[Current Week Low]])-1</f>
        <v>1.7143836790673772E-2</v>
      </c>
      <c r="AF54" s="2">
        <f>(Table2[[#This Row],[Current Week High]]/Table2[[#This Row],[Close Price]])-1</f>
        <v>9.6072813079386421E-3</v>
      </c>
      <c r="AG54" s="2">
        <f>(Table2[[#This Row],[Close Price]]/Table2[[#This Row],[Current Month Low]])-1</f>
        <v>4.0877192982456068E-2</v>
      </c>
      <c r="AH54" s="2">
        <f>(Table2[[#This Row],[Current Month High]]/Table2[[#This Row],[Close Price]])-1</f>
        <v>7.854373841227047E-2</v>
      </c>
      <c r="AI54">
        <v>13.0456767234114</v>
      </c>
      <c r="AJ54">
        <v>204.25641025640999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-7.0000000000000007E-2</v>
      </c>
      <c r="AM54" t="s">
        <v>10339</v>
      </c>
      <c r="AN54">
        <v>-1.66</v>
      </c>
      <c r="AO54" t="s">
        <v>10339</v>
      </c>
      <c r="AP54">
        <v>0.18041680100756699</v>
      </c>
      <c r="AQ54">
        <f>(Table2[[#This Row],[Sharpe Ratio]]-AVERAGE(Table2[Sharpe Ratio]))/_xlfn.STDEV.P(Table2[Sharpe Ratio])</f>
        <v>1.3185974800070834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3.3832048860131967</v>
      </c>
      <c r="AS54">
        <f>_xlfn.RANK.AVG(Table2[[#This Row],[1Y Return vs Nifty Z-Score]],Table2[1Y Return vs Nifty Z-Score])</f>
        <v>32</v>
      </c>
      <c r="AT54">
        <f>_xlfn.RANK.AVG(Table2[[#This Row],[6M Return vs Nifty Z-Score]],Table2[6M Return vs Nifty Z-Score])</f>
        <v>203</v>
      </c>
      <c r="AU54">
        <f>_xlfn.RANK.AVG(Table2[[#This Row],[Sharpe Ratio Z-Score]],Table2[Sharpe Ratio Z-Score])</f>
        <v>74</v>
      </c>
      <c r="AV54">
        <f>(Table2[[#This Row],[Rank 1Y]]+Table2[[#This Row],[Rank 6M]]+Table2[[#This Row],[Rank Sharpe]])/3</f>
        <v>103</v>
      </c>
    </row>
    <row r="55" spans="1:48" x14ac:dyDescent="0.3">
      <c r="A55" t="s">
        <v>1343</v>
      </c>
      <c r="B55" t="s">
        <v>1344</v>
      </c>
      <c r="C55" t="s">
        <v>10305</v>
      </c>
      <c r="D55" t="s">
        <v>968</v>
      </c>
      <c r="E55">
        <v>8324.7783014399993</v>
      </c>
      <c r="F55">
        <v>882.85</v>
      </c>
      <c r="G55">
        <v>125.38708622498299</v>
      </c>
      <c r="H55">
        <f>(Table2[[#This Row],[1Y Return vs Nifty]]-AVERAGE(Table2[1Y Return vs Nifty]))/_xlfn.STDEV.P(Table2[1Y Return vs Nifty])</f>
        <v>1.3963948237820936</v>
      </c>
      <c r="I55">
        <v>-2.28677680465155</v>
      </c>
      <c r="J55">
        <f>(Table2[[#This Row],[1M Return vs Nifty]]-AVERAGE(Table2[1M Return vs Nifty]))/_xlfn.STDEV.P(Table2[1M Return vs Nifty])</f>
        <v>-0.5113484558259902</v>
      </c>
      <c r="K55">
        <v>25.9585953974494</v>
      </c>
      <c r="L55">
        <f>(Table2[[#This Row],[6M Return vs Nifty]]-AVERAGE(Table2[6M Return vs Nifty]))/_xlfn.STDEV.P(Table2[6M Return vs Nifty])</f>
        <v>0.60599725625857792</v>
      </c>
      <c r="M55">
        <v>2.03540424206889</v>
      </c>
      <c r="N55">
        <f>(Table2[[#This Row],[1W Return vs Nifty]]-AVERAGE(Table2[1W Return vs Nifty]))/_xlfn.STDEV.P(Table2[1W Return vs Nifty])</f>
        <v>0.43373652012555058</v>
      </c>
      <c r="O55">
        <v>869.54</v>
      </c>
      <c r="P55">
        <v>867.13927305725497</v>
      </c>
      <c r="Q55">
        <v>713.994261565491</v>
      </c>
      <c r="R55">
        <v>56.859434136031702</v>
      </c>
      <c r="S55" s="2">
        <f>(Table2[[#This Row],[Close Price]]-Table2[[#This Row],[20D EMA]])/Table2[[#This Row],[20D EMA]]</f>
        <v>1.5306943901373209E-2</v>
      </c>
      <c r="T55" s="2">
        <f>(Table2[[#This Row],[Close Price]]-Table2[[#This Row],[50D EMA]])/Table2[[#This Row],[50D EMA]]</f>
        <v>1.8117881903046636E-2</v>
      </c>
      <c r="U55" s="2">
        <f>(Table2[[#This Row],[Close Price]]-Table2[[#This Row],[200D EMA]])/Table2[[#This Row],[200D EMA]]</f>
        <v>0.23649453157267533</v>
      </c>
      <c r="V55">
        <v>0.50686079528856298</v>
      </c>
      <c r="W55">
        <v>873.5</v>
      </c>
      <c r="X55">
        <v>893</v>
      </c>
      <c r="Y55">
        <v>861.15</v>
      </c>
      <c r="Z55">
        <v>899.9</v>
      </c>
      <c r="AA55">
        <v>806.5</v>
      </c>
      <c r="AB55">
        <v>901.25</v>
      </c>
      <c r="AC55" s="2">
        <f>(Table2[[#This Row],[Close Price]]/Table2[[#This Row],[Day Low]])-1</f>
        <v>1.0704064109902767E-2</v>
      </c>
      <c r="AD55" s="2">
        <f>(Table2[[#This Row],[Day High]]/Table2[[#This Row],[Close Price]])-1</f>
        <v>1.1496856770685904E-2</v>
      </c>
      <c r="AE55" s="2">
        <f>(Table2[[#This Row],[Close Price]]/Table2[[#This Row],[Current Week Low]])-1</f>
        <v>2.5198861986878152E-2</v>
      </c>
      <c r="AF55" s="2">
        <f>(Table2[[#This Row],[Current Week High]]/Table2[[#This Row],[Close Price]])-1</f>
        <v>1.9312453984255518E-2</v>
      </c>
      <c r="AG55" s="2">
        <f>(Table2[[#This Row],[Close Price]]/Table2[[#This Row],[Current Month Low]])-1</f>
        <v>9.4668319900806042E-2</v>
      </c>
      <c r="AH55" s="2">
        <f>(Table2[[#This Row],[Current Month High]]/Table2[[#This Row],[Close Price]])-1</f>
        <v>2.0841592569519118E-2</v>
      </c>
      <c r="AI55">
        <v>19.952426799569501</v>
      </c>
      <c r="AJ55">
        <v>154.90111159231901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</v>
      </c>
      <c r="AM55">
        <v>0</v>
      </c>
      <c r="AN55">
        <v>0.43</v>
      </c>
      <c r="AO55" t="s">
        <v>10340</v>
      </c>
      <c r="AP55">
        <v>0.17775991724106099</v>
      </c>
      <c r="AQ55">
        <f>(Table2[[#This Row],[Sharpe Ratio]]-AVERAGE(Table2[Sharpe Ratio]))/_xlfn.STDEV.P(Table2[Sharpe Ratio])</f>
        <v>1.2881781194178075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3.2129582637580394</v>
      </c>
      <c r="AS55">
        <f>_xlfn.RANK.AVG(Table2[[#This Row],[1Y Return vs Nifty Z-Score]],Table2[1Y Return vs Nifty Z-Score])</f>
        <v>61</v>
      </c>
      <c r="AT55">
        <f>_xlfn.RANK.AVG(Table2[[#This Row],[6M Return vs Nifty Z-Score]],Table2[6M Return vs Nifty Z-Score])</f>
        <v>173</v>
      </c>
      <c r="AU55">
        <f>_xlfn.RANK.AVG(Table2[[#This Row],[Sharpe Ratio Z-Score]],Table2[Sharpe Ratio Z-Score])</f>
        <v>78</v>
      </c>
      <c r="AV55">
        <f>(Table2[[#This Row],[Rank 1Y]]+Table2[[#This Row],[Rank 6M]]+Table2[[#This Row],[Rank Sharpe]])/3</f>
        <v>104</v>
      </c>
    </row>
    <row r="56" spans="1:48" x14ac:dyDescent="0.3">
      <c r="A56" t="s">
        <v>932</v>
      </c>
      <c r="B56" t="s">
        <v>933</v>
      </c>
      <c r="C56" t="s">
        <v>10308</v>
      </c>
      <c r="D56" t="s">
        <v>297</v>
      </c>
      <c r="E56">
        <v>15977.99202732</v>
      </c>
      <c r="F56">
        <v>445.5</v>
      </c>
      <c r="G56">
        <v>161.750105297895</v>
      </c>
      <c r="H56">
        <f>(Table2[[#This Row],[1Y Return vs Nifty]]-AVERAGE(Table2[1Y Return vs Nifty]))/_xlfn.STDEV.P(Table2[1Y Return vs Nifty])</f>
        <v>1.9496658266493141</v>
      </c>
      <c r="I56">
        <v>54.535149567049203</v>
      </c>
      <c r="J56">
        <f>(Table2[[#This Row],[1M Return vs Nifty]]-AVERAGE(Table2[1M Return vs Nifty]))/_xlfn.STDEV.P(Table2[1M Return vs Nifty])</f>
        <v>4.4032402802148383</v>
      </c>
      <c r="K56">
        <v>34.888949703144498</v>
      </c>
      <c r="L56">
        <f>(Table2[[#This Row],[6M Return vs Nifty]]-AVERAGE(Table2[6M Return vs Nifty]))/_xlfn.STDEV.P(Table2[6M Return vs Nifty])</f>
        <v>0.90683023767847259</v>
      </c>
      <c r="M56">
        <v>9.3894596271505399</v>
      </c>
      <c r="N56">
        <f>(Table2[[#This Row],[1W Return vs Nifty]]-AVERAGE(Table2[1W Return vs Nifty]))/_xlfn.STDEV.P(Table2[1W Return vs Nifty])</f>
        <v>1.9780568206653486</v>
      </c>
      <c r="O56">
        <v>373.52</v>
      </c>
      <c r="P56">
        <v>326.17657462354703</v>
      </c>
      <c r="Q56">
        <v>269.58035744231</v>
      </c>
      <c r="R56">
        <v>79.689427595743695</v>
      </c>
      <c r="S56" s="2">
        <f>(Table2[[#This Row],[Close Price]]-Table2[[#This Row],[20D EMA]])/Table2[[#This Row],[20D EMA]]</f>
        <v>0.19270721781966166</v>
      </c>
      <c r="T56" s="2">
        <f>(Table2[[#This Row],[Close Price]]-Table2[[#This Row],[50D EMA]])/Table2[[#This Row],[50D EMA]]</f>
        <v>0.36582463199317344</v>
      </c>
      <c r="U56" s="2">
        <f>(Table2[[#This Row],[Close Price]]-Table2[[#This Row],[200D EMA]])/Table2[[#This Row],[200D EMA]]</f>
        <v>0.65256847430116149</v>
      </c>
      <c r="V56">
        <v>1.2883037989116399</v>
      </c>
      <c r="W56">
        <v>415</v>
      </c>
      <c r="X56">
        <v>449.9</v>
      </c>
      <c r="Y56">
        <v>407</v>
      </c>
      <c r="Z56">
        <v>449.9</v>
      </c>
      <c r="AA56">
        <v>324.3</v>
      </c>
      <c r="AB56">
        <v>449.9</v>
      </c>
      <c r="AC56" s="2">
        <f>(Table2[[#This Row],[Close Price]]/Table2[[#This Row],[Day Low]])-1</f>
        <v>7.3493975903614395E-2</v>
      </c>
      <c r="AD56" s="2">
        <f>(Table2[[#This Row],[Day High]]/Table2[[#This Row],[Close Price]])-1</f>
        <v>9.8765432098764094E-3</v>
      </c>
      <c r="AE56" s="2">
        <f>(Table2[[#This Row],[Close Price]]/Table2[[#This Row],[Current Week Low]])-1</f>
        <v>9.4594594594594517E-2</v>
      </c>
      <c r="AF56" s="2">
        <f>(Table2[[#This Row],[Current Week High]]/Table2[[#This Row],[Close Price]])-1</f>
        <v>9.8765432098764094E-3</v>
      </c>
      <c r="AG56" s="2">
        <f>(Table2[[#This Row],[Close Price]]/Table2[[#This Row],[Current Month Low]])-1</f>
        <v>0.37372802960222007</v>
      </c>
      <c r="AH56" s="2">
        <f>(Table2[[#This Row],[Current Month High]]/Table2[[#This Row],[Close Price]])-1</f>
        <v>9.8765432098764094E-3</v>
      </c>
      <c r="AI56">
        <v>0.98765432098764006</v>
      </c>
      <c r="AJ56">
        <v>191.74852652259301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0.79</v>
      </c>
      <c r="AM56" t="s">
        <v>10340</v>
      </c>
      <c r="AN56">
        <v>18.2</v>
      </c>
      <c r="AO56" t="s">
        <v>10340</v>
      </c>
      <c r="AP56">
        <v>0.13177758782156501</v>
      </c>
      <c r="AQ56">
        <f>(Table2[[#This Row],[Sharpe Ratio]]-AVERAGE(Table2[Sharpe Ratio]))/_xlfn.STDEV.P(Table2[Sharpe Ratio])</f>
        <v>0.76171434370435842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9.9995075089123304</v>
      </c>
      <c r="AS56">
        <f>_xlfn.RANK.AVG(Table2[[#This Row],[1Y Return vs Nifty Z-Score]],Table2[1Y Return vs Nifty Z-Score])</f>
        <v>37</v>
      </c>
      <c r="AT56">
        <f>_xlfn.RANK.AVG(Table2[[#This Row],[6M Return vs Nifty Z-Score]],Table2[6M Return vs Nifty Z-Score])</f>
        <v>117</v>
      </c>
      <c r="AU56">
        <f>_xlfn.RANK.AVG(Table2[[#This Row],[Sharpe Ratio Z-Score]],Table2[Sharpe Ratio Z-Score])</f>
        <v>162</v>
      </c>
      <c r="AV56">
        <f>(Table2[[#This Row],[Rank 1Y]]+Table2[[#This Row],[Rank 6M]]+Table2[[#This Row],[Rank Sharpe]])/3</f>
        <v>105.33333333333333</v>
      </c>
    </row>
    <row r="57" spans="1:48" x14ac:dyDescent="0.3">
      <c r="A57" t="s">
        <v>1341</v>
      </c>
      <c r="B57" t="s">
        <v>1342</v>
      </c>
      <c r="C57" t="s">
        <v>10301</v>
      </c>
      <c r="D57" t="s">
        <v>63</v>
      </c>
      <c r="E57">
        <v>8329.0341888599996</v>
      </c>
      <c r="F57">
        <v>16.28</v>
      </c>
      <c r="G57">
        <v>215.013263192632</v>
      </c>
      <c r="H57">
        <f>(Table2[[#This Row],[1Y Return vs Nifty]]-AVERAGE(Table2[1Y Return vs Nifty]))/_xlfn.STDEV.P(Table2[1Y Return vs Nifty])</f>
        <v>2.760076005331332</v>
      </c>
      <c r="I57">
        <v>2.6317100649737899</v>
      </c>
      <c r="J57">
        <f>(Table2[[#This Row],[1M Return vs Nifty]]-AVERAGE(Table2[1M Return vs Nifty]))/_xlfn.STDEV.P(Table2[1M Return vs Nifty])</f>
        <v>-8.5943304833713138E-2</v>
      </c>
      <c r="K57">
        <v>48.083302704831603</v>
      </c>
      <c r="L57">
        <f>(Table2[[#This Row],[6M Return vs Nifty]]-AVERAGE(Table2[6M Return vs Nifty]))/_xlfn.STDEV.P(Table2[6M Return vs Nifty])</f>
        <v>1.3513026981801524</v>
      </c>
      <c r="M57">
        <v>-3.17159043389952</v>
      </c>
      <c r="N57">
        <f>(Table2[[#This Row],[1W Return vs Nifty]]-AVERAGE(Table2[1W Return vs Nifty]))/_xlfn.STDEV.P(Table2[1W Return vs Nifty])</f>
        <v>-0.65971017857800884</v>
      </c>
      <c r="O57">
        <v>16.010000000000002</v>
      </c>
      <c r="P57">
        <v>15.9367384039921</v>
      </c>
      <c r="Q57">
        <v>12.4373341619941</v>
      </c>
      <c r="R57">
        <v>42.054198603702503</v>
      </c>
      <c r="S57" s="2">
        <f>(Table2[[#This Row],[Close Price]]-Table2[[#This Row],[20D EMA]])/Table2[[#This Row],[20D EMA]]</f>
        <v>1.6864459712679546E-2</v>
      </c>
      <c r="T57" s="2">
        <f>(Table2[[#This Row],[Close Price]]-Table2[[#This Row],[50D EMA]])/Table2[[#This Row],[50D EMA]]</f>
        <v>2.1539011766793823E-2</v>
      </c>
      <c r="U57" s="2">
        <f>(Table2[[#This Row],[Close Price]]-Table2[[#This Row],[200D EMA]])/Table2[[#This Row],[200D EMA]]</f>
        <v>0.30896217693887223</v>
      </c>
      <c r="V57">
        <v>0.31277402117040298</v>
      </c>
      <c r="W57">
        <v>15.58</v>
      </c>
      <c r="X57">
        <v>16.28</v>
      </c>
      <c r="Y57">
        <v>15.3</v>
      </c>
      <c r="Z57">
        <v>16.28</v>
      </c>
      <c r="AA57">
        <v>15</v>
      </c>
      <c r="AB57">
        <v>17.8</v>
      </c>
      <c r="AC57" s="2">
        <f>(Table2[[#This Row],[Close Price]]/Table2[[#This Row],[Day Low]])-1</f>
        <v>4.4929396662387822E-2</v>
      </c>
      <c r="AD57" s="2">
        <f>(Table2[[#This Row],[Day High]]/Table2[[#This Row],[Close Price]])-1</f>
        <v>0</v>
      </c>
      <c r="AE57" s="2">
        <f>(Table2[[#This Row],[Close Price]]/Table2[[#This Row],[Current Week Low]])-1</f>
        <v>6.4052287581699341E-2</v>
      </c>
      <c r="AF57" s="2">
        <f>(Table2[[#This Row],[Current Week High]]/Table2[[#This Row],[Close Price]])-1</f>
        <v>0</v>
      </c>
      <c r="AG57" s="2">
        <f>(Table2[[#This Row],[Close Price]]/Table2[[#This Row],[Current Month Low]])-1</f>
        <v>8.5333333333333483E-2</v>
      </c>
      <c r="AH57" s="2">
        <f>(Table2[[#This Row],[Current Month High]]/Table2[[#This Row],[Close Price]])-1</f>
        <v>9.3366093366093361E-2</v>
      </c>
      <c r="AI57">
        <v>29.606879606879598</v>
      </c>
      <c r="AJ57">
        <v>246.38297872340399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-0.21</v>
      </c>
      <c r="AM57" t="s">
        <v>10339</v>
      </c>
      <c r="AN57">
        <v>-5.95</v>
      </c>
      <c r="AO57" t="s">
        <v>10339</v>
      </c>
      <c r="AP57">
        <v>0.103002919524822</v>
      </c>
      <c r="AQ57">
        <f>(Table2[[#This Row],[Sharpe Ratio]]-AVERAGE(Table2[Sharpe Ratio]))/_xlfn.STDEV.P(Table2[Sharpe Ratio])</f>
        <v>0.43226560311962237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3.7979908232193846</v>
      </c>
      <c r="AS57">
        <f>_xlfn.RANK.AVG(Table2[[#This Row],[1Y Return vs Nifty Z-Score]],Table2[1Y Return vs Nifty Z-Score])</f>
        <v>16</v>
      </c>
      <c r="AT57">
        <f>_xlfn.RANK.AVG(Table2[[#This Row],[6M Return vs Nifty Z-Score]],Table2[6M Return vs Nifty Z-Score])</f>
        <v>69</v>
      </c>
      <c r="AU57">
        <f>_xlfn.RANK.AVG(Table2[[#This Row],[Sharpe Ratio Z-Score]],Table2[Sharpe Ratio Z-Score])</f>
        <v>232</v>
      </c>
      <c r="AV57">
        <f>(Table2[[#This Row],[Rank 1Y]]+Table2[[#This Row],[Rank 6M]]+Table2[[#This Row],[Rank Sharpe]])/3</f>
        <v>105.66666666666667</v>
      </c>
    </row>
    <row r="58" spans="1:48" x14ac:dyDescent="0.3">
      <c r="A58" t="s">
        <v>1406</v>
      </c>
      <c r="B58" t="s">
        <v>1407</v>
      </c>
      <c r="C58" t="s">
        <v>10295</v>
      </c>
      <c r="D58" t="s">
        <v>413</v>
      </c>
      <c r="E58">
        <v>7681.5440161850001</v>
      </c>
      <c r="F58">
        <v>254.36</v>
      </c>
      <c r="G58">
        <v>213.24156854045199</v>
      </c>
      <c r="H58">
        <f>(Table2[[#This Row],[1Y Return vs Nifty]]-AVERAGE(Table2[1Y Return vs Nifty]))/_xlfn.STDEV.P(Table2[1Y Return vs Nifty])</f>
        <v>2.7331192976107586</v>
      </c>
      <c r="I58">
        <v>35.8102099218303</v>
      </c>
      <c r="J58">
        <f>(Table2[[#This Row],[1M Return vs Nifty]]-AVERAGE(Table2[1M Return vs Nifty]))/_xlfn.STDEV.P(Table2[1M Return vs Nifty])</f>
        <v>2.7837003712463715</v>
      </c>
      <c r="K58">
        <v>49.2902305533052</v>
      </c>
      <c r="L58">
        <f>(Table2[[#This Row],[6M Return vs Nifty]]-AVERAGE(Table2[6M Return vs Nifty]))/_xlfn.STDEV.P(Table2[6M Return vs Nifty])</f>
        <v>1.3919599543859296</v>
      </c>
      <c r="M58">
        <v>18.8443570332674</v>
      </c>
      <c r="N58">
        <f>(Table2[[#This Row],[1W Return vs Nifty]]-AVERAGE(Table2[1W Return vs Nifty]))/_xlfn.STDEV.P(Table2[1W Return vs Nifty])</f>
        <v>3.9635449954495034</v>
      </c>
      <c r="O58">
        <v>214.14</v>
      </c>
      <c r="P58">
        <v>202.760338448466</v>
      </c>
      <c r="Q58">
        <v>162.16487801117401</v>
      </c>
      <c r="R58">
        <v>84.132773520918093</v>
      </c>
      <c r="S58" s="2">
        <f>(Table2[[#This Row],[Close Price]]-Table2[[#This Row],[20D EMA]])/Table2[[#This Row],[20D EMA]]</f>
        <v>0.18782105164845442</v>
      </c>
      <c r="T58" s="2">
        <f>(Table2[[#This Row],[Close Price]]-Table2[[#This Row],[50D EMA]])/Table2[[#This Row],[50D EMA]]</f>
        <v>0.25448597070994083</v>
      </c>
      <c r="U58" s="2">
        <f>(Table2[[#This Row],[Close Price]]-Table2[[#This Row],[200D EMA]])/Table2[[#This Row],[200D EMA]]</f>
        <v>0.5685270640568254</v>
      </c>
      <c r="V58">
        <v>1.1094440621917001</v>
      </c>
      <c r="W58">
        <v>248.5</v>
      </c>
      <c r="X58">
        <v>261</v>
      </c>
      <c r="Y58">
        <v>215.46</v>
      </c>
      <c r="Z58">
        <v>261.58999999999997</v>
      </c>
      <c r="AA58">
        <v>195</v>
      </c>
      <c r="AB58">
        <v>261.58999999999997</v>
      </c>
      <c r="AC58" s="2">
        <f>(Table2[[#This Row],[Close Price]]/Table2[[#This Row],[Day Low]])-1</f>
        <v>2.358148893360168E-2</v>
      </c>
      <c r="AD58" s="2">
        <f>(Table2[[#This Row],[Day High]]/Table2[[#This Row],[Close Price]])-1</f>
        <v>2.6104733448655493E-2</v>
      </c>
      <c r="AE58" s="2">
        <f>(Table2[[#This Row],[Close Price]]/Table2[[#This Row],[Current Week Low]])-1</f>
        <v>0.18054395247377708</v>
      </c>
      <c r="AF58" s="2">
        <f>(Table2[[#This Row],[Current Week High]]/Table2[[#This Row],[Close Price]])-1</f>
        <v>2.8424280547255654E-2</v>
      </c>
      <c r="AG58" s="2">
        <f>(Table2[[#This Row],[Close Price]]/Table2[[#This Row],[Current Month Low]])-1</f>
        <v>0.30441025641025643</v>
      </c>
      <c r="AH58" s="2">
        <f>(Table2[[#This Row],[Current Month High]]/Table2[[#This Row],[Close Price]])-1</f>
        <v>2.8424280547255654E-2</v>
      </c>
      <c r="AI58">
        <v>2.84242805472556</v>
      </c>
      <c r="AJ58">
        <v>263.371428571428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0.23</v>
      </c>
      <c r="AM58" t="s">
        <v>10340</v>
      </c>
      <c r="AN58">
        <v>19.82</v>
      </c>
      <c r="AO58" t="s">
        <v>10340</v>
      </c>
      <c r="AP58">
        <v>0.10108210943945101</v>
      </c>
      <c r="AQ58">
        <f>(Table2[[#This Row],[Sharpe Ratio]]-AVERAGE(Table2[Sharpe Ratio]))/_xlfn.STDEV.P(Table2[Sharpe Ratio])</f>
        <v>0.4102737435783757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11.282598362270939</v>
      </c>
      <c r="AS58">
        <f>_xlfn.RANK.AVG(Table2[[#This Row],[1Y Return vs Nifty Z-Score]],Table2[1Y Return vs Nifty Z-Score])</f>
        <v>17</v>
      </c>
      <c r="AT58">
        <f>_xlfn.RANK.AVG(Table2[[#This Row],[6M Return vs Nifty Z-Score]],Table2[6M Return vs Nifty Z-Score])</f>
        <v>63</v>
      </c>
      <c r="AU58">
        <f>_xlfn.RANK.AVG(Table2[[#This Row],[Sharpe Ratio Z-Score]],Table2[Sharpe Ratio Z-Score])</f>
        <v>237</v>
      </c>
      <c r="AV58">
        <f>(Table2[[#This Row],[Rank 1Y]]+Table2[[#This Row],[Rank 6M]]+Table2[[#This Row],[Rank Sharpe]])/3</f>
        <v>105.66666666666667</v>
      </c>
    </row>
    <row r="59" spans="1:48" x14ac:dyDescent="0.3">
      <c r="A59" t="s">
        <v>1233</v>
      </c>
      <c r="B59" t="s">
        <v>1234</v>
      </c>
      <c r="C59" t="s">
        <v>10305</v>
      </c>
      <c r="D59" t="s">
        <v>258</v>
      </c>
      <c r="E59">
        <v>9420.9625565360002</v>
      </c>
      <c r="F59">
        <v>81.13</v>
      </c>
      <c r="G59">
        <v>79.506162330699695</v>
      </c>
      <c r="H59">
        <f>(Table2[[#This Row],[1Y Return vs Nifty]]-AVERAGE(Table2[1Y Return vs Nifty]))/_xlfn.STDEV.P(Table2[1Y Return vs Nifty])</f>
        <v>0.69830689206867491</v>
      </c>
      <c r="I59">
        <v>2.5581978493957598</v>
      </c>
      <c r="J59">
        <f>(Table2[[#This Row],[1M Return vs Nifty]]-AVERAGE(Table2[1M Return vs Nifty]))/_xlfn.STDEV.P(Table2[1M Return vs Nifty])</f>
        <v>-9.2301454402206523E-2</v>
      </c>
      <c r="K59">
        <v>26.968183991962398</v>
      </c>
      <c r="L59">
        <f>(Table2[[#This Row],[6M Return vs Nifty]]-AVERAGE(Table2[6M Return vs Nifty]))/_xlfn.STDEV.P(Table2[6M Return vs Nifty])</f>
        <v>0.64000683040292938</v>
      </c>
      <c r="M59">
        <v>2.3244099974264998</v>
      </c>
      <c r="N59">
        <f>(Table2[[#This Row],[1W Return vs Nifty]]-AVERAGE(Table2[1W Return vs Nifty]))/_xlfn.STDEV.P(Table2[1W Return vs Nifty])</f>
        <v>0.49442649750551287</v>
      </c>
      <c r="O59">
        <v>80.45</v>
      </c>
      <c r="P59">
        <v>77.207610205040396</v>
      </c>
      <c r="Q59">
        <v>60.882238231457698</v>
      </c>
      <c r="R59">
        <v>58.623243401992198</v>
      </c>
      <c r="S59" s="2">
        <f>(Table2[[#This Row],[Close Price]]-Table2[[#This Row],[20D EMA]])/Table2[[#This Row],[20D EMA]]</f>
        <v>8.452454940957024E-3</v>
      </c>
      <c r="T59" s="2">
        <f>(Table2[[#This Row],[Close Price]]-Table2[[#This Row],[50D EMA]])/Table2[[#This Row],[50D EMA]]</f>
        <v>5.0803149903784116E-2</v>
      </c>
      <c r="U59" s="2">
        <f>(Table2[[#This Row],[Close Price]]-Table2[[#This Row],[200D EMA]])/Table2[[#This Row],[200D EMA]]</f>
        <v>0.33257255903710076</v>
      </c>
      <c r="V59">
        <v>0.48279214178673202</v>
      </c>
      <c r="W59">
        <v>80.819999999999993</v>
      </c>
      <c r="X59">
        <v>82.85</v>
      </c>
      <c r="Y59">
        <v>77.19</v>
      </c>
      <c r="Z59">
        <v>82.99</v>
      </c>
      <c r="AA59">
        <v>74.59</v>
      </c>
      <c r="AB59">
        <v>87.75</v>
      </c>
      <c r="AC59" s="2">
        <f>(Table2[[#This Row],[Close Price]]/Table2[[#This Row],[Day Low]])-1</f>
        <v>3.8356842365752097E-3</v>
      </c>
      <c r="AD59" s="2">
        <f>(Table2[[#This Row],[Day High]]/Table2[[#This Row],[Close Price]])-1</f>
        <v>2.1200542339455231E-2</v>
      </c>
      <c r="AE59" s="2">
        <f>(Table2[[#This Row],[Close Price]]/Table2[[#This Row],[Current Week Low]])-1</f>
        <v>5.104288120222833E-2</v>
      </c>
      <c r="AF59" s="2">
        <f>(Table2[[#This Row],[Current Week High]]/Table2[[#This Row],[Close Price]])-1</f>
        <v>2.2926167878713155E-2</v>
      </c>
      <c r="AG59" s="2">
        <f>(Table2[[#This Row],[Close Price]]/Table2[[#This Row],[Current Month Low]])-1</f>
        <v>8.7679313580908858E-2</v>
      </c>
      <c r="AH59" s="2">
        <f>(Table2[[#This Row],[Current Month High]]/Table2[[#This Row],[Close Price]])-1</f>
        <v>8.1597436213484587E-2</v>
      </c>
      <c r="AI59">
        <v>15.123875261925299</v>
      </c>
      <c r="AJ59">
        <v>117.939288594407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0.17</v>
      </c>
      <c r="AM59" t="s">
        <v>10340</v>
      </c>
      <c r="AN59">
        <v>-5.26</v>
      </c>
      <c r="AO59" t="s">
        <v>10339</v>
      </c>
      <c r="AP59">
        <v>0.23162940503531701</v>
      </c>
      <c r="AQ59">
        <f>(Table2[[#This Row],[Sharpe Ratio]]-AVERAGE(Table2[Sharpe Ratio]))/_xlfn.STDEV.P(Table2[Sharpe Ratio])</f>
        <v>1.9049440444578976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3.6453828100328085</v>
      </c>
      <c r="AS59">
        <f>_xlfn.RANK.AVG(Table2[[#This Row],[1Y Return vs Nifty Z-Score]],Table2[1Y Return vs Nifty Z-Score])</f>
        <v>135</v>
      </c>
      <c r="AT59">
        <f>_xlfn.RANK.AVG(Table2[[#This Row],[6M Return vs Nifty Z-Score]],Table2[6M Return vs Nifty Z-Score])</f>
        <v>166</v>
      </c>
      <c r="AU59">
        <f>_xlfn.RANK.AVG(Table2[[#This Row],[Sharpe Ratio Z-Score]],Table2[Sharpe Ratio Z-Score])</f>
        <v>19</v>
      </c>
      <c r="AV59">
        <f>(Table2[[#This Row],[Rank 1Y]]+Table2[[#This Row],[Rank 6M]]+Table2[[#This Row],[Rank Sharpe]])/3</f>
        <v>106.66666666666667</v>
      </c>
    </row>
    <row r="60" spans="1:48" x14ac:dyDescent="0.3">
      <c r="A60" t="s">
        <v>166</v>
      </c>
      <c r="B60" t="s">
        <v>167</v>
      </c>
      <c r="C60" t="s">
        <v>10295</v>
      </c>
      <c r="D60" t="s">
        <v>124</v>
      </c>
      <c r="E60">
        <v>157967.10776000001</v>
      </c>
      <c r="F60">
        <v>594.20000000000005</v>
      </c>
      <c r="G60">
        <v>120.999736282011</v>
      </c>
      <c r="H60">
        <f>(Table2[[#This Row],[1Y Return vs Nifty]]-AVERAGE(Table2[1Y Return vs Nifty]))/_xlfn.STDEV.P(Table2[1Y Return vs Nifty])</f>
        <v>1.3296403692630572</v>
      </c>
      <c r="I60">
        <v>0.31617989107597999</v>
      </c>
      <c r="J60">
        <f>(Table2[[#This Row],[1M Return vs Nifty]]-AVERAGE(Table2[1M Return vs Nifty]))/_xlfn.STDEV.P(Table2[1M Return vs Nifty])</f>
        <v>-0.28621596782228093</v>
      </c>
      <c r="K60">
        <v>18.570271303603299</v>
      </c>
      <c r="L60">
        <f>(Table2[[#This Row],[6M Return vs Nifty]]-AVERAGE(Table2[6M Return vs Nifty]))/_xlfn.STDEV.P(Table2[6M Return vs Nifty])</f>
        <v>0.35710997936400629</v>
      </c>
      <c r="M60">
        <v>2.4482323103322399</v>
      </c>
      <c r="N60">
        <f>(Table2[[#This Row],[1W Return vs Nifty]]-AVERAGE(Table2[1W Return vs Nifty]))/_xlfn.STDEV.P(Table2[1W Return vs Nifty])</f>
        <v>0.52042865569812524</v>
      </c>
      <c r="O60">
        <v>591.04999999999995</v>
      </c>
      <c r="P60">
        <v>577.14820568789798</v>
      </c>
      <c r="Q60">
        <v>474.83625228911501</v>
      </c>
      <c r="R60">
        <v>57.127524307692902</v>
      </c>
      <c r="S60" s="2">
        <f>(Table2[[#This Row],[Close Price]]-Table2[[#This Row],[20D EMA]])/Table2[[#This Row],[20D EMA]]</f>
        <v>5.3294983503935217E-3</v>
      </c>
      <c r="T60" s="2">
        <f>(Table2[[#This Row],[Close Price]]-Table2[[#This Row],[50D EMA]])/Table2[[#This Row],[50D EMA]]</f>
        <v>2.9544914363509412E-2</v>
      </c>
      <c r="U60" s="2">
        <f>(Table2[[#This Row],[Close Price]]-Table2[[#This Row],[200D EMA]])/Table2[[#This Row],[200D EMA]]</f>
        <v>0.25137875875199112</v>
      </c>
      <c r="V60">
        <v>0.42312059178137001</v>
      </c>
      <c r="W60">
        <v>592.35</v>
      </c>
      <c r="X60">
        <v>604.95000000000005</v>
      </c>
      <c r="Y60">
        <v>580</v>
      </c>
      <c r="Z60">
        <v>604.95000000000005</v>
      </c>
      <c r="AA60">
        <v>560.04999999999995</v>
      </c>
      <c r="AB60">
        <v>646.95000000000005</v>
      </c>
      <c r="AC60" s="2">
        <f>(Table2[[#This Row],[Close Price]]/Table2[[#This Row],[Day Low]])-1</f>
        <v>3.1231535409808053E-3</v>
      </c>
      <c r="AD60" s="2">
        <f>(Table2[[#This Row],[Day High]]/Table2[[#This Row],[Close Price]])-1</f>
        <v>1.8091551666105765E-2</v>
      </c>
      <c r="AE60" s="2">
        <f>(Table2[[#This Row],[Close Price]]/Table2[[#This Row],[Current Week Low]])-1</f>
        <v>2.4482758620689715E-2</v>
      </c>
      <c r="AF60" s="2">
        <f>(Table2[[#This Row],[Current Week High]]/Table2[[#This Row],[Close Price]])-1</f>
        <v>1.8091551666105765E-2</v>
      </c>
      <c r="AG60" s="2">
        <f>(Table2[[#This Row],[Close Price]]/Table2[[#This Row],[Current Month Low]])-1</f>
        <v>6.0976698509061844E-2</v>
      </c>
      <c r="AH60" s="2">
        <f>(Table2[[#This Row],[Current Month High]]/Table2[[#This Row],[Close Price]])-1</f>
        <v>8.8774823291820848E-2</v>
      </c>
      <c r="AI60">
        <v>10.063951531470799</v>
      </c>
      <c r="AJ60">
        <v>157.73151160268901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0.04</v>
      </c>
      <c r="AM60" t="s">
        <v>10340</v>
      </c>
      <c r="AN60">
        <v>-2.76</v>
      </c>
      <c r="AO60" t="s">
        <v>10339</v>
      </c>
      <c r="AP60">
        <v>0.20355551970635299</v>
      </c>
      <c r="AQ60">
        <f>(Table2[[#This Row],[Sharpe Ratio]]-AVERAGE(Table2[Sharpe Ratio]))/_xlfn.STDEV.P(Table2[Sharpe Ratio])</f>
        <v>1.5835187522680179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3.5044817887709261</v>
      </c>
      <c r="AS60">
        <f>_xlfn.RANK.AVG(Table2[[#This Row],[1Y Return vs Nifty Z-Score]],Table2[1Y Return vs Nifty Z-Score])</f>
        <v>67</v>
      </c>
      <c r="AT60">
        <f>_xlfn.RANK.AVG(Table2[[#This Row],[6M Return vs Nifty Z-Score]],Table2[6M Return vs Nifty Z-Score])</f>
        <v>220</v>
      </c>
      <c r="AU60">
        <f>_xlfn.RANK.AVG(Table2[[#This Row],[Sharpe Ratio Z-Score]],Table2[Sharpe Ratio Z-Score])</f>
        <v>35</v>
      </c>
      <c r="AV60">
        <f>(Table2[[#This Row],[Rank 1Y]]+Table2[[#This Row],[Rank 6M]]+Table2[[#This Row],[Rank Sharpe]])/3</f>
        <v>107.33333333333333</v>
      </c>
    </row>
    <row r="61" spans="1:48" x14ac:dyDescent="0.3">
      <c r="A61" t="s">
        <v>854</v>
      </c>
      <c r="B61" t="s">
        <v>855</v>
      </c>
      <c r="C61" t="s">
        <v>10300</v>
      </c>
      <c r="D61" t="s">
        <v>495</v>
      </c>
      <c r="E61">
        <v>18096.672049609999</v>
      </c>
      <c r="F61">
        <v>654.5</v>
      </c>
      <c r="G61">
        <v>123.95878986260399</v>
      </c>
      <c r="H61">
        <f>(Table2[[#This Row],[1Y Return vs Nifty]]-AVERAGE(Table2[1Y Return vs Nifty]))/_xlfn.STDEV.P(Table2[1Y Return vs Nifty])</f>
        <v>1.3746629934513799</v>
      </c>
      <c r="I61">
        <v>10.0628492376128</v>
      </c>
      <c r="J61">
        <f>(Table2[[#This Row],[1M Return vs Nifty]]-AVERAGE(Table2[1M Return vs Nifty]))/_xlfn.STDEV.P(Table2[1M Return vs Nifty])</f>
        <v>0.55678381136613708</v>
      </c>
      <c r="K61">
        <v>15.1974937933067</v>
      </c>
      <c r="L61">
        <f>(Table2[[#This Row],[6M Return vs Nifty]]-AVERAGE(Table2[6M Return vs Nifty]))/_xlfn.STDEV.P(Table2[6M Return vs Nifty])</f>
        <v>0.24349268274214281</v>
      </c>
      <c r="M61">
        <v>2.0371140357633499</v>
      </c>
      <c r="N61">
        <f>(Table2[[#This Row],[1W Return vs Nifty]]-AVERAGE(Table2[1W Return vs Nifty]))/_xlfn.STDEV.P(Table2[1W Return vs Nifty])</f>
        <v>0.43409556951718908</v>
      </c>
      <c r="O61">
        <v>619.03</v>
      </c>
      <c r="P61">
        <v>584.25399328035803</v>
      </c>
      <c r="Q61">
        <v>478.15861607556297</v>
      </c>
      <c r="R61">
        <v>67.1067606661356</v>
      </c>
      <c r="S61" s="2">
        <f>(Table2[[#This Row],[Close Price]]-Table2[[#This Row],[20D EMA]])/Table2[[#This Row],[20D EMA]]</f>
        <v>5.7299323134581567E-2</v>
      </c>
      <c r="T61" s="2">
        <f>(Table2[[#This Row],[Close Price]]-Table2[[#This Row],[50D EMA]])/Table2[[#This Row],[50D EMA]]</f>
        <v>0.12023196679450673</v>
      </c>
      <c r="U61" s="2">
        <f>(Table2[[#This Row],[Close Price]]-Table2[[#This Row],[200D EMA]])/Table2[[#This Row],[200D EMA]]</f>
        <v>0.3687926516345989</v>
      </c>
      <c r="V61">
        <v>1.05181152424875</v>
      </c>
      <c r="W61">
        <v>648</v>
      </c>
      <c r="X61">
        <v>666.8</v>
      </c>
      <c r="Y61">
        <v>640.5</v>
      </c>
      <c r="Z61">
        <v>677.4</v>
      </c>
      <c r="AA61">
        <v>561.45000000000005</v>
      </c>
      <c r="AB61">
        <v>677.4</v>
      </c>
      <c r="AC61" s="2">
        <f>(Table2[[#This Row],[Close Price]]/Table2[[#This Row],[Day Low]])-1</f>
        <v>1.0030864197530853E-2</v>
      </c>
      <c r="AD61" s="2">
        <f>(Table2[[#This Row],[Day High]]/Table2[[#This Row],[Close Price]])-1</f>
        <v>1.8792971734148178E-2</v>
      </c>
      <c r="AE61" s="2">
        <f>(Table2[[#This Row],[Close Price]]/Table2[[#This Row],[Current Week Low]])-1</f>
        <v>2.1857923497267784E-2</v>
      </c>
      <c r="AF61" s="2">
        <f>(Table2[[#This Row],[Current Week High]]/Table2[[#This Row],[Close Price]])-1</f>
        <v>3.4988540870893869E-2</v>
      </c>
      <c r="AG61" s="2">
        <f>(Table2[[#This Row],[Close Price]]/Table2[[#This Row],[Current Month Low]])-1</f>
        <v>0.16573158785288089</v>
      </c>
      <c r="AH61" s="2">
        <f>(Table2[[#This Row],[Current Month High]]/Table2[[#This Row],[Close Price]])-1</f>
        <v>3.4988540870893869E-2</v>
      </c>
      <c r="AI61">
        <v>4.6065699006875498</v>
      </c>
      <c r="AJ61">
        <v>179.82043608379601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0.21</v>
      </c>
      <c r="AM61" t="s">
        <v>10340</v>
      </c>
      <c r="AN61">
        <v>8.41</v>
      </c>
      <c r="AO61" t="s">
        <v>10340</v>
      </c>
      <c r="AP61">
        <v>0.24630540208519799</v>
      </c>
      <c r="AQ61">
        <f>(Table2[[#This Row],[Sharpe Ratio]]-AVERAGE(Table2[Sharpe Ratio]))/_xlfn.STDEV.P(Table2[Sharpe Ratio])</f>
        <v>2.0729733921830236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4.6820084492598726</v>
      </c>
      <c r="AS61">
        <f>_xlfn.RANK.AVG(Table2[[#This Row],[1Y Return vs Nifty Z-Score]],Table2[1Y Return vs Nifty Z-Score])</f>
        <v>63</v>
      </c>
      <c r="AT61">
        <f>_xlfn.RANK.AVG(Table2[[#This Row],[6M Return vs Nifty Z-Score]],Table2[6M Return vs Nifty Z-Score])</f>
        <v>249</v>
      </c>
      <c r="AU61">
        <f>_xlfn.RANK.AVG(Table2[[#This Row],[Sharpe Ratio Z-Score]],Table2[Sharpe Ratio Z-Score])</f>
        <v>12</v>
      </c>
      <c r="AV61">
        <f>(Table2[[#This Row],[Rank 1Y]]+Table2[[#This Row],[Rank 6M]]+Table2[[#This Row],[Rank Sharpe]])/3</f>
        <v>108</v>
      </c>
    </row>
    <row r="62" spans="1:48" x14ac:dyDescent="0.3">
      <c r="A62" t="s">
        <v>1408</v>
      </c>
      <c r="B62" t="s">
        <v>1409</v>
      </c>
      <c r="C62" t="s">
        <v>10300</v>
      </c>
      <c r="D62" t="s">
        <v>203</v>
      </c>
      <c r="E62">
        <v>7674.1774944999997</v>
      </c>
      <c r="F62">
        <v>537.1</v>
      </c>
      <c r="G62">
        <v>89.111301991688705</v>
      </c>
      <c r="H62">
        <f>(Table2[[#This Row],[1Y Return vs Nifty]]-AVERAGE(Table2[1Y Return vs Nifty]))/_xlfn.STDEV.P(Table2[1Y Return vs Nifty])</f>
        <v>0.84445111739439482</v>
      </c>
      <c r="I62">
        <v>16.081901420515699</v>
      </c>
      <c r="J62">
        <f>(Table2[[#This Row],[1M Return vs Nifty]]-AVERAGE(Table2[1M Return vs Nifty]))/_xlfn.STDEV.P(Table2[1M Return vs Nifty])</f>
        <v>1.0773780247025748</v>
      </c>
      <c r="K62">
        <v>39.412377876688801</v>
      </c>
      <c r="L62">
        <f>(Table2[[#This Row],[6M Return vs Nifty]]-AVERAGE(Table2[6M Return vs Nifty]))/_xlfn.STDEV.P(Table2[6M Return vs Nifty])</f>
        <v>1.0592090053179906</v>
      </c>
      <c r="M62">
        <v>4.9652279520632101</v>
      </c>
      <c r="N62">
        <f>(Table2[[#This Row],[1W Return vs Nifty]]-AVERAGE(Table2[1W Return vs Nifty]))/_xlfn.STDEV.P(Table2[1W Return vs Nifty])</f>
        <v>1.0489870173580811</v>
      </c>
      <c r="O62">
        <v>500.22</v>
      </c>
      <c r="P62">
        <v>473.48733144846102</v>
      </c>
      <c r="Q62">
        <v>394.54073718266801</v>
      </c>
      <c r="R62">
        <v>67.505117326155698</v>
      </c>
      <c r="S62" s="2">
        <f>(Table2[[#This Row],[Close Price]]-Table2[[#This Row],[20D EMA]])/Table2[[#This Row],[20D EMA]]</f>
        <v>7.3727559873655577E-2</v>
      </c>
      <c r="T62" s="2">
        <f>(Table2[[#This Row],[Close Price]]-Table2[[#This Row],[50D EMA]])/Table2[[#This Row],[50D EMA]]</f>
        <v>0.13434925145080301</v>
      </c>
      <c r="U62" s="2">
        <f>(Table2[[#This Row],[Close Price]]-Table2[[#This Row],[200D EMA]])/Table2[[#This Row],[200D EMA]]</f>
        <v>0.36132964072434592</v>
      </c>
      <c r="V62">
        <v>1.2112602732132001</v>
      </c>
      <c r="W62">
        <v>523.6</v>
      </c>
      <c r="X62">
        <v>540</v>
      </c>
      <c r="Y62">
        <v>477.85</v>
      </c>
      <c r="Z62">
        <v>540</v>
      </c>
      <c r="AA62">
        <v>459.15</v>
      </c>
      <c r="AB62">
        <v>544.95000000000005</v>
      </c>
      <c r="AC62" s="2">
        <f>(Table2[[#This Row],[Close Price]]/Table2[[#This Row],[Day Low]])-1</f>
        <v>2.578304048892277E-2</v>
      </c>
      <c r="AD62" s="2">
        <f>(Table2[[#This Row],[Day High]]/Table2[[#This Row],[Close Price]])-1</f>
        <v>5.3993669707688152E-3</v>
      </c>
      <c r="AE62" s="2">
        <f>(Table2[[#This Row],[Close Price]]/Table2[[#This Row],[Current Week Low]])-1</f>
        <v>0.12399288479648418</v>
      </c>
      <c r="AF62" s="2">
        <f>(Table2[[#This Row],[Current Week High]]/Table2[[#This Row],[Close Price]])-1</f>
        <v>5.3993669707688152E-3</v>
      </c>
      <c r="AG62" s="2">
        <f>(Table2[[#This Row],[Close Price]]/Table2[[#This Row],[Current Month Low]])-1</f>
        <v>0.16977022759446814</v>
      </c>
      <c r="AH62" s="2">
        <f>(Table2[[#This Row],[Current Month High]]/Table2[[#This Row],[Close Price]])-1</f>
        <v>1.4615527834667796E-2</v>
      </c>
      <c r="AI62">
        <v>1.4615527834667701</v>
      </c>
      <c r="AJ62">
        <v>119.852640196479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0.38</v>
      </c>
      <c r="AM62" t="s">
        <v>10340</v>
      </c>
      <c r="AN62">
        <v>8.02</v>
      </c>
      <c r="AO62" t="s">
        <v>10340</v>
      </c>
      <c r="AP62">
        <v>0.156978195192541</v>
      </c>
      <c r="AQ62">
        <f>(Table2[[#This Row],[Sharpe Ratio]]-AVERAGE(Table2[Sharpe Ratio]))/_xlfn.STDEV.P(Table2[Sharpe Ratio])</f>
        <v>1.0502427213287213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5.0802678861017618</v>
      </c>
      <c r="AS62">
        <f>_xlfn.RANK.AVG(Table2[[#This Row],[1Y Return vs Nifty Z-Score]],Table2[1Y Return vs Nifty Z-Score])</f>
        <v>119</v>
      </c>
      <c r="AT62">
        <f>_xlfn.RANK.AVG(Table2[[#This Row],[6M Return vs Nifty Z-Score]],Table2[6M Return vs Nifty Z-Score])</f>
        <v>97</v>
      </c>
      <c r="AU62">
        <f>_xlfn.RANK.AVG(Table2[[#This Row],[Sharpe Ratio Z-Score]],Table2[Sharpe Ratio Z-Score])</f>
        <v>109</v>
      </c>
      <c r="AV62">
        <f>(Table2[[#This Row],[Rank 1Y]]+Table2[[#This Row],[Rank 6M]]+Table2[[#This Row],[Rank Sharpe]])/3</f>
        <v>108.33333333333333</v>
      </c>
    </row>
    <row r="63" spans="1:48" x14ac:dyDescent="0.3">
      <c r="A63" t="s">
        <v>713</v>
      </c>
      <c r="B63" t="s">
        <v>714</v>
      </c>
      <c r="C63" t="s">
        <v>10312</v>
      </c>
      <c r="D63" t="s">
        <v>715</v>
      </c>
      <c r="E63">
        <v>23762.958911999998</v>
      </c>
      <c r="F63">
        <v>2306.3000000000002</v>
      </c>
      <c r="G63">
        <v>108.239179425817</v>
      </c>
      <c r="H63">
        <f>(Table2[[#This Row],[1Y Return vs Nifty]]-AVERAGE(Table2[1Y Return vs Nifty]))/_xlfn.STDEV.P(Table2[1Y Return vs Nifty])</f>
        <v>1.1354858059465613</v>
      </c>
      <c r="I63">
        <v>-2.1880415407313101</v>
      </c>
      <c r="J63">
        <f>(Table2[[#This Row],[1M Return vs Nifty]]-AVERAGE(Table2[1M Return vs Nifty]))/_xlfn.STDEV.P(Table2[1M Return vs Nifty])</f>
        <v>-0.50280873802870529</v>
      </c>
      <c r="K63">
        <v>48.172131020476897</v>
      </c>
      <c r="L63">
        <f>(Table2[[#This Row],[6M Return vs Nifty]]-AVERAGE(Table2[6M Return vs Nifty]))/_xlfn.STDEV.P(Table2[6M Return vs Nifty])</f>
        <v>1.354295019214161</v>
      </c>
      <c r="M63">
        <v>-5.1206837456082299</v>
      </c>
      <c r="N63">
        <f>(Table2[[#This Row],[1W Return vs Nifty]]-AVERAGE(Table2[1W Return vs Nifty]))/_xlfn.STDEV.P(Table2[1W Return vs Nifty])</f>
        <v>-1.0690114703556322</v>
      </c>
      <c r="O63">
        <v>2203.9</v>
      </c>
      <c r="P63">
        <v>2182.2433965935302</v>
      </c>
      <c r="Q63">
        <v>1787.3598170953301</v>
      </c>
      <c r="R63">
        <v>42.275982428045701</v>
      </c>
      <c r="S63" s="2">
        <f>(Table2[[#This Row],[Close Price]]-Table2[[#This Row],[20D EMA]])/Table2[[#This Row],[20D EMA]]</f>
        <v>4.6463088161894865E-2</v>
      </c>
      <c r="T63" s="2">
        <f>(Table2[[#This Row],[Close Price]]-Table2[[#This Row],[50D EMA]])/Table2[[#This Row],[50D EMA]]</f>
        <v>5.6848197410115514E-2</v>
      </c>
      <c r="U63" s="2">
        <f>(Table2[[#This Row],[Close Price]]-Table2[[#This Row],[200D EMA]])/Table2[[#This Row],[200D EMA]]</f>
        <v>0.29033895578340174</v>
      </c>
      <c r="V63">
        <v>1.1164784682547499</v>
      </c>
      <c r="W63">
        <v>2145</v>
      </c>
      <c r="X63">
        <v>2443</v>
      </c>
      <c r="Y63">
        <v>2114.35</v>
      </c>
      <c r="Z63">
        <v>2443</v>
      </c>
      <c r="AA63">
        <v>2090</v>
      </c>
      <c r="AB63">
        <v>2443</v>
      </c>
      <c r="AC63" s="2">
        <f>(Table2[[#This Row],[Close Price]]/Table2[[#This Row],[Day Low]])-1</f>
        <v>7.519813519813523E-2</v>
      </c>
      <c r="AD63" s="2">
        <f>(Table2[[#This Row],[Day High]]/Table2[[#This Row],[Close Price]])-1</f>
        <v>5.9272427698044305E-2</v>
      </c>
      <c r="AE63" s="2">
        <f>(Table2[[#This Row],[Close Price]]/Table2[[#This Row],[Current Week Low]])-1</f>
        <v>9.0784401825620309E-2</v>
      </c>
      <c r="AF63" s="2">
        <f>(Table2[[#This Row],[Current Week High]]/Table2[[#This Row],[Close Price]])-1</f>
        <v>5.9272427698044305E-2</v>
      </c>
      <c r="AG63" s="2">
        <f>(Table2[[#This Row],[Close Price]]/Table2[[#This Row],[Current Month Low]])-1</f>
        <v>0.1034928229665073</v>
      </c>
      <c r="AH63" s="2">
        <f>(Table2[[#This Row],[Current Month High]]/Table2[[#This Row],[Close Price]])-1</f>
        <v>5.9272427698044305E-2</v>
      </c>
      <c r="AI63">
        <v>5.9272427698044297</v>
      </c>
      <c r="AJ63">
        <v>139.40416255774099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</v>
      </c>
      <c r="AM63" t="s">
        <v>10341</v>
      </c>
      <c r="AN63">
        <v>2.4300000000000002</v>
      </c>
      <c r="AO63" t="s">
        <v>10340</v>
      </c>
      <c r="AP63">
        <v>0.12277777894228301</v>
      </c>
      <c r="AQ63">
        <f>(Table2[[#This Row],[Sharpe Ratio]]-AVERAGE(Table2[Sharpe Ratio]))/_xlfn.STDEV.P(Table2[Sharpe Ratio])</f>
        <v>0.65867316629768824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1.5766337830740731</v>
      </c>
      <c r="AS63">
        <f>_xlfn.RANK.AVG(Table2[[#This Row],[1Y Return vs Nifty Z-Score]],Table2[1Y Return vs Nifty Z-Score])</f>
        <v>88</v>
      </c>
      <c r="AT63">
        <f>_xlfn.RANK.AVG(Table2[[#This Row],[6M Return vs Nifty Z-Score]],Table2[6M Return vs Nifty Z-Score])</f>
        <v>67</v>
      </c>
      <c r="AU63">
        <f>_xlfn.RANK.AVG(Table2[[#This Row],[Sharpe Ratio Z-Score]],Table2[Sharpe Ratio Z-Score])</f>
        <v>183</v>
      </c>
      <c r="AV63">
        <f>(Table2[[#This Row],[Rank 1Y]]+Table2[[#This Row],[Rank 6M]]+Table2[[#This Row],[Rank Sharpe]])/3</f>
        <v>112.66666666666667</v>
      </c>
    </row>
    <row r="64" spans="1:48" x14ac:dyDescent="0.3">
      <c r="A64" t="s">
        <v>490</v>
      </c>
      <c r="B64" t="s">
        <v>491</v>
      </c>
      <c r="C64" t="s">
        <v>10305</v>
      </c>
      <c r="D64" t="s">
        <v>492</v>
      </c>
      <c r="E64">
        <v>42494.693154200002</v>
      </c>
      <c r="F64">
        <v>4674.05</v>
      </c>
      <c r="G64">
        <v>57.541393936074797</v>
      </c>
      <c r="H64">
        <f>(Table2[[#This Row],[1Y Return vs Nifty]]-AVERAGE(Table2[1Y Return vs Nifty]))/_xlfn.STDEV.P(Table2[1Y Return vs Nifty])</f>
        <v>0.36410830935272237</v>
      </c>
      <c r="I64">
        <v>16.8422771390496</v>
      </c>
      <c r="J64">
        <f>(Table2[[#This Row],[1M Return vs Nifty]]-AVERAGE(Table2[1M Return vs Nifty]))/_xlfn.STDEV.P(Table2[1M Return vs Nifty])</f>
        <v>1.1431437278401366</v>
      </c>
      <c r="K64">
        <v>33.277838682515899</v>
      </c>
      <c r="L64">
        <f>(Table2[[#This Row],[6M Return vs Nifty]]-AVERAGE(Table2[6M Return vs Nifty]))/_xlfn.STDEV.P(Table2[6M Return vs Nifty])</f>
        <v>0.85255743783837423</v>
      </c>
      <c r="M64">
        <v>6.6616057721055704</v>
      </c>
      <c r="N64">
        <f>(Table2[[#This Row],[1W Return vs Nifty]]-AVERAGE(Table2[1W Return vs Nifty]))/_xlfn.STDEV.P(Table2[1W Return vs Nifty])</f>
        <v>1.4052191325242602</v>
      </c>
      <c r="O64">
        <v>4353.67</v>
      </c>
      <c r="P64">
        <v>4307.4929870448595</v>
      </c>
      <c r="Q64">
        <v>3698.7336259794201</v>
      </c>
      <c r="R64">
        <v>79.305545103834206</v>
      </c>
      <c r="S64" s="2">
        <f>(Table2[[#This Row],[Close Price]]-Table2[[#This Row],[20D EMA]])/Table2[[#This Row],[20D EMA]]</f>
        <v>7.3588489710979491E-2</v>
      </c>
      <c r="T64" s="2">
        <f>(Table2[[#This Row],[Close Price]]-Table2[[#This Row],[50D EMA]])/Table2[[#This Row],[50D EMA]]</f>
        <v>8.509752982943701E-2</v>
      </c>
      <c r="U64" s="2">
        <f>(Table2[[#This Row],[Close Price]]-Table2[[#This Row],[200D EMA]])/Table2[[#This Row],[200D EMA]]</f>
        <v>0.26368927115218183</v>
      </c>
      <c r="V64">
        <v>0.96727825328971295</v>
      </c>
      <c r="W64">
        <v>4635</v>
      </c>
      <c r="X64">
        <v>4730</v>
      </c>
      <c r="Y64">
        <v>4300</v>
      </c>
      <c r="Z64">
        <v>4779.8999999999996</v>
      </c>
      <c r="AA64">
        <v>3950.05</v>
      </c>
      <c r="AB64">
        <v>4779.8999999999996</v>
      </c>
      <c r="AC64" s="2">
        <f>(Table2[[#This Row],[Close Price]]/Table2[[#This Row],[Day Low]])-1</f>
        <v>8.425026968716276E-3</v>
      </c>
      <c r="AD64" s="2">
        <f>(Table2[[#This Row],[Day High]]/Table2[[#This Row],[Close Price]])-1</f>
        <v>1.1970346915415986E-2</v>
      </c>
      <c r="AE64" s="2">
        <f>(Table2[[#This Row],[Close Price]]/Table2[[#This Row],[Current Week Low]])-1</f>
        <v>8.6988372093023347E-2</v>
      </c>
      <c r="AF64" s="2">
        <f>(Table2[[#This Row],[Current Week High]]/Table2[[#This Row],[Close Price]])-1</f>
        <v>2.2646313154544684E-2</v>
      </c>
      <c r="AG64" s="2">
        <f>(Table2[[#This Row],[Close Price]]/Table2[[#This Row],[Current Month Low]])-1</f>
        <v>0.18328881912887174</v>
      </c>
      <c r="AH64" s="2">
        <f>(Table2[[#This Row],[Current Month High]]/Table2[[#This Row],[Close Price]])-1</f>
        <v>2.2646313154544684E-2</v>
      </c>
      <c r="AI64">
        <v>7.82298007081652</v>
      </c>
      <c r="AJ64">
        <v>101.372194218258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</v>
      </c>
      <c r="AM64" t="s">
        <v>10341</v>
      </c>
      <c r="AN64">
        <v>10.08</v>
      </c>
      <c r="AO64" t="s">
        <v>10340</v>
      </c>
      <c r="AP64">
        <v>0.242781412518983</v>
      </c>
      <c r="AQ64">
        <f>(Table2[[#This Row],[Sharpe Ratio]]-AVERAGE(Table2[Sharpe Ratio]))/_xlfn.STDEV.P(Table2[Sharpe Ratio])</f>
        <v>2.0326263093791295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5.7976549169346239</v>
      </c>
      <c r="AS64">
        <f>_xlfn.RANK.AVG(Table2[[#This Row],[1Y Return vs Nifty Z-Score]],Table2[1Y Return vs Nifty Z-Score])</f>
        <v>202</v>
      </c>
      <c r="AT64">
        <f>_xlfn.RANK.AVG(Table2[[#This Row],[6M Return vs Nifty Z-Score]],Table2[6M Return vs Nifty Z-Score])</f>
        <v>129</v>
      </c>
      <c r="AU64">
        <f>_xlfn.RANK.AVG(Table2[[#This Row],[Sharpe Ratio Z-Score]],Table2[Sharpe Ratio Z-Score])</f>
        <v>13</v>
      </c>
      <c r="AV64">
        <f>(Table2[[#This Row],[Rank 1Y]]+Table2[[#This Row],[Rank 6M]]+Table2[[#This Row],[Rank Sharpe]])/3</f>
        <v>114.66666666666667</v>
      </c>
    </row>
    <row r="65" spans="1:48" x14ac:dyDescent="0.3">
      <c r="A65" t="s">
        <v>111</v>
      </c>
      <c r="B65" t="s">
        <v>112</v>
      </c>
      <c r="C65" t="s">
        <v>10305</v>
      </c>
      <c r="D65" t="s">
        <v>113</v>
      </c>
      <c r="E65">
        <v>252277.369243275</v>
      </c>
      <c r="F65">
        <v>7083.05</v>
      </c>
      <c r="G65">
        <v>66.181180384903797</v>
      </c>
      <c r="H65">
        <f>(Table2[[#This Row],[1Y Return vs Nifty]]-AVERAGE(Table2[1Y Return vs Nifty]))/_xlfn.STDEV.P(Table2[1Y Return vs Nifty])</f>
        <v>0.49556448199662489</v>
      </c>
      <c r="I65">
        <v>3.9710523792995698</v>
      </c>
      <c r="J65">
        <f>(Table2[[#This Row],[1M Return vs Nifty]]-AVERAGE(Table2[1M Return vs Nifty]))/_xlfn.STDEV.P(Table2[1M Return vs Nifty])</f>
        <v>2.9897833825157628E-2</v>
      </c>
      <c r="K65">
        <v>47.204792761782997</v>
      </c>
      <c r="L65">
        <f>(Table2[[#This Row],[6M Return vs Nifty]]-AVERAGE(Table2[6M Return vs Nifty]))/_xlfn.STDEV.P(Table2[6M Return vs Nifty])</f>
        <v>1.3217087138512447</v>
      </c>
      <c r="M65">
        <v>-0.92919663366989902</v>
      </c>
      <c r="N65">
        <f>(Table2[[#This Row],[1W Return vs Nifty]]-AVERAGE(Table2[1W Return vs Nifty]))/_xlfn.STDEV.P(Table2[1W Return vs Nifty])</f>
        <v>-0.18881703375289138</v>
      </c>
      <c r="O65">
        <v>7035.25</v>
      </c>
      <c r="P65">
        <v>7032.0735038442499</v>
      </c>
      <c r="Q65">
        <v>5811.17281191234</v>
      </c>
      <c r="R65">
        <v>56.236174014100101</v>
      </c>
      <c r="S65" s="2">
        <f>(Table2[[#This Row],[Close Price]]-Table2[[#This Row],[20D EMA]])/Table2[[#This Row],[20D EMA]]</f>
        <v>6.7943569880246166E-3</v>
      </c>
      <c r="T65" s="2">
        <f>(Table2[[#This Row],[Close Price]]-Table2[[#This Row],[50D EMA]])/Table2[[#This Row],[50D EMA]]</f>
        <v>7.2491415409527181E-3</v>
      </c>
      <c r="U65" s="2">
        <f>(Table2[[#This Row],[Close Price]]-Table2[[#This Row],[200D EMA]])/Table2[[#This Row],[200D EMA]]</f>
        <v>0.21886755552690423</v>
      </c>
      <c r="V65">
        <v>0.96533667868440898</v>
      </c>
      <c r="W65">
        <v>7032.1</v>
      </c>
      <c r="X65">
        <v>7129.2</v>
      </c>
      <c r="Y65">
        <v>7004.4</v>
      </c>
      <c r="Z65">
        <v>7244</v>
      </c>
      <c r="AA65">
        <v>6565.7</v>
      </c>
      <c r="AB65">
        <v>7256.75</v>
      </c>
      <c r="AC65" s="2">
        <f>(Table2[[#This Row],[Close Price]]/Table2[[#This Row],[Day Low]])-1</f>
        <v>7.2453463403534535E-3</v>
      </c>
      <c r="AD65" s="2">
        <f>(Table2[[#This Row],[Day High]]/Table2[[#This Row],[Close Price]])-1</f>
        <v>6.5155547398365599E-3</v>
      </c>
      <c r="AE65" s="2">
        <f>(Table2[[#This Row],[Close Price]]/Table2[[#This Row],[Current Week Low]])-1</f>
        <v>1.12286562731998E-2</v>
      </c>
      <c r="AF65" s="2">
        <f>(Table2[[#This Row],[Current Week High]]/Table2[[#This Row],[Close Price]])-1</f>
        <v>2.2723261871651301E-2</v>
      </c>
      <c r="AG65" s="2">
        <f>(Table2[[#This Row],[Close Price]]/Table2[[#This Row],[Current Month Low]])-1</f>
        <v>7.8795863350442419E-2</v>
      </c>
      <c r="AH65" s="2">
        <f>(Table2[[#This Row],[Current Month High]]/Table2[[#This Row],[Close Price]])-1</f>
        <v>2.4523333874531428E-2</v>
      </c>
      <c r="AI65">
        <v>12.503794269417799</v>
      </c>
      <c r="AJ65">
        <v>118.208564386937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-0.05</v>
      </c>
      <c r="AM65" t="s">
        <v>10339</v>
      </c>
      <c r="AN65">
        <v>3</v>
      </c>
      <c r="AO65" t="s">
        <v>10340</v>
      </c>
      <c r="AP65">
        <v>0.15960419927750399</v>
      </c>
      <c r="AQ65">
        <f>(Table2[[#This Row],[Sharpe Ratio]]-AVERAGE(Table2[Sharpe Ratio]))/_xlfn.STDEV.P(Table2[Sharpe Ratio])</f>
        <v>1.0803085323274655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2.7386625282476014</v>
      </c>
      <c r="AS65">
        <f>_xlfn.RANK.AVG(Table2[[#This Row],[1Y Return vs Nifty Z-Score]],Table2[1Y Return vs Nifty Z-Score])</f>
        <v>174</v>
      </c>
      <c r="AT65">
        <f>_xlfn.RANK.AVG(Table2[[#This Row],[6M Return vs Nifty Z-Score]],Table2[6M Return vs Nifty Z-Score])</f>
        <v>71</v>
      </c>
      <c r="AU65">
        <f>_xlfn.RANK.AVG(Table2[[#This Row],[Sharpe Ratio Z-Score]],Table2[Sharpe Ratio Z-Score])</f>
        <v>105</v>
      </c>
      <c r="AV65">
        <f>(Table2[[#This Row],[Rank 1Y]]+Table2[[#This Row],[Rank 6M]]+Table2[[#This Row],[Rank Sharpe]])/3</f>
        <v>116.66666666666667</v>
      </c>
    </row>
    <row r="66" spans="1:48" x14ac:dyDescent="0.3">
      <c r="A66" t="s">
        <v>647</v>
      </c>
      <c r="B66" t="s">
        <v>648</v>
      </c>
      <c r="C66" t="s">
        <v>10300</v>
      </c>
      <c r="D66" t="s">
        <v>495</v>
      </c>
      <c r="E66">
        <v>28224.341382440001</v>
      </c>
      <c r="F66">
        <v>1554</v>
      </c>
      <c r="G66">
        <v>119.807481934772</v>
      </c>
      <c r="H66">
        <f>(Table2[[#This Row],[1Y Return vs Nifty]]-AVERAGE(Table2[1Y Return vs Nifty]))/_xlfn.STDEV.P(Table2[1Y Return vs Nifty])</f>
        <v>1.3114999679655996</v>
      </c>
      <c r="I66">
        <v>-2.1229402613198101</v>
      </c>
      <c r="J66">
        <f>(Table2[[#This Row],[1M Return vs Nifty]]-AVERAGE(Table2[1M Return vs Nifty]))/_xlfn.STDEV.P(Table2[1M Return vs Nifty])</f>
        <v>-0.49717805925860026</v>
      </c>
      <c r="K66">
        <v>72.129306610989104</v>
      </c>
      <c r="L66">
        <f>(Table2[[#This Row],[6M Return vs Nifty]]-AVERAGE(Table2[6M Return vs Nifty]))/_xlfn.STDEV.P(Table2[6M Return vs Nifty])</f>
        <v>2.1613300272986185</v>
      </c>
      <c r="M66">
        <v>-4.2495890750339003</v>
      </c>
      <c r="N66">
        <f>(Table2[[#This Row],[1W Return vs Nifty]]-AVERAGE(Table2[1W Return vs Nifty]))/_xlfn.STDEV.P(Table2[1W Return vs Nifty])</f>
        <v>-0.88608530064131064</v>
      </c>
      <c r="O66">
        <v>1559.57</v>
      </c>
      <c r="P66">
        <v>1502.2703507362</v>
      </c>
      <c r="Q66">
        <v>1140.5730436538299</v>
      </c>
      <c r="R66">
        <v>46.002679361044002</v>
      </c>
      <c r="S66" s="2">
        <f>(Table2[[#This Row],[Close Price]]-Table2[[#This Row],[20D EMA]])/Table2[[#This Row],[20D EMA]]</f>
        <v>-3.5714972716838207E-3</v>
      </c>
      <c r="T66" s="2">
        <f>(Table2[[#This Row],[Close Price]]-Table2[[#This Row],[50D EMA]])/Table2[[#This Row],[50D EMA]]</f>
        <v>3.4434314195477142E-2</v>
      </c>
      <c r="U66" s="2">
        <f>(Table2[[#This Row],[Close Price]]-Table2[[#This Row],[200D EMA]])/Table2[[#This Row],[200D EMA]]</f>
        <v>0.36247302059827341</v>
      </c>
      <c r="V66">
        <v>0.30148511030341002</v>
      </c>
      <c r="W66">
        <v>1528</v>
      </c>
      <c r="X66">
        <v>1564</v>
      </c>
      <c r="Y66">
        <v>1528</v>
      </c>
      <c r="Z66">
        <v>1579.85</v>
      </c>
      <c r="AA66">
        <v>1458.55</v>
      </c>
      <c r="AB66">
        <v>1666</v>
      </c>
      <c r="AC66" s="2">
        <f>(Table2[[#This Row],[Close Price]]/Table2[[#This Row],[Day Low]])-1</f>
        <v>1.7015706806282616E-2</v>
      </c>
      <c r="AD66" s="2">
        <f>(Table2[[#This Row],[Day High]]/Table2[[#This Row],[Close Price]])-1</f>
        <v>6.4350064350064962E-3</v>
      </c>
      <c r="AE66" s="2">
        <f>(Table2[[#This Row],[Close Price]]/Table2[[#This Row],[Current Week Low]])-1</f>
        <v>1.7015706806282616E-2</v>
      </c>
      <c r="AF66" s="2">
        <f>(Table2[[#This Row],[Current Week High]]/Table2[[#This Row],[Close Price]])-1</f>
        <v>1.6634491634491599E-2</v>
      </c>
      <c r="AG66" s="2">
        <f>(Table2[[#This Row],[Close Price]]/Table2[[#This Row],[Current Month Low]])-1</f>
        <v>6.5441705803709116E-2</v>
      </c>
      <c r="AH66" s="2">
        <f>(Table2[[#This Row],[Current Month High]]/Table2[[#This Row],[Close Price]])-1</f>
        <v>7.2072072072072002E-2</v>
      </c>
      <c r="AI66">
        <v>14.2824967824967</v>
      </c>
      <c r="AJ66">
        <v>159.43238731218599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</v>
      </c>
      <c r="AM66" t="s">
        <v>10340</v>
      </c>
      <c r="AN66">
        <v>-3.62</v>
      </c>
      <c r="AO66" t="s">
        <v>10339</v>
      </c>
      <c r="AP66">
        <v>9.307906060743E-2</v>
      </c>
      <c r="AQ66">
        <f>(Table2[[#This Row],[Sharpe Ratio]]-AVERAGE(Table2[Sharpe Ratio]))/_xlfn.STDEV.P(Table2[Sharpe Ratio])</f>
        <v>0.31864473394541681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2.4082113693097242</v>
      </c>
      <c r="AS66">
        <f>_xlfn.RANK.AVG(Table2[[#This Row],[1Y Return vs Nifty Z-Score]],Table2[1Y Return vs Nifty Z-Score])</f>
        <v>71</v>
      </c>
      <c r="AT66">
        <f>_xlfn.RANK.AVG(Table2[[#This Row],[6M Return vs Nifty Z-Score]],Table2[6M Return vs Nifty Z-Score])</f>
        <v>23</v>
      </c>
      <c r="AU66">
        <f>_xlfn.RANK.AVG(Table2[[#This Row],[Sharpe Ratio Z-Score]],Table2[Sharpe Ratio Z-Score])</f>
        <v>260</v>
      </c>
      <c r="AV66">
        <f>(Table2[[#This Row],[Rank 1Y]]+Table2[[#This Row],[Rank 6M]]+Table2[[#This Row],[Rank Sharpe]])/3</f>
        <v>118</v>
      </c>
    </row>
    <row r="67" spans="1:48" x14ac:dyDescent="0.3">
      <c r="A67" t="s">
        <v>1545</v>
      </c>
      <c r="B67" t="s">
        <v>1546</v>
      </c>
      <c r="C67" t="s">
        <v>10307</v>
      </c>
      <c r="D67" t="s">
        <v>139</v>
      </c>
      <c r="E67">
        <v>6416.5747082400003</v>
      </c>
      <c r="F67">
        <v>217.13</v>
      </c>
      <c r="G67">
        <v>121.136019941237</v>
      </c>
      <c r="H67">
        <f>(Table2[[#This Row],[1Y Return vs Nifty]]-AVERAGE(Table2[1Y Return vs Nifty]))/_xlfn.STDEV.P(Table2[1Y Return vs Nifty])</f>
        <v>1.3317139538755778</v>
      </c>
      <c r="I67">
        <v>15.6020357430679</v>
      </c>
      <c r="J67">
        <f>(Table2[[#This Row],[1M Return vs Nifty]]-AVERAGE(Table2[1M Return vs Nifty]))/_xlfn.STDEV.P(Table2[1M Return vs Nifty])</f>
        <v>1.0358739328178603</v>
      </c>
      <c r="K67">
        <v>21.927235673211602</v>
      </c>
      <c r="L67">
        <f>(Table2[[#This Row],[6M Return vs Nifty]]-AVERAGE(Table2[6M Return vs Nifty]))/_xlfn.STDEV.P(Table2[6M Return vs Nifty])</f>
        <v>0.47019458555769283</v>
      </c>
      <c r="M67">
        <v>-0.15105833442006</v>
      </c>
      <c r="N67">
        <f>(Table2[[#This Row],[1W Return vs Nifty]]-AVERAGE(Table2[1W Return vs Nifty]))/_xlfn.STDEV.P(Table2[1W Return vs Nifty])</f>
        <v>-2.5411305996641067E-2</v>
      </c>
      <c r="O67">
        <v>214.1</v>
      </c>
      <c r="P67">
        <v>203.393464700571</v>
      </c>
      <c r="Q67">
        <v>161.98842339877399</v>
      </c>
      <c r="R67">
        <v>52.903003417159802</v>
      </c>
      <c r="S67" s="2">
        <f>(Table2[[#This Row],[Close Price]]-Table2[[#This Row],[20D EMA]])/Table2[[#This Row],[20D EMA]]</f>
        <v>1.4152265296590385E-2</v>
      </c>
      <c r="T67" s="2">
        <f>(Table2[[#This Row],[Close Price]]-Table2[[#This Row],[50D EMA]])/Table2[[#This Row],[50D EMA]]</f>
        <v>6.7536758467886163E-2</v>
      </c>
      <c r="U67" s="2">
        <f>(Table2[[#This Row],[Close Price]]-Table2[[#This Row],[200D EMA]])/Table2[[#This Row],[200D EMA]]</f>
        <v>0.34040442794780201</v>
      </c>
      <c r="V67">
        <v>0.34246265541447601</v>
      </c>
      <c r="W67">
        <v>215.5</v>
      </c>
      <c r="X67">
        <v>221.96</v>
      </c>
      <c r="Y67">
        <v>215.1</v>
      </c>
      <c r="Z67">
        <v>228.95</v>
      </c>
      <c r="AA67">
        <v>205.1</v>
      </c>
      <c r="AB67">
        <v>228.95</v>
      </c>
      <c r="AC67" s="2">
        <f>(Table2[[#This Row],[Close Price]]/Table2[[#This Row],[Day Low]])-1</f>
        <v>7.5638051044082388E-3</v>
      </c>
      <c r="AD67" s="2">
        <f>(Table2[[#This Row],[Day High]]/Table2[[#This Row],[Close Price]])-1</f>
        <v>2.2244738175286827E-2</v>
      </c>
      <c r="AE67" s="2">
        <f>(Table2[[#This Row],[Close Price]]/Table2[[#This Row],[Current Week Low]])-1</f>
        <v>9.4374709437470283E-3</v>
      </c>
      <c r="AF67" s="2">
        <f>(Table2[[#This Row],[Current Week High]]/Table2[[#This Row],[Close Price]])-1</f>
        <v>5.4437433795422097E-2</v>
      </c>
      <c r="AG67" s="2">
        <f>(Table2[[#This Row],[Close Price]]/Table2[[#This Row],[Current Month Low]])-1</f>
        <v>5.8654314968308086E-2</v>
      </c>
      <c r="AH67" s="2">
        <f>(Table2[[#This Row],[Current Month High]]/Table2[[#This Row],[Close Price]])-1</f>
        <v>5.4437433795422097E-2</v>
      </c>
      <c r="AI67">
        <v>10.058490305347</v>
      </c>
      <c r="AJ67">
        <v>160.973557692307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0.27</v>
      </c>
      <c r="AM67" t="s">
        <v>10340</v>
      </c>
      <c r="AN67">
        <v>-0.42</v>
      </c>
      <c r="AO67" t="s">
        <v>10339</v>
      </c>
      <c r="AP67">
        <v>0.167139131265576</v>
      </c>
      <c r="AQ67">
        <f>(Table2[[#This Row],[Sharpe Ratio]]-AVERAGE(Table2[Sharpe Ratio]))/_xlfn.STDEV.P(Table2[Sharpe Ratio])</f>
        <v>1.1665779491722443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3.9789491154267345</v>
      </c>
      <c r="AS67">
        <f>_xlfn.RANK.AVG(Table2[[#This Row],[1Y Return vs Nifty Z-Score]],Table2[1Y Return vs Nifty Z-Score])</f>
        <v>66</v>
      </c>
      <c r="AT67">
        <f>_xlfn.RANK.AVG(Table2[[#This Row],[6M Return vs Nifty Z-Score]],Table2[6M Return vs Nifty Z-Score])</f>
        <v>198</v>
      </c>
      <c r="AU67">
        <f>_xlfn.RANK.AVG(Table2[[#This Row],[Sharpe Ratio Z-Score]],Table2[Sharpe Ratio Z-Score])</f>
        <v>92</v>
      </c>
      <c r="AV67">
        <f>(Table2[[#This Row],[Rank 1Y]]+Table2[[#This Row],[Rank 6M]]+Table2[[#This Row],[Rank Sharpe]])/3</f>
        <v>118.66666666666667</v>
      </c>
    </row>
    <row r="68" spans="1:48" x14ac:dyDescent="0.3">
      <c r="A68" t="s">
        <v>519</v>
      </c>
      <c r="B68" t="s">
        <v>520</v>
      </c>
      <c r="C68" t="s">
        <v>10295</v>
      </c>
      <c r="D68" t="s">
        <v>521</v>
      </c>
      <c r="E68">
        <v>39942.222463874998</v>
      </c>
      <c r="F68">
        <v>1094.05</v>
      </c>
      <c r="G68">
        <v>85.520744252752493</v>
      </c>
      <c r="H68">
        <f>(Table2[[#This Row],[1Y Return vs Nifty]]-AVERAGE(Table2[1Y Return vs Nifty]))/_xlfn.STDEV.P(Table2[1Y Return vs Nifty])</f>
        <v>0.78982002427501896</v>
      </c>
      <c r="I68">
        <v>13.0207646795402</v>
      </c>
      <c r="J68">
        <f>(Table2[[#This Row],[1M Return vs Nifty]]-AVERAGE(Table2[1M Return vs Nifty]))/_xlfn.STDEV.P(Table2[1M Return vs Nifty])</f>
        <v>0.81261705816534302</v>
      </c>
      <c r="K68">
        <v>40.9819140488923</v>
      </c>
      <c r="L68">
        <f>(Table2[[#This Row],[6M Return vs Nifty]]-AVERAGE(Table2[6M Return vs Nifty]))/_xlfn.STDEV.P(Table2[6M Return vs Nifty])</f>
        <v>1.1120812912282187</v>
      </c>
      <c r="M68">
        <v>5.5457249155497301</v>
      </c>
      <c r="N68">
        <f>(Table2[[#This Row],[1W Return vs Nifty]]-AVERAGE(Table2[1W Return vs Nifty]))/_xlfn.STDEV.P(Table2[1W Return vs Nifty])</f>
        <v>1.1708889066112567</v>
      </c>
      <c r="O68">
        <v>1041.77</v>
      </c>
      <c r="P68">
        <v>975.49166748494599</v>
      </c>
      <c r="Q68">
        <v>785.52123784759601</v>
      </c>
      <c r="R68">
        <v>68.637536520671105</v>
      </c>
      <c r="S68" s="2">
        <f>(Table2[[#This Row],[Close Price]]-Table2[[#This Row],[20D EMA]])/Table2[[#This Row],[20D EMA]]</f>
        <v>5.0183821764880898E-2</v>
      </c>
      <c r="T68" s="2">
        <f>(Table2[[#This Row],[Close Price]]-Table2[[#This Row],[50D EMA]])/Table2[[#This Row],[50D EMA]]</f>
        <v>0.1215370017672484</v>
      </c>
      <c r="U68" s="2">
        <f>(Table2[[#This Row],[Close Price]]-Table2[[#This Row],[200D EMA]])/Table2[[#This Row],[200D EMA]]</f>
        <v>0.39276947240510329</v>
      </c>
      <c r="V68">
        <v>0.79900012090815598</v>
      </c>
      <c r="W68">
        <v>1073.6500000000001</v>
      </c>
      <c r="X68">
        <v>1107.1500000000001</v>
      </c>
      <c r="Y68">
        <v>1070.55</v>
      </c>
      <c r="Z68">
        <v>1112.8499999999999</v>
      </c>
      <c r="AA68">
        <v>982.4</v>
      </c>
      <c r="AB68">
        <v>1215</v>
      </c>
      <c r="AC68" s="2">
        <f>(Table2[[#This Row],[Close Price]]/Table2[[#This Row],[Day Low]])-1</f>
        <v>1.900060541144688E-2</v>
      </c>
      <c r="AD68" s="2">
        <f>(Table2[[#This Row],[Day High]]/Table2[[#This Row],[Close Price]])-1</f>
        <v>1.1973858598784526E-2</v>
      </c>
      <c r="AE68" s="2">
        <f>(Table2[[#This Row],[Close Price]]/Table2[[#This Row],[Current Week Low]])-1</f>
        <v>2.1951333426743158E-2</v>
      </c>
      <c r="AF68" s="2">
        <f>(Table2[[#This Row],[Current Week High]]/Table2[[#This Row],[Close Price]])-1</f>
        <v>1.7183858141766706E-2</v>
      </c>
      <c r="AG68" s="2">
        <f>(Table2[[#This Row],[Close Price]]/Table2[[#This Row],[Current Month Low]])-1</f>
        <v>0.1136502442996743</v>
      </c>
      <c r="AH68" s="2">
        <f>(Table2[[#This Row],[Current Month High]]/Table2[[#This Row],[Close Price]])-1</f>
        <v>0.11055253416205835</v>
      </c>
      <c r="AI68">
        <v>11.055253416205799</v>
      </c>
      <c r="AJ68">
        <v>130.326315789473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0.32</v>
      </c>
      <c r="AM68" t="s">
        <v>10340</v>
      </c>
      <c r="AN68">
        <v>3.57</v>
      </c>
      <c r="AO68" t="s">
        <v>10340</v>
      </c>
      <c r="AP68">
        <v>0.14193303212377401</v>
      </c>
      <c r="AQ68">
        <f>(Table2[[#This Row],[Sharpe Ratio]]-AVERAGE(Table2[Sharpe Ratio]))/_xlfn.STDEV.P(Table2[Sharpe Ratio])</f>
        <v>0.87798669482021419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4.763393975100052</v>
      </c>
      <c r="AS68">
        <f>_xlfn.RANK.AVG(Table2[[#This Row],[1Y Return vs Nifty Z-Score]],Table2[1Y Return vs Nifty Z-Score])</f>
        <v>126</v>
      </c>
      <c r="AT68">
        <f>_xlfn.RANK.AVG(Table2[[#This Row],[6M Return vs Nifty Z-Score]],Table2[6M Return vs Nifty Z-Score])</f>
        <v>92</v>
      </c>
      <c r="AU68">
        <f>_xlfn.RANK.AVG(Table2[[#This Row],[Sharpe Ratio Z-Score]],Table2[Sharpe Ratio Z-Score])</f>
        <v>140</v>
      </c>
      <c r="AV68">
        <f>(Table2[[#This Row],[Rank 1Y]]+Table2[[#This Row],[Rank 6M]]+Table2[[#This Row],[Rank Sharpe]])/3</f>
        <v>119.33333333333333</v>
      </c>
    </row>
    <row r="69" spans="1:48" x14ac:dyDescent="0.3">
      <c r="A69" t="s">
        <v>641</v>
      </c>
      <c r="B69" t="s">
        <v>642</v>
      </c>
      <c r="C69" t="s">
        <v>10293</v>
      </c>
      <c r="D69" t="s">
        <v>416</v>
      </c>
      <c r="E69">
        <v>28696.005000000001</v>
      </c>
      <c r="F69">
        <v>798.5</v>
      </c>
      <c r="G69">
        <v>100.451874723602</v>
      </c>
      <c r="H69">
        <f>(Table2[[#This Row],[1Y Return vs Nifty]]-AVERAGE(Table2[1Y Return vs Nifty]))/_xlfn.STDEV.P(Table2[1Y Return vs Nifty])</f>
        <v>1.0170003228355993</v>
      </c>
      <c r="I69">
        <v>-3.5321193817623402</v>
      </c>
      <c r="J69">
        <f>(Table2[[#This Row],[1M Return vs Nifty]]-AVERAGE(Table2[1M Return vs Nifty]))/_xlfn.STDEV.P(Table2[1M Return vs Nifty])</f>
        <v>-0.61905945741971458</v>
      </c>
      <c r="K69">
        <v>63.977987630200403</v>
      </c>
      <c r="L69">
        <f>(Table2[[#This Row],[6M Return vs Nifty]]-AVERAGE(Table2[6M Return vs Nifty]))/_xlfn.STDEV.P(Table2[6M Return vs Nifty])</f>
        <v>1.8867400717879592</v>
      </c>
      <c r="M69">
        <v>5.7331450188019897</v>
      </c>
      <c r="N69">
        <f>(Table2[[#This Row],[1W Return vs Nifty]]-AVERAGE(Table2[1W Return vs Nifty]))/_xlfn.STDEV.P(Table2[1W Return vs Nifty])</f>
        <v>1.2102463298323107</v>
      </c>
      <c r="O69">
        <v>788.53</v>
      </c>
      <c r="P69">
        <v>783.79314662580805</v>
      </c>
      <c r="Q69">
        <v>602.16319382184304</v>
      </c>
      <c r="R69">
        <v>68.6908459846683</v>
      </c>
      <c r="S69" s="2">
        <f>(Table2[[#This Row],[Close Price]]-Table2[[#This Row],[20D EMA]])/Table2[[#This Row],[20D EMA]]</f>
        <v>1.2643780198597425E-2</v>
      </c>
      <c r="T69" s="2">
        <f>(Table2[[#This Row],[Close Price]]-Table2[[#This Row],[50D EMA]])/Table2[[#This Row],[50D EMA]]</f>
        <v>1.876369222862467E-2</v>
      </c>
      <c r="U69" s="2">
        <f>(Table2[[#This Row],[Close Price]]-Table2[[#This Row],[200D EMA]])/Table2[[#This Row],[200D EMA]]</f>
        <v>0.32605248575894441</v>
      </c>
      <c r="V69">
        <v>0.43497202181633099</v>
      </c>
      <c r="W69">
        <v>793.5</v>
      </c>
      <c r="X69">
        <v>836.8</v>
      </c>
      <c r="Y69">
        <v>752.2</v>
      </c>
      <c r="Z69">
        <v>836.8</v>
      </c>
      <c r="AA69">
        <v>712</v>
      </c>
      <c r="AB69">
        <v>840.25</v>
      </c>
      <c r="AC69" s="2">
        <f>(Table2[[#This Row],[Close Price]]/Table2[[#This Row],[Day Low]])-1</f>
        <v>6.301197227473132E-3</v>
      </c>
      <c r="AD69" s="2">
        <f>(Table2[[#This Row],[Day High]]/Table2[[#This Row],[Close Price]])-1</f>
        <v>4.796493425172188E-2</v>
      </c>
      <c r="AE69" s="2">
        <f>(Table2[[#This Row],[Close Price]]/Table2[[#This Row],[Current Week Low]])-1</f>
        <v>6.155277851635188E-2</v>
      </c>
      <c r="AF69" s="2">
        <f>(Table2[[#This Row],[Current Week High]]/Table2[[#This Row],[Close Price]])-1</f>
        <v>4.796493425172188E-2</v>
      </c>
      <c r="AG69" s="2">
        <f>(Table2[[#This Row],[Close Price]]/Table2[[#This Row],[Current Month Low]])-1</f>
        <v>0.1214887640449438</v>
      </c>
      <c r="AH69" s="2">
        <f>(Table2[[#This Row],[Current Month High]]/Table2[[#This Row],[Close Price]])-1</f>
        <v>5.2285535378835402E-2</v>
      </c>
      <c r="AI69">
        <v>21.477770820288001</v>
      </c>
      <c r="AJ69">
        <v>185.17857142857099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0.06</v>
      </c>
      <c r="AM69" t="s">
        <v>10340</v>
      </c>
      <c r="AN69">
        <v>8.59</v>
      </c>
      <c r="AO69" t="s">
        <v>10340</v>
      </c>
      <c r="AP69">
        <v>0.10649630375388899</v>
      </c>
      <c r="AQ69">
        <f>(Table2[[#This Row],[Sharpe Ratio]]-AVERAGE(Table2[Sharpe Ratio]))/_xlfn.STDEV.P(Table2[Sharpe Ratio])</f>
        <v>0.472262277374073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3.9671895444102274</v>
      </c>
      <c r="AS69">
        <f>_xlfn.RANK.AVG(Table2[[#This Row],[1Y Return vs Nifty Z-Score]],Table2[1Y Return vs Nifty Z-Score])</f>
        <v>103</v>
      </c>
      <c r="AT69">
        <f>_xlfn.RANK.AVG(Table2[[#This Row],[6M Return vs Nifty Z-Score]],Table2[6M Return vs Nifty Z-Score])</f>
        <v>33</v>
      </c>
      <c r="AU69">
        <f>_xlfn.RANK.AVG(Table2[[#This Row],[Sharpe Ratio Z-Score]],Table2[Sharpe Ratio Z-Score])</f>
        <v>222</v>
      </c>
      <c r="AV69">
        <f>(Table2[[#This Row],[Rank 1Y]]+Table2[[#This Row],[Rank 6M]]+Table2[[#This Row],[Rank Sharpe]])/3</f>
        <v>119.33333333333333</v>
      </c>
    </row>
    <row r="70" spans="1:48" x14ac:dyDescent="0.3">
      <c r="A70" t="s">
        <v>1688</v>
      </c>
      <c r="B70" t="s">
        <v>1689</v>
      </c>
      <c r="C70" t="s">
        <v>10296</v>
      </c>
      <c r="D70" t="s">
        <v>918</v>
      </c>
      <c r="E70">
        <v>4850.5020055449904</v>
      </c>
      <c r="F70">
        <v>574.35</v>
      </c>
      <c r="G70">
        <v>99.292231364048803</v>
      </c>
      <c r="H70">
        <f>(Table2[[#This Row],[1Y Return vs Nifty]]-AVERAGE(Table2[1Y Return vs Nifty]))/_xlfn.STDEV.P(Table2[1Y Return vs Nifty])</f>
        <v>0.99935610459228341</v>
      </c>
      <c r="I70">
        <v>50.424736825986102</v>
      </c>
      <c r="J70">
        <f>(Table2[[#This Row],[1M Return vs Nifty]]-AVERAGE(Table2[1M Return vs Nifty]))/_xlfn.STDEV.P(Table2[1M Return vs Nifty])</f>
        <v>4.0477263184817813</v>
      </c>
      <c r="K70">
        <v>78.155140083628993</v>
      </c>
      <c r="L70">
        <f>(Table2[[#This Row],[6M Return vs Nifty]]-AVERAGE(Table2[6M Return vs Nifty]))/_xlfn.STDEV.P(Table2[6M Return vs Nifty])</f>
        <v>2.3643196721728437</v>
      </c>
      <c r="M70">
        <v>15.0787340177371</v>
      </c>
      <c r="N70">
        <f>(Table2[[#This Row],[1W Return vs Nifty]]-AVERAGE(Table2[1W Return vs Nifty]))/_xlfn.STDEV.P(Table2[1W Return vs Nifty])</f>
        <v>3.1727802047926037</v>
      </c>
      <c r="O70">
        <v>484.19</v>
      </c>
      <c r="P70">
        <v>418.72569836304001</v>
      </c>
      <c r="Q70">
        <v>331.564969111896</v>
      </c>
      <c r="R70">
        <v>76.540442455457196</v>
      </c>
      <c r="S70" s="2">
        <f>(Table2[[#This Row],[Close Price]]-Table2[[#This Row],[20D EMA]])/Table2[[#This Row],[20D EMA]]</f>
        <v>0.18620789359548942</v>
      </c>
      <c r="T70" s="2">
        <f>(Table2[[#This Row],[Close Price]]-Table2[[#This Row],[50D EMA]])/Table2[[#This Row],[50D EMA]]</f>
        <v>0.3716616922375563</v>
      </c>
      <c r="U70" s="2">
        <f>(Table2[[#This Row],[Close Price]]-Table2[[#This Row],[200D EMA]])/Table2[[#This Row],[200D EMA]]</f>
        <v>0.7322396920833012</v>
      </c>
      <c r="V70">
        <v>1.8035053358859101</v>
      </c>
      <c r="W70">
        <v>555</v>
      </c>
      <c r="X70">
        <v>589.65</v>
      </c>
      <c r="Y70">
        <v>490.1</v>
      </c>
      <c r="Z70">
        <v>589.65</v>
      </c>
      <c r="AA70">
        <v>440.1</v>
      </c>
      <c r="AB70">
        <v>589.65</v>
      </c>
      <c r="AC70" s="2">
        <f>(Table2[[#This Row],[Close Price]]/Table2[[#This Row],[Day Low]])-1</f>
        <v>3.4864864864864842E-2</v>
      </c>
      <c r="AD70" s="2">
        <f>(Table2[[#This Row],[Day High]]/Table2[[#This Row],[Close Price]])-1</f>
        <v>2.6638809088534776E-2</v>
      </c>
      <c r="AE70" s="2">
        <f>(Table2[[#This Row],[Close Price]]/Table2[[#This Row],[Current Week Low]])-1</f>
        <v>0.17190369312385223</v>
      </c>
      <c r="AF70" s="2">
        <f>(Table2[[#This Row],[Current Week High]]/Table2[[#This Row],[Close Price]])-1</f>
        <v>2.6638809088534776E-2</v>
      </c>
      <c r="AG70" s="2">
        <f>(Table2[[#This Row],[Close Price]]/Table2[[#This Row],[Current Month Low]])-1</f>
        <v>0.30504430811179284</v>
      </c>
      <c r="AH70" s="2">
        <f>(Table2[[#This Row],[Current Month High]]/Table2[[#This Row],[Close Price]])-1</f>
        <v>2.6638809088534776E-2</v>
      </c>
      <c r="AI70">
        <v>2.6638809088534701</v>
      </c>
      <c r="AJ70">
        <v>166.14921223354901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1</v>
      </c>
      <c r="AM70" t="s">
        <v>10340</v>
      </c>
      <c r="AN70">
        <v>21.32</v>
      </c>
      <c r="AO70" t="s">
        <v>10340</v>
      </c>
      <c r="AP70">
        <v>0.100678037473688</v>
      </c>
      <c r="AQ70">
        <f>(Table2[[#This Row],[Sharpe Ratio]]-AVERAGE(Table2[Sharpe Ratio]))/_xlfn.STDEV.P(Table2[Sharpe Ratio])</f>
        <v>0.40564741743437333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10.989829717473885</v>
      </c>
      <c r="AS70">
        <f>_xlfn.RANK.AVG(Table2[[#This Row],[1Y Return vs Nifty Z-Score]],Table2[1Y Return vs Nifty Z-Score])</f>
        <v>104</v>
      </c>
      <c r="AT70">
        <f>_xlfn.RANK.AVG(Table2[[#This Row],[6M Return vs Nifty Z-Score]],Table2[6M Return vs Nifty Z-Score])</f>
        <v>18</v>
      </c>
      <c r="AU70">
        <f>_xlfn.RANK.AVG(Table2[[#This Row],[Sharpe Ratio Z-Score]],Table2[Sharpe Ratio Z-Score])</f>
        <v>238</v>
      </c>
      <c r="AV70">
        <f>(Table2[[#This Row],[Rank 1Y]]+Table2[[#This Row],[Rank 6M]]+Table2[[#This Row],[Rank Sharpe]])/3</f>
        <v>120</v>
      </c>
    </row>
    <row r="71" spans="1:48" x14ac:dyDescent="0.3">
      <c r="A71" t="s">
        <v>161</v>
      </c>
      <c r="B71" t="s">
        <v>162</v>
      </c>
      <c r="C71" t="s">
        <v>10305</v>
      </c>
      <c r="D71" t="s">
        <v>163</v>
      </c>
      <c r="E71">
        <v>165304.425628125</v>
      </c>
      <c r="F71">
        <v>7921.55</v>
      </c>
      <c r="G71">
        <v>55.764561548779199</v>
      </c>
      <c r="H71">
        <f>(Table2[[#This Row],[1Y Return vs Nifty]]-AVERAGE(Table2[1Y Return vs Nifty]))/_xlfn.STDEV.P(Table2[1Y Return vs Nifty])</f>
        <v>0.33707342990899886</v>
      </c>
      <c r="I71">
        <v>3.07611628437538</v>
      </c>
      <c r="J71">
        <f>(Table2[[#This Row],[1M Return vs Nifty]]-AVERAGE(Table2[1M Return vs Nifty]))/_xlfn.STDEV.P(Table2[1M Return vs Nifty])</f>
        <v>-4.7506139120421051E-2</v>
      </c>
      <c r="K71">
        <v>46.606500932788499</v>
      </c>
      <c r="L71">
        <f>(Table2[[#This Row],[6M Return vs Nifty]]-AVERAGE(Table2[6M Return vs Nifty]))/_xlfn.STDEV.P(Table2[6M Return vs Nifty])</f>
        <v>1.3015543158828689</v>
      </c>
      <c r="M71">
        <v>0.385530662825534</v>
      </c>
      <c r="N71">
        <f>(Table2[[#This Row],[1W Return vs Nifty]]-AVERAGE(Table2[1W Return vs Nifty]))/_xlfn.STDEV.P(Table2[1W Return vs Nifty])</f>
        <v>8.7270097406124333E-2</v>
      </c>
      <c r="O71">
        <v>7836.22</v>
      </c>
      <c r="P71">
        <v>7878.0740404569897</v>
      </c>
      <c r="Q71">
        <v>6603.8585989066796</v>
      </c>
      <c r="R71">
        <v>50.427784415543897</v>
      </c>
      <c r="S71" s="2">
        <f>(Table2[[#This Row],[Close Price]]-Table2[[#This Row],[20D EMA]])/Table2[[#This Row],[20D EMA]]</f>
        <v>1.0889178711164302E-2</v>
      </c>
      <c r="T71" s="2">
        <f>(Table2[[#This Row],[Close Price]]-Table2[[#This Row],[50D EMA]])/Table2[[#This Row],[50D EMA]]</f>
        <v>5.5186025568869316E-3</v>
      </c>
      <c r="U71" s="2">
        <f>(Table2[[#This Row],[Close Price]]-Table2[[#This Row],[200D EMA]])/Table2[[#This Row],[200D EMA]]</f>
        <v>0.19953355774629619</v>
      </c>
      <c r="V71">
        <v>1.1911787600091499</v>
      </c>
      <c r="W71">
        <v>7765.8</v>
      </c>
      <c r="X71">
        <v>7930</v>
      </c>
      <c r="Y71">
        <v>7735.55</v>
      </c>
      <c r="Z71">
        <v>7984.4</v>
      </c>
      <c r="AA71">
        <v>7236.8</v>
      </c>
      <c r="AB71">
        <v>8263.75</v>
      </c>
      <c r="AC71" s="2">
        <f>(Table2[[#This Row],[Close Price]]/Table2[[#This Row],[Day Low]])-1</f>
        <v>2.0055886064539452E-2</v>
      </c>
      <c r="AD71" s="2">
        <f>(Table2[[#This Row],[Day High]]/Table2[[#This Row],[Close Price]])-1</f>
        <v>1.0667104291457452E-3</v>
      </c>
      <c r="AE71" s="2">
        <f>(Table2[[#This Row],[Close Price]]/Table2[[#This Row],[Current Week Low]])-1</f>
        <v>2.4044831977040992E-2</v>
      </c>
      <c r="AF71" s="2">
        <f>(Table2[[#This Row],[Current Week High]]/Table2[[#This Row],[Close Price]])-1</f>
        <v>7.9340533102738586E-3</v>
      </c>
      <c r="AG71" s="2">
        <f>(Table2[[#This Row],[Close Price]]/Table2[[#This Row],[Current Month Low]])-1</f>
        <v>9.4620550519566748E-2</v>
      </c>
      <c r="AH71" s="2">
        <f>(Table2[[#This Row],[Current Month High]]/Table2[[#This Row],[Close Price]])-1</f>
        <v>4.3198616432390091E-2</v>
      </c>
      <c r="AI71">
        <v>15.507066167606</v>
      </c>
      <c r="AJ71">
        <v>105.754545454545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-0.11</v>
      </c>
      <c r="AM71" t="s">
        <v>10339</v>
      </c>
      <c r="AN71">
        <v>4.5199999999999996</v>
      </c>
      <c r="AO71" t="s">
        <v>10340</v>
      </c>
      <c r="AP71">
        <v>0.172938555951026</v>
      </c>
      <c r="AQ71">
        <f>(Table2[[#This Row],[Sharpe Ratio]]-AVERAGE(Table2[Sharpe Ratio]))/_xlfn.STDEV.P(Table2[Sharpe Ratio])</f>
        <v>1.2329770867412357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206</v>
      </c>
      <c r="AT71">
        <f>_xlfn.RANK.AVG(Table2[[#This Row],[6M Return vs Nifty Z-Score]],Table2[6M Return vs Nifty Z-Score])</f>
        <v>74</v>
      </c>
      <c r="AU71">
        <f>_xlfn.RANK.AVG(Table2[[#This Row],[Sharpe Ratio Z-Score]],Table2[Sharpe Ratio Z-Score])</f>
        <v>84</v>
      </c>
      <c r="AV71">
        <f>(Table2[[#This Row],[Rank 1Y]]+Table2[[#This Row],[Rank 6M]]+Table2[[#This Row],[Rank Sharpe]])/3</f>
        <v>121.33333333333333</v>
      </c>
    </row>
    <row r="72" spans="1:48" x14ac:dyDescent="0.3">
      <c r="A72" t="s">
        <v>622</v>
      </c>
      <c r="B72" t="s">
        <v>623</v>
      </c>
      <c r="C72" t="s">
        <v>10295</v>
      </c>
      <c r="D72" t="s">
        <v>550</v>
      </c>
      <c r="E72">
        <v>30159.744999999999</v>
      </c>
      <c r="F72">
        <v>2866.1</v>
      </c>
      <c r="G72">
        <v>121.426679704311</v>
      </c>
      <c r="H72">
        <f>(Table2[[#This Row],[1Y Return vs Nifty]]-AVERAGE(Table2[1Y Return vs Nifty]))/_xlfn.STDEV.P(Table2[1Y Return vs Nifty])</f>
        <v>1.3361364034605985</v>
      </c>
      <c r="I72">
        <v>26.688493512879901</v>
      </c>
      <c r="J72">
        <f>(Table2[[#This Row],[1M Return vs Nifty]]-AVERAGE(Table2[1M Return vs Nifty]))/_xlfn.STDEV.P(Table2[1M Return vs Nifty])</f>
        <v>1.9947534351017879</v>
      </c>
      <c r="K72">
        <v>46.952383628123798</v>
      </c>
      <c r="L72">
        <f>(Table2[[#This Row],[6M Return vs Nifty]]-AVERAGE(Table2[6M Return vs Nifty]))/_xlfn.STDEV.P(Table2[6M Return vs Nifty])</f>
        <v>1.3132059165806049</v>
      </c>
      <c r="M72">
        <v>10.625684924220799</v>
      </c>
      <c r="N72">
        <f>(Table2[[#This Row],[1W Return vs Nifty]]-AVERAGE(Table2[1W Return vs Nifty]))/_xlfn.STDEV.P(Table2[1W Return vs Nifty])</f>
        <v>2.2376588663854933</v>
      </c>
      <c r="O72">
        <v>2572</v>
      </c>
      <c r="P72">
        <v>2395.42315662193</v>
      </c>
      <c r="Q72">
        <v>2005.7768875290101</v>
      </c>
      <c r="R72">
        <v>83.135672322936898</v>
      </c>
      <c r="S72" s="2">
        <f>(Table2[[#This Row],[Close Price]]-Table2[[#This Row],[20D EMA]])/Table2[[#This Row],[20D EMA]]</f>
        <v>0.11434681181959561</v>
      </c>
      <c r="T72" s="2">
        <f>(Table2[[#This Row],[Close Price]]-Table2[[#This Row],[50D EMA]])/Table2[[#This Row],[50D EMA]]</f>
        <v>0.19649006150622131</v>
      </c>
      <c r="U72" s="2">
        <f>(Table2[[#This Row],[Close Price]]-Table2[[#This Row],[200D EMA]])/Table2[[#This Row],[200D EMA]]</f>
        <v>0.4289226373182779</v>
      </c>
      <c r="V72">
        <v>1.4326725039236901</v>
      </c>
      <c r="W72">
        <v>2851</v>
      </c>
      <c r="X72">
        <v>2923.15</v>
      </c>
      <c r="Y72">
        <v>2840</v>
      </c>
      <c r="Z72">
        <v>2955</v>
      </c>
      <c r="AA72">
        <v>2279.1999999999998</v>
      </c>
      <c r="AB72">
        <v>2955</v>
      </c>
      <c r="AC72" s="2">
        <f>(Table2[[#This Row],[Close Price]]/Table2[[#This Row],[Day Low]])-1</f>
        <v>5.2963872325499928E-3</v>
      </c>
      <c r="AD72" s="2">
        <f>(Table2[[#This Row],[Day High]]/Table2[[#This Row],[Close Price]])-1</f>
        <v>1.990509751927716E-2</v>
      </c>
      <c r="AE72" s="2">
        <f>(Table2[[#This Row],[Close Price]]/Table2[[#This Row],[Current Week Low]])-1</f>
        <v>9.1901408450703048E-3</v>
      </c>
      <c r="AF72" s="2">
        <f>(Table2[[#This Row],[Current Week High]]/Table2[[#This Row],[Close Price]])-1</f>
        <v>3.101775932451778E-2</v>
      </c>
      <c r="AG72" s="2">
        <f>(Table2[[#This Row],[Close Price]]/Table2[[#This Row],[Current Month Low]])-1</f>
        <v>0.25750263250263261</v>
      </c>
      <c r="AH72" s="2">
        <f>(Table2[[#This Row],[Current Month High]]/Table2[[#This Row],[Close Price]])-1</f>
        <v>3.101775932451778E-2</v>
      </c>
      <c r="AI72">
        <v>3.10177593245177</v>
      </c>
      <c r="AJ72">
        <v>158.825123041495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0.28999999999999998</v>
      </c>
      <c r="AM72" t="s">
        <v>10340</v>
      </c>
      <c r="AN72">
        <v>16.829999999999998</v>
      </c>
      <c r="AO72" t="s">
        <v>10340</v>
      </c>
      <c r="AP72">
        <v>0.104414779764822</v>
      </c>
      <c r="AQ72">
        <f>(Table2[[#This Row],[Sharpe Ratio]]-AVERAGE(Table2[Sharpe Ratio]))/_xlfn.STDEV.P(Table2[Sharpe Ratio])</f>
        <v>0.44843036210668979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7.3301849836351742</v>
      </c>
      <c r="AS72">
        <f>_xlfn.RANK.AVG(Table2[[#This Row],[1Y Return vs Nifty Z-Score]],Table2[1Y Return vs Nifty Z-Score])</f>
        <v>65</v>
      </c>
      <c r="AT72">
        <f>_xlfn.RANK.AVG(Table2[[#This Row],[6M Return vs Nifty Z-Score]],Table2[6M Return vs Nifty Z-Score])</f>
        <v>72</v>
      </c>
      <c r="AU72">
        <f>_xlfn.RANK.AVG(Table2[[#This Row],[Sharpe Ratio Z-Score]],Table2[Sharpe Ratio Z-Score])</f>
        <v>227</v>
      </c>
      <c r="AV72">
        <f>(Table2[[#This Row],[Rank 1Y]]+Table2[[#This Row],[Rank 6M]]+Table2[[#This Row],[Rank Sharpe]])/3</f>
        <v>121.33333333333333</v>
      </c>
    </row>
    <row r="73" spans="1:48" x14ac:dyDescent="0.3">
      <c r="A73" t="s">
        <v>566</v>
      </c>
      <c r="B73" t="s">
        <v>567</v>
      </c>
      <c r="C73" t="s">
        <v>10306</v>
      </c>
      <c r="D73" t="s">
        <v>335</v>
      </c>
      <c r="E73">
        <v>35109.753124939998</v>
      </c>
      <c r="F73">
        <v>1706.15</v>
      </c>
      <c r="G73">
        <v>100.890919278445</v>
      </c>
      <c r="H73">
        <f>(Table2[[#This Row],[1Y Return vs Nifty]]-AVERAGE(Table2[1Y Return vs Nifty]))/_xlfn.STDEV.P(Table2[1Y Return vs Nifty])</f>
        <v>1.0236804783164823</v>
      </c>
      <c r="I73">
        <v>4.2080609927749402</v>
      </c>
      <c r="J73">
        <f>(Table2[[#This Row],[1M Return vs Nifty]]-AVERAGE(Table2[1M Return vs Nifty]))/_xlfn.STDEV.P(Table2[1M Return vs Nifty])</f>
        <v>5.0396960421309422E-2</v>
      </c>
      <c r="K73">
        <v>21.867972243366602</v>
      </c>
      <c r="L73">
        <f>(Table2[[#This Row],[6M Return vs Nifty]]-AVERAGE(Table2[6M Return vs Nifty]))/_xlfn.STDEV.P(Table2[6M Return vs Nifty])</f>
        <v>0.46819820403920476</v>
      </c>
      <c r="M73">
        <v>-3.6062615598749899</v>
      </c>
      <c r="N73">
        <f>(Table2[[#This Row],[1W Return vs Nifty]]-AVERAGE(Table2[1W Return vs Nifty]))/_xlfn.STDEV.P(Table2[1W Return vs Nifty])</f>
        <v>-0.75098926321260973</v>
      </c>
      <c r="O73">
        <v>1685.41</v>
      </c>
      <c r="P73">
        <v>1652.0454001801099</v>
      </c>
      <c r="Q73">
        <v>1374.2082548237499</v>
      </c>
      <c r="R73">
        <v>55.853484782978398</v>
      </c>
      <c r="S73" s="2">
        <f>(Table2[[#This Row],[Close Price]]-Table2[[#This Row],[20D EMA]])/Table2[[#This Row],[20D EMA]]</f>
        <v>1.2305611097596435E-2</v>
      </c>
      <c r="T73" s="2">
        <f>(Table2[[#This Row],[Close Price]]-Table2[[#This Row],[50D EMA]])/Table2[[#This Row],[50D EMA]]</f>
        <v>3.2750068378260999E-2</v>
      </c>
      <c r="U73" s="2">
        <f>(Table2[[#This Row],[Close Price]]-Table2[[#This Row],[200D EMA]])/Table2[[#This Row],[200D EMA]]</f>
        <v>0.24155126707401681</v>
      </c>
      <c r="V73">
        <v>1.07294575402197</v>
      </c>
      <c r="W73">
        <v>1684.5</v>
      </c>
      <c r="X73">
        <v>1719.65</v>
      </c>
      <c r="Y73">
        <v>1671.5</v>
      </c>
      <c r="Z73">
        <v>1757.9</v>
      </c>
      <c r="AA73">
        <v>1539.1</v>
      </c>
      <c r="AB73">
        <v>1763.95</v>
      </c>
      <c r="AC73" s="2">
        <f>(Table2[[#This Row],[Close Price]]/Table2[[#This Row],[Day Low]])-1</f>
        <v>1.2852478480261276E-2</v>
      </c>
      <c r="AD73" s="2">
        <f>(Table2[[#This Row],[Day High]]/Table2[[#This Row],[Close Price]])-1</f>
        <v>7.9125516513789407E-3</v>
      </c>
      <c r="AE73" s="2">
        <f>(Table2[[#This Row],[Close Price]]/Table2[[#This Row],[Current Week Low]])-1</f>
        <v>2.0729883338318933E-2</v>
      </c>
      <c r="AF73" s="2">
        <f>(Table2[[#This Row],[Current Week High]]/Table2[[#This Row],[Close Price]])-1</f>
        <v>3.033144799695231E-2</v>
      </c>
      <c r="AG73" s="2">
        <f>(Table2[[#This Row],[Close Price]]/Table2[[#This Row],[Current Month Low]])-1</f>
        <v>0.10853745695536365</v>
      </c>
      <c r="AH73" s="2">
        <f>(Table2[[#This Row],[Current Month High]]/Table2[[#This Row],[Close Price]])-1</f>
        <v>3.3877443366644222E-2</v>
      </c>
      <c r="AI73">
        <v>11.232892770272199</v>
      </c>
      <c r="AJ73">
        <v>143.145218754453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-0.05</v>
      </c>
      <c r="AM73" t="s">
        <v>10339</v>
      </c>
      <c r="AN73">
        <v>-0.52</v>
      </c>
      <c r="AO73" t="s">
        <v>10339</v>
      </c>
      <c r="AP73">
        <v>0.18588357084061899</v>
      </c>
      <c r="AQ73">
        <f>(Table2[[#This Row],[Sharpe Ratio]]-AVERAGE(Table2[Sharpe Ratio]))/_xlfn.STDEV.P(Table2[Sharpe Ratio])</f>
        <v>1.381187964734564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2.1724743442989505</v>
      </c>
      <c r="AS73">
        <f>_xlfn.RANK.AVG(Table2[[#This Row],[1Y Return vs Nifty Z-Score]],Table2[1Y Return vs Nifty Z-Score])</f>
        <v>102</v>
      </c>
      <c r="AT73">
        <f>_xlfn.RANK.AVG(Table2[[#This Row],[6M Return vs Nifty Z-Score]],Table2[6M Return vs Nifty Z-Score])</f>
        <v>199</v>
      </c>
      <c r="AU73">
        <f>_xlfn.RANK.AVG(Table2[[#This Row],[Sharpe Ratio Z-Score]],Table2[Sharpe Ratio Z-Score])</f>
        <v>65</v>
      </c>
      <c r="AV73">
        <f>(Table2[[#This Row],[Rank 1Y]]+Table2[[#This Row],[Rank 6M]]+Table2[[#This Row],[Rank Sharpe]])/3</f>
        <v>122</v>
      </c>
    </row>
    <row r="74" spans="1:48" x14ac:dyDescent="0.3">
      <c r="A74" t="s">
        <v>943</v>
      </c>
      <c r="B74" t="s">
        <v>944</v>
      </c>
      <c r="C74" t="s">
        <v>10294</v>
      </c>
      <c r="D74" t="s">
        <v>288</v>
      </c>
      <c r="E74">
        <v>15573.37509026</v>
      </c>
      <c r="F74">
        <v>1086.5</v>
      </c>
      <c r="G74">
        <v>109.73680793033699</v>
      </c>
      <c r="H74">
        <f>(Table2[[#This Row],[1Y Return vs Nifty]]-AVERAGE(Table2[1Y Return vs Nifty]))/_xlfn.STDEV.P(Table2[1Y Return vs Nifty])</f>
        <v>1.1582725394396436</v>
      </c>
      <c r="I74">
        <v>10.4926840527952</v>
      </c>
      <c r="J74">
        <f>(Table2[[#This Row],[1M Return vs Nifty]]-AVERAGE(Table2[1M Return vs Nifty]))/_xlfn.STDEV.P(Table2[1M Return vs Nifty])</f>
        <v>0.59396068085899689</v>
      </c>
      <c r="K74">
        <v>30.649740350670299</v>
      </c>
      <c r="L74">
        <f>(Table2[[#This Row],[6M Return vs Nifty]]-AVERAGE(Table2[6M Return vs Nifty]))/_xlfn.STDEV.P(Table2[6M Return vs Nifty])</f>
        <v>0.76402582648566819</v>
      </c>
      <c r="M74">
        <v>4.7468607220787504</v>
      </c>
      <c r="N74">
        <f>(Table2[[#This Row],[1W Return vs Nifty]]-AVERAGE(Table2[1W Return vs Nifty]))/_xlfn.STDEV.P(Table2[1W Return vs Nifty])</f>
        <v>1.0031308293666577</v>
      </c>
      <c r="O74">
        <v>1041.92</v>
      </c>
      <c r="P74">
        <v>1003.7513344443</v>
      </c>
      <c r="Q74">
        <v>832.30852007524095</v>
      </c>
      <c r="R74">
        <v>69.738996730638206</v>
      </c>
      <c r="S74" s="2">
        <f>(Table2[[#This Row],[Close Price]]-Table2[[#This Row],[20D EMA]])/Table2[[#This Row],[20D EMA]]</f>
        <v>4.2786394348894273E-2</v>
      </c>
      <c r="T74" s="2">
        <f>(Table2[[#This Row],[Close Price]]-Table2[[#This Row],[50D EMA]])/Table2[[#This Row],[50D EMA]]</f>
        <v>8.2439407765780501E-2</v>
      </c>
      <c r="U74" s="2">
        <f>(Table2[[#This Row],[Close Price]]-Table2[[#This Row],[200D EMA]])/Table2[[#This Row],[200D EMA]]</f>
        <v>0.30540535605928926</v>
      </c>
      <c r="V74">
        <v>0.777699901124836</v>
      </c>
      <c r="W74">
        <v>1057.95</v>
      </c>
      <c r="X74">
        <v>1118.1500000000001</v>
      </c>
      <c r="Y74">
        <v>1057.55</v>
      </c>
      <c r="Z74">
        <v>1130</v>
      </c>
      <c r="AA74">
        <v>940.05</v>
      </c>
      <c r="AB74">
        <v>1130</v>
      </c>
      <c r="AC74" s="2">
        <f>(Table2[[#This Row],[Close Price]]/Table2[[#This Row],[Day Low]])-1</f>
        <v>2.6986152464672175E-2</v>
      </c>
      <c r="AD74" s="2">
        <f>(Table2[[#This Row],[Day High]]/Table2[[#This Row],[Close Price]])-1</f>
        <v>2.9130234698573565E-2</v>
      </c>
      <c r="AE74" s="2">
        <f>(Table2[[#This Row],[Close Price]]/Table2[[#This Row],[Current Week Low]])-1</f>
        <v>2.7374592217862093E-2</v>
      </c>
      <c r="AF74" s="2">
        <f>(Table2[[#This Row],[Current Week High]]/Table2[[#This Row],[Close Price]])-1</f>
        <v>4.0036815462494157E-2</v>
      </c>
      <c r="AG74" s="2">
        <f>(Table2[[#This Row],[Close Price]]/Table2[[#This Row],[Current Month Low]])-1</f>
        <v>0.15578958566033729</v>
      </c>
      <c r="AH74" s="2">
        <f>(Table2[[#This Row],[Current Month High]]/Table2[[#This Row],[Close Price]])-1</f>
        <v>4.0036815462494157E-2</v>
      </c>
      <c r="AI74">
        <v>6.4841233317993501</v>
      </c>
      <c r="AJ74">
        <v>169.58625395446899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-7.0000000000000007E-2</v>
      </c>
      <c r="AM74" t="s">
        <v>10339</v>
      </c>
      <c r="AN74">
        <v>6.39</v>
      </c>
      <c r="AO74" t="s">
        <v>10340</v>
      </c>
      <c r="AP74">
        <v>0.14522156706424999</v>
      </c>
      <c r="AQ74">
        <f>(Table2[[#This Row],[Sharpe Ratio]]-AVERAGE(Table2[Sharpe Ratio]))/_xlfn.STDEV.P(Table2[Sharpe Ratio])</f>
        <v>0.91563799572613436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4.4350278718771001</v>
      </c>
      <c r="AS74">
        <f>_xlfn.RANK.AVG(Table2[[#This Row],[1Y Return vs Nifty Z-Score]],Table2[1Y Return vs Nifty Z-Score])</f>
        <v>84</v>
      </c>
      <c r="AT74">
        <f>_xlfn.RANK.AVG(Table2[[#This Row],[6M Return vs Nifty Z-Score]],Table2[6M Return vs Nifty Z-Score])</f>
        <v>149</v>
      </c>
      <c r="AU74">
        <f>_xlfn.RANK.AVG(Table2[[#This Row],[Sharpe Ratio Z-Score]],Table2[Sharpe Ratio Z-Score])</f>
        <v>134</v>
      </c>
      <c r="AV74">
        <f>(Table2[[#This Row],[Rank 1Y]]+Table2[[#This Row],[Rank 6M]]+Table2[[#This Row],[Rank Sharpe]])/3</f>
        <v>122.33333333333333</v>
      </c>
    </row>
    <row r="75" spans="1:48" x14ac:dyDescent="0.3">
      <c r="A75" t="s">
        <v>844</v>
      </c>
      <c r="B75" t="s">
        <v>845</v>
      </c>
      <c r="C75" t="s">
        <v>10305</v>
      </c>
      <c r="D75" t="s">
        <v>130</v>
      </c>
      <c r="E75">
        <v>18644.25377902</v>
      </c>
      <c r="F75">
        <v>719.55</v>
      </c>
      <c r="G75">
        <v>98.585589195562093</v>
      </c>
      <c r="H75">
        <f>(Table2[[#This Row],[1Y Return vs Nifty]]-AVERAGE(Table2[1Y Return vs Nifty]))/_xlfn.STDEV.P(Table2[1Y Return vs Nifty])</f>
        <v>0.98860439499295172</v>
      </c>
      <c r="I75">
        <v>11.268910256783901</v>
      </c>
      <c r="J75">
        <f>(Table2[[#This Row],[1M Return vs Nifty]]-AVERAGE(Table2[1M Return vs Nifty]))/_xlfn.STDEV.P(Table2[1M Return vs Nifty])</f>
        <v>0.66109730931097621</v>
      </c>
      <c r="K75">
        <v>23.594398660435601</v>
      </c>
      <c r="L75">
        <f>(Table2[[#This Row],[6M Return vs Nifty]]-AVERAGE(Table2[6M Return vs Nifty]))/_xlfn.STDEV.P(Table2[6M Return vs Nifty])</f>
        <v>0.52635558374335845</v>
      </c>
      <c r="M75">
        <v>2.5602768039583901</v>
      </c>
      <c r="N75">
        <f>(Table2[[#This Row],[1W Return vs Nifty]]-AVERAGE(Table2[1W Return vs Nifty]))/_xlfn.STDEV.P(Table2[1W Return vs Nifty])</f>
        <v>0.5439575220188192</v>
      </c>
      <c r="O75">
        <v>670.03</v>
      </c>
      <c r="P75">
        <v>634.54369321776005</v>
      </c>
      <c r="Q75">
        <v>547.98708020202298</v>
      </c>
      <c r="R75">
        <v>66.735362303266001</v>
      </c>
      <c r="S75" s="2">
        <f>(Table2[[#This Row],[Close Price]]-Table2[[#This Row],[20D EMA]])/Table2[[#This Row],[20D EMA]]</f>
        <v>7.3907138486336413E-2</v>
      </c>
      <c r="T75" s="2">
        <f>(Table2[[#This Row],[Close Price]]-Table2[[#This Row],[50D EMA]])/Table2[[#This Row],[50D EMA]]</f>
        <v>0.13396446563226308</v>
      </c>
      <c r="U75" s="2">
        <f>(Table2[[#This Row],[Close Price]]-Table2[[#This Row],[200D EMA]])/Table2[[#This Row],[200D EMA]]</f>
        <v>0.31307840275126186</v>
      </c>
      <c r="V75">
        <v>1.29085235639898</v>
      </c>
      <c r="W75">
        <v>707.55</v>
      </c>
      <c r="X75">
        <v>722.95</v>
      </c>
      <c r="Y75">
        <v>700.05</v>
      </c>
      <c r="Z75">
        <v>735</v>
      </c>
      <c r="AA75">
        <v>600.6</v>
      </c>
      <c r="AB75">
        <v>735</v>
      </c>
      <c r="AC75" s="2">
        <f>(Table2[[#This Row],[Close Price]]/Table2[[#This Row],[Day Low]])-1</f>
        <v>1.6959932160271363E-2</v>
      </c>
      <c r="AD75" s="2">
        <f>(Table2[[#This Row],[Day High]]/Table2[[#This Row],[Close Price]])-1</f>
        <v>4.7251754568828908E-3</v>
      </c>
      <c r="AE75" s="2">
        <f>(Table2[[#This Row],[Close Price]]/Table2[[#This Row],[Current Week Low]])-1</f>
        <v>2.7855153203342642E-2</v>
      </c>
      <c r="AF75" s="2">
        <f>(Table2[[#This Row],[Current Week High]]/Table2[[#This Row],[Close Price]])-1</f>
        <v>2.1471753179070241E-2</v>
      </c>
      <c r="AG75" s="2">
        <f>(Table2[[#This Row],[Close Price]]/Table2[[#This Row],[Current Month Low]])-1</f>
        <v>0.19805194805194803</v>
      </c>
      <c r="AH75" s="2">
        <f>(Table2[[#This Row],[Current Month High]]/Table2[[#This Row],[Close Price]])-1</f>
        <v>2.1471753179070241E-2</v>
      </c>
      <c r="AI75">
        <v>2.1471753179070201</v>
      </c>
      <c r="AJ75">
        <v>129.96164908916501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0.38</v>
      </c>
      <c r="AM75" t="s">
        <v>10340</v>
      </c>
      <c r="AN75">
        <v>10.28</v>
      </c>
      <c r="AO75" t="s">
        <v>10340</v>
      </c>
      <c r="AP75">
        <v>0.17294808467116199</v>
      </c>
      <c r="AQ75">
        <f>(Table2[[#This Row],[Sharpe Ratio]]-AVERAGE(Table2[Sharpe Ratio]))/_xlfn.STDEV.P(Table2[Sharpe Ratio])</f>
        <v>1.2330861835626417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3.9531009936287473</v>
      </c>
      <c r="AS75">
        <f>_xlfn.RANK.AVG(Table2[[#This Row],[1Y Return vs Nifty Z-Score]],Table2[1Y Return vs Nifty Z-Score])</f>
        <v>105</v>
      </c>
      <c r="AT75">
        <f>_xlfn.RANK.AVG(Table2[[#This Row],[6M Return vs Nifty Z-Score]],Table2[6M Return vs Nifty Z-Score])</f>
        <v>180</v>
      </c>
      <c r="AU75">
        <f>_xlfn.RANK.AVG(Table2[[#This Row],[Sharpe Ratio Z-Score]],Table2[Sharpe Ratio Z-Score])</f>
        <v>83</v>
      </c>
      <c r="AV75">
        <f>(Table2[[#This Row],[Rank 1Y]]+Table2[[#This Row],[Rank 6M]]+Table2[[#This Row],[Rank Sharpe]])/3</f>
        <v>122.66666666666667</v>
      </c>
    </row>
    <row r="76" spans="1:48" x14ac:dyDescent="0.3">
      <c r="A76" t="s">
        <v>804</v>
      </c>
      <c r="B76" t="s">
        <v>805</v>
      </c>
      <c r="C76" t="s">
        <v>10298</v>
      </c>
      <c r="D76" t="s">
        <v>46</v>
      </c>
      <c r="E76">
        <v>19959.24303252</v>
      </c>
      <c r="F76">
        <v>320.35000000000002</v>
      </c>
      <c r="G76">
        <v>85.914300380466699</v>
      </c>
      <c r="H76">
        <f>(Table2[[#This Row],[1Y Return vs Nifty]]-AVERAGE(Table2[1Y Return vs Nifty]))/_xlfn.STDEV.P(Table2[1Y Return vs Nifty])</f>
        <v>0.79580806374523949</v>
      </c>
      <c r="I76">
        <v>1.9880583891525101</v>
      </c>
      <c r="J76">
        <f>(Table2[[#This Row],[1M Return vs Nifty]]-AVERAGE(Table2[1M Return vs Nifty]))/_xlfn.STDEV.P(Table2[1M Return vs Nifty])</f>
        <v>-0.14161342159871756</v>
      </c>
      <c r="K76">
        <v>29.092877685289199</v>
      </c>
      <c r="L76">
        <f>(Table2[[#This Row],[6M Return vs Nifty]]-AVERAGE(Table2[6M Return vs Nifty]))/_xlfn.STDEV.P(Table2[6M Return vs Nifty])</f>
        <v>0.71158046751606485</v>
      </c>
      <c r="M76">
        <v>-2.83003531555168</v>
      </c>
      <c r="N76">
        <f>(Table2[[#This Row],[1W Return vs Nifty]]-AVERAGE(Table2[1W Return vs Nifty]))/_xlfn.STDEV.P(Table2[1W Return vs Nifty])</f>
        <v>-0.58798505884504315</v>
      </c>
      <c r="O76">
        <v>323.5</v>
      </c>
      <c r="P76">
        <v>318.18136671772999</v>
      </c>
      <c r="Q76">
        <v>256.99751564823998</v>
      </c>
      <c r="R76">
        <v>45.6168097699179</v>
      </c>
      <c r="S76" s="2">
        <f>(Table2[[#This Row],[Close Price]]-Table2[[#This Row],[20D EMA]])/Table2[[#This Row],[20D EMA]]</f>
        <v>-9.7372488408036389E-3</v>
      </c>
      <c r="T76" s="2">
        <f>(Table2[[#This Row],[Close Price]]-Table2[[#This Row],[50D EMA]])/Table2[[#This Row],[50D EMA]]</f>
        <v>6.8157142721494068E-3</v>
      </c>
      <c r="U76" s="2">
        <f>(Table2[[#This Row],[Close Price]]-Table2[[#This Row],[200D EMA]])/Table2[[#This Row],[200D EMA]]</f>
        <v>0.24651010416175556</v>
      </c>
      <c r="V76">
        <v>0.65935923812652897</v>
      </c>
      <c r="W76">
        <v>316.39999999999998</v>
      </c>
      <c r="X76">
        <v>323.85000000000002</v>
      </c>
      <c r="Y76">
        <v>312.25</v>
      </c>
      <c r="Z76">
        <v>329.6</v>
      </c>
      <c r="AA76">
        <v>308.5</v>
      </c>
      <c r="AB76">
        <v>362.6</v>
      </c>
      <c r="AC76" s="2">
        <f>(Table2[[#This Row],[Close Price]]/Table2[[#This Row],[Day Low]])-1</f>
        <v>1.2484197218710635E-2</v>
      </c>
      <c r="AD76" s="2">
        <f>(Table2[[#This Row],[Day High]]/Table2[[#This Row],[Close Price]])-1</f>
        <v>1.092555017949115E-2</v>
      </c>
      <c r="AE76" s="2">
        <f>(Table2[[#This Row],[Close Price]]/Table2[[#This Row],[Current Week Low]])-1</f>
        <v>2.594075260208184E-2</v>
      </c>
      <c r="AF76" s="2">
        <f>(Table2[[#This Row],[Current Week High]]/Table2[[#This Row],[Close Price]])-1</f>
        <v>2.8874668331512421E-2</v>
      </c>
      <c r="AG76" s="2">
        <f>(Table2[[#This Row],[Close Price]]/Table2[[#This Row],[Current Month Low]])-1</f>
        <v>3.8411669367909296E-2</v>
      </c>
      <c r="AH76" s="2">
        <f>(Table2[[#This Row],[Current Month High]]/Table2[[#This Row],[Close Price]])-1</f>
        <v>0.13188699859528641</v>
      </c>
      <c r="AI76">
        <v>13.781801154986701</v>
      </c>
      <c r="AJ76">
        <v>134.602709630172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0.05</v>
      </c>
      <c r="AM76" t="s">
        <v>10340</v>
      </c>
      <c r="AN76">
        <v>-6.92</v>
      </c>
      <c r="AO76" t="s">
        <v>10339</v>
      </c>
      <c r="AP76">
        <v>0.16606405710093899</v>
      </c>
      <c r="AQ76">
        <f>(Table2[[#This Row],[Sharpe Ratio]]-AVERAGE(Table2[Sharpe Ratio]))/_xlfn.STDEV.P(Table2[Sharpe Ratio])</f>
        <v>1.1542691424842821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1.9320591933018259</v>
      </c>
      <c r="AS76">
        <f>_xlfn.RANK.AVG(Table2[[#This Row],[1Y Return vs Nifty Z-Score]],Table2[1Y Return vs Nifty Z-Score])</f>
        <v>125</v>
      </c>
      <c r="AT76">
        <f>_xlfn.RANK.AVG(Table2[[#This Row],[6M Return vs Nifty Z-Score]],Table2[6M Return vs Nifty Z-Score])</f>
        <v>155</v>
      </c>
      <c r="AU76">
        <f>_xlfn.RANK.AVG(Table2[[#This Row],[Sharpe Ratio Z-Score]],Table2[Sharpe Ratio Z-Score])</f>
        <v>94</v>
      </c>
      <c r="AV76">
        <f>(Table2[[#This Row],[Rank 1Y]]+Table2[[#This Row],[Rank 6M]]+Table2[[#This Row],[Rank Sharpe]])/3</f>
        <v>124.66666666666667</v>
      </c>
    </row>
    <row r="77" spans="1:48" x14ac:dyDescent="0.3">
      <c r="A77" t="s">
        <v>1046</v>
      </c>
      <c r="B77" t="s">
        <v>1047</v>
      </c>
      <c r="C77" t="s">
        <v>10305</v>
      </c>
      <c r="D77" t="s">
        <v>450</v>
      </c>
      <c r="E77">
        <v>12706.166083414</v>
      </c>
      <c r="F77">
        <v>211.16</v>
      </c>
      <c r="G77">
        <v>225.38678898034499</v>
      </c>
      <c r="H77">
        <f>(Table2[[#This Row],[1Y Return vs Nifty]]-AVERAGE(Table2[1Y Return vs Nifty]))/_xlfn.STDEV.P(Table2[1Y Return vs Nifty])</f>
        <v>2.917911387600578</v>
      </c>
      <c r="I77">
        <v>1.2832021037777701</v>
      </c>
      <c r="J77">
        <f>(Table2[[#This Row],[1M Return vs Nifty]]-AVERAGE(Table2[1M Return vs Nifty]))/_xlfn.STDEV.P(Table2[1M Return vs Nifty])</f>
        <v>-0.20257719002096353</v>
      </c>
      <c r="K77">
        <v>8.21432819013204</v>
      </c>
      <c r="L77">
        <f>(Table2[[#This Row],[6M Return vs Nifty]]-AVERAGE(Table2[6M Return vs Nifty]))/_xlfn.STDEV.P(Table2[6M Return vs Nifty])</f>
        <v>8.2538046147450934E-3</v>
      </c>
      <c r="M77">
        <v>-1.2635689542945301</v>
      </c>
      <c r="N77">
        <f>(Table2[[#This Row],[1W Return vs Nifty]]-AVERAGE(Table2[1W Return vs Nifty]))/_xlfn.STDEV.P(Table2[1W Return vs Nifty])</f>
        <v>-0.25903379656470515</v>
      </c>
      <c r="O77">
        <v>203.76</v>
      </c>
      <c r="P77">
        <v>195.29301375931101</v>
      </c>
      <c r="Q77">
        <v>159.98859887648101</v>
      </c>
      <c r="R77">
        <v>52.892793649659097</v>
      </c>
      <c r="S77" s="2">
        <f>(Table2[[#This Row],[Close Price]]-Table2[[#This Row],[20D EMA]])/Table2[[#This Row],[20D EMA]]</f>
        <v>3.6317235963879105E-2</v>
      </c>
      <c r="T77" s="2">
        <f>(Table2[[#This Row],[Close Price]]-Table2[[#This Row],[50D EMA]])/Table2[[#This Row],[50D EMA]]</f>
        <v>8.124707553668184E-2</v>
      </c>
      <c r="U77" s="2">
        <f>(Table2[[#This Row],[Close Price]]-Table2[[#This Row],[200D EMA]])/Table2[[#This Row],[200D EMA]]</f>
        <v>0.31984404815636774</v>
      </c>
      <c r="V77">
        <v>0.71252236029522098</v>
      </c>
      <c r="W77">
        <v>205.49</v>
      </c>
      <c r="X77">
        <v>214.1</v>
      </c>
      <c r="Y77">
        <v>201.08</v>
      </c>
      <c r="Z77">
        <v>214.1</v>
      </c>
      <c r="AA77">
        <v>193.66</v>
      </c>
      <c r="AB77">
        <v>223.95</v>
      </c>
      <c r="AC77" s="2">
        <f>(Table2[[#This Row],[Close Price]]/Table2[[#This Row],[Day Low]])-1</f>
        <v>2.7592583580709373E-2</v>
      </c>
      <c r="AD77" s="2">
        <f>(Table2[[#This Row],[Day High]]/Table2[[#This Row],[Close Price]])-1</f>
        <v>1.3923091494601136E-2</v>
      </c>
      <c r="AE77" s="2">
        <f>(Table2[[#This Row],[Close Price]]/Table2[[#This Row],[Current Week Low]])-1</f>
        <v>5.0129301770439616E-2</v>
      </c>
      <c r="AF77" s="2">
        <f>(Table2[[#This Row],[Current Week High]]/Table2[[#This Row],[Close Price]])-1</f>
        <v>1.3923091494601136E-2</v>
      </c>
      <c r="AG77" s="2">
        <f>(Table2[[#This Row],[Close Price]]/Table2[[#This Row],[Current Month Low]])-1</f>
        <v>9.0364556439120003E-2</v>
      </c>
      <c r="AH77" s="2">
        <f>(Table2[[#This Row],[Current Month High]]/Table2[[#This Row],[Close Price]])-1</f>
        <v>6.0570183746921691E-2</v>
      </c>
      <c r="AI77">
        <v>6.2701269179769001</v>
      </c>
      <c r="AJ77">
        <v>259.42127659574402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</v>
      </c>
      <c r="AM77" t="s">
        <v>10340</v>
      </c>
      <c r="AN77">
        <v>-1.8</v>
      </c>
      <c r="AO77" t="s">
        <v>10339</v>
      </c>
      <c r="AP77">
        <v>0.19155326125660199</v>
      </c>
      <c r="AQ77">
        <f>(Table2[[#This Row],[Sharpe Ratio]]-AVERAGE(Table2[Sharpe Ratio]))/_xlfn.STDEV.P(Table2[Sharpe Ratio])</f>
        <v>1.4461017405525243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3.910655946182179</v>
      </c>
      <c r="AS77">
        <f>_xlfn.RANK.AVG(Table2[[#This Row],[1Y Return vs Nifty Z-Score]],Table2[1Y Return vs Nifty Z-Score])</f>
        <v>13</v>
      </c>
      <c r="AT77">
        <f>_xlfn.RANK.AVG(Table2[[#This Row],[6M Return vs Nifty Z-Score]],Table2[6M Return vs Nifty Z-Score])</f>
        <v>312</v>
      </c>
      <c r="AU77">
        <f>_xlfn.RANK.AVG(Table2[[#This Row],[Sharpe Ratio Z-Score]],Table2[Sharpe Ratio Z-Score])</f>
        <v>52</v>
      </c>
      <c r="AV77">
        <f>(Table2[[#This Row],[Rank 1Y]]+Table2[[#This Row],[Rank 6M]]+Table2[[#This Row],[Rank Sharpe]])/3</f>
        <v>125.66666666666667</v>
      </c>
    </row>
    <row r="78" spans="1:48" x14ac:dyDescent="0.3">
      <c r="A78" t="s">
        <v>493</v>
      </c>
      <c r="B78" t="s">
        <v>494</v>
      </c>
      <c r="C78" t="s">
        <v>10300</v>
      </c>
      <c r="D78" t="s">
        <v>495</v>
      </c>
      <c r="E78">
        <v>42266.25</v>
      </c>
      <c r="F78">
        <v>508</v>
      </c>
      <c r="G78">
        <v>64.336912580752696</v>
      </c>
      <c r="H78">
        <f>(Table2[[#This Row],[1Y Return vs Nifty]]-AVERAGE(Table2[1Y Return vs Nifty]))/_xlfn.STDEV.P(Table2[1Y Return vs Nifty])</f>
        <v>0.46750355846570385</v>
      </c>
      <c r="I78">
        <v>-8.6870856556433704</v>
      </c>
      <c r="J78">
        <f>(Table2[[#This Row],[1M Return vs Nifty]]-AVERAGE(Table2[1M Return vs Nifty]))/_xlfn.STDEV.P(Table2[1M Return vs Nifty])</f>
        <v>-1.0649179631409063</v>
      </c>
      <c r="K78">
        <v>43.183551347399998</v>
      </c>
      <c r="L78">
        <f>(Table2[[#This Row],[6M Return vs Nifty]]-AVERAGE(Table2[6M Return vs Nifty]))/_xlfn.STDEV.P(Table2[6M Return vs Nifty])</f>
        <v>1.1862468942763456</v>
      </c>
      <c r="M78">
        <v>-1.65069658961956</v>
      </c>
      <c r="N78">
        <f>(Table2[[#This Row],[1W Return vs Nifty]]-AVERAGE(Table2[1W Return vs Nifty]))/_xlfn.STDEV.P(Table2[1W Return vs Nifty])</f>
        <v>-0.34032895071124603</v>
      </c>
      <c r="O78">
        <v>508.8</v>
      </c>
      <c r="P78">
        <v>514.40243250662502</v>
      </c>
      <c r="Q78">
        <v>421.087416111609</v>
      </c>
      <c r="R78">
        <v>43.947409869423304</v>
      </c>
      <c r="S78" s="2">
        <f>(Table2[[#This Row],[Close Price]]-Table2[[#This Row],[20D EMA]])/Table2[[#This Row],[20D EMA]]</f>
        <v>-1.5723270440251794E-3</v>
      </c>
      <c r="T78" s="2">
        <f>(Table2[[#This Row],[Close Price]]-Table2[[#This Row],[50D EMA]])/Table2[[#This Row],[50D EMA]]</f>
        <v>-1.2446349593307105E-2</v>
      </c>
      <c r="U78" s="2">
        <f>(Table2[[#This Row],[Close Price]]-Table2[[#This Row],[200D EMA]])/Table2[[#This Row],[200D EMA]]</f>
        <v>0.20640033532931523</v>
      </c>
      <c r="V78">
        <v>0.42984624984783998</v>
      </c>
      <c r="W78">
        <v>498.2</v>
      </c>
      <c r="X78">
        <v>510.85</v>
      </c>
      <c r="Y78">
        <v>490.6</v>
      </c>
      <c r="Z78">
        <v>510.85</v>
      </c>
      <c r="AA78">
        <v>479.8</v>
      </c>
      <c r="AB78">
        <v>528.35</v>
      </c>
      <c r="AC78" s="2">
        <f>(Table2[[#This Row],[Close Price]]/Table2[[#This Row],[Day Low]])-1</f>
        <v>1.967081493376166E-2</v>
      </c>
      <c r="AD78" s="2">
        <f>(Table2[[#This Row],[Day High]]/Table2[[#This Row],[Close Price]])-1</f>
        <v>5.6102362204724088E-3</v>
      </c>
      <c r="AE78" s="2">
        <f>(Table2[[#This Row],[Close Price]]/Table2[[#This Row],[Current Week Low]])-1</f>
        <v>3.5466775377089199E-2</v>
      </c>
      <c r="AF78" s="2">
        <f>(Table2[[#This Row],[Current Week High]]/Table2[[#This Row],[Close Price]])-1</f>
        <v>5.6102362204724088E-3</v>
      </c>
      <c r="AG78" s="2">
        <f>(Table2[[#This Row],[Close Price]]/Table2[[#This Row],[Current Month Low]])-1</f>
        <v>5.8774489370571059E-2</v>
      </c>
      <c r="AH78" s="2">
        <f>(Table2[[#This Row],[Current Month High]]/Table2[[#This Row],[Close Price]])-1</f>
        <v>4.0059055118110365E-2</v>
      </c>
      <c r="AI78">
        <v>22.116141732283399</v>
      </c>
      <c r="AJ78">
        <v>110.17790649565499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-0.05</v>
      </c>
      <c r="AM78" t="s">
        <v>10339</v>
      </c>
      <c r="AN78">
        <v>-0.17</v>
      </c>
      <c r="AO78" t="s">
        <v>10339</v>
      </c>
      <c r="AP78">
        <v>0.152694698292027</v>
      </c>
      <c r="AQ78">
        <f>(Table2[[#This Row],[Sharpe Ratio]]-AVERAGE(Table2[Sharpe Ratio]))/_xlfn.STDEV.P(Table2[Sharpe Ratio])</f>
        <v>1.0011998394223229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175</v>
      </c>
      <c r="AT78">
        <f>_xlfn.RANK.AVG(Table2[[#This Row],[6M Return vs Nifty Z-Score]],Table2[6M Return vs Nifty Z-Score])</f>
        <v>84</v>
      </c>
      <c r="AU78">
        <f>_xlfn.RANK.AVG(Table2[[#This Row],[Sharpe Ratio Z-Score]],Table2[Sharpe Ratio Z-Score])</f>
        <v>119</v>
      </c>
      <c r="AV78">
        <f>(Table2[[#This Row],[Rank 1Y]]+Table2[[#This Row],[Rank 6M]]+Table2[[#This Row],[Rank Sharpe]])/3</f>
        <v>126</v>
      </c>
    </row>
    <row r="79" spans="1:48" x14ac:dyDescent="0.3">
      <c r="A79" t="s">
        <v>1070</v>
      </c>
      <c r="B79" t="s">
        <v>1071</v>
      </c>
      <c r="C79" t="s">
        <v>10307</v>
      </c>
      <c r="D79" t="s">
        <v>475</v>
      </c>
      <c r="E79">
        <v>12313.34576362</v>
      </c>
      <c r="F79">
        <v>1888.45</v>
      </c>
      <c r="G79">
        <v>32.464903902415799</v>
      </c>
      <c r="H79">
        <f>(Table2[[#This Row],[1Y Return vs Nifty]]-AVERAGE(Table2[1Y Return vs Nifty]))/_xlfn.STDEV.P(Table2[1Y Return vs Nifty])</f>
        <v>-1.7435774253020841E-2</v>
      </c>
      <c r="I79">
        <v>-8.6962026182479999</v>
      </c>
      <c r="J79">
        <f>(Table2[[#This Row],[1M Return vs Nifty]]-AVERAGE(Table2[1M Return vs Nifty]))/_xlfn.STDEV.P(Table2[1M Return vs Nifty])</f>
        <v>-1.0657064989154683</v>
      </c>
      <c r="K79">
        <v>54.580358456748201</v>
      </c>
      <c r="L79">
        <f>(Table2[[#This Row],[6M Return vs Nifty]]-AVERAGE(Table2[6M Return vs Nifty]))/_xlfn.STDEV.P(Table2[6M Return vs Nifty])</f>
        <v>1.5701662040831483</v>
      </c>
      <c r="M79">
        <v>-3.81196580865823</v>
      </c>
      <c r="N79">
        <f>(Table2[[#This Row],[1W Return vs Nifty]]-AVERAGE(Table2[1W Return vs Nifty]))/_xlfn.STDEV.P(Table2[1W Return vs Nifty])</f>
        <v>-0.79418627909960926</v>
      </c>
      <c r="O79">
        <v>1976.14</v>
      </c>
      <c r="P79">
        <v>1818.4093042920799</v>
      </c>
      <c r="Q79">
        <v>1420.0704931789101</v>
      </c>
      <c r="R79">
        <v>34.111669672235699</v>
      </c>
      <c r="S79" s="2">
        <f>(Table2[[#This Row],[Close Price]]-Table2[[#This Row],[20D EMA]])/Table2[[#This Row],[20D EMA]]</f>
        <v>-4.4374386430111254E-2</v>
      </c>
      <c r="T79" s="2">
        <f>(Table2[[#This Row],[Close Price]]-Table2[[#This Row],[50D EMA]])/Table2[[#This Row],[50D EMA]]</f>
        <v>3.8517563423482087E-2</v>
      </c>
      <c r="U79" s="2">
        <f>(Table2[[#This Row],[Close Price]]-Table2[[#This Row],[200D EMA]])/Table2[[#This Row],[200D EMA]]</f>
        <v>0.3298283494170739</v>
      </c>
      <c r="V79">
        <v>0.295946021558464</v>
      </c>
      <c r="W79">
        <v>1853.65</v>
      </c>
      <c r="X79">
        <v>1909.8</v>
      </c>
      <c r="Y79">
        <v>1838.15</v>
      </c>
      <c r="Z79">
        <v>1909.8</v>
      </c>
      <c r="AA79">
        <v>1819.45</v>
      </c>
      <c r="AB79">
        <v>2029</v>
      </c>
      <c r="AC79" s="2">
        <f>(Table2[[#This Row],[Close Price]]/Table2[[#This Row],[Day Low]])-1</f>
        <v>1.8773770668680578E-2</v>
      </c>
      <c r="AD79" s="2">
        <f>(Table2[[#This Row],[Day High]]/Table2[[#This Row],[Close Price]])-1</f>
        <v>1.1305568058460613E-2</v>
      </c>
      <c r="AE79" s="2">
        <f>(Table2[[#This Row],[Close Price]]/Table2[[#This Row],[Current Week Low]])-1</f>
        <v>2.7364469711394612E-2</v>
      </c>
      <c r="AF79" s="2">
        <f>(Table2[[#This Row],[Current Week High]]/Table2[[#This Row],[Close Price]])-1</f>
        <v>1.1305568058460613E-2</v>
      </c>
      <c r="AG79" s="2">
        <f>(Table2[[#This Row],[Close Price]]/Table2[[#This Row],[Current Month Low]])-1</f>
        <v>3.7923548325043299E-2</v>
      </c>
      <c r="AH79" s="2">
        <f>(Table2[[#This Row],[Current Month High]]/Table2[[#This Row],[Close Price]])-1</f>
        <v>7.4426116656517216E-2</v>
      </c>
      <c r="AI79">
        <v>26.029283274643198</v>
      </c>
      <c r="AJ79">
        <v>110.20700275830301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-0.25</v>
      </c>
      <c r="AM79" t="s">
        <v>10339</v>
      </c>
      <c r="AN79">
        <v>-4.62</v>
      </c>
      <c r="AO79" t="s">
        <v>10339</v>
      </c>
      <c r="AP79">
        <v>0.218909191572075</v>
      </c>
      <c r="AQ79">
        <f>(Table2[[#This Row],[Sharpe Ratio]]-AVERAGE(Table2[Sharpe Ratio]))/_xlfn.STDEV.P(Table2[Sharpe Ratio])</f>
        <v>1.759306977082618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1.4521446288976676</v>
      </c>
      <c r="AS79">
        <f>_xlfn.RANK.AVG(Table2[[#This Row],[1Y Return vs Nifty Z-Score]],Table2[1Y Return vs Nifty Z-Score])</f>
        <v>297</v>
      </c>
      <c r="AT79">
        <f>_xlfn.RANK.AVG(Table2[[#This Row],[6M Return vs Nifty Z-Score]],Table2[6M Return vs Nifty Z-Score])</f>
        <v>53</v>
      </c>
      <c r="AU79">
        <f>_xlfn.RANK.AVG(Table2[[#This Row],[Sharpe Ratio Z-Score]],Table2[Sharpe Ratio Z-Score])</f>
        <v>30</v>
      </c>
      <c r="AV79">
        <f>(Table2[[#This Row],[Rank 1Y]]+Table2[[#This Row],[Rank 6M]]+Table2[[#This Row],[Rank Sharpe]])/3</f>
        <v>126.66666666666667</v>
      </c>
    </row>
    <row r="80" spans="1:48" x14ac:dyDescent="0.3">
      <c r="A80" t="s">
        <v>73</v>
      </c>
      <c r="B80" t="s">
        <v>74</v>
      </c>
      <c r="C80" t="s">
        <v>10300</v>
      </c>
      <c r="D80" t="s">
        <v>60</v>
      </c>
      <c r="E80">
        <v>332065.02762383898</v>
      </c>
      <c r="F80">
        <v>2769.4</v>
      </c>
      <c r="G80">
        <v>52.277071049996103</v>
      </c>
      <c r="H80">
        <f>(Table2[[#This Row],[1Y Return vs Nifty]]-AVERAGE(Table2[1Y Return vs Nifty]))/_xlfn.STDEV.P(Table2[1Y Return vs Nifty])</f>
        <v>0.28401052658178327</v>
      </c>
      <c r="I80">
        <v>-0.23209778046423399</v>
      </c>
      <c r="J80">
        <f>(Table2[[#This Row],[1M Return vs Nifty]]-AVERAGE(Table2[1M Return vs Nifty]))/_xlfn.STDEV.P(Table2[1M Return vs Nifty])</f>
        <v>-0.3336370857046238</v>
      </c>
      <c r="K80">
        <v>36.609709827099799</v>
      </c>
      <c r="L80">
        <f>(Table2[[#This Row],[6M Return vs Nifty]]-AVERAGE(Table2[6M Return vs Nifty]))/_xlfn.STDEV.P(Table2[6M Return vs Nifty])</f>
        <v>0.96479673941825417</v>
      </c>
      <c r="M80">
        <v>-0.65429473186379405</v>
      </c>
      <c r="N80">
        <f>(Table2[[#This Row],[1W Return vs Nifty]]-AVERAGE(Table2[1W Return vs Nifty]))/_xlfn.STDEV.P(Table2[1W Return vs Nifty])</f>
        <v>-0.13108880553239471</v>
      </c>
      <c r="O80">
        <v>2768.8</v>
      </c>
      <c r="P80">
        <v>2727.33729831135</v>
      </c>
      <c r="Q80">
        <v>2245.5669645145599</v>
      </c>
      <c r="R80">
        <v>51.437658897942498</v>
      </c>
      <c r="S80" s="2">
        <f>(Table2[[#This Row],[Close Price]]-Table2[[#This Row],[20D EMA]])/Table2[[#This Row],[20D EMA]]</f>
        <v>2.1670037561395154E-4</v>
      </c>
      <c r="T80" s="2">
        <f>(Table2[[#This Row],[Close Price]]-Table2[[#This Row],[50D EMA]])/Table2[[#This Row],[50D EMA]]</f>
        <v>1.5422625472358531E-2</v>
      </c>
      <c r="U80" s="2">
        <f>(Table2[[#This Row],[Close Price]]-Table2[[#This Row],[200D EMA]])/Table2[[#This Row],[200D EMA]]</f>
        <v>0.23327428830370278</v>
      </c>
      <c r="V80">
        <v>0.71429145175707398</v>
      </c>
      <c r="W80">
        <v>2755</v>
      </c>
      <c r="X80">
        <v>2780.95</v>
      </c>
      <c r="Y80">
        <v>2748.5</v>
      </c>
      <c r="Z80">
        <v>2859.9</v>
      </c>
      <c r="AA80">
        <v>2625.7</v>
      </c>
      <c r="AB80">
        <v>2926.5</v>
      </c>
      <c r="AC80" s="2">
        <f>(Table2[[#This Row],[Close Price]]/Table2[[#This Row],[Day Low]])-1</f>
        <v>5.2268602540834763E-3</v>
      </c>
      <c r="AD80" s="2">
        <f>(Table2[[#This Row],[Day High]]/Table2[[#This Row],[Close Price]])-1</f>
        <v>4.1705784646492994E-3</v>
      </c>
      <c r="AE80" s="2">
        <f>(Table2[[#This Row],[Close Price]]/Table2[[#This Row],[Current Week Low]])-1</f>
        <v>7.6041477169366267E-3</v>
      </c>
      <c r="AF80" s="2">
        <f>(Table2[[#This Row],[Current Week High]]/Table2[[#This Row],[Close Price]])-1</f>
        <v>3.2678558532534208E-2</v>
      </c>
      <c r="AG80" s="2">
        <f>(Table2[[#This Row],[Close Price]]/Table2[[#This Row],[Current Month Low]])-1</f>
        <v>5.4728262939406802E-2</v>
      </c>
      <c r="AH80" s="2">
        <f>(Table2[[#This Row],[Current Month High]]/Table2[[#This Row],[Close Price]])-1</f>
        <v>5.6727088900122791E-2</v>
      </c>
      <c r="AI80">
        <v>8.8141835776702493</v>
      </c>
      <c r="AJ80">
        <v>90.993103448275804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0.01</v>
      </c>
      <c r="AM80" t="s">
        <v>10340</v>
      </c>
      <c r="AN80">
        <v>0.72</v>
      </c>
      <c r="AO80" t="s">
        <v>10340</v>
      </c>
      <c r="AP80">
        <v>0.18984112881020401</v>
      </c>
      <c r="AQ80">
        <f>(Table2[[#This Row],[Sharpe Ratio]]-AVERAGE(Table2[Sharpe Ratio]))/_xlfn.STDEV.P(Table2[Sharpe Ratio])</f>
        <v>1.4264990861495916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2.2105804609126105</v>
      </c>
      <c r="AS80">
        <f>_xlfn.RANK.AVG(Table2[[#This Row],[1Y Return vs Nifty Z-Score]],Table2[1Y Return vs Nifty Z-Score])</f>
        <v>213</v>
      </c>
      <c r="AT80">
        <f>_xlfn.RANK.AVG(Table2[[#This Row],[6M Return vs Nifty Z-Score]],Table2[6M Return vs Nifty Z-Score])</f>
        <v>111</v>
      </c>
      <c r="AU80">
        <f>_xlfn.RANK.AVG(Table2[[#This Row],[Sharpe Ratio Z-Score]],Table2[Sharpe Ratio Z-Score])</f>
        <v>57</v>
      </c>
      <c r="AV80">
        <f>(Table2[[#This Row],[Rank 1Y]]+Table2[[#This Row],[Rank 6M]]+Table2[[#This Row],[Rank Sharpe]])/3</f>
        <v>127</v>
      </c>
    </row>
    <row r="81" spans="1:48" x14ac:dyDescent="0.3">
      <c r="A81" t="s">
        <v>584</v>
      </c>
      <c r="B81" t="s">
        <v>585</v>
      </c>
      <c r="C81" t="s">
        <v>10298</v>
      </c>
      <c r="D81" t="s">
        <v>46</v>
      </c>
      <c r="E81">
        <v>33103.800000000003</v>
      </c>
      <c r="F81">
        <v>181.77</v>
      </c>
      <c r="G81">
        <v>255.353344164292</v>
      </c>
      <c r="H81">
        <f>(Table2[[#This Row],[1Y Return vs Nifty]]-AVERAGE(Table2[1Y Return vs Nifty]))/_xlfn.STDEV.P(Table2[1Y Return vs Nifty])</f>
        <v>3.3738588436095034</v>
      </c>
      <c r="I81">
        <v>7.1051256314146203</v>
      </c>
      <c r="J81">
        <f>(Table2[[#This Row],[1M Return vs Nifty]]-AVERAGE(Table2[1M Return vs Nifty]))/_xlfn.STDEV.P(Table2[1M Return vs Nifty])</f>
        <v>0.30096715664281087</v>
      </c>
      <c r="K81">
        <v>18.271110586605001</v>
      </c>
      <c r="L81">
        <f>(Table2[[#This Row],[6M Return vs Nifty]]-AVERAGE(Table2[6M Return vs Nifty]))/_xlfn.STDEV.P(Table2[6M Return vs Nifty])</f>
        <v>0.34703228173437051</v>
      </c>
      <c r="M81">
        <v>2.1973554350463398</v>
      </c>
      <c r="N81">
        <f>(Table2[[#This Row],[1W Return vs Nifty]]-AVERAGE(Table2[1W Return vs Nifty]))/_xlfn.STDEV.P(Table2[1W Return vs Nifty])</f>
        <v>0.46774558069355682</v>
      </c>
      <c r="O81">
        <v>178.54</v>
      </c>
      <c r="P81">
        <v>171.28228194758299</v>
      </c>
      <c r="Q81">
        <v>132.55584394399401</v>
      </c>
      <c r="R81">
        <v>57.782472116740301</v>
      </c>
      <c r="S81" s="2">
        <f>(Table2[[#This Row],[Close Price]]-Table2[[#This Row],[20D EMA]])/Table2[[#This Row],[20D EMA]]</f>
        <v>1.809118404839262E-2</v>
      </c>
      <c r="T81" s="2">
        <f>(Table2[[#This Row],[Close Price]]-Table2[[#This Row],[50D EMA]])/Table2[[#This Row],[50D EMA]]</f>
        <v>6.1230606768927498E-2</v>
      </c>
      <c r="U81" s="2">
        <f>(Table2[[#This Row],[Close Price]]-Table2[[#This Row],[200D EMA]])/Table2[[#This Row],[200D EMA]]</f>
        <v>0.37127111556695613</v>
      </c>
      <c r="V81">
        <v>0.99990571242357795</v>
      </c>
      <c r="W81">
        <v>180.4</v>
      </c>
      <c r="X81">
        <v>184.57</v>
      </c>
      <c r="Y81">
        <v>180.4</v>
      </c>
      <c r="Z81">
        <v>193.35</v>
      </c>
      <c r="AA81">
        <v>163</v>
      </c>
      <c r="AB81">
        <v>193.35</v>
      </c>
      <c r="AC81" s="2">
        <f>(Table2[[#This Row],[Close Price]]/Table2[[#This Row],[Day Low]])-1</f>
        <v>7.5942350332594E-3</v>
      </c>
      <c r="AD81" s="2">
        <f>(Table2[[#This Row],[Day High]]/Table2[[#This Row],[Close Price]])-1</f>
        <v>1.5404082081751591E-2</v>
      </c>
      <c r="AE81" s="2">
        <f>(Table2[[#This Row],[Close Price]]/Table2[[#This Row],[Current Week Low]])-1</f>
        <v>7.5942350332594E-3</v>
      </c>
      <c r="AF81" s="2">
        <f>(Table2[[#This Row],[Current Week High]]/Table2[[#This Row],[Close Price]])-1</f>
        <v>6.3706882323815828E-2</v>
      </c>
      <c r="AG81" s="2">
        <f>(Table2[[#This Row],[Close Price]]/Table2[[#This Row],[Current Month Low]])-1</f>
        <v>0.11515337423312899</v>
      </c>
      <c r="AH81" s="2">
        <f>(Table2[[#This Row],[Current Month High]]/Table2[[#This Row],[Close Price]])-1</f>
        <v>6.3706882323815828E-2</v>
      </c>
      <c r="AI81">
        <v>9.0939098861198193</v>
      </c>
      <c r="AJ81">
        <v>286.33368756641801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0.25</v>
      </c>
      <c r="AM81" t="s">
        <v>10340</v>
      </c>
      <c r="AN81">
        <v>-0.02</v>
      </c>
      <c r="AO81" t="s">
        <v>10339</v>
      </c>
      <c r="AP81">
        <v>0.140595656334005</v>
      </c>
      <c r="AQ81">
        <f>(Table2[[#This Row],[Sharpe Ratio]]-AVERAGE(Table2[Sharpe Ratio]))/_xlfn.STDEV.P(Table2[Sharpe Ratio])</f>
        <v>0.86267472788164878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5.3522785905618901</v>
      </c>
      <c r="AS81">
        <f>_xlfn.RANK.AVG(Table2[[#This Row],[1Y Return vs Nifty Z-Score]],Table2[1Y Return vs Nifty Z-Score])</f>
        <v>10</v>
      </c>
      <c r="AT81">
        <f>_xlfn.RANK.AVG(Table2[[#This Row],[6M Return vs Nifty Z-Score]],Table2[6M Return vs Nifty Z-Score])</f>
        <v>227</v>
      </c>
      <c r="AU81">
        <f>_xlfn.RANK.AVG(Table2[[#This Row],[Sharpe Ratio Z-Score]],Table2[Sharpe Ratio Z-Score])</f>
        <v>144</v>
      </c>
      <c r="AV81">
        <f>(Table2[[#This Row],[Rank 1Y]]+Table2[[#This Row],[Rank 6M]]+Table2[[#This Row],[Rank Sharpe]])/3</f>
        <v>127</v>
      </c>
    </row>
    <row r="82" spans="1:48" x14ac:dyDescent="0.3">
      <c r="A82" t="s">
        <v>1372</v>
      </c>
      <c r="B82" t="s">
        <v>1373</v>
      </c>
      <c r="C82" t="s">
        <v>10305</v>
      </c>
      <c r="D82" t="s">
        <v>729</v>
      </c>
      <c r="E82">
        <v>8088.5904613499997</v>
      </c>
      <c r="F82">
        <v>246.6</v>
      </c>
      <c r="G82">
        <v>81.525466484059706</v>
      </c>
      <c r="H82">
        <f>(Table2[[#This Row],[1Y Return vs Nifty]]-AVERAGE(Table2[1Y Return vs Nifty]))/_xlfn.STDEV.P(Table2[1Y Return vs Nifty])</f>
        <v>0.72903103056177632</v>
      </c>
      <c r="I82">
        <v>-6.8732763167017303</v>
      </c>
      <c r="J82">
        <f>(Table2[[#This Row],[1M Return vs Nifty]]-AVERAGE(Table2[1M Return vs Nifty]))/_xlfn.STDEV.P(Table2[1M Return vs Nifty])</f>
        <v>-0.90803966781215462</v>
      </c>
      <c r="K82">
        <v>22.849531930194601</v>
      </c>
      <c r="L82">
        <f>(Table2[[#This Row],[6M Return vs Nifty]]-AVERAGE(Table2[6M Return vs Nifty]))/_xlfn.STDEV.P(Table2[6M Return vs Nifty])</f>
        <v>0.50126358049820308</v>
      </c>
      <c r="M82">
        <v>-3.4233966387443902</v>
      </c>
      <c r="N82">
        <f>(Table2[[#This Row],[1W Return vs Nifty]]-AVERAGE(Table2[1W Return vs Nifty]))/_xlfn.STDEV.P(Table2[1W Return vs Nifty])</f>
        <v>-0.7125884088307578</v>
      </c>
      <c r="O82">
        <v>253.93</v>
      </c>
      <c r="P82">
        <v>245.074687956361</v>
      </c>
      <c r="Q82">
        <v>195.43772366093799</v>
      </c>
      <c r="R82">
        <v>46.925279757336398</v>
      </c>
      <c r="S82" s="2">
        <f>(Table2[[#This Row],[Close Price]]-Table2[[#This Row],[20D EMA]])/Table2[[#This Row],[20D EMA]]</f>
        <v>-2.8866222974835633E-2</v>
      </c>
      <c r="T82" s="2">
        <f>(Table2[[#This Row],[Close Price]]-Table2[[#This Row],[50D EMA]])/Table2[[#This Row],[50D EMA]]</f>
        <v>6.2238661053017185E-3</v>
      </c>
      <c r="U82" s="2">
        <f>(Table2[[#This Row],[Close Price]]-Table2[[#This Row],[200D EMA]])/Table2[[#This Row],[200D EMA]]</f>
        <v>0.2617830139478225</v>
      </c>
      <c r="V82">
        <v>0.45742209075486101</v>
      </c>
      <c r="W82">
        <v>246</v>
      </c>
      <c r="X82">
        <v>255.05</v>
      </c>
      <c r="Y82">
        <v>246</v>
      </c>
      <c r="Z82">
        <v>256</v>
      </c>
      <c r="AA82">
        <v>237</v>
      </c>
      <c r="AB82">
        <v>272.45</v>
      </c>
      <c r="AC82" s="2">
        <f>(Table2[[#This Row],[Close Price]]/Table2[[#This Row],[Day Low]])-1</f>
        <v>2.4390243902439046E-3</v>
      </c>
      <c r="AD82" s="2">
        <f>(Table2[[#This Row],[Day High]]/Table2[[#This Row],[Close Price]])-1</f>
        <v>3.4266017842660146E-2</v>
      </c>
      <c r="AE82" s="2">
        <f>(Table2[[#This Row],[Close Price]]/Table2[[#This Row],[Current Week Low]])-1</f>
        <v>2.4390243902439046E-3</v>
      </c>
      <c r="AF82" s="2">
        <f>(Table2[[#This Row],[Current Week High]]/Table2[[#This Row],[Close Price]])-1</f>
        <v>3.811841038118402E-2</v>
      </c>
      <c r="AG82" s="2">
        <f>(Table2[[#This Row],[Close Price]]/Table2[[#This Row],[Current Month Low]])-1</f>
        <v>4.0506329113924044E-2</v>
      </c>
      <c r="AH82" s="2">
        <f>(Table2[[#This Row],[Current Month High]]/Table2[[#This Row],[Close Price]])-1</f>
        <v>0.10482562854825628</v>
      </c>
      <c r="AI82">
        <v>20.231143552311401</v>
      </c>
      <c r="AJ82">
        <v>122.764227642276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0.14000000000000001</v>
      </c>
      <c r="AM82" t="s">
        <v>10340</v>
      </c>
      <c r="AN82">
        <v>-5.54</v>
      </c>
      <c r="AO82" t="s">
        <v>10339</v>
      </c>
      <c r="AP82">
        <v>0.18794759491488899</v>
      </c>
      <c r="AQ82">
        <f>(Table2[[#This Row],[Sharpe Ratio]]-AVERAGE(Table2[Sharpe Ratio]))/_xlfn.STDEV.P(Table2[Sharpe Ratio])</f>
        <v>1.4048195188776849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1.0144860532947519</v>
      </c>
      <c r="AS82">
        <f>_xlfn.RANK.AVG(Table2[[#This Row],[1Y Return vs Nifty Z-Score]],Table2[1Y Return vs Nifty Z-Score])</f>
        <v>131</v>
      </c>
      <c r="AT82">
        <f>_xlfn.RANK.AVG(Table2[[#This Row],[6M Return vs Nifty Z-Score]],Table2[6M Return vs Nifty Z-Score])</f>
        <v>190</v>
      </c>
      <c r="AU82">
        <f>_xlfn.RANK.AVG(Table2[[#This Row],[Sharpe Ratio Z-Score]],Table2[Sharpe Ratio Z-Score])</f>
        <v>61</v>
      </c>
      <c r="AV82">
        <f>(Table2[[#This Row],[Rank 1Y]]+Table2[[#This Row],[Rank 6M]]+Table2[[#This Row],[Rank Sharpe]])/3</f>
        <v>127.33333333333333</v>
      </c>
    </row>
    <row r="83" spans="1:48" x14ac:dyDescent="0.3">
      <c r="A83" t="s">
        <v>362</v>
      </c>
      <c r="B83" t="s">
        <v>363</v>
      </c>
      <c r="C83" t="s">
        <v>10300</v>
      </c>
      <c r="D83" t="s">
        <v>203</v>
      </c>
      <c r="E83">
        <v>66548.460454725006</v>
      </c>
      <c r="F83">
        <v>1167.95</v>
      </c>
      <c r="G83">
        <v>56.495663989577203</v>
      </c>
      <c r="H83">
        <f>(Table2[[#This Row],[1Y Return vs Nifty]]-AVERAGE(Table2[1Y Return vs Nifty]))/_xlfn.STDEV.P(Table2[1Y Return vs Nifty])</f>
        <v>0.34819730770935203</v>
      </c>
      <c r="I83">
        <v>20.594665554303599</v>
      </c>
      <c r="J83">
        <f>(Table2[[#This Row],[1M Return vs Nifty]]-AVERAGE(Table2[1M Return vs Nifty]))/_xlfn.STDEV.P(Table2[1M Return vs Nifty])</f>
        <v>1.4676917855427678</v>
      </c>
      <c r="K83">
        <v>71.734281794099203</v>
      </c>
      <c r="L83">
        <f>(Table2[[#This Row],[6M Return vs Nifty]]-AVERAGE(Table2[6M Return vs Nifty]))/_xlfn.STDEV.P(Table2[6M Return vs Nifty])</f>
        <v>2.1480229972153833</v>
      </c>
      <c r="M83">
        <v>8.0122607850218195</v>
      </c>
      <c r="N83">
        <f>(Table2[[#This Row],[1W Return vs Nifty]]-AVERAGE(Table2[1W Return vs Nifty]))/_xlfn.STDEV.P(Table2[1W Return vs Nifty])</f>
        <v>1.6888509310695534</v>
      </c>
      <c r="O83">
        <v>1074.57</v>
      </c>
      <c r="P83">
        <v>1018.86542274379</v>
      </c>
      <c r="Q83">
        <v>823.94988689924696</v>
      </c>
      <c r="R83">
        <v>75.907146007810098</v>
      </c>
      <c r="S83" s="2">
        <f>(Table2[[#This Row],[Close Price]]-Table2[[#This Row],[20D EMA]])/Table2[[#This Row],[20D EMA]]</f>
        <v>8.6899876229561704E-2</v>
      </c>
      <c r="T83" s="2">
        <f>(Table2[[#This Row],[Close Price]]-Table2[[#This Row],[50D EMA]])/Table2[[#This Row],[50D EMA]]</f>
        <v>0.14632411104376028</v>
      </c>
      <c r="U83" s="2">
        <f>(Table2[[#This Row],[Close Price]]-Table2[[#This Row],[200D EMA]])/Table2[[#This Row],[200D EMA]]</f>
        <v>0.41750125653311437</v>
      </c>
      <c r="V83">
        <v>0.76110556457628598</v>
      </c>
      <c r="W83">
        <v>1146.7</v>
      </c>
      <c r="X83">
        <v>1192</v>
      </c>
      <c r="Y83">
        <v>1142.5</v>
      </c>
      <c r="Z83">
        <v>1192</v>
      </c>
      <c r="AA83">
        <v>900</v>
      </c>
      <c r="AB83">
        <v>1192</v>
      </c>
      <c r="AC83" s="2">
        <f>(Table2[[#This Row],[Close Price]]/Table2[[#This Row],[Day Low]])-1</f>
        <v>1.8531438039591785E-2</v>
      </c>
      <c r="AD83" s="2">
        <f>(Table2[[#This Row],[Day High]]/Table2[[#This Row],[Close Price]])-1</f>
        <v>2.0591634915878121E-2</v>
      </c>
      <c r="AE83" s="2">
        <f>(Table2[[#This Row],[Close Price]]/Table2[[#This Row],[Current Week Low]])-1</f>
        <v>2.2275711159737366E-2</v>
      </c>
      <c r="AF83" s="2">
        <f>(Table2[[#This Row],[Current Week High]]/Table2[[#This Row],[Close Price]])-1</f>
        <v>2.0591634915878121E-2</v>
      </c>
      <c r="AG83" s="2">
        <f>(Table2[[#This Row],[Close Price]]/Table2[[#This Row],[Current Month Low]])-1</f>
        <v>0.29772222222222222</v>
      </c>
      <c r="AH83" s="2">
        <f>(Table2[[#This Row],[Current Month High]]/Table2[[#This Row],[Close Price]])-1</f>
        <v>2.0591634915878121E-2</v>
      </c>
      <c r="AI83">
        <v>3.3691510766727899</v>
      </c>
      <c r="AJ83">
        <v>112.896463725847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0.26</v>
      </c>
      <c r="AM83" t="s">
        <v>10340</v>
      </c>
      <c r="AN83">
        <v>14.68</v>
      </c>
      <c r="AO83" t="s">
        <v>10340</v>
      </c>
      <c r="AP83">
        <v>0.134405154391842</v>
      </c>
      <c r="AQ83">
        <f>(Table2[[#This Row],[Sharpe Ratio]]-AVERAGE(Table2[Sharpe Ratio]))/_xlfn.STDEV.P(Table2[Sharpe Ratio])</f>
        <v>0.79179804400815268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6.4445610655452095</v>
      </c>
      <c r="AS83">
        <f>_xlfn.RANK.AVG(Table2[[#This Row],[1Y Return vs Nifty Z-Score]],Table2[1Y Return vs Nifty Z-Score])</f>
        <v>204</v>
      </c>
      <c r="AT83">
        <f>_xlfn.RANK.AVG(Table2[[#This Row],[6M Return vs Nifty Z-Score]],Table2[6M Return vs Nifty Z-Score])</f>
        <v>24</v>
      </c>
      <c r="AU83">
        <f>_xlfn.RANK.AVG(Table2[[#This Row],[Sharpe Ratio Z-Score]],Table2[Sharpe Ratio Z-Score])</f>
        <v>156</v>
      </c>
      <c r="AV83">
        <f>(Table2[[#This Row],[Rank 1Y]]+Table2[[#This Row],[Rank 6M]]+Table2[[#This Row],[Rank Sharpe]])/3</f>
        <v>128</v>
      </c>
    </row>
    <row r="84" spans="1:48" x14ac:dyDescent="0.3">
      <c r="A84" t="s">
        <v>548</v>
      </c>
      <c r="B84" t="s">
        <v>549</v>
      </c>
      <c r="C84" t="s">
        <v>10295</v>
      </c>
      <c r="D84" t="s">
        <v>550</v>
      </c>
      <c r="E84">
        <v>36592.229837699997</v>
      </c>
      <c r="F84">
        <v>2689.9</v>
      </c>
      <c r="G84">
        <v>174.49539754936501</v>
      </c>
      <c r="H84">
        <f>(Table2[[#This Row],[1Y Return vs Nifty]]-AVERAGE(Table2[1Y Return vs Nifty]))/_xlfn.STDEV.P(Table2[1Y Return vs Nifty])</f>
        <v>2.1435881357861697</v>
      </c>
      <c r="I84">
        <v>20.773026140811702</v>
      </c>
      <c r="J84">
        <f>(Table2[[#This Row],[1M Return vs Nifty]]-AVERAGE(Table2[1M Return vs Nifty]))/_xlfn.STDEV.P(Table2[1M Return vs Nifty])</f>
        <v>1.4831183820237159</v>
      </c>
      <c r="K84">
        <v>9.0636387257932807</v>
      </c>
      <c r="L84">
        <f>(Table2[[#This Row],[6M Return vs Nifty]]-AVERAGE(Table2[6M Return vs Nifty]))/_xlfn.STDEV.P(Table2[6M Return vs Nifty])</f>
        <v>3.6864161141289632E-2</v>
      </c>
      <c r="M84">
        <v>0.97847183260109905</v>
      </c>
      <c r="N84">
        <f>(Table2[[#This Row],[1W Return vs Nifty]]-AVERAGE(Table2[1W Return vs Nifty]))/_xlfn.STDEV.P(Table2[1W Return vs Nifty])</f>
        <v>0.21178521696420929</v>
      </c>
      <c r="O84">
        <v>2555.7600000000002</v>
      </c>
      <c r="P84">
        <v>2533.1003165914299</v>
      </c>
      <c r="Q84">
        <v>2296.79882434503</v>
      </c>
      <c r="R84">
        <v>66.421032570019094</v>
      </c>
      <c r="S84" s="2">
        <f>(Table2[[#This Row],[Close Price]]-Table2[[#This Row],[20D EMA]])/Table2[[#This Row],[20D EMA]]</f>
        <v>5.2485366388080205E-2</v>
      </c>
      <c r="T84" s="2">
        <f>(Table2[[#This Row],[Close Price]]-Table2[[#This Row],[50D EMA]])/Table2[[#This Row],[50D EMA]]</f>
        <v>6.1900305480030005E-2</v>
      </c>
      <c r="U84" s="2">
        <f>(Table2[[#This Row],[Close Price]]-Table2[[#This Row],[200D EMA]])/Table2[[#This Row],[200D EMA]]</f>
        <v>0.17115176631417398</v>
      </c>
      <c r="V84">
        <v>1.1889695268006399</v>
      </c>
      <c r="W84">
        <v>2662.3</v>
      </c>
      <c r="X84">
        <v>2754.5</v>
      </c>
      <c r="Y84">
        <v>2646</v>
      </c>
      <c r="Z84">
        <v>2763</v>
      </c>
      <c r="AA84">
        <v>2306.1</v>
      </c>
      <c r="AB84">
        <v>2763</v>
      </c>
      <c r="AC84" s="2">
        <f>(Table2[[#This Row],[Close Price]]/Table2[[#This Row],[Day Low]])-1</f>
        <v>1.0366975923074007E-2</v>
      </c>
      <c r="AD84" s="2">
        <f>(Table2[[#This Row],[Day High]]/Table2[[#This Row],[Close Price]])-1</f>
        <v>2.4015762667757068E-2</v>
      </c>
      <c r="AE84" s="2">
        <f>(Table2[[#This Row],[Close Price]]/Table2[[#This Row],[Current Week Low]])-1</f>
        <v>1.6591080876795283E-2</v>
      </c>
      <c r="AF84" s="2">
        <f>(Table2[[#This Row],[Current Week High]]/Table2[[#This Row],[Close Price]])-1</f>
        <v>2.7175731439830431E-2</v>
      </c>
      <c r="AG84" s="2">
        <f>(Table2[[#This Row],[Close Price]]/Table2[[#This Row],[Current Month Low]])-1</f>
        <v>0.16642816876978461</v>
      </c>
      <c r="AH84" s="2">
        <f>(Table2[[#This Row],[Current Month High]]/Table2[[#This Row],[Close Price]])-1</f>
        <v>2.7175731439830431E-2</v>
      </c>
      <c r="AI84">
        <v>21.368824119855699</v>
      </c>
      <c r="AJ84">
        <v>211.45718751809099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-0.06</v>
      </c>
      <c r="AM84" t="s">
        <v>10339</v>
      </c>
      <c r="AN84">
        <v>4.92</v>
      </c>
      <c r="AO84" t="s">
        <v>10340</v>
      </c>
      <c r="AP84">
        <v>0.18739888286975401</v>
      </c>
      <c r="AQ84">
        <f>(Table2[[#This Row],[Sharpe Ratio]]-AVERAGE(Table2[Sharpe Ratio]))/_xlfn.STDEV.P(Table2[Sharpe Ratio])</f>
        <v>1.3985371704471432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5.2738930663625272</v>
      </c>
      <c r="AS84">
        <f>_xlfn.RANK.AVG(Table2[[#This Row],[1Y Return vs Nifty Z-Score]],Table2[1Y Return vs Nifty Z-Score])</f>
        <v>28</v>
      </c>
      <c r="AT84">
        <f>_xlfn.RANK.AVG(Table2[[#This Row],[6M Return vs Nifty Z-Score]],Table2[6M Return vs Nifty Z-Score])</f>
        <v>301</v>
      </c>
      <c r="AU84">
        <f>_xlfn.RANK.AVG(Table2[[#This Row],[Sharpe Ratio Z-Score]],Table2[Sharpe Ratio Z-Score])</f>
        <v>62</v>
      </c>
      <c r="AV84">
        <f>(Table2[[#This Row],[Rank 1Y]]+Table2[[#This Row],[Rank 6M]]+Table2[[#This Row],[Rank Sharpe]])/3</f>
        <v>130.33333333333334</v>
      </c>
    </row>
    <row r="85" spans="1:48" x14ac:dyDescent="0.3">
      <c r="A85" t="s">
        <v>154</v>
      </c>
      <c r="B85" t="s">
        <v>155</v>
      </c>
      <c r="C85" t="s">
        <v>10295</v>
      </c>
      <c r="D85" t="s">
        <v>124</v>
      </c>
      <c r="E85">
        <v>172001.30373119999</v>
      </c>
      <c r="F85">
        <v>515.65</v>
      </c>
      <c r="G85">
        <v>110.948024882786</v>
      </c>
      <c r="H85">
        <f>(Table2[[#This Row],[1Y Return vs Nifty]]-AVERAGE(Table2[1Y Return vs Nifty]))/_xlfn.STDEV.P(Table2[1Y Return vs Nifty])</f>
        <v>1.1767014607739132</v>
      </c>
      <c r="I85">
        <v>-2.2540345277251799</v>
      </c>
      <c r="J85">
        <f>(Table2[[#This Row],[1M Return vs Nifty]]-AVERAGE(Table2[1M Return vs Nifty]))/_xlfn.STDEV.P(Table2[1M Return vs Nifty])</f>
        <v>-0.5085165415342775</v>
      </c>
      <c r="K85">
        <v>12.7255864888091</v>
      </c>
      <c r="L85">
        <f>(Table2[[#This Row],[6M Return vs Nifty]]-AVERAGE(Table2[6M Return vs Nifty]))/_xlfn.STDEV.P(Table2[6M Return vs Nifty])</f>
        <v>0.16022261094539478</v>
      </c>
      <c r="M85">
        <v>5.1914974656892596</v>
      </c>
      <c r="N85">
        <f>(Table2[[#This Row],[1W Return vs Nifty]]-AVERAGE(Table2[1W Return vs Nifty]))/_xlfn.STDEV.P(Table2[1W Return vs Nifty])</f>
        <v>1.0965026512483058</v>
      </c>
      <c r="O85">
        <v>511.25</v>
      </c>
      <c r="P85">
        <v>507.10265703662401</v>
      </c>
      <c r="Q85">
        <v>424.99036992617198</v>
      </c>
      <c r="R85">
        <v>59.790219154248199</v>
      </c>
      <c r="S85" s="2">
        <f>(Table2[[#This Row],[Close Price]]-Table2[[#This Row],[20D EMA]])/Table2[[#This Row],[20D EMA]]</f>
        <v>8.6063569682151148E-3</v>
      </c>
      <c r="T85" s="2">
        <f>(Table2[[#This Row],[Close Price]]-Table2[[#This Row],[50D EMA]])/Table2[[#This Row],[50D EMA]]</f>
        <v>1.6855251781413286E-2</v>
      </c>
      <c r="U85" s="2">
        <f>(Table2[[#This Row],[Close Price]]-Table2[[#This Row],[200D EMA]])/Table2[[#This Row],[200D EMA]]</f>
        <v>0.21332161029808067</v>
      </c>
      <c r="V85">
        <v>0.58408640349049401</v>
      </c>
      <c r="W85">
        <v>511.6</v>
      </c>
      <c r="X85">
        <v>524.29999999999995</v>
      </c>
      <c r="Y85">
        <v>503.15</v>
      </c>
      <c r="Z85">
        <v>524.29999999999995</v>
      </c>
      <c r="AA85">
        <v>471.35</v>
      </c>
      <c r="AB85">
        <v>559.5</v>
      </c>
      <c r="AC85" s="2">
        <f>(Table2[[#This Row],[Close Price]]/Table2[[#This Row],[Day Low]])-1</f>
        <v>7.9163408913212052E-3</v>
      </c>
      <c r="AD85" s="2">
        <f>(Table2[[#This Row],[Day High]]/Table2[[#This Row],[Close Price]])-1</f>
        <v>1.6774944245127488E-2</v>
      </c>
      <c r="AE85" s="2">
        <f>(Table2[[#This Row],[Close Price]]/Table2[[#This Row],[Current Week Low]])-1</f>
        <v>2.4843486037960938E-2</v>
      </c>
      <c r="AF85" s="2">
        <f>(Table2[[#This Row],[Current Week High]]/Table2[[#This Row],[Close Price]])-1</f>
        <v>1.6774944245127488E-2</v>
      </c>
      <c r="AG85" s="2">
        <f>(Table2[[#This Row],[Close Price]]/Table2[[#This Row],[Current Month Low]])-1</f>
        <v>9.3985361196562867E-2</v>
      </c>
      <c r="AH85" s="2">
        <f>(Table2[[#This Row],[Current Month High]]/Table2[[#This Row],[Close Price]])-1</f>
        <v>8.5038301173276487E-2</v>
      </c>
      <c r="AI85">
        <v>12.4793949384272</v>
      </c>
      <c r="AJ85">
        <v>157.24619605886701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-0.02</v>
      </c>
      <c r="AM85" t="s">
        <v>10339</v>
      </c>
      <c r="AN85">
        <v>-2.02</v>
      </c>
      <c r="AO85" t="s">
        <v>10339</v>
      </c>
      <c r="AP85">
        <v>0.201467090736794</v>
      </c>
      <c r="AQ85">
        <f>(Table2[[#This Row],[Sharpe Ratio]]-AVERAGE(Table2[Sharpe Ratio]))/_xlfn.STDEV.P(Table2[Sharpe Ratio])</f>
        <v>1.5596077800640475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3.4845179614973834</v>
      </c>
      <c r="AS85">
        <f>_xlfn.RANK.AVG(Table2[[#This Row],[1Y Return vs Nifty Z-Score]],Table2[1Y Return vs Nifty Z-Score])</f>
        <v>82</v>
      </c>
      <c r="AT85">
        <f>_xlfn.RANK.AVG(Table2[[#This Row],[6M Return vs Nifty Z-Score]],Table2[6M Return vs Nifty Z-Score])</f>
        <v>274</v>
      </c>
      <c r="AU85">
        <f>_xlfn.RANK.AVG(Table2[[#This Row],[Sharpe Ratio Z-Score]],Table2[Sharpe Ratio Z-Score])</f>
        <v>37</v>
      </c>
      <c r="AV85">
        <f>(Table2[[#This Row],[Rank 1Y]]+Table2[[#This Row],[Rank 6M]]+Table2[[#This Row],[Rank Sharpe]])/3</f>
        <v>131</v>
      </c>
    </row>
    <row r="86" spans="1:48" x14ac:dyDescent="0.3">
      <c r="A86" t="s">
        <v>1094</v>
      </c>
      <c r="B86" t="s">
        <v>1095</v>
      </c>
      <c r="C86" t="s">
        <v>10299</v>
      </c>
      <c r="D86" t="s">
        <v>51</v>
      </c>
      <c r="E86">
        <v>11740.764972450001</v>
      </c>
      <c r="F86">
        <v>1326.9</v>
      </c>
      <c r="G86">
        <v>189.45103564455701</v>
      </c>
      <c r="H86">
        <f>(Table2[[#This Row],[1Y Return vs Nifty]]-AVERAGE(Table2[1Y Return vs Nifty]))/_xlfn.STDEV.P(Table2[1Y Return vs Nifty])</f>
        <v>2.3711413230189109</v>
      </c>
      <c r="I86">
        <v>34.004180085485501</v>
      </c>
      <c r="J86">
        <f>(Table2[[#This Row],[1M Return vs Nifty]]-AVERAGE(Table2[1M Return vs Nifty]))/_xlfn.STDEV.P(Table2[1M Return vs Nifty])</f>
        <v>2.6274949333562136</v>
      </c>
      <c r="K86">
        <v>47.537425093789402</v>
      </c>
      <c r="L86">
        <f>(Table2[[#This Row],[6M Return vs Nifty]]-AVERAGE(Table2[6M Return vs Nifty]))/_xlfn.STDEV.P(Table2[6M Return vs Nifty])</f>
        <v>1.3329139552928215</v>
      </c>
      <c r="M86">
        <v>5.7951631514981301</v>
      </c>
      <c r="N86">
        <f>(Table2[[#This Row],[1W Return vs Nifty]]-AVERAGE(Table2[1W Return vs Nifty]))/_xlfn.STDEV.P(Table2[1W Return vs Nifty])</f>
        <v>1.2232698734839549</v>
      </c>
      <c r="O86">
        <v>1151.1199999999999</v>
      </c>
      <c r="P86">
        <v>1044.35924192073</v>
      </c>
      <c r="Q86">
        <v>825.68111169361396</v>
      </c>
      <c r="R86">
        <v>76.654535785855998</v>
      </c>
      <c r="S86" s="2">
        <f>(Table2[[#This Row],[Close Price]]-Table2[[#This Row],[20D EMA]])/Table2[[#This Row],[20D EMA]]</f>
        <v>0.15270345402738222</v>
      </c>
      <c r="T86" s="2">
        <f>(Table2[[#This Row],[Close Price]]-Table2[[#This Row],[50D EMA]])/Table2[[#This Row],[50D EMA]]</f>
        <v>0.27053981689254369</v>
      </c>
      <c r="U86" s="2">
        <f>(Table2[[#This Row],[Close Price]]-Table2[[#This Row],[200D EMA]])/Table2[[#This Row],[200D EMA]]</f>
        <v>0.60703688289332425</v>
      </c>
      <c r="V86">
        <v>1.2762431331230599</v>
      </c>
      <c r="W86">
        <v>1280</v>
      </c>
      <c r="X86">
        <v>1342</v>
      </c>
      <c r="Y86">
        <v>1254.75</v>
      </c>
      <c r="Z86">
        <v>1342</v>
      </c>
      <c r="AA86">
        <v>1025.55</v>
      </c>
      <c r="AB86">
        <v>1342</v>
      </c>
      <c r="AC86" s="2">
        <f>(Table2[[#This Row],[Close Price]]/Table2[[#This Row],[Day Low]])-1</f>
        <v>3.6640624999999982E-2</v>
      </c>
      <c r="AD86" s="2">
        <f>(Table2[[#This Row],[Day High]]/Table2[[#This Row],[Close Price]])-1</f>
        <v>1.1379908056371901E-2</v>
      </c>
      <c r="AE86" s="2">
        <f>(Table2[[#This Row],[Close Price]]/Table2[[#This Row],[Current Week Low]])-1</f>
        <v>5.7501494321578139E-2</v>
      </c>
      <c r="AF86" s="2">
        <f>(Table2[[#This Row],[Current Week High]]/Table2[[#This Row],[Close Price]])-1</f>
        <v>1.1379908056371901E-2</v>
      </c>
      <c r="AG86" s="2">
        <f>(Table2[[#This Row],[Close Price]]/Table2[[#This Row],[Current Month Low]])-1</f>
        <v>0.29384232850665515</v>
      </c>
      <c r="AH86" s="2">
        <f>(Table2[[#This Row],[Current Month High]]/Table2[[#This Row],[Close Price]])-1</f>
        <v>1.1379908056371901E-2</v>
      </c>
      <c r="AI86">
        <v>1.1379908056371899</v>
      </c>
      <c r="AJ86">
        <v>219.734939759036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0.28000000000000003</v>
      </c>
      <c r="AM86" t="s">
        <v>10340</v>
      </c>
      <c r="AN86">
        <v>22.77</v>
      </c>
      <c r="AO86" t="s">
        <v>10340</v>
      </c>
      <c r="AP86">
        <v>7.7187585207520004E-2</v>
      </c>
      <c r="AQ86">
        <f>(Table2[[#This Row],[Sharpe Ratio]]-AVERAGE(Table2[Sharpe Ratio]))/_xlfn.STDEV.P(Table2[Sharpe Ratio])</f>
        <v>0.13669905510934632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7.6915191402612475</v>
      </c>
      <c r="AS86">
        <f>_xlfn.RANK.AVG(Table2[[#This Row],[1Y Return vs Nifty Z-Score]],Table2[1Y Return vs Nifty Z-Score])</f>
        <v>22</v>
      </c>
      <c r="AT86">
        <f>_xlfn.RANK.AVG(Table2[[#This Row],[6M Return vs Nifty Z-Score]],Table2[6M Return vs Nifty Z-Score])</f>
        <v>70</v>
      </c>
      <c r="AU86">
        <f>_xlfn.RANK.AVG(Table2[[#This Row],[Sharpe Ratio Z-Score]],Table2[Sharpe Ratio Z-Score])</f>
        <v>305</v>
      </c>
      <c r="AV86">
        <f>(Table2[[#This Row],[Rank 1Y]]+Table2[[#This Row],[Rank 6M]]+Table2[[#This Row],[Rank Sharpe]])/3</f>
        <v>132.33333333333334</v>
      </c>
    </row>
    <row r="87" spans="1:48" x14ac:dyDescent="0.3">
      <c r="A87" t="s">
        <v>1042</v>
      </c>
      <c r="B87" t="s">
        <v>1043</v>
      </c>
      <c r="C87" t="s">
        <v>10301</v>
      </c>
      <c r="D87" t="s">
        <v>98</v>
      </c>
      <c r="E87">
        <v>12851.049755714999</v>
      </c>
      <c r="F87">
        <v>937.7</v>
      </c>
      <c r="G87">
        <v>196.08649302981499</v>
      </c>
      <c r="H87">
        <f>(Table2[[#This Row],[1Y Return vs Nifty]]-AVERAGE(Table2[1Y Return vs Nifty]))/_xlfn.STDEV.P(Table2[1Y Return vs Nifty])</f>
        <v>2.4721012063185679</v>
      </c>
      <c r="I87">
        <v>0.108590416974068</v>
      </c>
      <c r="J87">
        <f>(Table2[[#This Row],[1M Return vs Nifty]]-AVERAGE(Table2[1M Return vs Nifty]))/_xlfn.STDEV.P(Table2[1M Return vs Nifty])</f>
        <v>-0.3041706018216308</v>
      </c>
      <c r="K87">
        <v>2.1999757506494801</v>
      </c>
      <c r="L87">
        <f>(Table2[[#This Row],[6M Return vs Nifty]]-AVERAGE(Table2[6M Return vs Nifty]))/_xlfn.STDEV.P(Table2[6M Return vs Nifty])</f>
        <v>-0.19434908366323869</v>
      </c>
      <c r="M87">
        <v>-5.65902379262001</v>
      </c>
      <c r="N87">
        <f>(Table2[[#This Row],[1W Return vs Nifty]]-AVERAGE(Table2[1W Return vs Nifty]))/_xlfn.STDEV.P(Table2[1W Return vs Nifty])</f>
        <v>-1.1820605867493361</v>
      </c>
      <c r="O87">
        <v>985.18</v>
      </c>
      <c r="P87">
        <v>956.00915062528702</v>
      </c>
      <c r="Q87">
        <v>763.42091745157302</v>
      </c>
      <c r="R87">
        <v>44.894735334715399</v>
      </c>
      <c r="S87" s="2">
        <f>(Table2[[#This Row],[Close Price]]-Table2[[#This Row],[20D EMA]])/Table2[[#This Row],[20D EMA]]</f>
        <v>-4.8194238616293378E-2</v>
      </c>
      <c r="T87" s="2">
        <f>(Table2[[#This Row],[Close Price]]-Table2[[#This Row],[50D EMA]])/Table2[[#This Row],[50D EMA]]</f>
        <v>-1.91516478825665E-2</v>
      </c>
      <c r="U87" s="2">
        <f>(Table2[[#This Row],[Close Price]]-Table2[[#This Row],[200D EMA]])/Table2[[#This Row],[200D EMA]]</f>
        <v>0.22828701515043603</v>
      </c>
      <c r="V87">
        <v>1.02519445351246</v>
      </c>
      <c r="W87">
        <v>929.9</v>
      </c>
      <c r="X87">
        <v>950</v>
      </c>
      <c r="Y87">
        <v>929.9</v>
      </c>
      <c r="Z87">
        <v>1043</v>
      </c>
      <c r="AA87">
        <v>924</v>
      </c>
      <c r="AB87">
        <v>1118</v>
      </c>
      <c r="AC87" s="2">
        <f>(Table2[[#This Row],[Close Price]]/Table2[[#This Row],[Day Low]])-1</f>
        <v>8.3879987095387687E-3</v>
      </c>
      <c r="AD87" s="2">
        <f>(Table2[[#This Row],[Day High]]/Table2[[#This Row],[Close Price]])-1</f>
        <v>1.311720166364494E-2</v>
      </c>
      <c r="AE87" s="2">
        <f>(Table2[[#This Row],[Close Price]]/Table2[[#This Row],[Current Week Low]])-1</f>
        <v>8.3879987095387687E-3</v>
      </c>
      <c r="AF87" s="2">
        <f>(Table2[[#This Row],[Current Week High]]/Table2[[#This Row],[Close Price]])-1</f>
        <v>0.11229604351071765</v>
      </c>
      <c r="AG87" s="2">
        <f>(Table2[[#This Row],[Close Price]]/Table2[[#This Row],[Current Month Low]])-1</f>
        <v>1.4826839826839855E-2</v>
      </c>
      <c r="AH87" s="2">
        <f>(Table2[[#This Row],[Current Month High]]/Table2[[#This Row],[Close Price]])-1</f>
        <v>0.19227898048416336</v>
      </c>
      <c r="AI87">
        <v>19.2278980484163</v>
      </c>
      <c r="AJ87">
        <v>267.24543080939901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-0.05</v>
      </c>
      <c r="AM87" t="s">
        <v>10339</v>
      </c>
      <c r="AN87">
        <v>-7.17</v>
      </c>
      <c r="AO87" t="s">
        <v>10339</v>
      </c>
      <c r="AP87">
        <v>0.30502591915599903</v>
      </c>
      <c r="AQ87">
        <f>(Table2[[#This Row],[Sharpe Ratio]]-AVERAGE(Table2[Sharpe Ratio]))/_xlfn.STDEV.P(Table2[Sharpe Ratio])</f>
        <v>2.7452800264752977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3.5368009605596598</v>
      </c>
      <c r="AS87">
        <f>_xlfn.RANK.AVG(Table2[[#This Row],[1Y Return vs Nifty Z-Score]],Table2[1Y Return vs Nifty Z-Score])</f>
        <v>21</v>
      </c>
      <c r="AT87">
        <f>_xlfn.RANK.AVG(Table2[[#This Row],[6M Return vs Nifty Z-Score]],Table2[6M Return vs Nifty Z-Score])</f>
        <v>375</v>
      </c>
      <c r="AU87">
        <f>_xlfn.RANK.AVG(Table2[[#This Row],[Sharpe Ratio Z-Score]],Table2[Sharpe Ratio Z-Score])</f>
        <v>2</v>
      </c>
      <c r="AV87">
        <f>(Table2[[#This Row],[Rank 1Y]]+Table2[[#This Row],[Rank 6M]]+Table2[[#This Row],[Rank Sharpe]])/3</f>
        <v>132.66666666666666</v>
      </c>
    </row>
    <row r="88" spans="1:48" x14ac:dyDescent="0.3">
      <c r="A88" t="s">
        <v>1515</v>
      </c>
      <c r="B88" t="s">
        <v>1516</v>
      </c>
      <c r="C88" t="s">
        <v>10305</v>
      </c>
      <c r="D88" t="s">
        <v>163</v>
      </c>
      <c r="E88">
        <v>6602.8718702799997</v>
      </c>
      <c r="F88">
        <v>425.1</v>
      </c>
      <c r="G88">
        <v>35.587984667853</v>
      </c>
      <c r="H88">
        <f>(Table2[[#This Row],[1Y Return vs Nifty]]-AVERAGE(Table2[1Y Return vs Nifty]))/_xlfn.STDEV.P(Table2[1Y Return vs Nifty])</f>
        <v>3.0082558140230389E-2</v>
      </c>
      <c r="I88">
        <v>10.8615542262496</v>
      </c>
      <c r="J88">
        <f>(Table2[[#This Row],[1M Return vs Nifty]]-AVERAGE(Table2[1M Return vs Nifty]))/_xlfn.STDEV.P(Table2[1M Return vs Nifty])</f>
        <v>0.62586465376659761</v>
      </c>
      <c r="K88">
        <v>43.947254836204102</v>
      </c>
      <c r="L88">
        <f>(Table2[[#This Row],[6M Return vs Nifty]]-AVERAGE(Table2[6M Return vs Nifty]))/_xlfn.STDEV.P(Table2[6M Return vs Nifty])</f>
        <v>1.2119734432567368</v>
      </c>
      <c r="M88">
        <v>0.41422532179076599</v>
      </c>
      <c r="N88">
        <f>(Table2[[#This Row],[1W Return vs Nifty]]-AVERAGE(Table2[1W Return vs Nifty]))/_xlfn.STDEV.P(Table2[1W Return vs Nifty])</f>
        <v>9.3295853541571508E-2</v>
      </c>
      <c r="O88">
        <v>407.82</v>
      </c>
      <c r="P88">
        <v>387.68141133057497</v>
      </c>
      <c r="Q88">
        <v>323.82120386138399</v>
      </c>
      <c r="R88">
        <v>60.3933567771277</v>
      </c>
      <c r="S88" s="2">
        <f>(Table2[[#This Row],[Close Price]]-Table2[[#This Row],[20D EMA]])/Table2[[#This Row],[20D EMA]]</f>
        <v>4.2371634544652127E-2</v>
      </c>
      <c r="T88" s="2">
        <f>(Table2[[#This Row],[Close Price]]-Table2[[#This Row],[50D EMA]])/Table2[[#This Row],[50D EMA]]</f>
        <v>9.6518913664184719E-2</v>
      </c>
      <c r="U88" s="2">
        <f>(Table2[[#This Row],[Close Price]]-Table2[[#This Row],[200D EMA]])/Table2[[#This Row],[200D EMA]]</f>
        <v>0.31276147124068432</v>
      </c>
      <c r="V88">
        <v>0.97730128260106797</v>
      </c>
      <c r="W88">
        <v>417.3</v>
      </c>
      <c r="X88">
        <v>430</v>
      </c>
      <c r="Y88">
        <v>417.3</v>
      </c>
      <c r="Z88">
        <v>438.8</v>
      </c>
      <c r="AA88">
        <v>383</v>
      </c>
      <c r="AB88">
        <v>441.25</v>
      </c>
      <c r="AC88" s="2">
        <f>(Table2[[#This Row],[Close Price]]/Table2[[#This Row],[Day Low]])-1</f>
        <v>1.8691588785046731E-2</v>
      </c>
      <c r="AD88" s="2">
        <f>(Table2[[#This Row],[Day High]]/Table2[[#This Row],[Close Price]])-1</f>
        <v>1.1526699600094004E-2</v>
      </c>
      <c r="AE88" s="2">
        <f>(Table2[[#This Row],[Close Price]]/Table2[[#This Row],[Current Week Low]])-1</f>
        <v>1.8691588785046731E-2</v>
      </c>
      <c r="AF88" s="2">
        <f>(Table2[[#This Row],[Current Week High]]/Table2[[#This Row],[Close Price]])-1</f>
        <v>3.2227711126793679E-2</v>
      </c>
      <c r="AG88" s="2">
        <f>(Table2[[#This Row],[Close Price]]/Table2[[#This Row],[Current Month Low]])-1</f>
        <v>0.10992167101827688</v>
      </c>
      <c r="AH88" s="2">
        <f>(Table2[[#This Row],[Current Month High]]/Table2[[#This Row],[Close Price]])-1</f>
        <v>3.7991060926840792E-2</v>
      </c>
      <c r="AI88">
        <v>3.7991060926840698</v>
      </c>
      <c r="AJ88">
        <v>88.055739880557397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0.19</v>
      </c>
      <c r="AM88" t="s">
        <v>10340</v>
      </c>
      <c r="AN88">
        <v>2.35</v>
      </c>
      <c r="AO88" t="s">
        <v>10340</v>
      </c>
      <c r="AP88">
        <v>0.19986335584060499</v>
      </c>
      <c r="AQ88">
        <f>(Table2[[#This Row],[Sharpe Ratio]]-AVERAGE(Table2[Sharpe Ratio]))/_xlfn.STDEV.P(Table2[Sharpe Ratio])</f>
        <v>1.5412461977051271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3.5024627064102636</v>
      </c>
      <c r="AS88">
        <f>_xlfn.RANK.AVG(Table2[[#This Row],[1Y Return vs Nifty Z-Score]],Table2[1Y Return vs Nifty Z-Score])</f>
        <v>279</v>
      </c>
      <c r="AT88">
        <f>_xlfn.RANK.AVG(Table2[[#This Row],[6M Return vs Nifty Z-Score]],Table2[6M Return vs Nifty Z-Score])</f>
        <v>82</v>
      </c>
      <c r="AU88">
        <f>_xlfn.RANK.AVG(Table2[[#This Row],[Sharpe Ratio Z-Score]],Table2[Sharpe Ratio Z-Score])</f>
        <v>40</v>
      </c>
      <c r="AV88">
        <f>(Table2[[#This Row],[Rank 1Y]]+Table2[[#This Row],[Rank 6M]]+Table2[[#This Row],[Rank Sharpe]])/3</f>
        <v>133.66666666666666</v>
      </c>
    </row>
    <row r="89" spans="1:48" x14ac:dyDescent="0.3">
      <c r="A89" t="s">
        <v>1370</v>
      </c>
      <c r="B89" t="s">
        <v>1371</v>
      </c>
      <c r="C89" t="s">
        <v>10306</v>
      </c>
      <c r="D89" t="s">
        <v>95</v>
      </c>
      <c r="E89">
        <v>8112.0843969099997</v>
      </c>
      <c r="F89">
        <v>3302.25</v>
      </c>
      <c r="G89">
        <v>74.3477709833425</v>
      </c>
      <c r="H89">
        <f>(Table2[[#This Row],[1Y Return vs Nifty]]-AVERAGE(Table2[1Y Return vs Nifty]))/_xlfn.STDEV.P(Table2[1Y Return vs Nifty])</f>
        <v>0.6198208799965933</v>
      </c>
      <c r="I89">
        <v>17.7847966035112</v>
      </c>
      <c r="J89">
        <f>(Table2[[#This Row],[1M Return vs Nifty]]-AVERAGE(Table2[1M Return vs Nifty]))/_xlfn.STDEV.P(Table2[1M Return vs Nifty])</f>
        <v>1.224663236933182</v>
      </c>
      <c r="K89">
        <v>19.276550409928198</v>
      </c>
      <c r="L89">
        <f>(Table2[[#This Row],[6M Return vs Nifty]]-AVERAGE(Table2[6M Return vs Nifty]))/_xlfn.STDEV.P(Table2[6M Return vs Nifty])</f>
        <v>0.3809020980187835</v>
      </c>
      <c r="M89">
        <v>1.0546024763516599</v>
      </c>
      <c r="N89">
        <f>(Table2[[#This Row],[1W Return vs Nifty]]-AVERAGE(Table2[1W Return vs Nifty]))/_xlfn.STDEV.P(Table2[1W Return vs Nifty])</f>
        <v>0.2277723278140481</v>
      </c>
      <c r="O89">
        <v>3145.36</v>
      </c>
      <c r="P89">
        <v>2956.8678562725299</v>
      </c>
      <c r="Q89">
        <v>2472.4837355059299</v>
      </c>
      <c r="R89">
        <v>62.9571558738688</v>
      </c>
      <c r="S89" s="2">
        <f>(Table2[[#This Row],[Close Price]]-Table2[[#This Row],[20D EMA]])/Table2[[#This Row],[20D EMA]]</f>
        <v>4.9879822977338006E-2</v>
      </c>
      <c r="T89" s="2">
        <f>(Table2[[#This Row],[Close Price]]-Table2[[#This Row],[50D EMA]])/Table2[[#This Row],[50D EMA]]</f>
        <v>0.11680675651256994</v>
      </c>
      <c r="U89" s="2">
        <f>(Table2[[#This Row],[Close Price]]-Table2[[#This Row],[200D EMA]])/Table2[[#This Row],[200D EMA]]</f>
        <v>0.3356002923611871</v>
      </c>
      <c r="V89">
        <v>1.3475235796870499</v>
      </c>
      <c r="W89">
        <v>3250</v>
      </c>
      <c r="X89">
        <v>3485</v>
      </c>
      <c r="Y89">
        <v>3250</v>
      </c>
      <c r="Z89">
        <v>3485</v>
      </c>
      <c r="AA89">
        <v>2900.05</v>
      </c>
      <c r="AB89">
        <v>3485</v>
      </c>
      <c r="AC89" s="2">
        <f>(Table2[[#This Row],[Close Price]]/Table2[[#This Row],[Day Low]])-1</f>
        <v>1.60769230769231E-2</v>
      </c>
      <c r="AD89" s="2">
        <f>(Table2[[#This Row],[Day High]]/Table2[[#This Row],[Close Price]])-1</f>
        <v>5.5341055341055378E-2</v>
      </c>
      <c r="AE89" s="2">
        <f>(Table2[[#This Row],[Close Price]]/Table2[[#This Row],[Current Week Low]])-1</f>
        <v>1.60769230769231E-2</v>
      </c>
      <c r="AF89" s="2">
        <f>(Table2[[#This Row],[Current Week High]]/Table2[[#This Row],[Close Price]])-1</f>
        <v>5.5341055341055378E-2</v>
      </c>
      <c r="AG89" s="2">
        <f>(Table2[[#This Row],[Close Price]]/Table2[[#This Row],[Current Month Low]])-1</f>
        <v>0.13868726401268927</v>
      </c>
      <c r="AH89" s="2">
        <f>(Table2[[#This Row],[Current Month High]]/Table2[[#This Row],[Close Price]])-1</f>
        <v>5.5341055341055378E-2</v>
      </c>
      <c r="AI89">
        <v>5.5341055341055299</v>
      </c>
      <c r="AJ89">
        <v>112.904161696915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0.19</v>
      </c>
      <c r="AM89" t="s">
        <v>10340</v>
      </c>
      <c r="AN89">
        <v>8.39</v>
      </c>
      <c r="AO89" t="s">
        <v>10340</v>
      </c>
      <c r="AP89">
        <v>0.20085834534540001</v>
      </c>
      <c r="AQ89">
        <f>(Table2[[#This Row],[Sharpe Ratio]]-AVERAGE(Table2[Sharpe Ratio]))/_xlfn.STDEV.P(Table2[Sharpe Ratio])</f>
        <v>1.5526380940727684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4.0057966368353757</v>
      </c>
      <c r="AS89">
        <f>_xlfn.RANK.AVG(Table2[[#This Row],[1Y Return vs Nifty Z-Score]],Table2[1Y Return vs Nifty Z-Score])</f>
        <v>148</v>
      </c>
      <c r="AT89">
        <f>_xlfn.RANK.AVG(Table2[[#This Row],[6M Return vs Nifty Z-Score]],Table2[6M Return vs Nifty Z-Score])</f>
        <v>216</v>
      </c>
      <c r="AU89">
        <f>_xlfn.RANK.AVG(Table2[[#This Row],[Sharpe Ratio Z-Score]],Table2[Sharpe Ratio Z-Score])</f>
        <v>38</v>
      </c>
      <c r="AV89">
        <f>(Table2[[#This Row],[Rank 1Y]]+Table2[[#This Row],[Rank 6M]]+Table2[[#This Row],[Rank Sharpe]])/3</f>
        <v>134</v>
      </c>
    </row>
    <row r="90" spans="1:48" x14ac:dyDescent="0.3">
      <c r="A90" t="s">
        <v>1402</v>
      </c>
      <c r="B90" t="s">
        <v>1403</v>
      </c>
      <c r="C90" t="s">
        <v>10308</v>
      </c>
      <c r="D90" t="s">
        <v>297</v>
      </c>
      <c r="E90">
        <v>7737.2626719699902</v>
      </c>
      <c r="F90">
        <v>1931</v>
      </c>
      <c r="G90">
        <v>87.934227654266394</v>
      </c>
      <c r="H90">
        <f>(Table2[[#This Row],[1Y Return vs Nifty]]-AVERAGE(Table2[1Y Return vs Nifty]))/_xlfn.STDEV.P(Table2[1Y Return vs Nifty])</f>
        <v>0.82654168314722476</v>
      </c>
      <c r="I90">
        <v>31.6673527789732</v>
      </c>
      <c r="J90">
        <f>(Table2[[#This Row],[1M Return vs Nifty]]-AVERAGE(Table2[1M Return vs Nifty]))/_xlfn.STDEV.P(Table2[1M Return vs Nifty])</f>
        <v>2.4253802587580346</v>
      </c>
      <c r="K90">
        <v>45.721786258466999</v>
      </c>
      <c r="L90">
        <f>(Table2[[#This Row],[6M Return vs Nifty]]-AVERAGE(Table2[6M Return vs Nifty]))/_xlfn.STDEV.P(Table2[6M Return vs Nifty])</f>
        <v>1.2717513154562972</v>
      </c>
      <c r="M90">
        <v>-3.0689820124953702</v>
      </c>
      <c r="N90">
        <f>(Table2[[#This Row],[1W Return vs Nifty]]-AVERAGE(Table2[1W Return vs Nifty]))/_xlfn.STDEV.P(Table2[1W Return vs Nifty])</f>
        <v>-0.63816284722363514</v>
      </c>
      <c r="O90">
        <v>1790.65</v>
      </c>
      <c r="P90">
        <v>1623.6689799020501</v>
      </c>
      <c r="Q90">
        <v>1311.5283237738399</v>
      </c>
      <c r="R90">
        <v>56.935768103742703</v>
      </c>
      <c r="S90" s="2">
        <f>(Table2[[#This Row],[Close Price]]-Table2[[#This Row],[20D EMA]])/Table2[[#This Row],[20D EMA]]</f>
        <v>7.8379359450478817E-2</v>
      </c>
      <c r="T90" s="2">
        <f>(Table2[[#This Row],[Close Price]]-Table2[[#This Row],[50D EMA]])/Table2[[#This Row],[50D EMA]]</f>
        <v>0.18928182031074467</v>
      </c>
      <c r="U90" s="2">
        <f>(Table2[[#This Row],[Close Price]]-Table2[[#This Row],[200D EMA]])/Table2[[#This Row],[200D EMA]]</f>
        <v>0.47232809615858651</v>
      </c>
      <c r="V90">
        <v>1.21679799252729</v>
      </c>
      <c r="W90">
        <v>1880.05</v>
      </c>
      <c r="X90">
        <v>1949</v>
      </c>
      <c r="Y90">
        <v>1820</v>
      </c>
      <c r="Z90">
        <v>1949</v>
      </c>
      <c r="AA90">
        <v>1692.4</v>
      </c>
      <c r="AB90">
        <v>2010</v>
      </c>
      <c r="AC90" s="2">
        <f>(Table2[[#This Row],[Close Price]]/Table2[[#This Row],[Day Low]])-1</f>
        <v>2.710034307598197E-2</v>
      </c>
      <c r="AD90" s="2">
        <f>(Table2[[#This Row],[Day High]]/Table2[[#This Row],[Close Price]])-1</f>
        <v>9.321595028482621E-3</v>
      </c>
      <c r="AE90" s="2">
        <f>(Table2[[#This Row],[Close Price]]/Table2[[#This Row],[Current Week Low]])-1</f>
        <v>6.0989010989010994E-2</v>
      </c>
      <c r="AF90" s="2">
        <f>(Table2[[#This Row],[Current Week High]]/Table2[[#This Row],[Close Price]])-1</f>
        <v>9.321595028482621E-3</v>
      </c>
      <c r="AG90" s="2">
        <f>(Table2[[#This Row],[Close Price]]/Table2[[#This Row],[Current Month Low]])-1</f>
        <v>0.14098321909714007</v>
      </c>
      <c r="AH90" s="2">
        <f>(Table2[[#This Row],[Current Month High]]/Table2[[#This Row],[Close Price]])-1</f>
        <v>4.0911444847229417E-2</v>
      </c>
      <c r="AI90">
        <v>4.0911444847229399</v>
      </c>
      <c r="AJ90">
        <v>121.419561976837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0.49</v>
      </c>
      <c r="AM90" t="s">
        <v>10340</v>
      </c>
      <c r="AN90">
        <v>5.55</v>
      </c>
      <c r="AO90" t="s">
        <v>10340</v>
      </c>
      <c r="AP90">
        <v>0.11286248403315</v>
      </c>
      <c r="AQ90">
        <f>(Table2[[#This Row],[Sharpe Ratio]]-AVERAGE(Table2[Sharpe Ratio]))/_xlfn.STDEV.P(Table2[Sharpe Ratio])</f>
        <v>0.54515034870504009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4.4306607588429614</v>
      </c>
      <c r="AS90">
        <f>_xlfn.RANK.AVG(Table2[[#This Row],[1Y Return vs Nifty Z-Score]],Table2[1Y Return vs Nifty Z-Score])</f>
        <v>120</v>
      </c>
      <c r="AT90">
        <f>_xlfn.RANK.AVG(Table2[[#This Row],[6M Return vs Nifty Z-Score]],Table2[6M Return vs Nifty Z-Score])</f>
        <v>78</v>
      </c>
      <c r="AU90">
        <f>_xlfn.RANK.AVG(Table2[[#This Row],[Sharpe Ratio Z-Score]],Table2[Sharpe Ratio Z-Score])</f>
        <v>207</v>
      </c>
      <c r="AV90">
        <f>(Table2[[#This Row],[Rank 1Y]]+Table2[[#This Row],[Rank 6M]]+Table2[[#This Row],[Rank Sharpe]])/3</f>
        <v>135</v>
      </c>
    </row>
    <row r="91" spans="1:48" x14ac:dyDescent="0.3">
      <c r="A91" t="s">
        <v>826</v>
      </c>
      <c r="B91" t="s">
        <v>827</v>
      </c>
      <c r="C91" t="s">
        <v>10304</v>
      </c>
      <c r="D91" t="s">
        <v>416</v>
      </c>
      <c r="E91">
        <v>19375.645255115</v>
      </c>
      <c r="F91">
        <v>1379.5</v>
      </c>
      <c r="G91">
        <v>50.2649379572483</v>
      </c>
      <c r="H91">
        <f>(Table2[[#This Row],[1Y Return vs Nifty]]-AVERAGE(Table2[1Y Return vs Nifty]))/_xlfn.STDEV.P(Table2[1Y Return vs Nifty])</f>
        <v>0.25339549728801936</v>
      </c>
      <c r="I91">
        <v>5.6223042211217704</v>
      </c>
      <c r="J91">
        <f>(Table2[[#This Row],[1M Return vs Nifty]]-AVERAGE(Table2[1M Return vs Nifty]))/_xlfn.STDEV.P(Table2[1M Return vs Nifty])</f>
        <v>0.17271635865130142</v>
      </c>
      <c r="K91">
        <v>37.618569539717299</v>
      </c>
      <c r="L91">
        <f>(Table2[[#This Row],[6M Return vs Nifty]]-AVERAGE(Table2[6M Return vs Nifty]))/_xlfn.STDEV.P(Table2[6M Return vs Nifty])</f>
        <v>0.99878176003357211</v>
      </c>
      <c r="M91">
        <v>-3.532623561356</v>
      </c>
      <c r="N91">
        <f>(Table2[[#This Row],[1W Return vs Nifty]]-AVERAGE(Table2[1W Return vs Nifty]))/_xlfn.STDEV.P(Table2[1W Return vs Nifty])</f>
        <v>-0.73552559724203681</v>
      </c>
      <c r="O91">
        <v>1350.16</v>
      </c>
      <c r="P91">
        <v>1288.9709570663099</v>
      </c>
      <c r="Q91">
        <v>1077.0658571067499</v>
      </c>
      <c r="R91">
        <v>50.783544200619602</v>
      </c>
      <c r="S91" s="2">
        <f>(Table2[[#This Row],[Close Price]]-Table2[[#This Row],[20D EMA]])/Table2[[#This Row],[20D EMA]]</f>
        <v>2.1730757836108252E-2</v>
      </c>
      <c r="T91" s="2">
        <f>(Table2[[#This Row],[Close Price]]-Table2[[#This Row],[50D EMA]])/Table2[[#This Row],[50D EMA]]</f>
        <v>7.0233578528203347E-2</v>
      </c>
      <c r="U91" s="2">
        <f>(Table2[[#This Row],[Close Price]]-Table2[[#This Row],[200D EMA]])/Table2[[#This Row],[200D EMA]]</f>
        <v>0.2807944759345159</v>
      </c>
      <c r="V91">
        <v>0.50707338163959603</v>
      </c>
      <c r="W91">
        <v>1351.2</v>
      </c>
      <c r="X91">
        <v>1397.85</v>
      </c>
      <c r="Y91">
        <v>1351.2</v>
      </c>
      <c r="Z91">
        <v>1420</v>
      </c>
      <c r="AA91">
        <v>1252.1500000000001</v>
      </c>
      <c r="AB91">
        <v>1420</v>
      </c>
      <c r="AC91" s="2">
        <f>(Table2[[#This Row],[Close Price]]/Table2[[#This Row],[Day Low]])-1</f>
        <v>2.0944345766725769E-2</v>
      </c>
      <c r="AD91" s="2">
        <f>(Table2[[#This Row],[Day High]]/Table2[[#This Row],[Close Price]])-1</f>
        <v>1.3301920985864468E-2</v>
      </c>
      <c r="AE91" s="2">
        <f>(Table2[[#This Row],[Close Price]]/Table2[[#This Row],[Current Week Low]])-1</f>
        <v>2.0944345766725769E-2</v>
      </c>
      <c r="AF91" s="2">
        <f>(Table2[[#This Row],[Current Week High]]/Table2[[#This Row],[Close Price]])-1</f>
        <v>2.9358463211308417E-2</v>
      </c>
      <c r="AG91" s="2">
        <f>(Table2[[#This Row],[Close Price]]/Table2[[#This Row],[Current Month Low]])-1</f>
        <v>0.10170506728427098</v>
      </c>
      <c r="AH91" s="2">
        <f>(Table2[[#This Row],[Current Month High]]/Table2[[#This Row],[Close Price]])-1</f>
        <v>2.9358463211308417E-2</v>
      </c>
      <c r="AI91">
        <v>11.902863356288499</v>
      </c>
      <c r="AJ91">
        <v>89.621993127147704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</v>
      </c>
      <c r="AM91" t="s">
        <v>10340</v>
      </c>
      <c r="AN91">
        <v>3.46</v>
      </c>
      <c r="AO91" t="s">
        <v>10340</v>
      </c>
      <c r="AP91">
        <v>0.17072937470218699</v>
      </c>
      <c r="AQ91">
        <f>(Table2[[#This Row],[Sharpe Ratio]]-AVERAGE(Table2[Sharpe Ratio]))/_xlfn.STDEV.P(Table2[Sharpe Ratio])</f>
        <v>1.2076835899527494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1.8970516086836056</v>
      </c>
      <c r="AS91">
        <f>_xlfn.RANK.AVG(Table2[[#This Row],[1Y Return vs Nifty Z-Score]],Table2[1Y Return vs Nifty Z-Score])</f>
        <v>219</v>
      </c>
      <c r="AT91">
        <f>_xlfn.RANK.AVG(Table2[[#This Row],[6M Return vs Nifty Z-Score]],Table2[6M Return vs Nifty Z-Score])</f>
        <v>105</v>
      </c>
      <c r="AU91">
        <f>_xlfn.RANK.AVG(Table2[[#This Row],[Sharpe Ratio Z-Score]],Table2[Sharpe Ratio Z-Score])</f>
        <v>86</v>
      </c>
      <c r="AV91">
        <f>(Table2[[#This Row],[Rank 1Y]]+Table2[[#This Row],[Rank 6M]]+Table2[[#This Row],[Rank Sharpe]])/3</f>
        <v>136.66666666666666</v>
      </c>
    </row>
    <row r="92" spans="1:48" x14ac:dyDescent="0.3">
      <c r="A92" t="s">
        <v>233</v>
      </c>
      <c r="B92" t="s">
        <v>234</v>
      </c>
      <c r="C92" t="s">
        <v>10296</v>
      </c>
      <c r="D92" t="s">
        <v>235</v>
      </c>
      <c r="E92">
        <v>115384.27599491</v>
      </c>
      <c r="F92">
        <v>424.9</v>
      </c>
      <c r="G92">
        <v>139.59318736607301</v>
      </c>
      <c r="H92">
        <f>(Table2[[#This Row],[1Y Return vs Nifty]]-AVERAGE(Table2[1Y Return vs Nifty]))/_xlfn.STDEV.P(Table2[1Y Return vs Nifty])</f>
        <v>1.6125436482073756</v>
      </c>
      <c r="I92">
        <v>3.6410076048508202</v>
      </c>
      <c r="J92">
        <f>(Table2[[#This Row],[1M Return vs Nifty]]-AVERAGE(Table2[1M Return vs Nifty]))/_xlfn.STDEV.P(Table2[1M Return vs Nifty])</f>
        <v>1.3519108959626643E-3</v>
      </c>
      <c r="K92">
        <v>81.840459179957406</v>
      </c>
      <c r="L92">
        <f>(Table2[[#This Row],[6M Return vs Nifty]]-AVERAGE(Table2[6M Return vs Nifty]))/_xlfn.STDEV.P(Table2[6M Return vs Nifty])</f>
        <v>2.4884654219697055</v>
      </c>
      <c r="M92">
        <v>2.5612373815455198</v>
      </c>
      <c r="N92">
        <f>(Table2[[#This Row],[1W Return vs Nifty]]-AVERAGE(Table2[1W Return vs Nifty]))/_xlfn.STDEV.P(Table2[1W Return vs Nifty])</f>
        <v>0.54415923921978793</v>
      </c>
      <c r="O92">
        <v>416.26</v>
      </c>
      <c r="P92">
        <v>396.73623526445101</v>
      </c>
      <c r="Q92">
        <v>311.63639570578601</v>
      </c>
      <c r="R92">
        <v>63.141901553419999</v>
      </c>
      <c r="S92" s="2">
        <f>(Table2[[#This Row],[Close Price]]-Table2[[#This Row],[20D EMA]])/Table2[[#This Row],[20D EMA]]</f>
        <v>2.0756258107913293E-2</v>
      </c>
      <c r="T92" s="2">
        <f>(Table2[[#This Row],[Close Price]]-Table2[[#This Row],[50D EMA]])/Table2[[#This Row],[50D EMA]]</f>
        <v>7.0988637367030386E-2</v>
      </c>
      <c r="U92" s="2">
        <f>(Table2[[#This Row],[Close Price]]-Table2[[#This Row],[200D EMA]])/Table2[[#This Row],[200D EMA]]</f>
        <v>0.36344793437139294</v>
      </c>
      <c r="V92">
        <v>0.239984274286485</v>
      </c>
      <c r="W92">
        <v>423.5</v>
      </c>
      <c r="X92">
        <v>431.45</v>
      </c>
      <c r="Y92">
        <v>412.1</v>
      </c>
      <c r="Z92">
        <v>431.45</v>
      </c>
      <c r="AA92">
        <v>400.65</v>
      </c>
      <c r="AB92">
        <v>436.6</v>
      </c>
      <c r="AC92" s="2">
        <f>(Table2[[#This Row],[Close Price]]/Table2[[#This Row],[Day Low]])-1</f>
        <v>3.3057851239668423E-3</v>
      </c>
      <c r="AD92" s="2">
        <f>(Table2[[#This Row],[Day High]]/Table2[[#This Row],[Close Price]])-1</f>
        <v>1.5415391856907545E-2</v>
      </c>
      <c r="AE92" s="2">
        <f>(Table2[[#This Row],[Close Price]]/Table2[[#This Row],[Current Week Low]])-1</f>
        <v>3.1060422227614515E-2</v>
      </c>
      <c r="AF92" s="2">
        <f>(Table2[[#This Row],[Current Week High]]/Table2[[#This Row],[Close Price]])-1</f>
        <v>1.5415391856907545E-2</v>
      </c>
      <c r="AG92" s="2">
        <f>(Table2[[#This Row],[Close Price]]/Table2[[#This Row],[Current Month Low]])-1</f>
        <v>6.0526644203169777E-2</v>
      </c>
      <c r="AH92" s="2">
        <f>(Table2[[#This Row],[Current Month High]]/Table2[[#This Row],[Close Price]])-1</f>
        <v>2.7535890797834917E-2</v>
      </c>
      <c r="AI92">
        <v>6.6839256295598997</v>
      </c>
      <c r="AJ92">
        <v>169.69216121866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</v>
      </c>
      <c r="AM92" t="s">
        <v>10340</v>
      </c>
      <c r="AN92">
        <v>0.9</v>
      </c>
      <c r="AO92" t="s">
        <v>10340</v>
      </c>
      <c r="AP92">
        <v>6.7303546030629005E-2</v>
      </c>
      <c r="AQ92">
        <f>(Table2[[#This Row],[Sharpe Ratio]]-AVERAGE(Table2[Sharpe Ratio]))/_xlfn.STDEV.P(Table2[Sharpe Ratio])</f>
        <v>2.3534092610525512E-2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4.6700543129033569</v>
      </c>
      <c r="AS92">
        <f>_xlfn.RANK.AVG(Table2[[#This Row],[1Y Return vs Nifty Z-Score]],Table2[1Y Return vs Nifty Z-Score])</f>
        <v>48</v>
      </c>
      <c r="AT92">
        <f>_xlfn.RANK.AVG(Table2[[#This Row],[6M Return vs Nifty Z-Score]],Table2[6M Return vs Nifty Z-Score])</f>
        <v>16</v>
      </c>
      <c r="AU92">
        <f>_xlfn.RANK.AVG(Table2[[#This Row],[Sharpe Ratio Z-Score]],Table2[Sharpe Ratio Z-Score])</f>
        <v>348</v>
      </c>
      <c r="AV92">
        <f>(Table2[[#This Row],[Rank 1Y]]+Table2[[#This Row],[Rank 6M]]+Table2[[#This Row],[Rank Sharpe]])/3</f>
        <v>137.33333333333334</v>
      </c>
    </row>
    <row r="93" spans="1:48" x14ac:dyDescent="0.3">
      <c r="A93" t="s">
        <v>703</v>
      </c>
      <c r="B93" t="s">
        <v>704</v>
      </c>
      <c r="C93" t="s">
        <v>10295</v>
      </c>
      <c r="D93" t="s">
        <v>550</v>
      </c>
      <c r="E93">
        <v>24302.78691183</v>
      </c>
      <c r="F93">
        <v>4798.3500000000004</v>
      </c>
      <c r="G93">
        <v>181.91730773919301</v>
      </c>
      <c r="H93">
        <f>(Table2[[#This Row],[1Y Return vs Nifty]]-AVERAGE(Table2[1Y Return vs Nifty]))/_xlfn.STDEV.P(Table2[1Y Return vs Nifty])</f>
        <v>2.2565140643424022</v>
      </c>
      <c r="I93">
        <v>24.337163781367298</v>
      </c>
      <c r="J93">
        <f>(Table2[[#This Row],[1M Return vs Nifty]]-AVERAGE(Table2[1M Return vs Nifty]))/_xlfn.STDEV.P(Table2[1M Return vs Nifty])</f>
        <v>1.7913844303690487</v>
      </c>
      <c r="K93">
        <v>19.008744953475802</v>
      </c>
      <c r="L93">
        <f>(Table2[[#This Row],[6M Return vs Nifty]]-AVERAGE(Table2[6M Return vs Nifty]))/_xlfn.STDEV.P(Table2[6M Return vs Nifty])</f>
        <v>0.37188065148404609</v>
      </c>
      <c r="M93">
        <v>6.0144911771121503</v>
      </c>
      <c r="N93">
        <f>(Table2[[#This Row],[1W Return vs Nifty]]-AVERAGE(Table2[1W Return vs Nifty]))/_xlfn.STDEV.P(Table2[1W Return vs Nifty])</f>
        <v>1.2693278244643287</v>
      </c>
      <c r="O93">
        <v>4387.5200000000004</v>
      </c>
      <c r="P93">
        <v>4141.9409469431303</v>
      </c>
      <c r="Q93">
        <v>3511.6129046221299</v>
      </c>
      <c r="R93">
        <v>78.785444140465302</v>
      </c>
      <c r="S93" s="2">
        <f>(Table2[[#This Row],[Close Price]]-Table2[[#This Row],[20D EMA]])/Table2[[#This Row],[20D EMA]]</f>
        <v>9.3636040405513793E-2</v>
      </c>
      <c r="T93" s="2">
        <f>(Table2[[#This Row],[Close Price]]-Table2[[#This Row],[50D EMA]])/Table2[[#This Row],[50D EMA]]</f>
        <v>0.15847861219299098</v>
      </c>
      <c r="U93" s="2">
        <f>(Table2[[#This Row],[Close Price]]-Table2[[#This Row],[200D EMA]])/Table2[[#This Row],[200D EMA]]</f>
        <v>0.36642338729425844</v>
      </c>
      <c r="V93">
        <v>0.99569673370413003</v>
      </c>
      <c r="W93">
        <v>4746.6499999999996</v>
      </c>
      <c r="X93">
        <v>4821</v>
      </c>
      <c r="Y93">
        <v>4630</v>
      </c>
      <c r="Z93">
        <v>4914.8</v>
      </c>
      <c r="AA93">
        <v>4130.05</v>
      </c>
      <c r="AB93">
        <v>4914.8</v>
      </c>
      <c r="AC93" s="2">
        <f>(Table2[[#This Row],[Close Price]]/Table2[[#This Row],[Day Low]])-1</f>
        <v>1.0891892176587925E-2</v>
      </c>
      <c r="AD93" s="2">
        <f>(Table2[[#This Row],[Day High]]/Table2[[#This Row],[Close Price]])-1</f>
        <v>4.7203726280908853E-3</v>
      </c>
      <c r="AE93" s="2">
        <f>(Table2[[#This Row],[Close Price]]/Table2[[#This Row],[Current Week Low]])-1</f>
        <v>3.6360691144708523E-2</v>
      </c>
      <c r="AF93" s="2">
        <f>(Table2[[#This Row],[Current Week High]]/Table2[[#This Row],[Close Price]])-1</f>
        <v>2.426875905259096E-2</v>
      </c>
      <c r="AG93" s="2">
        <f>(Table2[[#This Row],[Close Price]]/Table2[[#This Row],[Current Month Low]])-1</f>
        <v>0.1618140216220143</v>
      </c>
      <c r="AH93" s="2">
        <f>(Table2[[#This Row],[Current Month High]]/Table2[[#This Row],[Close Price]])-1</f>
        <v>2.426875905259096E-2</v>
      </c>
      <c r="AI93">
        <v>2.4268759052590898</v>
      </c>
      <c r="AJ93">
        <v>211.986345903771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0.24</v>
      </c>
      <c r="AM93" t="s">
        <v>10340</v>
      </c>
      <c r="AN93">
        <v>10.81</v>
      </c>
      <c r="AO93" t="s">
        <v>10340</v>
      </c>
      <c r="AP93">
        <v>0.12992583869048999</v>
      </c>
      <c r="AQ93">
        <f>(Table2[[#This Row],[Sharpe Ratio]]-AVERAGE(Table2[Sharpe Ratio]))/_xlfn.STDEV.P(Table2[Sharpe Ratio])</f>
        <v>0.7405131811811192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6.429620151840945</v>
      </c>
      <c r="AS93">
        <f>_xlfn.RANK.AVG(Table2[[#This Row],[1Y Return vs Nifty Z-Score]],Table2[1Y Return vs Nifty Z-Score])</f>
        <v>26</v>
      </c>
      <c r="AT93">
        <f>_xlfn.RANK.AVG(Table2[[#This Row],[6M Return vs Nifty Z-Score]],Table2[6M Return vs Nifty Z-Score])</f>
        <v>217</v>
      </c>
      <c r="AU93">
        <f>_xlfn.RANK.AVG(Table2[[#This Row],[Sharpe Ratio Z-Score]],Table2[Sharpe Ratio Z-Score])</f>
        <v>170</v>
      </c>
      <c r="AV93">
        <f>(Table2[[#This Row],[Rank 1Y]]+Table2[[#This Row],[Rank 6M]]+Table2[[#This Row],[Rank Sharpe]])/3</f>
        <v>137.66666666666666</v>
      </c>
    </row>
    <row r="94" spans="1:48" x14ac:dyDescent="0.3">
      <c r="A94" t="s">
        <v>125</v>
      </c>
      <c r="B94" t="s">
        <v>126</v>
      </c>
      <c r="C94" t="s">
        <v>10303</v>
      </c>
      <c r="D94" t="s">
        <v>127</v>
      </c>
      <c r="E94">
        <v>228976.20809835201</v>
      </c>
      <c r="F94">
        <v>260.02999999999997</v>
      </c>
      <c r="G94">
        <v>162.00344058597599</v>
      </c>
      <c r="H94">
        <f>(Table2[[#This Row],[1Y Return vs Nifty]]-AVERAGE(Table2[1Y Return vs Nifty]))/_xlfn.STDEV.P(Table2[1Y Return vs Nifty])</f>
        <v>1.9535203764769065</v>
      </c>
      <c r="I94">
        <v>21.5027342433869</v>
      </c>
      <c r="J94">
        <f>(Table2[[#This Row],[1M Return vs Nifty]]-AVERAGE(Table2[1M Return vs Nifty]))/_xlfn.STDEV.P(Table2[1M Return vs Nifty])</f>
        <v>1.5462316104991911</v>
      </c>
      <c r="K94">
        <v>51.590884378404297</v>
      </c>
      <c r="L94">
        <f>(Table2[[#This Row],[6M Return vs Nifty]]-AVERAGE(Table2[6M Return vs Nifty]))/_xlfn.STDEV.P(Table2[6M Return vs Nifty])</f>
        <v>1.4694610843218683</v>
      </c>
      <c r="M94">
        <v>-1.6276681244361599</v>
      </c>
      <c r="N94">
        <f>(Table2[[#This Row],[1W Return vs Nifty]]-AVERAGE(Table2[1W Return vs Nifty]))/_xlfn.STDEV.P(Table2[1W Return vs Nifty])</f>
        <v>-0.33549307113041743</v>
      </c>
      <c r="O94">
        <v>250.15</v>
      </c>
      <c r="P94">
        <v>228.90923507070499</v>
      </c>
      <c r="Q94">
        <v>177.173242641592</v>
      </c>
      <c r="R94">
        <v>64.072999823657398</v>
      </c>
      <c r="S94" s="2">
        <f>(Table2[[#This Row],[Close Price]]-Table2[[#This Row],[20D EMA]])/Table2[[#This Row],[20D EMA]]</f>
        <v>3.9496302218668664E-2</v>
      </c>
      <c r="T94" s="2">
        <f>(Table2[[#This Row],[Close Price]]-Table2[[#This Row],[50D EMA]])/Table2[[#This Row],[50D EMA]]</f>
        <v>0.13595242201426458</v>
      </c>
      <c r="U94" s="2">
        <f>(Table2[[#This Row],[Close Price]]-Table2[[#This Row],[200D EMA]])/Table2[[#This Row],[200D EMA]]</f>
        <v>0.46765954115329311</v>
      </c>
      <c r="V94">
        <v>1.1139605175732401</v>
      </c>
      <c r="W94">
        <v>259</v>
      </c>
      <c r="X94">
        <v>264.45</v>
      </c>
      <c r="Y94">
        <v>258.25</v>
      </c>
      <c r="Z94">
        <v>280.89999999999998</v>
      </c>
      <c r="AA94">
        <v>228</v>
      </c>
      <c r="AB94">
        <v>280.89999999999998</v>
      </c>
      <c r="AC94" s="2">
        <f>(Table2[[#This Row],[Close Price]]/Table2[[#This Row],[Day Low]])-1</f>
        <v>3.9768339768337935E-3</v>
      </c>
      <c r="AD94" s="2">
        <f>(Table2[[#This Row],[Day High]]/Table2[[#This Row],[Close Price]])-1</f>
        <v>1.6998038687843664E-2</v>
      </c>
      <c r="AE94" s="2">
        <f>(Table2[[#This Row],[Close Price]]/Table2[[#This Row],[Current Week Low]])-1</f>
        <v>6.892545982574827E-3</v>
      </c>
      <c r="AF94" s="2">
        <f>(Table2[[#This Row],[Current Week High]]/Table2[[#This Row],[Close Price]])-1</f>
        <v>8.025997000346119E-2</v>
      </c>
      <c r="AG94" s="2">
        <f>(Table2[[#This Row],[Close Price]]/Table2[[#This Row],[Current Month Low]])-1</f>
        <v>0.14048245614035082</v>
      </c>
      <c r="AH94" s="2">
        <f>(Table2[[#This Row],[Current Month High]]/Table2[[#This Row],[Close Price]])-1</f>
        <v>8.025997000346119E-2</v>
      </c>
      <c r="AI94">
        <v>8.0259970003461198</v>
      </c>
      <c r="AJ94">
        <v>194.48471121177801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0.13</v>
      </c>
      <c r="AM94" t="s">
        <v>10340</v>
      </c>
      <c r="AN94">
        <v>-0.88</v>
      </c>
      <c r="AO94" t="s">
        <v>10339</v>
      </c>
      <c r="AP94">
        <v>7.3462369507194994E-2</v>
      </c>
      <c r="AQ94">
        <f>(Table2[[#This Row],[Sharpe Ratio]]-AVERAGE(Table2[Sharpe Ratio]))/_xlfn.STDEV.P(Table2[Sharpe Ratio])</f>
        <v>9.4048081404899689E-2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4.7277680815724485</v>
      </c>
      <c r="AS94">
        <f>_xlfn.RANK.AVG(Table2[[#This Row],[1Y Return vs Nifty Z-Score]],Table2[1Y Return vs Nifty Z-Score])</f>
        <v>36</v>
      </c>
      <c r="AT94">
        <f>_xlfn.RANK.AVG(Table2[[#This Row],[6M Return vs Nifty Z-Score]],Table2[6M Return vs Nifty Z-Score])</f>
        <v>60</v>
      </c>
      <c r="AU94">
        <f>_xlfn.RANK.AVG(Table2[[#This Row],[Sharpe Ratio Z-Score]],Table2[Sharpe Ratio Z-Score])</f>
        <v>322</v>
      </c>
      <c r="AV94">
        <f>(Table2[[#This Row],[Rank 1Y]]+Table2[[#This Row],[Rank 6M]]+Table2[[#This Row],[Rank Sharpe]])/3</f>
        <v>139.33333333333334</v>
      </c>
    </row>
    <row r="95" spans="1:48" x14ac:dyDescent="0.3">
      <c r="A95" t="s">
        <v>107</v>
      </c>
      <c r="B95" t="s">
        <v>108</v>
      </c>
      <c r="C95" t="s">
        <v>10301</v>
      </c>
      <c r="D95" t="s">
        <v>63</v>
      </c>
      <c r="E95">
        <v>268230.81865184498</v>
      </c>
      <c r="F95">
        <v>695.15</v>
      </c>
      <c r="G95">
        <v>86.267493890200996</v>
      </c>
      <c r="H95">
        <f>(Table2[[#This Row],[1Y Return vs Nifty]]-AVERAGE(Table2[1Y Return vs Nifty]))/_xlfn.STDEV.P(Table2[1Y Return vs Nifty])</f>
        <v>0.80118197747184905</v>
      </c>
      <c r="I95">
        <v>-0.75212923778504304</v>
      </c>
      <c r="J95">
        <f>(Table2[[#This Row],[1M Return vs Nifty]]-AVERAGE(Table2[1M Return vs Nifty]))/_xlfn.STDEV.P(Table2[1M Return vs Nifty])</f>
        <v>-0.37861515853195743</v>
      </c>
      <c r="K95">
        <v>16.242149772282598</v>
      </c>
      <c r="L95">
        <f>(Table2[[#This Row],[6M Return vs Nifty]]-AVERAGE(Table2[6M Return vs Nifty]))/_xlfn.STDEV.P(Table2[6M Return vs Nifty])</f>
        <v>0.27868355669358535</v>
      </c>
      <c r="M95">
        <v>-1.6585280246106899</v>
      </c>
      <c r="N95">
        <f>(Table2[[#This Row],[1W Return vs Nifty]]-AVERAGE(Table2[1W Return vs Nifty]))/_xlfn.STDEV.P(Table2[1W Return vs Nifty])</f>
        <v>-0.34197351869528564</v>
      </c>
      <c r="O95">
        <v>699.51</v>
      </c>
      <c r="P95">
        <v>699.10197905167399</v>
      </c>
      <c r="Q95">
        <v>595.32558477748398</v>
      </c>
      <c r="R95">
        <v>48.139842363122902</v>
      </c>
      <c r="S95" s="2">
        <f>(Table2[[#This Row],[Close Price]]-Table2[[#This Row],[20D EMA]])/Table2[[#This Row],[20D EMA]]</f>
        <v>-6.2329344827093446E-3</v>
      </c>
      <c r="T95" s="2">
        <f>(Table2[[#This Row],[Close Price]]-Table2[[#This Row],[50D EMA]])/Table2[[#This Row],[50D EMA]]</f>
        <v>-5.6529364385934687E-3</v>
      </c>
      <c r="U95" s="2">
        <f>(Table2[[#This Row],[Close Price]]-Table2[[#This Row],[200D EMA]])/Table2[[#This Row],[200D EMA]]</f>
        <v>0.16768037150600132</v>
      </c>
      <c r="V95">
        <v>1.5160015901213699</v>
      </c>
      <c r="W95">
        <v>692</v>
      </c>
      <c r="X95">
        <v>701.4</v>
      </c>
      <c r="Y95">
        <v>692</v>
      </c>
      <c r="Z95">
        <v>706.75</v>
      </c>
      <c r="AA95">
        <v>620</v>
      </c>
      <c r="AB95">
        <v>752.9</v>
      </c>
      <c r="AC95" s="2">
        <f>(Table2[[#This Row],[Close Price]]/Table2[[#This Row],[Day Low]])-1</f>
        <v>4.5520231213873608E-3</v>
      </c>
      <c r="AD95" s="2">
        <f>(Table2[[#This Row],[Day High]]/Table2[[#This Row],[Close Price]])-1</f>
        <v>8.9908652808745604E-3</v>
      </c>
      <c r="AE95" s="2">
        <f>(Table2[[#This Row],[Close Price]]/Table2[[#This Row],[Current Week Low]])-1</f>
        <v>4.5520231213873608E-3</v>
      </c>
      <c r="AF95" s="2">
        <f>(Table2[[#This Row],[Current Week High]]/Table2[[#This Row],[Close Price]])-1</f>
        <v>1.6687045961303326E-2</v>
      </c>
      <c r="AG95" s="2">
        <f>(Table2[[#This Row],[Close Price]]/Table2[[#This Row],[Current Month Low]])-1</f>
        <v>0.12120967741935473</v>
      </c>
      <c r="AH95" s="2">
        <f>(Table2[[#This Row],[Current Month High]]/Table2[[#This Row],[Close Price]])-1</f>
        <v>8.3075595195281515E-2</v>
      </c>
      <c r="AI95">
        <v>28.8714665899446</v>
      </c>
      <c r="AJ95">
        <v>140.245377570416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-0.15</v>
      </c>
      <c r="AM95" t="s">
        <v>10339</v>
      </c>
      <c r="AN95">
        <v>-4.3</v>
      </c>
      <c r="AO95" t="s">
        <v>10339</v>
      </c>
      <c r="AP95">
        <v>0.18464699652386701</v>
      </c>
      <c r="AQ95">
        <f>(Table2[[#This Row],[Sharpe Ratio]]-AVERAGE(Table2[Sharpe Ratio]))/_xlfn.STDEV.P(Table2[Sharpe Ratio])</f>
        <v>1.3670301003556553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1.7263069572938465</v>
      </c>
      <c r="AS95">
        <f>_xlfn.RANK.AVG(Table2[[#This Row],[1Y Return vs Nifty Z-Score]],Table2[1Y Return vs Nifty Z-Score])</f>
        <v>122</v>
      </c>
      <c r="AT95">
        <f>_xlfn.RANK.AVG(Table2[[#This Row],[6M Return vs Nifty Z-Score]],Table2[6M Return vs Nifty Z-Score])</f>
        <v>241</v>
      </c>
      <c r="AU95">
        <f>_xlfn.RANK.AVG(Table2[[#This Row],[Sharpe Ratio Z-Score]],Table2[Sharpe Ratio Z-Score])</f>
        <v>67</v>
      </c>
      <c r="AV95">
        <f>(Table2[[#This Row],[Rank 1Y]]+Table2[[#This Row],[Rank 6M]]+Table2[[#This Row],[Rank Sharpe]])/3</f>
        <v>143.33333333333334</v>
      </c>
    </row>
    <row r="96" spans="1:48" x14ac:dyDescent="0.3">
      <c r="A96" t="s">
        <v>649</v>
      </c>
      <c r="B96" t="s">
        <v>650</v>
      </c>
      <c r="C96" t="s">
        <v>10308</v>
      </c>
      <c r="D96" t="s">
        <v>170</v>
      </c>
      <c r="E96">
        <v>28126.792443800001</v>
      </c>
      <c r="F96">
        <v>6507.8</v>
      </c>
      <c r="G96">
        <v>133.16237017536201</v>
      </c>
      <c r="H96">
        <f>(Table2[[#This Row],[1Y Return vs Nifty]]-AVERAGE(Table2[1Y Return vs Nifty]))/_xlfn.STDEV.P(Table2[1Y Return vs Nifty])</f>
        <v>1.5146974086191207</v>
      </c>
      <c r="I96">
        <v>19.134477151827699</v>
      </c>
      <c r="J96">
        <f>(Table2[[#This Row],[1M Return vs Nifty]]-AVERAGE(Table2[1M Return vs Nifty]))/_xlfn.STDEV.P(Table2[1M Return vs Nifty])</f>
        <v>1.3413985404253423</v>
      </c>
      <c r="K96">
        <v>87.290489951946199</v>
      </c>
      <c r="L96">
        <f>(Table2[[#This Row],[6M Return vs Nifty]]-AVERAGE(Table2[6M Return vs Nifty]))/_xlfn.STDEV.P(Table2[6M Return vs Nifty])</f>
        <v>2.6720582504112356</v>
      </c>
      <c r="M96">
        <v>-8.9642638987631909</v>
      </c>
      <c r="N96">
        <f>(Table2[[#This Row],[1W Return vs Nifty]]-AVERAGE(Table2[1W Return vs Nifty]))/_xlfn.STDEV.P(Table2[1W Return vs Nifty])</f>
        <v>-1.8761469277945577</v>
      </c>
      <c r="O96">
        <v>6408.79</v>
      </c>
      <c r="P96">
        <v>5801.3143962291097</v>
      </c>
      <c r="Q96">
        <v>4324.8449865213197</v>
      </c>
      <c r="R96">
        <v>48.675527719740202</v>
      </c>
      <c r="S96" s="2">
        <f>(Table2[[#This Row],[Close Price]]-Table2[[#This Row],[20D EMA]])/Table2[[#This Row],[20D EMA]]</f>
        <v>1.5449094134774305E-2</v>
      </c>
      <c r="T96" s="2">
        <f>(Table2[[#This Row],[Close Price]]-Table2[[#This Row],[50D EMA]])/Table2[[#This Row],[50D EMA]]</f>
        <v>0.12178026487068354</v>
      </c>
      <c r="U96" s="2">
        <f>(Table2[[#This Row],[Close Price]]-Table2[[#This Row],[200D EMA]])/Table2[[#This Row],[200D EMA]]</f>
        <v>0.50474757367767209</v>
      </c>
      <c r="V96">
        <v>2.6628119150896099</v>
      </c>
      <c r="W96">
        <v>6467.35</v>
      </c>
      <c r="X96">
        <v>6654.95</v>
      </c>
      <c r="Y96">
        <v>6369.05</v>
      </c>
      <c r="Z96">
        <v>6698.75</v>
      </c>
      <c r="AA96">
        <v>5670</v>
      </c>
      <c r="AB96">
        <v>7949.9</v>
      </c>
      <c r="AC96" s="2">
        <f>(Table2[[#This Row],[Close Price]]/Table2[[#This Row],[Day Low]])-1</f>
        <v>6.2544937261783673E-3</v>
      </c>
      <c r="AD96" s="2">
        <f>(Table2[[#This Row],[Day High]]/Table2[[#This Row],[Close Price]])-1</f>
        <v>2.2611327944927595E-2</v>
      </c>
      <c r="AE96" s="2">
        <f>(Table2[[#This Row],[Close Price]]/Table2[[#This Row],[Current Week Low]])-1</f>
        <v>2.1785038585032224E-2</v>
      </c>
      <c r="AF96" s="2">
        <f>(Table2[[#This Row],[Current Week High]]/Table2[[#This Row],[Close Price]])-1</f>
        <v>2.93417130212974E-2</v>
      </c>
      <c r="AG96" s="2">
        <f>(Table2[[#This Row],[Close Price]]/Table2[[#This Row],[Current Month Low]])-1</f>
        <v>0.14776014109347435</v>
      </c>
      <c r="AH96" s="2">
        <f>(Table2[[#This Row],[Current Month High]]/Table2[[#This Row],[Close Price]])-1</f>
        <v>0.22159562371308272</v>
      </c>
      <c r="AI96">
        <v>22.159562371308201</v>
      </c>
      <c r="AJ96">
        <v>167.81069958847701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0.44</v>
      </c>
      <c r="AM96" t="s">
        <v>10340</v>
      </c>
      <c r="AN96">
        <v>8.33</v>
      </c>
      <c r="AO96" t="s">
        <v>10340</v>
      </c>
      <c r="AP96">
        <v>5.8405022647920003E-2</v>
      </c>
      <c r="AQ96">
        <f>(Table2[[#This Row],[Sharpe Ratio]]-AVERAGE(Table2[Sharpe Ratio]))/_xlfn.STDEV.P(Table2[Sharpe Ratio])</f>
        <v>-7.834744052357262E-2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3.5736598311375678</v>
      </c>
      <c r="AS96">
        <f>_xlfn.RANK.AVG(Table2[[#This Row],[1Y Return vs Nifty Z-Score]],Table2[1Y Return vs Nifty Z-Score])</f>
        <v>56</v>
      </c>
      <c r="AT96">
        <f>_xlfn.RANK.AVG(Table2[[#This Row],[6M Return vs Nifty Z-Score]],Table2[6M Return vs Nifty Z-Score])</f>
        <v>13</v>
      </c>
      <c r="AU96">
        <f>_xlfn.RANK.AVG(Table2[[#This Row],[Sharpe Ratio Z-Score]],Table2[Sharpe Ratio Z-Score])</f>
        <v>364</v>
      </c>
      <c r="AV96">
        <f>(Table2[[#This Row],[Rank 1Y]]+Table2[[#This Row],[Rank 6M]]+Table2[[#This Row],[Rank Sharpe]])/3</f>
        <v>144.33333333333334</v>
      </c>
    </row>
    <row r="97" spans="1:48" x14ac:dyDescent="0.3">
      <c r="A97" t="s">
        <v>122</v>
      </c>
      <c r="B97" t="s">
        <v>123</v>
      </c>
      <c r="C97" t="s">
        <v>10295</v>
      </c>
      <c r="D97" t="s">
        <v>124</v>
      </c>
      <c r="E97">
        <v>235115.491446</v>
      </c>
      <c r="F97">
        <v>180.53</v>
      </c>
      <c r="G97">
        <v>250.349719516688</v>
      </c>
      <c r="H97">
        <f>(Table2[[#This Row],[1Y Return vs Nifty]]-AVERAGE(Table2[1Y Return vs Nifty]))/_xlfn.STDEV.P(Table2[1Y Return vs Nifty])</f>
        <v>3.2977276395089823</v>
      </c>
      <c r="I97">
        <v>-13.4024903451923</v>
      </c>
      <c r="J97">
        <f>(Table2[[#This Row],[1M Return vs Nifty]]-AVERAGE(Table2[1M Return vs Nifty]))/_xlfn.STDEV.P(Table2[1M Return vs Nifty])</f>
        <v>-1.4727583207792005</v>
      </c>
      <c r="K97">
        <v>4.7644410128316101</v>
      </c>
      <c r="L97">
        <f>(Table2[[#This Row],[6M Return vs Nifty]]-AVERAGE(Table2[6M Return vs Nifty]))/_xlfn.STDEV.P(Table2[6M Return vs Nifty])</f>
        <v>-0.10796105199488554</v>
      </c>
      <c r="M97">
        <v>-4.0138454391682199</v>
      </c>
      <c r="N97">
        <f>(Table2[[#This Row],[1W Return vs Nifty]]-AVERAGE(Table2[1W Return vs Nifty]))/_xlfn.STDEV.P(Table2[1W Return vs Nifty])</f>
        <v>-0.83658014144316706</v>
      </c>
      <c r="O97">
        <v>184.16</v>
      </c>
      <c r="P97">
        <v>182.890259885196</v>
      </c>
      <c r="Q97">
        <v>147.002285584345</v>
      </c>
      <c r="R97">
        <v>41.112446174415297</v>
      </c>
      <c r="S97" s="2">
        <f>(Table2[[#This Row],[Close Price]]-Table2[[#This Row],[20D EMA]])/Table2[[#This Row],[20D EMA]]</f>
        <v>-1.9711120764552538E-2</v>
      </c>
      <c r="T97" s="2">
        <f>(Table2[[#This Row],[Close Price]]-Table2[[#This Row],[50D EMA]])/Table2[[#This Row],[50D EMA]]</f>
        <v>-1.2905333978297068E-2</v>
      </c>
      <c r="U97" s="2">
        <f>(Table2[[#This Row],[Close Price]]-Table2[[#This Row],[200D EMA]])/Table2[[#This Row],[200D EMA]]</f>
        <v>0.22807614373055388</v>
      </c>
      <c r="V97">
        <v>0.41347509010621403</v>
      </c>
      <c r="W97">
        <v>178.7</v>
      </c>
      <c r="X97">
        <v>181.4</v>
      </c>
      <c r="Y97">
        <v>178.2</v>
      </c>
      <c r="Z97">
        <v>181.8</v>
      </c>
      <c r="AA97">
        <v>175.13</v>
      </c>
      <c r="AB97">
        <v>195.65</v>
      </c>
      <c r="AC97" s="2">
        <f>(Table2[[#This Row],[Close Price]]/Table2[[#This Row],[Day Low]])-1</f>
        <v>1.0240626748740933E-2</v>
      </c>
      <c r="AD97" s="2">
        <f>(Table2[[#This Row],[Day High]]/Table2[[#This Row],[Close Price]])-1</f>
        <v>4.8191436326372461E-3</v>
      </c>
      <c r="AE97" s="2">
        <f>(Table2[[#This Row],[Close Price]]/Table2[[#This Row],[Current Week Low]])-1</f>
        <v>1.3075196408529832E-2</v>
      </c>
      <c r="AF97" s="2">
        <f>(Table2[[#This Row],[Current Week High]]/Table2[[#This Row],[Close Price]])-1</f>
        <v>7.0348418545393976E-3</v>
      </c>
      <c r="AG97" s="2">
        <f>(Table2[[#This Row],[Close Price]]/Table2[[#This Row],[Current Month Low]])-1</f>
        <v>3.0834237423628119E-2</v>
      </c>
      <c r="AH97" s="2">
        <f>(Table2[[#This Row],[Current Month High]]/Table2[[#This Row],[Close Price]])-1</f>
        <v>8.3753392787902392E-2</v>
      </c>
      <c r="AI97">
        <v>26.848723203899599</v>
      </c>
      <c r="AJ97">
        <v>280.46364594309699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-0.05</v>
      </c>
      <c r="AM97" t="s">
        <v>10339</v>
      </c>
      <c r="AN97">
        <v>-6.14</v>
      </c>
      <c r="AO97" t="s">
        <v>10339</v>
      </c>
      <c r="AP97">
        <v>0.17612834036486599</v>
      </c>
      <c r="AQ97">
        <f>(Table2[[#This Row],[Sharpe Ratio]]-AVERAGE(Table2[Sharpe Ratio]))/_xlfn.STDEV.P(Table2[Sharpe Ratio])</f>
        <v>1.2694977669116949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2.1499258922034241</v>
      </c>
      <c r="AS97">
        <f>_xlfn.RANK.AVG(Table2[[#This Row],[1Y Return vs Nifty Z-Score]],Table2[1Y Return vs Nifty Z-Score])</f>
        <v>11</v>
      </c>
      <c r="AT97">
        <f>_xlfn.RANK.AVG(Table2[[#This Row],[6M Return vs Nifty Z-Score]],Table2[6M Return vs Nifty Z-Score])</f>
        <v>345</v>
      </c>
      <c r="AU97">
        <f>_xlfn.RANK.AVG(Table2[[#This Row],[Sharpe Ratio Z-Score]],Table2[Sharpe Ratio Z-Score])</f>
        <v>79</v>
      </c>
      <c r="AV97">
        <f>(Table2[[#This Row],[Rank 1Y]]+Table2[[#This Row],[Rank 6M]]+Table2[[#This Row],[Rank Sharpe]])/3</f>
        <v>145</v>
      </c>
    </row>
    <row r="98" spans="1:48" x14ac:dyDescent="0.3">
      <c r="A98" t="s">
        <v>211</v>
      </c>
      <c r="B98" t="s">
        <v>212</v>
      </c>
      <c r="C98" t="s">
        <v>10300</v>
      </c>
      <c r="D98" t="s">
        <v>106</v>
      </c>
      <c r="E98">
        <v>125242.46499268</v>
      </c>
      <c r="F98">
        <v>2631.5</v>
      </c>
      <c r="G98">
        <v>67.274568549391901</v>
      </c>
      <c r="H98">
        <f>(Table2[[#This Row],[1Y Return vs Nifty]]-AVERAGE(Table2[1Y Return vs Nifty]))/_xlfn.STDEV.P(Table2[1Y Return vs Nifty])</f>
        <v>0.51220061347615109</v>
      </c>
      <c r="I98">
        <v>8.5388972166505503</v>
      </c>
      <c r="J98">
        <f>(Table2[[#This Row],[1M Return vs Nifty]]-AVERAGE(Table2[1M Return vs Nifty]))/_xlfn.STDEV.P(Table2[1M Return vs Nifty])</f>
        <v>0.42497558319213052</v>
      </c>
      <c r="K98">
        <v>13.3878049114034</v>
      </c>
      <c r="L98">
        <f>(Table2[[#This Row],[6M Return vs Nifty]]-AVERAGE(Table2[6M Return vs Nifty]))/_xlfn.STDEV.P(Table2[6M Return vs Nifty])</f>
        <v>0.18253047641196174</v>
      </c>
      <c r="M98">
        <v>-2.9277735724356</v>
      </c>
      <c r="N98">
        <f>(Table2[[#This Row],[1W Return vs Nifty]]-AVERAGE(Table2[1W Return vs Nifty]))/_xlfn.STDEV.P(Table2[1W Return vs Nifty])</f>
        <v>-0.60850967639842801</v>
      </c>
      <c r="O98">
        <v>2556.9499999999998</v>
      </c>
      <c r="P98">
        <v>2460.6803978818998</v>
      </c>
      <c r="Q98">
        <v>2125.79148943578</v>
      </c>
      <c r="R98">
        <v>66.333131177610497</v>
      </c>
      <c r="S98" s="2">
        <f>(Table2[[#This Row],[Close Price]]-Table2[[#This Row],[20D EMA]])/Table2[[#This Row],[20D EMA]]</f>
        <v>2.9155830188310364E-2</v>
      </c>
      <c r="T98" s="2">
        <f>(Table2[[#This Row],[Close Price]]-Table2[[#This Row],[50D EMA]])/Table2[[#This Row],[50D EMA]]</f>
        <v>6.9419662246725744E-2</v>
      </c>
      <c r="U98" s="2">
        <f>(Table2[[#This Row],[Close Price]]-Table2[[#This Row],[200D EMA]])/Table2[[#This Row],[200D EMA]]</f>
        <v>0.23789186901789852</v>
      </c>
      <c r="V98">
        <v>1.01966321083291</v>
      </c>
      <c r="W98">
        <v>2605.6</v>
      </c>
      <c r="X98">
        <v>2636.2</v>
      </c>
      <c r="Y98">
        <v>2585.25</v>
      </c>
      <c r="Z98">
        <v>2647.4</v>
      </c>
      <c r="AA98">
        <v>2427</v>
      </c>
      <c r="AB98">
        <v>2655</v>
      </c>
      <c r="AC98" s="2">
        <f>(Table2[[#This Row],[Close Price]]/Table2[[#This Row],[Day Low]])-1</f>
        <v>9.9401289530243186E-3</v>
      </c>
      <c r="AD98" s="2">
        <f>(Table2[[#This Row],[Day High]]/Table2[[#This Row],[Close Price]])-1</f>
        <v>1.7860535816074385E-3</v>
      </c>
      <c r="AE98" s="2">
        <f>(Table2[[#This Row],[Close Price]]/Table2[[#This Row],[Current Week Low]])-1</f>
        <v>1.7889952615801175E-2</v>
      </c>
      <c r="AF98" s="2">
        <f>(Table2[[#This Row],[Current Week High]]/Table2[[#This Row],[Close Price]])-1</f>
        <v>6.0421812654380957E-3</v>
      </c>
      <c r="AG98" s="2">
        <f>(Table2[[#This Row],[Close Price]]/Table2[[#This Row],[Current Month Low]])-1</f>
        <v>8.4260403790687999E-2</v>
      </c>
      <c r="AH98" s="2">
        <f>(Table2[[#This Row],[Current Month High]]/Table2[[#This Row],[Close Price]])-1</f>
        <v>8.9302679080371927E-3</v>
      </c>
      <c r="AI98">
        <v>0.89302679080371905</v>
      </c>
      <c r="AJ98">
        <v>99.190068881992204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0.11</v>
      </c>
      <c r="AM98" t="s">
        <v>10340</v>
      </c>
      <c r="AN98">
        <v>2.42</v>
      </c>
      <c r="AO98" t="s">
        <v>10340</v>
      </c>
      <c r="AP98">
        <v>0.26387294961662999</v>
      </c>
      <c r="AQ98">
        <f>(Table2[[#This Row],[Sharpe Ratio]]-AVERAGE(Table2[Sharpe Ratio]))/_xlfn.STDEV.P(Table2[Sharpe Ratio])</f>
        <v>2.2741088613987661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2.7853058580805814</v>
      </c>
      <c r="AS98">
        <f>_xlfn.RANK.AVG(Table2[[#This Row],[1Y Return vs Nifty Z-Score]],Table2[1Y Return vs Nifty Z-Score])</f>
        <v>166</v>
      </c>
      <c r="AT98">
        <f>_xlfn.RANK.AVG(Table2[[#This Row],[6M Return vs Nifty Z-Score]],Table2[6M Return vs Nifty Z-Score])</f>
        <v>264</v>
      </c>
      <c r="AU98">
        <f>_xlfn.RANK.AVG(Table2[[#This Row],[Sharpe Ratio Z-Score]],Table2[Sharpe Ratio Z-Score])</f>
        <v>6</v>
      </c>
      <c r="AV98">
        <f>(Table2[[#This Row],[Rank 1Y]]+Table2[[#This Row],[Rank 6M]]+Table2[[#This Row],[Rank Sharpe]])/3</f>
        <v>145.33333333333334</v>
      </c>
    </row>
    <row r="99" spans="1:48" x14ac:dyDescent="0.3">
      <c r="A99" t="s">
        <v>1100</v>
      </c>
      <c r="B99" t="s">
        <v>1101</v>
      </c>
      <c r="C99" t="s">
        <v>10302</v>
      </c>
      <c r="D99" t="s">
        <v>130</v>
      </c>
      <c r="E99">
        <v>11637.39144175</v>
      </c>
      <c r="F99">
        <v>345.15</v>
      </c>
      <c r="G99">
        <v>42.847214267502402</v>
      </c>
      <c r="H99">
        <f>(Table2[[#This Row],[1Y Return vs Nifty]]-AVERAGE(Table2[1Y Return vs Nifty]))/_xlfn.STDEV.P(Table2[1Y Return vs Nifty])</f>
        <v>0.14053326721332063</v>
      </c>
      <c r="I99">
        <v>20.585833926078902</v>
      </c>
      <c r="J99">
        <f>(Table2[[#This Row],[1M Return vs Nifty]]-AVERAGE(Table2[1M Return vs Nifty]))/_xlfn.STDEV.P(Table2[1M Return vs Nifty])</f>
        <v>1.466927928641647</v>
      </c>
      <c r="K99">
        <v>46.488385877530902</v>
      </c>
      <c r="L99">
        <f>(Table2[[#This Row],[6M Return vs Nifty]]-AVERAGE(Table2[6M Return vs Nifty]))/_xlfn.STDEV.P(Table2[6M Return vs Nifty])</f>
        <v>1.2975754251236233</v>
      </c>
      <c r="M99">
        <v>3.0937618608645399</v>
      </c>
      <c r="N99">
        <f>(Table2[[#This Row],[1W Return vs Nifty]]-AVERAGE(Table2[1W Return vs Nifty]))/_xlfn.STDEV.P(Table2[1W Return vs Nifty])</f>
        <v>0.65598711117395303</v>
      </c>
      <c r="O99">
        <v>296.74</v>
      </c>
      <c r="P99">
        <v>273.53676416960798</v>
      </c>
      <c r="Q99">
        <v>237.784182104178</v>
      </c>
      <c r="R99">
        <v>74.860473273074305</v>
      </c>
      <c r="S99" s="2">
        <f>(Table2[[#This Row],[Close Price]]-Table2[[#This Row],[20D EMA]])/Table2[[#This Row],[20D EMA]]</f>
        <v>0.16313944867560817</v>
      </c>
      <c r="T99" s="2">
        <f>(Table2[[#This Row],[Close Price]]-Table2[[#This Row],[50D EMA]])/Table2[[#This Row],[50D EMA]]</f>
        <v>0.26180479266760581</v>
      </c>
      <c r="U99" s="2">
        <f>(Table2[[#This Row],[Close Price]]-Table2[[#This Row],[200D EMA]])/Table2[[#This Row],[200D EMA]]</f>
        <v>0.4515263250302447</v>
      </c>
      <c r="V99">
        <v>2.84408133928358</v>
      </c>
      <c r="W99">
        <v>327.39999999999998</v>
      </c>
      <c r="X99">
        <v>347.8</v>
      </c>
      <c r="Y99">
        <v>325.95</v>
      </c>
      <c r="Z99">
        <v>349</v>
      </c>
      <c r="AA99">
        <v>245</v>
      </c>
      <c r="AB99">
        <v>349</v>
      </c>
      <c r="AC99" s="2">
        <f>(Table2[[#This Row],[Close Price]]/Table2[[#This Row],[Day Low]])-1</f>
        <v>5.421502748930962E-2</v>
      </c>
      <c r="AD99" s="2">
        <f>(Table2[[#This Row],[Day High]]/Table2[[#This Row],[Close Price]])-1</f>
        <v>7.6778212371433341E-3</v>
      </c>
      <c r="AE99" s="2">
        <f>(Table2[[#This Row],[Close Price]]/Table2[[#This Row],[Current Week Low]])-1</f>
        <v>5.890473999079604E-2</v>
      </c>
      <c r="AF99" s="2">
        <f>(Table2[[#This Row],[Current Week High]]/Table2[[#This Row],[Close Price]])-1</f>
        <v>1.1154570476604508E-2</v>
      </c>
      <c r="AG99" s="2">
        <f>(Table2[[#This Row],[Close Price]]/Table2[[#This Row],[Current Month Low]])-1</f>
        <v>0.40877551020408154</v>
      </c>
      <c r="AH99" s="2">
        <f>(Table2[[#This Row],[Current Month High]]/Table2[[#This Row],[Close Price]])-1</f>
        <v>1.1154570476604508E-2</v>
      </c>
      <c r="AI99">
        <v>1.11545704766045</v>
      </c>
      <c r="AJ99">
        <v>91.484049930651807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0.62</v>
      </c>
      <c r="AM99" t="s">
        <v>10340</v>
      </c>
      <c r="AN99">
        <v>33.06</v>
      </c>
      <c r="AO99" t="s">
        <v>10340</v>
      </c>
      <c r="AP99">
        <v>0.15924511568098601</v>
      </c>
      <c r="AQ99">
        <f>(Table2[[#This Row],[Sharpe Ratio]]-AVERAGE(Table2[Sharpe Ratio]))/_xlfn.STDEV.P(Table2[Sharpe Ratio])</f>
        <v>1.0761972898478824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4.6372210220004266</v>
      </c>
      <c r="AS99">
        <f>_xlfn.RANK.AVG(Table2[[#This Row],[1Y Return vs Nifty Z-Score]],Table2[1Y Return vs Nifty Z-Score])</f>
        <v>254</v>
      </c>
      <c r="AT99">
        <f>_xlfn.RANK.AVG(Table2[[#This Row],[6M Return vs Nifty Z-Score]],Table2[6M Return vs Nifty Z-Score])</f>
        <v>75</v>
      </c>
      <c r="AU99">
        <f>_xlfn.RANK.AVG(Table2[[#This Row],[Sharpe Ratio Z-Score]],Table2[Sharpe Ratio Z-Score])</f>
        <v>107</v>
      </c>
      <c r="AV99">
        <f>(Table2[[#This Row],[Rank 1Y]]+Table2[[#This Row],[Rank 6M]]+Table2[[#This Row],[Rank Sharpe]])/3</f>
        <v>145.33333333333334</v>
      </c>
    </row>
    <row r="100" spans="1:48" x14ac:dyDescent="0.3">
      <c r="A100" t="s">
        <v>718</v>
      </c>
      <c r="B100" t="s">
        <v>719</v>
      </c>
      <c r="C100" t="s">
        <v>10301</v>
      </c>
      <c r="D100" t="s">
        <v>63</v>
      </c>
      <c r="E100">
        <v>23448.01533627</v>
      </c>
      <c r="F100">
        <v>187.75</v>
      </c>
      <c r="G100">
        <v>114.06650479631899</v>
      </c>
      <c r="H100">
        <f>(Table2[[#This Row],[1Y Return vs Nifty]]-AVERAGE(Table2[1Y Return vs Nifty]))/_xlfn.STDEV.P(Table2[1Y Return vs Nifty])</f>
        <v>1.2241497902352851</v>
      </c>
      <c r="I100">
        <v>5.9066708627021702</v>
      </c>
      <c r="J100">
        <f>(Table2[[#This Row],[1M Return vs Nifty]]-AVERAGE(Table2[1M Return vs Nifty]))/_xlfn.STDEV.P(Table2[1M Return vs Nifty])</f>
        <v>0.19731153137520291</v>
      </c>
      <c r="K100">
        <v>33.968917969434798</v>
      </c>
      <c r="L100">
        <f>(Table2[[#This Row],[6M Return vs Nifty]]-AVERAGE(Table2[6M Return vs Nifty]))/_xlfn.STDEV.P(Table2[6M Return vs Nifty])</f>
        <v>0.87583752675363313</v>
      </c>
      <c r="M100">
        <v>-1.95174519038564</v>
      </c>
      <c r="N100">
        <f>(Table2[[#This Row],[1W Return vs Nifty]]-AVERAGE(Table2[1W Return vs Nifty]))/_xlfn.STDEV.P(Table2[1W Return vs Nifty])</f>
        <v>-0.40354787432110628</v>
      </c>
      <c r="O100">
        <v>174.65</v>
      </c>
      <c r="P100">
        <v>167.626529212332</v>
      </c>
      <c r="Q100">
        <v>139.75168043099899</v>
      </c>
      <c r="R100">
        <v>57.0642656430242</v>
      </c>
      <c r="S100" s="2">
        <f>(Table2[[#This Row],[Close Price]]-Table2[[#This Row],[20D EMA]])/Table2[[#This Row],[20D EMA]]</f>
        <v>7.5007157171485789E-2</v>
      </c>
      <c r="T100" s="2">
        <f>(Table2[[#This Row],[Close Price]]-Table2[[#This Row],[50D EMA]])/Table2[[#This Row],[50D EMA]]</f>
        <v>0.12004943896546148</v>
      </c>
      <c r="U100" s="2">
        <f>(Table2[[#This Row],[Close Price]]-Table2[[#This Row],[200D EMA]])/Table2[[#This Row],[200D EMA]]</f>
        <v>0.343454328570308</v>
      </c>
      <c r="V100">
        <v>1.00998107169965</v>
      </c>
      <c r="W100">
        <v>177.11</v>
      </c>
      <c r="X100">
        <v>193.5</v>
      </c>
      <c r="Y100">
        <v>169.25</v>
      </c>
      <c r="Z100">
        <v>193.5</v>
      </c>
      <c r="AA100">
        <v>166.75</v>
      </c>
      <c r="AB100">
        <v>193.5</v>
      </c>
      <c r="AC100" s="2">
        <f>(Table2[[#This Row],[Close Price]]/Table2[[#This Row],[Day Low]])-1</f>
        <v>6.0075659194850584E-2</v>
      </c>
      <c r="AD100" s="2">
        <f>(Table2[[#This Row],[Day High]]/Table2[[#This Row],[Close Price]])-1</f>
        <v>3.0625832223701632E-2</v>
      </c>
      <c r="AE100" s="2">
        <f>(Table2[[#This Row],[Close Price]]/Table2[[#This Row],[Current Week Low]])-1</f>
        <v>0.10930576070901044</v>
      </c>
      <c r="AF100" s="2">
        <f>(Table2[[#This Row],[Current Week High]]/Table2[[#This Row],[Close Price]])-1</f>
        <v>3.0625832223701632E-2</v>
      </c>
      <c r="AG100" s="2">
        <f>(Table2[[#This Row],[Close Price]]/Table2[[#This Row],[Current Month Low]])-1</f>
        <v>0.12593703148425783</v>
      </c>
      <c r="AH100" s="2">
        <f>(Table2[[#This Row],[Current Month High]]/Table2[[#This Row],[Close Price]])-1</f>
        <v>3.0625832223701632E-2</v>
      </c>
      <c r="AI100">
        <v>3.0625832223701601</v>
      </c>
      <c r="AJ100">
        <v>143.51491569390399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0.18</v>
      </c>
      <c r="AM100" t="s">
        <v>10340</v>
      </c>
      <c r="AN100">
        <v>4.5599999999999996</v>
      </c>
      <c r="AO100" t="s">
        <v>10340</v>
      </c>
      <c r="AP100">
        <v>9.7926169317452003E-2</v>
      </c>
      <c r="AQ100">
        <f>(Table2[[#This Row],[Sharpe Ratio]]-AVERAGE(Table2[Sharpe Ratio]))/_xlfn.STDEV.P(Table2[Sharpe Ratio])</f>
        <v>0.37414055560098053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2.2678915296439954</v>
      </c>
      <c r="AS100">
        <f>_xlfn.RANK.AVG(Table2[[#This Row],[1Y Return vs Nifty Z-Score]],Table2[1Y Return vs Nifty Z-Score])</f>
        <v>79</v>
      </c>
      <c r="AT100">
        <f>_xlfn.RANK.AVG(Table2[[#This Row],[6M Return vs Nifty Z-Score]],Table2[6M Return vs Nifty Z-Score])</f>
        <v>123</v>
      </c>
      <c r="AU100">
        <f>_xlfn.RANK.AVG(Table2[[#This Row],[Sharpe Ratio Z-Score]],Table2[Sharpe Ratio Z-Score])</f>
        <v>245</v>
      </c>
      <c r="AV100">
        <f>(Table2[[#This Row],[Rank 1Y]]+Table2[[#This Row],[Rank 6M]]+Table2[[#This Row],[Rank Sharpe]])/3</f>
        <v>149</v>
      </c>
    </row>
    <row r="101" spans="1:48" x14ac:dyDescent="0.3">
      <c r="A101" t="s">
        <v>1725</v>
      </c>
      <c r="B101" t="s">
        <v>1726</v>
      </c>
      <c r="C101" t="s">
        <v>10306</v>
      </c>
      <c r="D101" t="s">
        <v>925</v>
      </c>
      <c r="E101">
        <v>4626.8964040499995</v>
      </c>
      <c r="F101">
        <v>395.4</v>
      </c>
      <c r="G101">
        <v>113.88961998745999</v>
      </c>
      <c r="H101">
        <f>(Table2[[#This Row],[1Y Return vs Nifty]]-AVERAGE(Table2[1Y Return vs Nifty]))/_xlfn.STDEV.P(Table2[1Y Return vs Nifty])</f>
        <v>1.2214584505697541</v>
      </c>
      <c r="I101">
        <v>23.330858819369102</v>
      </c>
      <c r="J101">
        <f>(Table2[[#This Row],[1M Return vs Nifty]]-AVERAGE(Table2[1M Return vs Nifty]))/_xlfn.STDEV.P(Table2[1M Return vs Nifty])</f>
        <v>1.704348045877139</v>
      </c>
      <c r="K101">
        <v>55.267090703666597</v>
      </c>
      <c r="L101">
        <f>(Table2[[#This Row],[6M Return vs Nifty]]-AVERAGE(Table2[6M Return vs Nifty]))/_xlfn.STDEV.P(Table2[6M Return vs Nifty])</f>
        <v>1.5932998561428318</v>
      </c>
      <c r="M101">
        <v>-1.5684723799308</v>
      </c>
      <c r="N101">
        <f>(Table2[[#This Row],[1W Return vs Nifty]]-AVERAGE(Table2[1W Return vs Nifty]))/_xlfn.STDEV.P(Table2[1W Return vs Nifty])</f>
        <v>-0.32306221697467608</v>
      </c>
      <c r="O101">
        <v>361.12</v>
      </c>
      <c r="P101">
        <v>333.68959270928099</v>
      </c>
      <c r="Q101">
        <v>269.17101568046701</v>
      </c>
      <c r="R101">
        <v>59.231348599210797</v>
      </c>
      <c r="S101" s="2">
        <f>(Table2[[#This Row],[Close Price]]-Table2[[#This Row],[20D EMA]])/Table2[[#This Row],[20D EMA]]</f>
        <v>9.4926894107221896E-2</v>
      </c>
      <c r="T101" s="2">
        <f>(Table2[[#This Row],[Close Price]]-Table2[[#This Row],[50D EMA]])/Table2[[#This Row],[50D EMA]]</f>
        <v>0.18493356891859283</v>
      </c>
      <c r="U101" s="2">
        <f>(Table2[[#This Row],[Close Price]]-Table2[[#This Row],[200D EMA]])/Table2[[#This Row],[200D EMA]]</f>
        <v>0.46895459379393001</v>
      </c>
      <c r="V101">
        <v>1.0654219471601201</v>
      </c>
      <c r="W101">
        <v>373.9</v>
      </c>
      <c r="X101">
        <v>411.95</v>
      </c>
      <c r="Y101">
        <v>370.25</v>
      </c>
      <c r="Z101">
        <v>411.95</v>
      </c>
      <c r="AA101">
        <v>340.35</v>
      </c>
      <c r="AB101">
        <v>411.95</v>
      </c>
      <c r="AC101" s="2">
        <f>(Table2[[#This Row],[Close Price]]/Table2[[#This Row],[Day Low]])-1</f>
        <v>5.7502005883926177E-2</v>
      </c>
      <c r="AD101" s="2">
        <f>(Table2[[#This Row],[Day High]]/Table2[[#This Row],[Close Price]])-1</f>
        <v>4.1856348002023314E-2</v>
      </c>
      <c r="AE101" s="2">
        <f>(Table2[[#This Row],[Close Price]]/Table2[[#This Row],[Current Week Low]])-1</f>
        <v>6.792707629979744E-2</v>
      </c>
      <c r="AF101" s="2">
        <f>(Table2[[#This Row],[Current Week High]]/Table2[[#This Row],[Close Price]])-1</f>
        <v>4.1856348002023314E-2</v>
      </c>
      <c r="AG101" s="2">
        <f>(Table2[[#This Row],[Close Price]]/Table2[[#This Row],[Current Month Low]])-1</f>
        <v>0.16174526223005725</v>
      </c>
      <c r="AH101" s="2">
        <f>(Table2[[#This Row],[Current Month High]]/Table2[[#This Row],[Close Price]])-1</f>
        <v>4.1856348002023314E-2</v>
      </c>
      <c r="AI101">
        <v>4.1856348002023296</v>
      </c>
      <c r="AJ101">
        <v>165.636546859254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0.46</v>
      </c>
      <c r="AM101" t="s">
        <v>10340</v>
      </c>
      <c r="AN101">
        <v>5.19</v>
      </c>
      <c r="AO101" t="s">
        <v>10340</v>
      </c>
      <c r="AP101">
        <v>7.2768505462625005E-2</v>
      </c>
      <c r="AQ101">
        <f>(Table2[[#This Row],[Sharpe Ratio]]-AVERAGE(Table2[Sharpe Ratio]))/_xlfn.STDEV.P(Table2[Sharpe Ratio])</f>
        <v>8.6103849580462355E-2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4.282147985195512</v>
      </c>
      <c r="AS101">
        <f>_xlfn.RANK.AVG(Table2[[#This Row],[1Y Return vs Nifty Z-Score]],Table2[1Y Return vs Nifty Z-Score])</f>
        <v>80</v>
      </c>
      <c r="AT101">
        <f>_xlfn.RANK.AVG(Table2[[#This Row],[6M Return vs Nifty Z-Score]],Table2[6M Return vs Nifty Z-Score])</f>
        <v>51</v>
      </c>
      <c r="AU101">
        <f>_xlfn.RANK.AVG(Table2[[#This Row],[Sharpe Ratio Z-Score]],Table2[Sharpe Ratio Z-Score])</f>
        <v>326</v>
      </c>
      <c r="AV101">
        <f>(Table2[[#This Row],[Rank 1Y]]+Table2[[#This Row],[Rank 6M]]+Table2[[#This Row],[Rank Sharpe]])/3</f>
        <v>152.33333333333334</v>
      </c>
    </row>
    <row r="102" spans="1:48" x14ac:dyDescent="0.3">
      <c r="A102" t="s">
        <v>572</v>
      </c>
      <c r="B102" t="s">
        <v>573</v>
      </c>
      <c r="C102" t="s">
        <v>10305</v>
      </c>
      <c r="D102" t="s">
        <v>221</v>
      </c>
      <c r="E102">
        <v>33566.65242975</v>
      </c>
      <c r="F102">
        <v>8317.7999999999993</v>
      </c>
      <c r="G102">
        <v>39.591134394619502</v>
      </c>
      <c r="H102">
        <f>(Table2[[#This Row],[1Y Return vs Nifty]]-AVERAGE(Table2[1Y Return vs Nifty]))/_xlfn.STDEV.P(Table2[1Y Return vs Nifty])</f>
        <v>9.0991325355481725E-2</v>
      </c>
      <c r="I102">
        <v>7.88591398354614</v>
      </c>
      <c r="J102">
        <f>(Table2[[#This Row],[1M Return vs Nifty]]-AVERAGE(Table2[1M Return vs Nifty]))/_xlfn.STDEV.P(Table2[1M Return vs Nifty])</f>
        <v>0.36849837013099929</v>
      </c>
      <c r="K102">
        <v>22.8599691274697</v>
      </c>
      <c r="L102">
        <f>(Table2[[#This Row],[6M Return vs Nifty]]-AVERAGE(Table2[6M Return vs Nifty]))/_xlfn.STDEV.P(Table2[6M Return vs Nifty])</f>
        <v>0.50161517384673726</v>
      </c>
      <c r="M102">
        <v>-4.4597699962726303</v>
      </c>
      <c r="N102">
        <f>(Table2[[#This Row],[1W Return vs Nifty]]-AVERAGE(Table2[1W Return vs Nifty]))/_xlfn.STDEV.P(Table2[1W Return vs Nifty])</f>
        <v>-0.93022239867208967</v>
      </c>
      <c r="O102">
        <v>8408.65</v>
      </c>
      <c r="P102">
        <v>8324.1571701292196</v>
      </c>
      <c r="Q102">
        <v>7010.0700257255503</v>
      </c>
      <c r="R102">
        <v>47.288283362981197</v>
      </c>
      <c r="S102" s="2">
        <f>(Table2[[#This Row],[Close Price]]-Table2[[#This Row],[20D EMA]])/Table2[[#This Row],[20D EMA]]</f>
        <v>-1.0804350282149973E-2</v>
      </c>
      <c r="T102" s="2">
        <f>(Table2[[#This Row],[Close Price]]-Table2[[#This Row],[50D EMA]])/Table2[[#This Row],[50D EMA]]</f>
        <v>-7.6370135730169505E-4</v>
      </c>
      <c r="U102" s="2">
        <f>(Table2[[#This Row],[Close Price]]-Table2[[#This Row],[200D EMA]])/Table2[[#This Row],[200D EMA]]</f>
        <v>0.18655020127835276</v>
      </c>
      <c r="V102">
        <v>0.59492945715505297</v>
      </c>
      <c r="W102">
        <v>8255</v>
      </c>
      <c r="X102">
        <v>8384.9500000000007</v>
      </c>
      <c r="Y102">
        <v>8203.2999999999993</v>
      </c>
      <c r="Z102">
        <v>8526</v>
      </c>
      <c r="AA102">
        <v>8081</v>
      </c>
      <c r="AB102">
        <v>9329.9500000000007</v>
      </c>
      <c r="AC102" s="2">
        <f>(Table2[[#This Row],[Close Price]]/Table2[[#This Row],[Day Low]])-1</f>
        <v>7.6075105996364911E-3</v>
      </c>
      <c r="AD102" s="2">
        <f>(Table2[[#This Row],[Day High]]/Table2[[#This Row],[Close Price]])-1</f>
        <v>8.0730481617736771E-3</v>
      </c>
      <c r="AE102" s="2">
        <f>(Table2[[#This Row],[Close Price]]/Table2[[#This Row],[Current Week Low]])-1</f>
        <v>1.3957797471749078E-2</v>
      </c>
      <c r="AF102" s="2">
        <f>(Table2[[#This Row],[Current Week High]]/Table2[[#This Row],[Close Price]])-1</f>
        <v>2.5030657144918145E-2</v>
      </c>
      <c r="AG102" s="2">
        <f>(Table2[[#This Row],[Close Price]]/Table2[[#This Row],[Current Month Low]])-1</f>
        <v>2.93033040465287E-2</v>
      </c>
      <c r="AH102" s="2">
        <f>(Table2[[#This Row],[Current Month High]]/Table2[[#This Row],[Close Price]])-1</f>
        <v>0.1216848205054224</v>
      </c>
      <c r="AI102">
        <v>16.1352761547524</v>
      </c>
      <c r="AJ102">
        <v>82.983731699536904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-0.01</v>
      </c>
      <c r="AM102" t="s">
        <v>10339</v>
      </c>
      <c r="AN102">
        <v>-3.53</v>
      </c>
      <c r="AO102" t="s">
        <v>10339</v>
      </c>
      <c r="AP102">
        <v>0.27599138673420698</v>
      </c>
      <c r="AQ102">
        <f>(Table2[[#This Row],[Sharpe Ratio]]-AVERAGE(Table2[Sharpe Ratio]))/_xlfn.STDEV.P(Table2[Sharpe Ratio])</f>
        <v>2.4128560332190911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2.44373850388022</v>
      </c>
      <c r="AS102">
        <f>_xlfn.RANK.AVG(Table2[[#This Row],[1Y Return vs Nifty Z-Score]],Table2[1Y Return vs Nifty Z-Score])</f>
        <v>266</v>
      </c>
      <c r="AT102">
        <f>_xlfn.RANK.AVG(Table2[[#This Row],[6M Return vs Nifty Z-Score]],Table2[6M Return vs Nifty Z-Score])</f>
        <v>189</v>
      </c>
      <c r="AU102">
        <f>_xlfn.RANK.AVG(Table2[[#This Row],[Sharpe Ratio Z-Score]],Table2[Sharpe Ratio Z-Score])</f>
        <v>3</v>
      </c>
      <c r="AV102">
        <f>(Table2[[#This Row],[Rank 1Y]]+Table2[[#This Row],[Rank 6M]]+Table2[[#This Row],[Rank Sharpe]])/3</f>
        <v>152.66666666666666</v>
      </c>
    </row>
    <row r="103" spans="1:48" x14ac:dyDescent="0.3">
      <c r="A103" t="s">
        <v>286</v>
      </c>
      <c r="B103" t="s">
        <v>287</v>
      </c>
      <c r="C103" t="s">
        <v>10294</v>
      </c>
      <c r="D103" t="s">
        <v>288</v>
      </c>
      <c r="E103">
        <v>95876.997617119996</v>
      </c>
      <c r="F103">
        <v>11158</v>
      </c>
      <c r="G103">
        <v>151.36596585975499</v>
      </c>
      <c r="H103">
        <f>(Table2[[#This Row],[1Y Return vs Nifty]]-AVERAGE(Table2[1Y Return vs Nifty]))/_xlfn.STDEV.P(Table2[1Y Return vs Nifty])</f>
        <v>1.7916689554507783</v>
      </c>
      <c r="I103">
        <v>2.4222398489813801</v>
      </c>
      <c r="J103">
        <f>(Table2[[#This Row],[1M Return vs Nifty]]-AVERAGE(Table2[1M Return vs Nifty]))/_xlfn.STDEV.P(Table2[1M Return vs Nifty])</f>
        <v>-0.10406060619583385</v>
      </c>
      <c r="K103">
        <v>31.610481697740301</v>
      </c>
      <c r="L103">
        <f>(Table2[[#This Row],[6M Return vs Nifty]]-AVERAGE(Table2[6M Return vs Nifty]))/_xlfn.STDEV.P(Table2[6M Return vs Nifty])</f>
        <v>0.79638990454112857</v>
      </c>
      <c r="M103">
        <v>-0.21867697419089799</v>
      </c>
      <c r="N103">
        <f>(Table2[[#This Row],[1W Return vs Nifty]]-AVERAGE(Table2[1W Return vs Nifty]))/_xlfn.STDEV.P(Table2[1W Return vs Nifty])</f>
        <v>-3.9610932274249458E-2</v>
      </c>
      <c r="O103">
        <v>10687.89</v>
      </c>
      <c r="P103">
        <v>10166.3895172637</v>
      </c>
      <c r="Q103">
        <v>7916.9151149910904</v>
      </c>
      <c r="R103">
        <v>67.113053177785901</v>
      </c>
      <c r="S103" s="2">
        <f>(Table2[[#This Row],[Close Price]]-Table2[[#This Row],[20D EMA]])/Table2[[#This Row],[20D EMA]]</f>
        <v>4.3985295507345284E-2</v>
      </c>
      <c r="T103" s="2">
        <f>(Table2[[#This Row],[Close Price]]-Table2[[#This Row],[50D EMA]])/Table2[[#This Row],[50D EMA]]</f>
        <v>9.753811626560549E-2</v>
      </c>
      <c r="U103" s="2">
        <f>(Table2[[#This Row],[Close Price]]-Table2[[#This Row],[200D EMA]])/Table2[[#This Row],[200D EMA]]</f>
        <v>0.40938734821998368</v>
      </c>
      <c r="V103">
        <v>0.88807352815239204</v>
      </c>
      <c r="W103">
        <v>11001.35</v>
      </c>
      <c r="X103">
        <v>11198</v>
      </c>
      <c r="Y103">
        <v>10900</v>
      </c>
      <c r="Z103">
        <v>11198</v>
      </c>
      <c r="AA103">
        <v>9605.0499999999993</v>
      </c>
      <c r="AB103">
        <v>11222.95</v>
      </c>
      <c r="AC103" s="2">
        <f>(Table2[[#This Row],[Close Price]]/Table2[[#This Row],[Day Low]])-1</f>
        <v>1.423916155744509E-2</v>
      </c>
      <c r="AD103" s="2">
        <f>(Table2[[#This Row],[Day High]]/Table2[[#This Row],[Close Price]])-1</f>
        <v>3.5848718408317826E-3</v>
      </c>
      <c r="AE103" s="2">
        <f>(Table2[[#This Row],[Close Price]]/Table2[[#This Row],[Current Week Low]])-1</f>
        <v>2.3669724770642109E-2</v>
      </c>
      <c r="AF103" s="2">
        <f>(Table2[[#This Row],[Current Week High]]/Table2[[#This Row],[Close Price]])-1</f>
        <v>3.5848718408317826E-3</v>
      </c>
      <c r="AG103" s="2">
        <f>(Table2[[#This Row],[Close Price]]/Table2[[#This Row],[Current Month Low]])-1</f>
        <v>0.1616805742812375</v>
      </c>
      <c r="AH103" s="2">
        <f>(Table2[[#This Row],[Current Month High]]/Table2[[#This Row],[Close Price]])-1</f>
        <v>5.8209356515506183E-3</v>
      </c>
      <c r="AI103">
        <v>2.5595984943538301</v>
      </c>
      <c r="AJ103">
        <v>188.40984284532601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0.17</v>
      </c>
      <c r="AM103" t="s">
        <v>10340</v>
      </c>
      <c r="AN103">
        <v>7.4</v>
      </c>
      <c r="AO103" t="s">
        <v>10340</v>
      </c>
      <c r="AP103">
        <v>8.4502069659923004E-2</v>
      </c>
      <c r="AQ103">
        <f>(Table2[[#This Row],[Sharpe Ratio]]-AVERAGE(Table2[Sharpe Ratio]))/_xlfn.STDEV.P(Table2[Sharpe Ratio])</f>
        <v>0.22044451017488947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2.6648318316967128</v>
      </c>
      <c r="AS103">
        <f>_xlfn.RANK.AVG(Table2[[#This Row],[1Y Return vs Nifty Z-Score]],Table2[1Y Return vs Nifty Z-Score])</f>
        <v>40</v>
      </c>
      <c r="AT103">
        <f>_xlfn.RANK.AVG(Table2[[#This Row],[6M Return vs Nifty Z-Score]],Table2[6M Return vs Nifty Z-Score])</f>
        <v>141</v>
      </c>
      <c r="AU103">
        <f>_xlfn.RANK.AVG(Table2[[#This Row],[Sharpe Ratio Z-Score]],Table2[Sharpe Ratio Z-Score])</f>
        <v>279</v>
      </c>
      <c r="AV103">
        <f>(Table2[[#This Row],[Rank 1Y]]+Table2[[#This Row],[Rank 6M]]+Table2[[#This Row],[Rank Sharpe]])/3</f>
        <v>153.33333333333334</v>
      </c>
    </row>
    <row r="104" spans="1:48" x14ac:dyDescent="0.3">
      <c r="A104" t="s">
        <v>1527</v>
      </c>
      <c r="B104" t="s">
        <v>1528</v>
      </c>
      <c r="C104" t="s">
        <v>10298</v>
      </c>
      <c r="D104" t="s">
        <v>46</v>
      </c>
      <c r="E104">
        <v>6511.77344636</v>
      </c>
      <c r="F104">
        <v>853.25</v>
      </c>
      <c r="G104">
        <v>83.320200459122603</v>
      </c>
      <c r="H104">
        <f>(Table2[[#This Row],[1Y Return vs Nifty]]-AVERAGE(Table2[1Y Return vs Nifty]))/_xlfn.STDEV.P(Table2[1Y Return vs Nifty])</f>
        <v>0.75633828643819012</v>
      </c>
      <c r="I104">
        <v>5.5343966262150897</v>
      </c>
      <c r="J104">
        <f>(Table2[[#This Row],[1M Return vs Nifty]]-AVERAGE(Table2[1M Return vs Nifty]))/_xlfn.STDEV.P(Table2[1M Return vs Nifty])</f>
        <v>0.16511313744203282</v>
      </c>
      <c r="K104">
        <v>16.103692174695698</v>
      </c>
      <c r="L104">
        <f>(Table2[[#This Row],[6M Return vs Nifty]]-AVERAGE(Table2[6M Return vs Nifty]))/_xlfn.STDEV.P(Table2[6M Return vs Nifty])</f>
        <v>0.27401939551290966</v>
      </c>
      <c r="M104">
        <v>-1.7155207153166101</v>
      </c>
      <c r="N104">
        <f>(Table2[[#This Row],[1W Return vs Nifty]]-AVERAGE(Table2[1W Return vs Nifty]))/_xlfn.STDEV.P(Table2[1W Return vs Nifty])</f>
        <v>-0.3539417409387684</v>
      </c>
      <c r="O104">
        <v>843.17</v>
      </c>
      <c r="P104">
        <v>820.43160810254005</v>
      </c>
      <c r="Q104">
        <v>670.31613987083495</v>
      </c>
      <c r="R104">
        <v>58.006205618302197</v>
      </c>
      <c r="S104" s="2">
        <f>(Table2[[#This Row],[Close Price]]-Table2[[#This Row],[20D EMA]])/Table2[[#This Row],[20D EMA]]</f>
        <v>1.1954884542856176E-2</v>
      </c>
      <c r="T104" s="2">
        <f>(Table2[[#This Row],[Close Price]]-Table2[[#This Row],[50D EMA]])/Table2[[#This Row],[50D EMA]]</f>
        <v>4.0001374366061972E-2</v>
      </c>
      <c r="U104" s="2">
        <f>(Table2[[#This Row],[Close Price]]-Table2[[#This Row],[200D EMA]])/Table2[[#This Row],[200D EMA]]</f>
        <v>0.27290684088915879</v>
      </c>
      <c r="V104">
        <v>0.551792752822576</v>
      </c>
      <c r="W104">
        <v>847</v>
      </c>
      <c r="X104">
        <v>867.6</v>
      </c>
      <c r="Y104">
        <v>847</v>
      </c>
      <c r="Z104">
        <v>903.95</v>
      </c>
      <c r="AA104">
        <v>763.75</v>
      </c>
      <c r="AB104">
        <v>903.95</v>
      </c>
      <c r="AC104" s="2">
        <f>(Table2[[#This Row],[Close Price]]/Table2[[#This Row],[Day Low]])-1</f>
        <v>7.3789846517118285E-3</v>
      </c>
      <c r="AD104" s="2">
        <f>(Table2[[#This Row],[Day High]]/Table2[[#This Row],[Close Price]])-1</f>
        <v>1.68180486375622E-2</v>
      </c>
      <c r="AE104" s="2">
        <f>(Table2[[#This Row],[Close Price]]/Table2[[#This Row],[Current Week Low]])-1</f>
        <v>7.3789846517118285E-3</v>
      </c>
      <c r="AF104" s="2">
        <f>(Table2[[#This Row],[Current Week High]]/Table2[[#This Row],[Close Price]])-1</f>
        <v>5.9419865221213009E-2</v>
      </c>
      <c r="AG104" s="2">
        <f>(Table2[[#This Row],[Close Price]]/Table2[[#This Row],[Current Month Low]])-1</f>
        <v>0.11718494271685764</v>
      </c>
      <c r="AH104" s="2">
        <f>(Table2[[#This Row],[Current Month High]]/Table2[[#This Row],[Close Price]])-1</f>
        <v>5.9419865221213009E-2</v>
      </c>
      <c r="AI104">
        <v>9.7919718722531304</v>
      </c>
      <c r="AJ104">
        <v>122.200520833333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0.06</v>
      </c>
      <c r="AM104" t="s">
        <v>10340</v>
      </c>
      <c r="AN104">
        <v>1.23</v>
      </c>
      <c r="AO104" t="s">
        <v>10340</v>
      </c>
      <c r="AP104">
        <v>0.16616923069869</v>
      </c>
      <c r="AQ104">
        <f>(Table2[[#This Row],[Sharpe Ratio]]-AVERAGE(Table2[Sharpe Ratio]))/_xlfn.STDEV.P(Table2[Sharpe Ratio])</f>
        <v>1.1554733026492059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1.9970023811035698</v>
      </c>
      <c r="AS104">
        <f>_xlfn.RANK.AVG(Table2[[#This Row],[1Y Return vs Nifty Z-Score]],Table2[1Y Return vs Nifty Z-Score])</f>
        <v>129</v>
      </c>
      <c r="AT104">
        <f>_xlfn.RANK.AVG(Table2[[#This Row],[6M Return vs Nifty Z-Score]],Table2[6M Return vs Nifty Z-Score])</f>
        <v>243</v>
      </c>
      <c r="AU104">
        <f>_xlfn.RANK.AVG(Table2[[#This Row],[Sharpe Ratio Z-Score]],Table2[Sharpe Ratio Z-Score])</f>
        <v>93</v>
      </c>
      <c r="AV104">
        <f>(Table2[[#This Row],[Rank 1Y]]+Table2[[#This Row],[Rank 6M]]+Table2[[#This Row],[Rank Sharpe]])/3</f>
        <v>155</v>
      </c>
    </row>
    <row r="105" spans="1:48" x14ac:dyDescent="0.3">
      <c r="A105" t="s">
        <v>1662</v>
      </c>
      <c r="B105" t="s">
        <v>1663</v>
      </c>
      <c r="C105" t="s">
        <v>10297</v>
      </c>
      <c r="D105" t="s">
        <v>118</v>
      </c>
      <c r="E105">
        <v>5060.62986</v>
      </c>
      <c r="F105">
        <v>547.4</v>
      </c>
      <c r="G105">
        <v>90.930305648982696</v>
      </c>
      <c r="H105">
        <f>(Table2[[#This Row],[1Y Return vs Nifty]]-AVERAGE(Table2[1Y Return vs Nifty]))/_xlfn.STDEV.P(Table2[1Y Return vs Nifty])</f>
        <v>0.87212764160357115</v>
      </c>
      <c r="I105">
        <v>2.3104804846009301</v>
      </c>
      <c r="J105">
        <f>(Table2[[#This Row],[1M Return vs Nifty]]-AVERAGE(Table2[1M Return vs Nifty]))/_xlfn.STDEV.P(Table2[1M Return vs Nifty])</f>
        <v>-0.1137267922687648</v>
      </c>
      <c r="K105">
        <v>57.900656820950502</v>
      </c>
      <c r="L105">
        <f>(Table2[[#This Row],[6M Return vs Nifty]]-AVERAGE(Table2[6M Return vs Nifty]))/_xlfn.STDEV.P(Table2[6M Return vs Nifty])</f>
        <v>1.6820156584177413</v>
      </c>
      <c r="M105">
        <v>-2.4477570640740298</v>
      </c>
      <c r="N105">
        <f>(Table2[[#This Row],[1W Return vs Nifty]]-AVERAGE(Table2[1W Return vs Nifty]))/_xlfn.STDEV.P(Table2[1W Return vs Nifty])</f>
        <v>-0.50770825464672409</v>
      </c>
      <c r="O105">
        <v>551.97</v>
      </c>
      <c r="P105">
        <v>533.85435071572601</v>
      </c>
      <c r="Q105">
        <v>407.61115585688998</v>
      </c>
      <c r="R105">
        <v>44.133493171829002</v>
      </c>
      <c r="S105" s="2">
        <f>(Table2[[#This Row],[Close Price]]-Table2[[#This Row],[20D EMA]])/Table2[[#This Row],[20D EMA]]</f>
        <v>-8.2794354765658457E-3</v>
      </c>
      <c r="T105" s="2">
        <f>(Table2[[#This Row],[Close Price]]-Table2[[#This Row],[50D EMA]])/Table2[[#This Row],[50D EMA]]</f>
        <v>2.5373305033692485E-2</v>
      </c>
      <c r="U105" s="2">
        <f>(Table2[[#This Row],[Close Price]]-Table2[[#This Row],[200D EMA]])/Table2[[#This Row],[200D EMA]]</f>
        <v>0.34294656104110433</v>
      </c>
      <c r="V105">
        <v>0.169185168390343</v>
      </c>
      <c r="W105">
        <v>543.9</v>
      </c>
      <c r="X105">
        <v>557.54999999999995</v>
      </c>
      <c r="Y105">
        <v>542</v>
      </c>
      <c r="Z105">
        <v>563</v>
      </c>
      <c r="AA105">
        <v>526.4</v>
      </c>
      <c r="AB105">
        <v>584</v>
      </c>
      <c r="AC105" s="2">
        <f>(Table2[[#This Row],[Close Price]]/Table2[[#This Row],[Day Low]])-1</f>
        <v>6.4350064350064962E-3</v>
      </c>
      <c r="AD105" s="2">
        <f>(Table2[[#This Row],[Day High]]/Table2[[#This Row],[Close Price]])-1</f>
        <v>1.8542199488491118E-2</v>
      </c>
      <c r="AE105" s="2">
        <f>(Table2[[#This Row],[Close Price]]/Table2[[#This Row],[Current Week Low]])-1</f>
        <v>9.963099630996286E-3</v>
      </c>
      <c r="AF105" s="2">
        <f>(Table2[[#This Row],[Current Week High]]/Table2[[#This Row],[Close Price]])-1</f>
        <v>2.8498355864084779E-2</v>
      </c>
      <c r="AG105" s="2">
        <f>(Table2[[#This Row],[Close Price]]/Table2[[#This Row],[Current Month Low]])-1</f>
        <v>3.9893617021276695E-2</v>
      </c>
      <c r="AH105" s="2">
        <f>(Table2[[#This Row],[Current Month High]]/Table2[[#This Row],[Close Price]])-1</f>
        <v>6.6861527219583605E-2</v>
      </c>
      <c r="AI105">
        <v>32.8735842162952</v>
      </c>
      <c r="AJ105">
        <v>161.53846153846101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0.17</v>
      </c>
      <c r="AM105" t="s">
        <v>10340</v>
      </c>
      <c r="AN105">
        <v>-3.79</v>
      </c>
      <c r="AO105" t="s">
        <v>10339</v>
      </c>
      <c r="AP105">
        <v>7.5959003964720995E-2</v>
      </c>
      <c r="AQ105">
        <f>(Table2[[#This Row],[Sharpe Ratio]]-AVERAGE(Table2[Sharpe Ratio]))/_xlfn.STDEV.P(Table2[Sharpe Ratio])</f>
        <v>0.12263270553505852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2.055340958640882</v>
      </c>
      <c r="AS105">
        <f>_xlfn.RANK.AVG(Table2[[#This Row],[1Y Return vs Nifty Z-Score]],Table2[1Y Return vs Nifty Z-Score])</f>
        <v>113</v>
      </c>
      <c r="AT105">
        <f>_xlfn.RANK.AVG(Table2[[#This Row],[6M Return vs Nifty Z-Score]],Table2[6M Return vs Nifty Z-Score])</f>
        <v>46</v>
      </c>
      <c r="AU105">
        <f>_xlfn.RANK.AVG(Table2[[#This Row],[Sharpe Ratio Z-Score]],Table2[Sharpe Ratio Z-Score])</f>
        <v>309</v>
      </c>
      <c r="AV105">
        <f>(Table2[[#This Row],[Rank 1Y]]+Table2[[#This Row],[Rank 6M]]+Table2[[#This Row],[Rank Sharpe]])/3</f>
        <v>156</v>
      </c>
    </row>
    <row r="106" spans="1:48" x14ac:dyDescent="0.3">
      <c r="A106" t="s">
        <v>1170</v>
      </c>
      <c r="B106" t="s">
        <v>1171</v>
      </c>
      <c r="C106" t="s">
        <v>10298</v>
      </c>
      <c r="D106" t="s">
        <v>46</v>
      </c>
      <c r="E106">
        <v>10314.631737969999</v>
      </c>
      <c r="F106">
        <v>1621.5</v>
      </c>
      <c r="G106">
        <v>46.6969019134863</v>
      </c>
      <c r="H106">
        <f>(Table2[[#This Row],[1Y Return vs Nifty]]-AVERAGE(Table2[1Y Return vs Nifty]))/_xlfn.STDEV.P(Table2[1Y Return vs Nifty])</f>
        <v>0.19910707650974693</v>
      </c>
      <c r="I106">
        <v>-8.4929613422927606</v>
      </c>
      <c r="J106">
        <f>(Table2[[#This Row],[1M Return vs Nifty]]-AVERAGE(Table2[1M Return vs Nifty]))/_xlfn.STDEV.P(Table2[1M Return vs Nifty])</f>
        <v>-1.0481279451900238</v>
      </c>
      <c r="K106">
        <v>63.147743494384201</v>
      </c>
      <c r="L106">
        <f>(Table2[[#This Row],[6M Return vs Nifty]]-AVERAGE(Table2[6M Return vs Nifty]))/_xlfn.STDEV.P(Table2[6M Return vs Nifty])</f>
        <v>1.8587719968231518</v>
      </c>
      <c r="M106">
        <v>-2.4364595351817302</v>
      </c>
      <c r="N106">
        <f>(Table2[[#This Row],[1W Return vs Nifty]]-AVERAGE(Table2[1W Return vs Nifty]))/_xlfn.STDEV.P(Table2[1W Return vs Nifty])</f>
        <v>-0.50533582170996572</v>
      </c>
      <c r="O106">
        <v>1601.59</v>
      </c>
      <c r="P106">
        <v>1590.75240639499</v>
      </c>
      <c r="Q106">
        <v>1279.6949665345601</v>
      </c>
      <c r="R106">
        <v>49.243977469583598</v>
      </c>
      <c r="S106" s="2">
        <f>(Table2[[#This Row],[Close Price]]-Table2[[#This Row],[20D EMA]])/Table2[[#This Row],[20D EMA]]</f>
        <v>1.2431396299926999E-2</v>
      </c>
      <c r="T106" s="2">
        <f>(Table2[[#This Row],[Close Price]]-Table2[[#This Row],[50D EMA]])/Table2[[#This Row],[50D EMA]]</f>
        <v>1.9328962496867209E-2</v>
      </c>
      <c r="U106" s="2">
        <f>(Table2[[#This Row],[Close Price]]-Table2[[#This Row],[200D EMA]])/Table2[[#This Row],[200D EMA]]</f>
        <v>0.26709883402218487</v>
      </c>
      <c r="V106">
        <v>0.65932328029573395</v>
      </c>
      <c r="W106">
        <v>1604.05</v>
      </c>
      <c r="X106">
        <v>1647.85</v>
      </c>
      <c r="Y106">
        <v>1543.15</v>
      </c>
      <c r="Z106">
        <v>1665.2</v>
      </c>
      <c r="AA106">
        <v>1445.6</v>
      </c>
      <c r="AB106">
        <v>1665.2</v>
      </c>
      <c r="AC106" s="2">
        <f>(Table2[[#This Row],[Close Price]]/Table2[[#This Row],[Day Low]])-1</f>
        <v>1.0878713257068018E-2</v>
      </c>
      <c r="AD106" s="2">
        <f>(Table2[[#This Row],[Day High]]/Table2[[#This Row],[Close Price]])-1</f>
        <v>1.6250385445575111E-2</v>
      </c>
      <c r="AE106" s="2">
        <f>(Table2[[#This Row],[Close Price]]/Table2[[#This Row],[Current Week Low]])-1</f>
        <v>5.0772769983475241E-2</v>
      </c>
      <c r="AF106" s="2">
        <f>(Table2[[#This Row],[Current Week High]]/Table2[[#This Row],[Close Price]])-1</f>
        <v>2.6950354609929006E-2</v>
      </c>
      <c r="AG106" s="2">
        <f>(Table2[[#This Row],[Close Price]]/Table2[[#This Row],[Current Month Low]])-1</f>
        <v>0.12167957941339247</v>
      </c>
      <c r="AH106" s="2">
        <f>(Table2[[#This Row],[Current Month High]]/Table2[[#This Row],[Close Price]])-1</f>
        <v>2.6950354609929006E-2</v>
      </c>
      <c r="AI106">
        <v>15.935861856305801</v>
      </c>
      <c r="AJ106">
        <v>101.403552353744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0.01</v>
      </c>
      <c r="AM106" t="s">
        <v>10340</v>
      </c>
      <c r="AN106">
        <v>1.69</v>
      </c>
      <c r="AO106" t="s">
        <v>10340</v>
      </c>
      <c r="AP106">
        <v>0.11742319518682499</v>
      </c>
      <c r="AQ106">
        <f>(Table2[[#This Row],[Sharpe Ratio]]-AVERAGE(Table2[Sharpe Ratio]))/_xlfn.STDEV.P(Table2[Sharpe Ratio])</f>
        <v>0.59736712946004378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1.1017824358929529</v>
      </c>
      <c r="AS106">
        <f>_xlfn.RANK.AVG(Table2[[#This Row],[1Y Return vs Nifty Z-Score]],Table2[1Y Return vs Nifty Z-Score])</f>
        <v>238</v>
      </c>
      <c r="AT106">
        <f>_xlfn.RANK.AVG(Table2[[#This Row],[6M Return vs Nifty Z-Score]],Table2[6M Return vs Nifty Z-Score])</f>
        <v>35</v>
      </c>
      <c r="AU106">
        <f>_xlfn.RANK.AVG(Table2[[#This Row],[Sharpe Ratio Z-Score]],Table2[Sharpe Ratio Z-Score])</f>
        <v>198</v>
      </c>
      <c r="AV106">
        <f>(Table2[[#This Row],[Rank 1Y]]+Table2[[#This Row],[Rank 6M]]+Table2[[#This Row],[Rank Sharpe]])/3</f>
        <v>157</v>
      </c>
    </row>
    <row r="107" spans="1:48" x14ac:dyDescent="0.3">
      <c r="A107" t="s">
        <v>812</v>
      </c>
      <c r="B107" t="s">
        <v>813</v>
      </c>
      <c r="C107" t="s">
        <v>10298</v>
      </c>
      <c r="D107" t="s">
        <v>196</v>
      </c>
      <c r="E107">
        <v>19779.443467519999</v>
      </c>
      <c r="F107">
        <v>1239.5999999999999</v>
      </c>
      <c r="G107">
        <v>66.434146829400404</v>
      </c>
      <c r="H107">
        <f>(Table2[[#This Row],[1Y Return vs Nifty]]-AVERAGE(Table2[1Y Return vs Nifty]))/_xlfn.STDEV.P(Table2[1Y Return vs Nifty])</f>
        <v>0.49941341979130471</v>
      </c>
      <c r="I107">
        <v>-10.1742067763526</v>
      </c>
      <c r="J107">
        <f>(Table2[[#This Row],[1M Return vs Nifty]]-AVERAGE(Table2[1M Return vs Nifty]))/_xlfn.STDEV.P(Table2[1M Return vs Nifty])</f>
        <v>-1.1935406476510519</v>
      </c>
      <c r="K107">
        <v>23.5357893773466</v>
      </c>
      <c r="L107">
        <f>(Table2[[#This Row],[6M Return vs Nifty]]-AVERAGE(Table2[6M Return vs Nifty]))/_xlfn.STDEV.P(Table2[6M Return vs Nifty])</f>
        <v>0.52438123818359683</v>
      </c>
      <c r="M107">
        <v>-5.1359888441497699</v>
      </c>
      <c r="N107">
        <f>(Table2[[#This Row],[1W Return vs Nifty]]-AVERAGE(Table2[1W Return vs Nifty]))/_xlfn.STDEV.P(Table2[1W Return vs Nifty])</f>
        <v>-1.0722254758453664</v>
      </c>
      <c r="O107">
        <v>1259.23</v>
      </c>
      <c r="P107">
        <v>1251.8304319117799</v>
      </c>
      <c r="Q107">
        <v>1050.39872417316</v>
      </c>
      <c r="R107">
        <v>35.779952585948102</v>
      </c>
      <c r="S107" s="2">
        <f>(Table2[[#This Row],[Close Price]]-Table2[[#This Row],[20D EMA]])/Table2[[#This Row],[20D EMA]]</f>
        <v>-1.558889162424665E-2</v>
      </c>
      <c r="T107" s="2">
        <f>(Table2[[#This Row],[Close Price]]-Table2[[#This Row],[50D EMA]])/Table2[[#This Row],[50D EMA]]</f>
        <v>-9.7700388167603694E-3</v>
      </c>
      <c r="U107" s="2">
        <f>(Table2[[#This Row],[Close Price]]-Table2[[#This Row],[200D EMA]])/Table2[[#This Row],[200D EMA]]</f>
        <v>0.18012329172978869</v>
      </c>
      <c r="V107">
        <v>0.43512124478520497</v>
      </c>
      <c r="W107">
        <v>1214.95</v>
      </c>
      <c r="X107">
        <v>1260.95</v>
      </c>
      <c r="Y107">
        <v>1200</v>
      </c>
      <c r="Z107">
        <v>1265.6500000000001</v>
      </c>
      <c r="AA107">
        <v>1189</v>
      </c>
      <c r="AB107">
        <v>1374.3</v>
      </c>
      <c r="AC107" s="2">
        <f>(Table2[[#This Row],[Close Price]]/Table2[[#This Row],[Day Low]])-1</f>
        <v>2.028890077780976E-2</v>
      </c>
      <c r="AD107" s="2">
        <f>(Table2[[#This Row],[Day High]]/Table2[[#This Row],[Close Price]])-1</f>
        <v>1.7223297838012464E-2</v>
      </c>
      <c r="AE107" s="2">
        <f>(Table2[[#This Row],[Close Price]]/Table2[[#This Row],[Current Week Low]])-1</f>
        <v>3.2999999999999918E-2</v>
      </c>
      <c r="AF107" s="2">
        <f>(Table2[[#This Row],[Current Week High]]/Table2[[#This Row],[Close Price]])-1</f>
        <v>2.1014843497902724E-2</v>
      </c>
      <c r="AG107" s="2">
        <f>(Table2[[#This Row],[Close Price]]/Table2[[#This Row],[Current Month Low]])-1</f>
        <v>4.2556770395290044E-2</v>
      </c>
      <c r="AH107" s="2">
        <f>(Table2[[#This Row],[Current Month High]]/Table2[[#This Row],[Close Price]])-1</f>
        <v>0.10866408518877058</v>
      </c>
      <c r="AI107">
        <v>15.1863504356243</v>
      </c>
      <c r="AJ107">
        <v>106.17047817047801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-0.03</v>
      </c>
      <c r="AM107" t="s">
        <v>10339</v>
      </c>
      <c r="AN107">
        <v>-8.24</v>
      </c>
      <c r="AO107" t="s">
        <v>10339</v>
      </c>
      <c r="AP107">
        <v>0.15059208739712801</v>
      </c>
      <c r="AQ107">
        <f>(Table2[[#This Row],[Sharpe Ratio]]-AVERAGE(Table2[Sharpe Ratio]))/_xlfn.STDEV.P(Table2[Sharpe Ratio])</f>
        <v>0.97712649462749779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-0.26484497089401904</v>
      </c>
      <c r="AS107">
        <f>_xlfn.RANK.AVG(Table2[[#This Row],[1Y Return vs Nifty Z-Score]],Table2[1Y Return vs Nifty Z-Score])</f>
        <v>173</v>
      </c>
      <c r="AT107">
        <f>_xlfn.RANK.AVG(Table2[[#This Row],[6M Return vs Nifty Z-Score]],Table2[6M Return vs Nifty Z-Score])</f>
        <v>181</v>
      </c>
      <c r="AU107">
        <f>_xlfn.RANK.AVG(Table2[[#This Row],[Sharpe Ratio Z-Score]],Table2[Sharpe Ratio Z-Score])</f>
        <v>122</v>
      </c>
      <c r="AV107">
        <f>(Table2[[#This Row],[Rank 1Y]]+Table2[[#This Row],[Rank 6M]]+Table2[[#This Row],[Rank Sharpe]])/3</f>
        <v>158.66666666666666</v>
      </c>
    </row>
    <row r="108" spans="1:48" x14ac:dyDescent="0.3">
      <c r="A108" t="s">
        <v>1078</v>
      </c>
      <c r="B108" t="s">
        <v>1079</v>
      </c>
      <c r="C108" t="s">
        <v>10308</v>
      </c>
      <c r="D108" t="s">
        <v>394</v>
      </c>
      <c r="E108">
        <v>12115.04406525</v>
      </c>
      <c r="F108">
        <v>1052</v>
      </c>
      <c r="G108">
        <v>62.0995896185851</v>
      </c>
      <c r="H108">
        <f>(Table2[[#This Row],[1Y Return vs Nifty]]-AVERAGE(Table2[1Y Return vs Nifty]))/_xlfn.STDEV.P(Table2[1Y Return vs Nifty])</f>
        <v>0.43346221782414979</v>
      </c>
      <c r="I108">
        <v>28.1900407235992</v>
      </c>
      <c r="J108">
        <f>(Table2[[#This Row],[1M Return vs Nifty]]-AVERAGE(Table2[1M Return vs Nifty]))/_xlfn.STDEV.P(Table2[1M Return vs Nifty])</f>
        <v>2.1246238474521477</v>
      </c>
      <c r="K108">
        <v>89.202479047810698</v>
      </c>
      <c r="L108">
        <f>(Table2[[#This Row],[6M Return vs Nifty]]-AVERAGE(Table2[6M Return vs Nifty]))/_xlfn.STDEV.P(Table2[6M Return vs Nifty])</f>
        <v>2.7364665997848356</v>
      </c>
      <c r="M108">
        <v>-3.329048821602</v>
      </c>
      <c r="N108">
        <f>(Table2[[#This Row],[1W Return vs Nifty]]-AVERAGE(Table2[1W Return vs Nifty]))/_xlfn.STDEV.P(Table2[1W Return vs Nifty])</f>
        <v>-0.69277576917887518</v>
      </c>
      <c r="O108">
        <v>936.42</v>
      </c>
      <c r="P108">
        <v>830.107385109794</v>
      </c>
      <c r="Q108">
        <v>675.02024835731595</v>
      </c>
      <c r="R108">
        <v>55.1246526377479</v>
      </c>
      <c r="S108" s="2">
        <f>(Table2[[#This Row],[Close Price]]-Table2[[#This Row],[20D EMA]])/Table2[[#This Row],[20D EMA]]</f>
        <v>0.12342752183849133</v>
      </c>
      <c r="T108" s="2">
        <f>(Table2[[#This Row],[Close Price]]-Table2[[#This Row],[50D EMA]])/Table2[[#This Row],[50D EMA]]</f>
        <v>0.26730591592177849</v>
      </c>
      <c r="U108" s="2">
        <f>(Table2[[#This Row],[Close Price]]-Table2[[#This Row],[200D EMA]])/Table2[[#This Row],[200D EMA]]</f>
        <v>0.55847176815818</v>
      </c>
      <c r="V108">
        <v>0.78737293164647404</v>
      </c>
      <c r="W108">
        <v>964</v>
      </c>
      <c r="X108">
        <v>1081.3</v>
      </c>
      <c r="Y108">
        <v>938.7</v>
      </c>
      <c r="Z108">
        <v>1081.3</v>
      </c>
      <c r="AA108">
        <v>908.35</v>
      </c>
      <c r="AB108">
        <v>1081.3</v>
      </c>
      <c r="AC108" s="2">
        <f>(Table2[[#This Row],[Close Price]]/Table2[[#This Row],[Day Low]])-1</f>
        <v>9.1286307053941806E-2</v>
      </c>
      <c r="AD108" s="2">
        <f>(Table2[[#This Row],[Day High]]/Table2[[#This Row],[Close Price]])-1</f>
        <v>2.7851711026615877E-2</v>
      </c>
      <c r="AE108" s="2">
        <f>(Table2[[#This Row],[Close Price]]/Table2[[#This Row],[Current Week Low]])-1</f>
        <v>0.12069883881964416</v>
      </c>
      <c r="AF108" s="2">
        <f>(Table2[[#This Row],[Current Week High]]/Table2[[#This Row],[Close Price]])-1</f>
        <v>2.7851711026615877E-2</v>
      </c>
      <c r="AG108" s="2">
        <f>(Table2[[#This Row],[Close Price]]/Table2[[#This Row],[Current Month Low]])-1</f>
        <v>0.15814388726812356</v>
      </c>
      <c r="AH108" s="2">
        <f>(Table2[[#This Row],[Current Month High]]/Table2[[#This Row],[Close Price]])-1</f>
        <v>2.7851711026615877E-2</v>
      </c>
      <c r="AI108">
        <v>2.7851711026615802</v>
      </c>
      <c r="AJ108">
        <v>133.777777777777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0.75</v>
      </c>
      <c r="AM108" t="s">
        <v>10340</v>
      </c>
      <c r="AN108">
        <v>9.39</v>
      </c>
      <c r="AO108" t="s">
        <v>10340</v>
      </c>
      <c r="AP108">
        <v>8.2967585781732994E-2</v>
      </c>
      <c r="AQ108">
        <f>(Table2[[#This Row],[Sharpe Ratio]]-AVERAGE(Table2[Sharpe Ratio]))/_xlfn.STDEV.P(Table2[Sharpe Ratio])</f>
        <v>0.20287580092326965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4.804652696805527</v>
      </c>
      <c r="AS108">
        <f>_xlfn.RANK.AVG(Table2[[#This Row],[1Y Return vs Nifty Z-Score]],Table2[1Y Return vs Nifty Z-Score])</f>
        <v>183</v>
      </c>
      <c r="AT108">
        <f>_xlfn.RANK.AVG(Table2[[#This Row],[6M Return vs Nifty Z-Score]],Table2[6M Return vs Nifty Z-Score])</f>
        <v>12</v>
      </c>
      <c r="AU108">
        <f>_xlfn.RANK.AVG(Table2[[#This Row],[Sharpe Ratio Z-Score]],Table2[Sharpe Ratio Z-Score])</f>
        <v>283</v>
      </c>
      <c r="AV108">
        <f>(Table2[[#This Row],[Rank 1Y]]+Table2[[#This Row],[Rank 6M]]+Table2[[#This Row],[Rank Sharpe]])/3</f>
        <v>159.33333333333334</v>
      </c>
    </row>
    <row r="109" spans="1:48" x14ac:dyDescent="0.3">
      <c r="A109" t="s">
        <v>81</v>
      </c>
      <c r="B109" t="s">
        <v>82</v>
      </c>
      <c r="C109" t="s">
        <v>10293</v>
      </c>
      <c r="D109" t="s">
        <v>83</v>
      </c>
      <c r="E109">
        <v>323296.72803442</v>
      </c>
      <c r="F109">
        <v>532.20000000000005</v>
      </c>
      <c r="G109">
        <v>103.567164242518</v>
      </c>
      <c r="H109">
        <f>(Table2[[#This Row],[1Y Return vs Nifty]]-AVERAGE(Table2[1Y Return vs Nifty]))/_xlfn.STDEV.P(Table2[1Y Return vs Nifty])</f>
        <v>1.0644001097701323</v>
      </c>
      <c r="I109">
        <v>6.9224800046886896</v>
      </c>
      <c r="J109">
        <f>(Table2[[#This Row],[1M Return vs Nifty]]-AVERAGE(Table2[1M Return vs Nifty]))/_xlfn.STDEV.P(Table2[1M Return vs Nifty])</f>
        <v>0.28516994248427385</v>
      </c>
      <c r="K109">
        <v>10.6133392225469</v>
      </c>
      <c r="L109">
        <f>(Table2[[#This Row],[6M Return vs Nifty]]-AVERAGE(Table2[6M Return vs Nifty]))/_xlfn.STDEV.P(Table2[6M Return vs Nifty])</f>
        <v>8.9068251235338403E-2</v>
      </c>
      <c r="M109">
        <v>-2.3462438905136</v>
      </c>
      <c r="N109">
        <f>(Table2[[#This Row],[1W Return vs Nifty]]-AVERAGE(Table2[1W Return vs Nifty]))/_xlfn.STDEV.P(Table2[1W Return vs Nifty])</f>
        <v>-0.48639092067347023</v>
      </c>
      <c r="O109">
        <v>515.99</v>
      </c>
      <c r="P109">
        <v>501.44535043117702</v>
      </c>
      <c r="Q109">
        <v>434.54690140672398</v>
      </c>
      <c r="R109">
        <v>56.364409535065597</v>
      </c>
      <c r="S109" s="2">
        <f>(Table2[[#This Row],[Close Price]]-Table2[[#This Row],[20D EMA]])/Table2[[#This Row],[20D EMA]]</f>
        <v>3.1415337506540894E-2</v>
      </c>
      <c r="T109" s="2">
        <f>(Table2[[#This Row],[Close Price]]-Table2[[#This Row],[50D EMA]])/Table2[[#This Row],[50D EMA]]</f>
        <v>6.1332006653123966E-2</v>
      </c>
      <c r="U109" s="2">
        <f>(Table2[[#This Row],[Close Price]]-Table2[[#This Row],[200D EMA]])/Table2[[#This Row],[200D EMA]]</f>
        <v>0.22472395563551711</v>
      </c>
      <c r="V109">
        <v>0.812684713135857</v>
      </c>
      <c r="W109">
        <v>524.4</v>
      </c>
      <c r="X109">
        <v>535.25</v>
      </c>
      <c r="Y109">
        <v>513.15</v>
      </c>
      <c r="Z109">
        <v>535.25</v>
      </c>
      <c r="AA109">
        <v>497.55</v>
      </c>
      <c r="AB109">
        <v>542.25</v>
      </c>
      <c r="AC109" s="2">
        <f>(Table2[[#This Row],[Close Price]]/Table2[[#This Row],[Day Low]])-1</f>
        <v>1.4874141876430436E-2</v>
      </c>
      <c r="AD109" s="2">
        <f>(Table2[[#This Row],[Day High]]/Table2[[#This Row],[Close Price]])-1</f>
        <v>5.7309282224726754E-3</v>
      </c>
      <c r="AE109" s="2">
        <f>(Table2[[#This Row],[Close Price]]/Table2[[#This Row],[Current Week Low]])-1</f>
        <v>3.7123648056124114E-2</v>
      </c>
      <c r="AF109" s="2">
        <f>(Table2[[#This Row],[Current Week High]]/Table2[[#This Row],[Close Price]])-1</f>
        <v>5.7309282224726754E-3</v>
      </c>
      <c r="AG109" s="2">
        <f>(Table2[[#This Row],[Close Price]]/Table2[[#This Row],[Current Month Low]])-1</f>
        <v>6.9641242086222466E-2</v>
      </c>
      <c r="AH109" s="2">
        <f>(Table2[[#This Row],[Current Month High]]/Table2[[#This Row],[Close Price]])-1</f>
        <v>1.8883878241262586E-2</v>
      </c>
      <c r="AI109">
        <v>1.8883878241262499</v>
      </c>
      <c r="AJ109">
        <v>134.44933920704801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0.14000000000000001</v>
      </c>
      <c r="AM109" t="s">
        <v>10340</v>
      </c>
      <c r="AN109">
        <v>1.47</v>
      </c>
      <c r="AO109" t="s">
        <v>10340</v>
      </c>
      <c r="AP109">
        <v>0.16546444183519099</v>
      </c>
      <c r="AQ109">
        <f>(Table2[[#This Row],[Sharpe Ratio]]-AVERAGE(Table2[Sharpe Ratio]))/_xlfn.STDEV.P(Table2[Sharpe Ratio])</f>
        <v>1.1474039897013246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2.0996513725175987</v>
      </c>
      <c r="AS109">
        <f>_xlfn.RANK.AVG(Table2[[#This Row],[1Y Return vs Nifty Z-Score]],Table2[1Y Return vs Nifty Z-Score])</f>
        <v>99</v>
      </c>
      <c r="AT109">
        <f>_xlfn.RANK.AVG(Table2[[#This Row],[6M Return vs Nifty Z-Score]],Table2[6M Return vs Nifty Z-Score])</f>
        <v>288</v>
      </c>
      <c r="AU109">
        <f>_xlfn.RANK.AVG(Table2[[#This Row],[Sharpe Ratio Z-Score]],Table2[Sharpe Ratio Z-Score])</f>
        <v>95</v>
      </c>
      <c r="AV109">
        <f>(Table2[[#This Row],[Rank 1Y]]+Table2[[#This Row],[Rank 6M]]+Table2[[#This Row],[Rank Sharpe]])/3</f>
        <v>160.66666666666666</v>
      </c>
    </row>
    <row r="110" spans="1:48" x14ac:dyDescent="0.3">
      <c r="A110" t="s">
        <v>1191</v>
      </c>
      <c r="B110" t="s">
        <v>1192</v>
      </c>
      <c r="C110" t="s">
        <v>10299</v>
      </c>
      <c r="D110" t="s">
        <v>51</v>
      </c>
      <c r="E110">
        <v>9995.4327455219991</v>
      </c>
      <c r="F110">
        <v>219.79</v>
      </c>
      <c r="G110">
        <v>72.631936128389896</v>
      </c>
      <c r="H110">
        <f>(Table2[[#This Row],[1Y Return vs Nifty]]-AVERAGE(Table2[1Y Return vs Nifty]))/_xlfn.STDEV.P(Table2[1Y Return vs Nifty])</f>
        <v>0.59371409086968774</v>
      </c>
      <c r="I110">
        <v>20.050558736253201</v>
      </c>
      <c r="J110">
        <f>(Table2[[#This Row],[1M Return vs Nifty]]-AVERAGE(Table2[1M Return vs Nifty]))/_xlfn.STDEV.P(Table2[1M Return vs Nifty])</f>
        <v>1.4206314092066838</v>
      </c>
      <c r="K110">
        <v>28.4448976724088</v>
      </c>
      <c r="L110">
        <f>(Table2[[#This Row],[6M Return vs Nifty]]-AVERAGE(Table2[6M Return vs Nifty]))/_xlfn.STDEV.P(Table2[6M Return vs Nifty])</f>
        <v>0.68975224519671108</v>
      </c>
      <c r="M110">
        <v>6.3395483680334301</v>
      </c>
      <c r="N110">
        <f>(Table2[[#This Row],[1W Return vs Nifty]]-AVERAGE(Table2[1W Return vs Nifty]))/_xlfn.STDEV.P(Table2[1W Return vs Nifty])</f>
        <v>1.3375884497234898</v>
      </c>
      <c r="O110">
        <v>202.99</v>
      </c>
      <c r="P110">
        <v>189.561930974744</v>
      </c>
      <c r="Q110">
        <v>160.16796340856499</v>
      </c>
      <c r="R110">
        <v>68.316197996737998</v>
      </c>
      <c r="S110" s="2">
        <f>(Table2[[#This Row],[Close Price]]-Table2[[#This Row],[20D EMA]])/Table2[[#This Row],[20D EMA]]</f>
        <v>8.2762697669835864E-2</v>
      </c>
      <c r="T110" s="2">
        <f>(Table2[[#This Row],[Close Price]]-Table2[[#This Row],[50D EMA]])/Table2[[#This Row],[50D EMA]]</f>
        <v>0.15946276169387291</v>
      </c>
      <c r="U110" s="2">
        <f>(Table2[[#This Row],[Close Price]]-Table2[[#This Row],[200D EMA]])/Table2[[#This Row],[200D EMA]]</f>
        <v>0.37224695452578077</v>
      </c>
      <c r="V110">
        <v>1.6831923777901701</v>
      </c>
      <c r="W110">
        <v>218.36</v>
      </c>
      <c r="X110">
        <v>224.9</v>
      </c>
      <c r="Y110">
        <v>209.61</v>
      </c>
      <c r="Z110">
        <v>224.9</v>
      </c>
      <c r="AA110">
        <v>186.6</v>
      </c>
      <c r="AB110">
        <v>224.9</v>
      </c>
      <c r="AC110" s="2">
        <f>(Table2[[#This Row],[Close Price]]/Table2[[#This Row],[Day Low]])-1</f>
        <v>6.5488184649202807E-3</v>
      </c>
      <c r="AD110" s="2">
        <f>(Table2[[#This Row],[Day High]]/Table2[[#This Row],[Close Price]])-1</f>
        <v>2.3249465398789804E-2</v>
      </c>
      <c r="AE110" s="2">
        <f>(Table2[[#This Row],[Close Price]]/Table2[[#This Row],[Current Week Low]])-1</f>
        <v>4.8566385191546102E-2</v>
      </c>
      <c r="AF110" s="2">
        <f>(Table2[[#This Row],[Current Week High]]/Table2[[#This Row],[Close Price]])-1</f>
        <v>2.3249465398789804E-2</v>
      </c>
      <c r="AG110" s="2">
        <f>(Table2[[#This Row],[Close Price]]/Table2[[#This Row],[Current Month Low]])-1</f>
        <v>0.17786709539121115</v>
      </c>
      <c r="AH110" s="2">
        <f>(Table2[[#This Row],[Current Month High]]/Table2[[#This Row],[Close Price]])-1</f>
        <v>2.3249465398789804E-2</v>
      </c>
      <c r="AI110">
        <v>2.3249465398789799</v>
      </c>
      <c r="AJ110">
        <v>125.541303232426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0.23</v>
      </c>
      <c r="AM110" t="s">
        <v>10340</v>
      </c>
      <c r="AN110">
        <v>6.97</v>
      </c>
      <c r="AO110" t="s">
        <v>10340</v>
      </c>
      <c r="AP110">
        <v>0.123039592456696</v>
      </c>
      <c r="AQ110">
        <f>(Table2[[#This Row],[Sharpe Ratio]]-AVERAGE(Table2[Sharpe Ratio]))/_xlfn.STDEV.P(Table2[Sharpe Ratio])</f>
        <v>0.66167073804037246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4.7033569330369449</v>
      </c>
      <c r="AS110">
        <f>_xlfn.RANK.AVG(Table2[[#This Row],[1Y Return vs Nifty Z-Score]],Table2[1Y Return vs Nifty Z-Score])</f>
        <v>152</v>
      </c>
      <c r="AT110">
        <f>_xlfn.RANK.AVG(Table2[[#This Row],[6M Return vs Nifty Z-Score]],Table2[6M Return vs Nifty Z-Score])</f>
        <v>159</v>
      </c>
      <c r="AU110">
        <f>_xlfn.RANK.AVG(Table2[[#This Row],[Sharpe Ratio Z-Score]],Table2[Sharpe Ratio Z-Score])</f>
        <v>182</v>
      </c>
      <c r="AV110">
        <f>(Table2[[#This Row],[Rank 1Y]]+Table2[[#This Row],[Rank 6M]]+Table2[[#This Row],[Rank Sharpe]])/3</f>
        <v>164.33333333333334</v>
      </c>
    </row>
    <row r="111" spans="1:48" x14ac:dyDescent="0.3">
      <c r="A111" t="s">
        <v>914</v>
      </c>
      <c r="B111" t="s">
        <v>915</v>
      </c>
      <c r="C111" t="s">
        <v>10299</v>
      </c>
      <c r="D111" t="s">
        <v>51</v>
      </c>
      <c r="E111">
        <v>16370.79492222</v>
      </c>
      <c r="F111">
        <v>694.6</v>
      </c>
      <c r="G111">
        <v>105.129253806108</v>
      </c>
      <c r="H111">
        <f>(Table2[[#This Row],[1Y Return vs Nifty]]-AVERAGE(Table2[1Y Return vs Nifty]))/_xlfn.STDEV.P(Table2[1Y Return vs Nifty])</f>
        <v>1.088167631869519</v>
      </c>
      <c r="I111">
        <v>34.430714292083898</v>
      </c>
      <c r="J111">
        <f>(Table2[[#This Row],[1M Return vs Nifty]]-AVERAGE(Table2[1M Return vs Nifty]))/_xlfn.STDEV.P(Table2[1M Return vs Nifty])</f>
        <v>2.6643863297086012</v>
      </c>
      <c r="K111">
        <v>39.564145706467201</v>
      </c>
      <c r="L111">
        <f>(Table2[[#This Row],[6M Return vs Nifty]]-AVERAGE(Table2[6M Return vs Nifty]))/_xlfn.STDEV.P(Table2[6M Return vs Nifty])</f>
        <v>1.0643215425312953</v>
      </c>
      <c r="M111">
        <v>-2.9636710470133401</v>
      </c>
      <c r="N111">
        <f>(Table2[[#This Row],[1W Return vs Nifty]]-AVERAGE(Table2[1W Return vs Nifty]))/_xlfn.STDEV.P(Table2[1W Return vs Nifty])</f>
        <v>-0.61604799312649816</v>
      </c>
      <c r="O111">
        <v>635.70000000000005</v>
      </c>
      <c r="P111">
        <v>570.80315346951102</v>
      </c>
      <c r="Q111">
        <v>462.46389731091301</v>
      </c>
      <c r="R111">
        <v>71.975646346464899</v>
      </c>
      <c r="S111" s="2">
        <f>(Table2[[#This Row],[Close Price]]-Table2[[#This Row],[20D EMA]])/Table2[[#This Row],[20D EMA]]</f>
        <v>9.2653767500393225E-2</v>
      </c>
      <c r="T111" s="2">
        <f>(Table2[[#This Row],[Close Price]]-Table2[[#This Row],[50D EMA]])/Table2[[#This Row],[50D EMA]]</f>
        <v>0.21688185459035225</v>
      </c>
      <c r="U111" s="2">
        <f>(Table2[[#This Row],[Close Price]]-Table2[[#This Row],[200D EMA]])/Table2[[#This Row],[200D EMA]]</f>
        <v>0.50195508025358926</v>
      </c>
      <c r="V111">
        <v>0.70567154038831104</v>
      </c>
      <c r="W111">
        <v>672.2</v>
      </c>
      <c r="X111">
        <v>698</v>
      </c>
      <c r="Y111">
        <v>658.25</v>
      </c>
      <c r="Z111">
        <v>698</v>
      </c>
      <c r="AA111">
        <v>622.1</v>
      </c>
      <c r="AB111">
        <v>698</v>
      </c>
      <c r="AC111" s="2">
        <f>(Table2[[#This Row],[Close Price]]/Table2[[#This Row],[Day Low]])-1</f>
        <v>3.3323415650104105E-2</v>
      </c>
      <c r="AD111" s="2">
        <f>(Table2[[#This Row],[Day High]]/Table2[[#This Row],[Close Price]])-1</f>
        <v>4.8949035416065989E-3</v>
      </c>
      <c r="AE111" s="2">
        <f>(Table2[[#This Row],[Close Price]]/Table2[[#This Row],[Current Week Low]])-1</f>
        <v>5.522218002278767E-2</v>
      </c>
      <c r="AF111" s="2">
        <f>(Table2[[#This Row],[Current Week High]]/Table2[[#This Row],[Close Price]])-1</f>
        <v>4.8949035416065989E-3</v>
      </c>
      <c r="AG111" s="2">
        <f>(Table2[[#This Row],[Close Price]]/Table2[[#This Row],[Current Month Low]])-1</f>
        <v>0.11654074907571133</v>
      </c>
      <c r="AH111" s="2">
        <f>(Table2[[#This Row],[Current Month High]]/Table2[[#This Row],[Close Price]])-1</f>
        <v>4.8949035416065989E-3</v>
      </c>
      <c r="AI111">
        <v>0.489490354160659</v>
      </c>
      <c r="AJ111">
        <v>139.228517306698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0.38</v>
      </c>
      <c r="AM111" t="s">
        <v>10340</v>
      </c>
      <c r="AN111">
        <v>7.51</v>
      </c>
      <c r="AO111" t="s">
        <v>10340</v>
      </c>
      <c r="AP111">
        <v>7.6683082592662002E-2</v>
      </c>
      <c r="AQ111">
        <f>(Table2[[#This Row],[Sharpe Ratio]]-AVERAGE(Table2[Sharpe Ratio]))/_xlfn.STDEV.P(Table2[Sharpe Ratio])</f>
        <v>0.13092287206623934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4.3317503830491564</v>
      </c>
      <c r="AS111">
        <f>_xlfn.RANK.AVG(Table2[[#This Row],[1Y Return vs Nifty Z-Score]],Table2[1Y Return vs Nifty Z-Score])</f>
        <v>93</v>
      </c>
      <c r="AT111">
        <f>_xlfn.RANK.AVG(Table2[[#This Row],[6M Return vs Nifty Z-Score]],Table2[6M Return vs Nifty Z-Score])</f>
        <v>96</v>
      </c>
      <c r="AU111">
        <f>_xlfn.RANK.AVG(Table2[[#This Row],[Sharpe Ratio Z-Score]],Table2[Sharpe Ratio Z-Score])</f>
        <v>307</v>
      </c>
      <c r="AV111">
        <f>(Table2[[#This Row],[Rank 1Y]]+Table2[[#This Row],[Rank 6M]]+Table2[[#This Row],[Rank Sharpe]])/3</f>
        <v>165.33333333333334</v>
      </c>
    </row>
    <row r="112" spans="1:48" x14ac:dyDescent="0.3">
      <c r="A112" t="s">
        <v>1010</v>
      </c>
      <c r="B112" t="s">
        <v>1011</v>
      </c>
      <c r="C112" t="s">
        <v>10301</v>
      </c>
      <c r="D112" t="s">
        <v>63</v>
      </c>
      <c r="E112">
        <v>13826.414064971999</v>
      </c>
      <c r="F112">
        <v>36.14</v>
      </c>
      <c r="G112">
        <v>93.316176439050906</v>
      </c>
      <c r="H112">
        <f>(Table2[[#This Row],[1Y Return vs Nifty]]-AVERAGE(Table2[1Y Return vs Nifty]))/_xlfn.STDEV.P(Table2[1Y Return vs Nifty])</f>
        <v>0.90842916877010893</v>
      </c>
      <c r="I112">
        <v>25.754981644952601</v>
      </c>
      <c r="J112">
        <f>(Table2[[#This Row],[1M Return vs Nifty]]-AVERAGE(Table2[1M Return vs Nifty]))/_xlfn.STDEV.P(Table2[1M Return vs Nifty])</f>
        <v>1.9140130025957749</v>
      </c>
      <c r="K112">
        <v>29.6931433079653</v>
      </c>
      <c r="L112">
        <f>(Table2[[#This Row],[6M Return vs Nifty]]-AVERAGE(Table2[6M Return vs Nifty]))/_xlfn.STDEV.P(Table2[6M Return vs Nifty])</f>
        <v>0.73180135581815187</v>
      </c>
      <c r="M112">
        <v>10.443099473893801</v>
      </c>
      <c r="N112">
        <f>(Table2[[#This Row],[1W Return vs Nifty]]-AVERAGE(Table2[1W Return vs Nifty]))/_xlfn.STDEV.P(Table2[1W Return vs Nifty])</f>
        <v>2.1993166996817743</v>
      </c>
      <c r="O112">
        <v>31.73</v>
      </c>
      <c r="P112">
        <v>30.092877126836399</v>
      </c>
      <c r="Q112">
        <v>26.206441551083401</v>
      </c>
      <c r="R112">
        <v>67.840218174442498</v>
      </c>
      <c r="S112" s="2">
        <f>(Table2[[#This Row],[Close Price]]-Table2[[#This Row],[20D EMA]])/Table2[[#This Row],[20D EMA]]</f>
        <v>0.13898518751969746</v>
      </c>
      <c r="T112" s="2">
        <f>(Table2[[#This Row],[Close Price]]-Table2[[#This Row],[50D EMA]])/Table2[[#This Row],[50D EMA]]</f>
        <v>0.20094864468013474</v>
      </c>
      <c r="U112" s="2">
        <f>(Table2[[#This Row],[Close Price]]-Table2[[#This Row],[200D EMA]])/Table2[[#This Row],[200D EMA]]</f>
        <v>0.3790502586760367</v>
      </c>
      <c r="V112">
        <v>1.08897594378133</v>
      </c>
      <c r="W112">
        <v>36</v>
      </c>
      <c r="X112">
        <v>36.14</v>
      </c>
      <c r="Y112">
        <v>31.6</v>
      </c>
      <c r="Z112">
        <v>36.14</v>
      </c>
      <c r="AA112">
        <v>29.26</v>
      </c>
      <c r="AB112">
        <v>36.14</v>
      </c>
      <c r="AC112" s="2">
        <f>(Table2[[#This Row],[Close Price]]/Table2[[#This Row],[Day Low]])-1</f>
        <v>3.8888888888888307E-3</v>
      </c>
      <c r="AD112" s="2">
        <f>(Table2[[#This Row],[Day High]]/Table2[[#This Row],[Close Price]])-1</f>
        <v>0</v>
      </c>
      <c r="AE112" s="2">
        <f>(Table2[[#This Row],[Close Price]]/Table2[[#This Row],[Current Week Low]])-1</f>
        <v>0.14367088607594924</v>
      </c>
      <c r="AF112" s="2">
        <f>(Table2[[#This Row],[Current Week High]]/Table2[[#This Row],[Close Price]])-1</f>
        <v>0</v>
      </c>
      <c r="AG112" s="2">
        <f>(Table2[[#This Row],[Close Price]]/Table2[[#This Row],[Current Month Low]])-1</f>
        <v>0.23513328776486664</v>
      </c>
      <c r="AH112" s="2">
        <f>(Table2[[#This Row],[Current Month High]]/Table2[[#This Row],[Close Price]])-1</f>
        <v>0</v>
      </c>
      <c r="AI112">
        <v>0</v>
      </c>
      <c r="AJ112">
        <v>132.41157556270099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0.36</v>
      </c>
      <c r="AM112" t="s">
        <v>10340</v>
      </c>
      <c r="AN112">
        <v>4.63</v>
      </c>
      <c r="AO112" t="s">
        <v>10340</v>
      </c>
      <c r="AP112">
        <v>0.101088088205345</v>
      </c>
      <c r="AQ112">
        <f>(Table2[[#This Row],[Sharpe Ratio]]-AVERAGE(Table2[Sharpe Ratio]))/_xlfn.STDEV.P(Table2[Sharpe Ratio])</f>
        <v>0.41034219604058009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6.1639024229063901</v>
      </c>
      <c r="AS112">
        <f>_xlfn.RANK.AVG(Table2[[#This Row],[1Y Return vs Nifty Z-Score]],Table2[1Y Return vs Nifty Z-Score])</f>
        <v>108</v>
      </c>
      <c r="AT112">
        <f>_xlfn.RANK.AVG(Table2[[#This Row],[6M Return vs Nifty Z-Score]],Table2[6M Return vs Nifty Z-Score])</f>
        <v>152</v>
      </c>
      <c r="AU112">
        <f>_xlfn.RANK.AVG(Table2[[#This Row],[Sharpe Ratio Z-Score]],Table2[Sharpe Ratio Z-Score])</f>
        <v>236</v>
      </c>
      <c r="AV112">
        <f>(Table2[[#This Row],[Rank 1Y]]+Table2[[#This Row],[Rank 6M]]+Table2[[#This Row],[Rank Sharpe]])/3</f>
        <v>165.33333333333334</v>
      </c>
    </row>
    <row r="113" spans="1:48" x14ac:dyDescent="0.3">
      <c r="A113" t="s">
        <v>864</v>
      </c>
      <c r="B113" t="s">
        <v>865</v>
      </c>
      <c r="C113" t="s">
        <v>10295</v>
      </c>
      <c r="D113" t="s">
        <v>24</v>
      </c>
      <c r="E113">
        <v>17762.289283832</v>
      </c>
      <c r="F113">
        <v>227.92</v>
      </c>
      <c r="G113">
        <v>61.030044275774799</v>
      </c>
      <c r="H113">
        <f>(Table2[[#This Row],[1Y Return vs Nifty]]-AVERAGE(Table2[1Y Return vs Nifty]))/_xlfn.STDEV.P(Table2[1Y Return vs Nifty])</f>
        <v>0.41718885990405802</v>
      </c>
      <c r="I113">
        <v>4.1392684716242298</v>
      </c>
      <c r="J113">
        <f>(Table2[[#This Row],[1M Return vs Nifty]]-AVERAGE(Table2[1M Return vs Nifty]))/_xlfn.STDEV.P(Table2[1M Return vs Nifty])</f>
        <v>4.4447022234428271E-2</v>
      </c>
      <c r="K113">
        <v>12.851212936583201</v>
      </c>
      <c r="L113">
        <f>(Table2[[#This Row],[6M Return vs Nifty]]-AVERAGE(Table2[6M Return vs Nifty]))/_xlfn.STDEV.P(Table2[6M Return vs Nifty])</f>
        <v>0.16445453473423843</v>
      </c>
      <c r="M113">
        <v>-0.167640580791941</v>
      </c>
      <c r="N113">
        <f>(Table2[[#This Row],[1W Return vs Nifty]]-AVERAGE(Table2[1W Return vs Nifty]))/_xlfn.STDEV.P(Table2[1W Return vs Nifty])</f>
        <v>-2.8893507089740929E-2</v>
      </c>
      <c r="O113">
        <v>216.7</v>
      </c>
      <c r="P113">
        <v>210.77150363457599</v>
      </c>
      <c r="Q113">
        <v>185.43809951957999</v>
      </c>
      <c r="R113">
        <v>59.268743295897202</v>
      </c>
      <c r="S113" s="2">
        <f>(Table2[[#This Row],[Close Price]]-Table2[[#This Row],[20D EMA]])/Table2[[#This Row],[20D EMA]]</f>
        <v>5.1776649746192893E-2</v>
      </c>
      <c r="T113" s="2">
        <f>(Table2[[#This Row],[Close Price]]-Table2[[#This Row],[50D EMA]])/Table2[[#This Row],[50D EMA]]</f>
        <v>8.1360601740333507E-2</v>
      </c>
      <c r="U113" s="2">
        <f>(Table2[[#This Row],[Close Price]]-Table2[[#This Row],[200D EMA]])/Table2[[#This Row],[200D EMA]]</f>
        <v>0.22908938664966433</v>
      </c>
      <c r="V113">
        <v>0.45234748119888402</v>
      </c>
      <c r="W113">
        <v>220.01</v>
      </c>
      <c r="X113">
        <v>229.48</v>
      </c>
      <c r="Y113">
        <v>216.99</v>
      </c>
      <c r="Z113">
        <v>229.48</v>
      </c>
      <c r="AA113">
        <v>205.56</v>
      </c>
      <c r="AB113">
        <v>229.48</v>
      </c>
      <c r="AC113" s="2">
        <f>(Table2[[#This Row],[Close Price]]/Table2[[#This Row],[Day Low]])-1</f>
        <v>3.5952911231307727E-2</v>
      </c>
      <c r="AD113" s="2">
        <f>(Table2[[#This Row],[Day High]]/Table2[[#This Row],[Close Price]])-1</f>
        <v>6.8445068445068813E-3</v>
      </c>
      <c r="AE113" s="2">
        <f>(Table2[[#This Row],[Close Price]]/Table2[[#This Row],[Current Week Low]])-1</f>
        <v>5.0370984838010946E-2</v>
      </c>
      <c r="AF113" s="2">
        <f>(Table2[[#This Row],[Current Week High]]/Table2[[#This Row],[Close Price]])-1</f>
        <v>6.8445068445068813E-3</v>
      </c>
      <c r="AG113" s="2">
        <f>(Table2[[#This Row],[Close Price]]/Table2[[#This Row],[Current Month Low]])-1</f>
        <v>0.10877602646429252</v>
      </c>
      <c r="AH113" s="2">
        <f>(Table2[[#This Row],[Current Month High]]/Table2[[#This Row],[Close Price]])-1</f>
        <v>6.8445068445068813E-3</v>
      </c>
      <c r="AI113">
        <v>2.1191646191646099</v>
      </c>
      <c r="AJ113">
        <v>97.162629757785396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0.12</v>
      </c>
      <c r="AM113" t="s">
        <v>10340</v>
      </c>
      <c r="AN113">
        <v>3.94</v>
      </c>
      <c r="AO113" t="s">
        <v>10340</v>
      </c>
      <c r="AP113">
        <v>0.19757342228150601</v>
      </c>
      <c r="AQ113">
        <f>(Table2[[#This Row],[Sharpe Ratio]]-AVERAGE(Table2[Sharpe Ratio]))/_xlfn.STDEV.P(Table2[Sharpe Ratio])</f>
        <v>1.5150281464911961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2.11222505627418</v>
      </c>
      <c r="AS113">
        <f>_xlfn.RANK.AVG(Table2[[#This Row],[1Y Return vs Nifty Z-Score]],Table2[1Y Return vs Nifty Z-Score])</f>
        <v>187</v>
      </c>
      <c r="AT113">
        <f>_xlfn.RANK.AVG(Table2[[#This Row],[6M Return vs Nifty Z-Score]],Table2[6M Return vs Nifty Z-Score])</f>
        <v>272</v>
      </c>
      <c r="AU113">
        <f>_xlfn.RANK.AVG(Table2[[#This Row],[Sharpe Ratio Z-Score]],Table2[Sharpe Ratio Z-Score])</f>
        <v>44</v>
      </c>
      <c r="AV113">
        <f>(Table2[[#This Row],[Rank 1Y]]+Table2[[#This Row],[Rank 6M]]+Table2[[#This Row],[Rank Sharpe]])/3</f>
        <v>167.66666666666666</v>
      </c>
    </row>
    <row r="114" spans="1:48" x14ac:dyDescent="0.3">
      <c r="A114" t="s">
        <v>213</v>
      </c>
      <c r="B114" t="s">
        <v>214</v>
      </c>
      <c r="C114" t="s">
        <v>10301</v>
      </c>
      <c r="D114" t="s">
        <v>63</v>
      </c>
      <c r="E114">
        <v>123837.12034312</v>
      </c>
      <c r="F114">
        <v>719.9</v>
      </c>
      <c r="G114">
        <v>71.556697903978005</v>
      </c>
      <c r="H114">
        <f>(Table2[[#This Row],[1Y Return vs Nifty]]-AVERAGE(Table2[1Y Return vs Nifty]))/_xlfn.STDEV.P(Table2[1Y Return vs Nifty])</f>
        <v>0.57735411455560059</v>
      </c>
      <c r="I114">
        <v>-1.57757661255376</v>
      </c>
      <c r="J114">
        <f>(Table2[[#This Row],[1M Return vs Nifty]]-AVERAGE(Table2[1M Return vs Nifty]))/_xlfn.STDEV.P(Table2[1M Return vs Nifty])</f>
        <v>-0.45000897829962372</v>
      </c>
      <c r="K114">
        <v>36.229397672557504</v>
      </c>
      <c r="L114">
        <f>(Table2[[#This Row],[6M Return vs Nifty]]-AVERAGE(Table2[6M Return vs Nifty]))/_xlfn.STDEV.P(Table2[6M Return vs Nifty])</f>
        <v>0.95198532842549888</v>
      </c>
      <c r="M114">
        <v>1.93305111464248</v>
      </c>
      <c r="N114">
        <f>(Table2[[#This Row],[1W Return vs Nifty]]-AVERAGE(Table2[1W Return vs Nifty]))/_xlfn.STDEV.P(Table2[1W Return vs Nifty])</f>
        <v>0.41224279941887865</v>
      </c>
      <c r="O114">
        <v>693.49</v>
      </c>
      <c r="P114">
        <v>684.65800859444801</v>
      </c>
      <c r="Q114">
        <v>571.85844233843602</v>
      </c>
      <c r="R114">
        <v>60.3777479646266</v>
      </c>
      <c r="S114" s="2">
        <f>(Table2[[#This Row],[Close Price]]-Table2[[#This Row],[20D EMA]])/Table2[[#This Row],[20D EMA]]</f>
        <v>3.8082740919119194E-2</v>
      </c>
      <c r="T114" s="2">
        <f>(Table2[[#This Row],[Close Price]]-Table2[[#This Row],[50D EMA]])/Table2[[#This Row],[50D EMA]]</f>
        <v>5.1473861348531012E-2</v>
      </c>
      <c r="U114" s="2">
        <f>(Table2[[#This Row],[Close Price]]-Table2[[#This Row],[200D EMA]])/Table2[[#This Row],[200D EMA]]</f>
        <v>0.25887797871129498</v>
      </c>
      <c r="V114">
        <v>0.53946404377457602</v>
      </c>
      <c r="W114">
        <v>703.25</v>
      </c>
      <c r="X114">
        <v>721.6</v>
      </c>
      <c r="Y114">
        <v>664</v>
      </c>
      <c r="Z114">
        <v>721.6</v>
      </c>
      <c r="AA114">
        <v>642.04999999999995</v>
      </c>
      <c r="AB114">
        <v>748</v>
      </c>
      <c r="AC114" s="2">
        <f>(Table2[[#This Row],[Close Price]]/Table2[[#This Row],[Day Low]])-1</f>
        <v>2.3675790970494104E-2</v>
      </c>
      <c r="AD114" s="2">
        <f>(Table2[[#This Row],[Day High]]/Table2[[#This Row],[Close Price]])-1</f>
        <v>2.361439088762296E-3</v>
      </c>
      <c r="AE114" s="2">
        <f>(Table2[[#This Row],[Close Price]]/Table2[[#This Row],[Current Week Low]])-1</f>
        <v>8.418674698795181E-2</v>
      </c>
      <c r="AF114" s="2">
        <f>(Table2[[#This Row],[Current Week High]]/Table2[[#This Row],[Close Price]])-1</f>
        <v>2.361439088762296E-3</v>
      </c>
      <c r="AG114" s="2">
        <f>(Table2[[#This Row],[Close Price]]/Table2[[#This Row],[Current Month Low]])-1</f>
        <v>0.12125223892220238</v>
      </c>
      <c r="AH114" s="2">
        <f>(Table2[[#This Row],[Current Month High]]/Table2[[#This Row],[Close Price]])-1</f>
        <v>3.9033199055424461E-2</v>
      </c>
      <c r="AI114">
        <v>4.4589526323100399</v>
      </c>
      <c r="AJ114">
        <v>111.64192268117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0.08</v>
      </c>
      <c r="AM114" t="s">
        <v>10340</v>
      </c>
      <c r="AN114">
        <v>-0.3</v>
      </c>
      <c r="AO114" t="s">
        <v>10339</v>
      </c>
      <c r="AP114">
        <v>0.10226586128790301</v>
      </c>
      <c r="AQ114">
        <f>(Table2[[#This Row],[Sharpe Ratio]]-AVERAGE(Table2[Sharpe Ratio]))/_xlfn.STDEV.P(Table2[Sharpe Ratio])</f>
        <v>0.42382682963363727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1.9154000937339917</v>
      </c>
      <c r="AS114">
        <f>_xlfn.RANK.AVG(Table2[[#This Row],[1Y Return vs Nifty Z-Score]],Table2[1Y Return vs Nifty Z-Score])</f>
        <v>158</v>
      </c>
      <c r="AT114">
        <f>_xlfn.RANK.AVG(Table2[[#This Row],[6M Return vs Nifty Z-Score]],Table2[6M Return vs Nifty Z-Score])</f>
        <v>112</v>
      </c>
      <c r="AU114">
        <f>_xlfn.RANK.AVG(Table2[[#This Row],[Sharpe Ratio Z-Score]],Table2[Sharpe Ratio Z-Score])</f>
        <v>234</v>
      </c>
      <c r="AV114">
        <f>(Table2[[#This Row],[Rank 1Y]]+Table2[[#This Row],[Rank 6M]]+Table2[[#This Row],[Rank Sharpe]])/3</f>
        <v>168</v>
      </c>
    </row>
    <row r="115" spans="1:48" x14ac:dyDescent="0.3">
      <c r="A115" t="s">
        <v>966</v>
      </c>
      <c r="B115" t="s">
        <v>967</v>
      </c>
      <c r="C115" t="s">
        <v>10296</v>
      </c>
      <c r="D115" t="s">
        <v>968</v>
      </c>
      <c r="E115">
        <v>15080.89574493</v>
      </c>
      <c r="F115">
        <v>470.05</v>
      </c>
      <c r="G115">
        <v>150.41251576192499</v>
      </c>
      <c r="H115">
        <f>(Table2[[#This Row],[1Y Return vs Nifty]]-AVERAGE(Table2[1Y Return vs Nifty]))/_xlfn.STDEV.P(Table2[1Y Return vs Nifty])</f>
        <v>1.7771620111634374</v>
      </c>
      <c r="I115">
        <v>-10.032984526453999</v>
      </c>
      <c r="J115">
        <f>(Table2[[#This Row],[1M Return vs Nifty]]-AVERAGE(Table2[1M Return vs Nifty]))/_xlfn.STDEV.P(Table2[1M Return vs Nifty])</f>
        <v>-1.1813261853308221</v>
      </c>
      <c r="K115">
        <v>12.769043731528001</v>
      </c>
      <c r="L115">
        <f>(Table2[[#This Row],[6M Return vs Nifty]]-AVERAGE(Table2[6M Return vs Nifty]))/_xlfn.STDEV.P(Table2[6M Return vs Nifty])</f>
        <v>0.16168653627734694</v>
      </c>
      <c r="M115">
        <v>-3.6995815945856201</v>
      </c>
      <c r="N115">
        <f>(Table2[[#This Row],[1W Return vs Nifty]]-AVERAGE(Table2[1W Return vs Nifty]))/_xlfn.STDEV.P(Table2[1W Return vs Nifty])</f>
        <v>-0.77058607293246262</v>
      </c>
      <c r="O115">
        <v>480.05</v>
      </c>
      <c r="P115">
        <v>473.19878307417201</v>
      </c>
      <c r="Q115">
        <v>389.68267480840001</v>
      </c>
      <c r="R115">
        <v>43.9404385622991</v>
      </c>
      <c r="S115" s="2">
        <f>(Table2[[#This Row],[Close Price]]-Table2[[#This Row],[20D EMA]])/Table2[[#This Row],[20D EMA]]</f>
        <v>-2.0831163420477031E-2</v>
      </c>
      <c r="T115" s="2">
        <f>(Table2[[#This Row],[Close Price]]-Table2[[#This Row],[50D EMA]])/Table2[[#This Row],[50D EMA]]</f>
        <v>-6.6542501519460638E-3</v>
      </c>
      <c r="U115" s="2">
        <f>(Table2[[#This Row],[Close Price]]-Table2[[#This Row],[200D EMA]])/Table2[[#This Row],[200D EMA]]</f>
        <v>0.20623787093207357</v>
      </c>
      <c r="V115">
        <v>0.32176387361086201</v>
      </c>
      <c r="W115">
        <v>467.15</v>
      </c>
      <c r="X115">
        <v>478.85</v>
      </c>
      <c r="Y115">
        <v>467.15</v>
      </c>
      <c r="Z115">
        <v>486.35</v>
      </c>
      <c r="AA115">
        <v>448.35</v>
      </c>
      <c r="AB115">
        <v>508.8</v>
      </c>
      <c r="AC115" s="2">
        <f>(Table2[[#This Row],[Close Price]]/Table2[[#This Row],[Day Low]])-1</f>
        <v>6.2078561489886663E-3</v>
      </c>
      <c r="AD115" s="2">
        <f>(Table2[[#This Row],[Day High]]/Table2[[#This Row],[Close Price]])-1</f>
        <v>1.8721412615679167E-2</v>
      </c>
      <c r="AE115" s="2">
        <f>(Table2[[#This Row],[Close Price]]/Table2[[#This Row],[Current Week Low]])-1</f>
        <v>6.2078561489886663E-3</v>
      </c>
      <c r="AF115" s="2">
        <f>(Table2[[#This Row],[Current Week High]]/Table2[[#This Row],[Close Price]])-1</f>
        <v>3.467716200404225E-2</v>
      </c>
      <c r="AG115" s="2">
        <f>(Table2[[#This Row],[Close Price]]/Table2[[#This Row],[Current Month Low]])-1</f>
        <v>4.8399687743950093E-2</v>
      </c>
      <c r="AH115" s="2">
        <f>(Table2[[#This Row],[Current Month High]]/Table2[[#This Row],[Close Price]])-1</f>
        <v>8.2438038506541744E-2</v>
      </c>
      <c r="AI115">
        <v>31.4328262950749</v>
      </c>
      <c r="AJ115">
        <v>184.01812688821701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0.02</v>
      </c>
      <c r="AM115" t="s">
        <v>10340</v>
      </c>
      <c r="AN115">
        <v>-6.29</v>
      </c>
      <c r="AO115" t="s">
        <v>10339</v>
      </c>
      <c r="AP115">
        <v>0.12050246567742499</v>
      </c>
      <c r="AQ115">
        <f>(Table2[[#This Row],[Sharpe Ratio]]-AVERAGE(Table2[Sharpe Ratio]))/_xlfn.STDEV.P(Table2[Sharpe Ratio])</f>
        <v>0.63262250667538211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0.61955879585288176</v>
      </c>
      <c r="AS115">
        <f>_xlfn.RANK.AVG(Table2[[#This Row],[1Y Return vs Nifty Z-Score]],Table2[1Y Return vs Nifty Z-Score])</f>
        <v>41</v>
      </c>
      <c r="AT115">
        <f>_xlfn.RANK.AVG(Table2[[#This Row],[6M Return vs Nifty Z-Score]],Table2[6M Return vs Nifty Z-Score])</f>
        <v>273</v>
      </c>
      <c r="AU115">
        <f>_xlfn.RANK.AVG(Table2[[#This Row],[Sharpe Ratio Z-Score]],Table2[Sharpe Ratio Z-Score])</f>
        <v>190</v>
      </c>
      <c r="AV115">
        <f>(Table2[[#This Row],[Rank 1Y]]+Table2[[#This Row],[Rank 6M]]+Table2[[#This Row],[Rank Sharpe]])/3</f>
        <v>168</v>
      </c>
    </row>
    <row r="116" spans="1:48" x14ac:dyDescent="0.3">
      <c r="A116" t="s">
        <v>1131</v>
      </c>
      <c r="B116" t="s">
        <v>1132</v>
      </c>
      <c r="C116" t="s">
        <v>10298</v>
      </c>
      <c r="D116" t="s">
        <v>947</v>
      </c>
      <c r="E116">
        <v>10802.587961650001</v>
      </c>
      <c r="F116">
        <v>1473.7</v>
      </c>
      <c r="G116">
        <v>78.575854138394405</v>
      </c>
      <c r="H116">
        <f>(Table2[[#This Row],[1Y Return vs Nifty]]-AVERAGE(Table2[1Y Return vs Nifty]))/_xlfn.STDEV.P(Table2[1Y Return vs Nifty])</f>
        <v>0.68415205675370061</v>
      </c>
      <c r="I116">
        <v>6.0317949061890701</v>
      </c>
      <c r="J116">
        <f>(Table2[[#This Row],[1M Return vs Nifty]]-AVERAGE(Table2[1M Return vs Nifty]))/_xlfn.STDEV.P(Table2[1M Return vs Nifty])</f>
        <v>0.20813364273246338</v>
      </c>
      <c r="K116">
        <v>65.479055994103902</v>
      </c>
      <c r="L116">
        <f>(Table2[[#This Row],[6M Return vs Nifty]]-AVERAGE(Table2[6M Return vs Nifty]))/_xlfn.STDEV.P(Table2[6M Return vs Nifty])</f>
        <v>1.9373059122653293</v>
      </c>
      <c r="M116">
        <v>2.7479115960648999</v>
      </c>
      <c r="N116">
        <f>(Table2[[#This Row],[1W Return vs Nifty]]-AVERAGE(Table2[1W Return vs Nifty]))/_xlfn.STDEV.P(Table2[1W Return vs Nifty])</f>
        <v>0.58336002898463124</v>
      </c>
      <c r="O116">
        <v>1421.52</v>
      </c>
      <c r="P116">
        <v>1349.34568582529</v>
      </c>
      <c r="Q116">
        <v>1088.35979438862</v>
      </c>
      <c r="R116">
        <v>58.404259232364502</v>
      </c>
      <c r="S116" s="2">
        <f>(Table2[[#This Row],[Close Price]]-Table2[[#This Row],[20D EMA]])/Table2[[#This Row],[20D EMA]]</f>
        <v>3.6707186673420045E-2</v>
      </c>
      <c r="T116" s="2">
        <f>(Table2[[#This Row],[Close Price]]-Table2[[#This Row],[50D EMA]])/Table2[[#This Row],[50D EMA]]</f>
        <v>9.2158974146533928E-2</v>
      </c>
      <c r="U116" s="2">
        <f>(Table2[[#This Row],[Close Price]]-Table2[[#This Row],[200D EMA]])/Table2[[#This Row],[200D EMA]]</f>
        <v>0.35405589915956309</v>
      </c>
      <c r="V116">
        <v>1.0337143225849501</v>
      </c>
      <c r="W116">
        <v>1464.25</v>
      </c>
      <c r="X116">
        <v>1498</v>
      </c>
      <c r="Y116">
        <v>1460</v>
      </c>
      <c r="Z116">
        <v>1524.9</v>
      </c>
      <c r="AA116">
        <v>1268.0999999999999</v>
      </c>
      <c r="AB116">
        <v>1591.25</v>
      </c>
      <c r="AC116" s="2">
        <f>(Table2[[#This Row],[Close Price]]/Table2[[#This Row],[Day Low]])-1</f>
        <v>6.4538159467304457E-3</v>
      </c>
      <c r="AD116" s="2">
        <f>(Table2[[#This Row],[Day High]]/Table2[[#This Row],[Close Price]])-1</f>
        <v>1.6489109045260131E-2</v>
      </c>
      <c r="AE116" s="2">
        <f>(Table2[[#This Row],[Close Price]]/Table2[[#This Row],[Current Week Low]])-1</f>
        <v>9.3835616438355807E-3</v>
      </c>
      <c r="AF116" s="2">
        <f>(Table2[[#This Row],[Current Week High]]/Table2[[#This Row],[Close Price]])-1</f>
        <v>3.4742484901947535E-2</v>
      </c>
      <c r="AG116" s="2">
        <f>(Table2[[#This Row],[Close Price]]/Table2[[#This Row],[Current Month Low]])-1</f>
        <v>0.1621323239492154</v>
      </c>
      <c r="AH116" s="2">
        <f>(Table2[[#This Row],[Current Month High]]/Table2[[#This Row],[Close Price]])-1</f>
        <v>7.9765216801248595E-2</v>
      </c>
      <c r="AI116">
        <v>7.9765216801248497</v>
      </c>
      <c r="AJ116">
        <v>124.649390243902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0.28999999999999998</v>
      </c>
      <c r="AM116" t="s">
        <v>10340</v>
      </c>
      <c r="AN116">
        <v>0.92</v>
      </c>
      <c r="AO116" t="s">
        <v>10340</v>
      </c>
      <c r="AP116">
        <v>7.1352038887566999E-2</v>
      </c>
      <c r="AQ116">
        <f>(Table2[[#This Row],[Sharpe Ratio]]-AVERAGE(Table2[Sharpe Ratio]))/_xlfn.STDEV.P(Table2[Sharpe Ratio])</f>
        <v>6.9886351452567164E-2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3.4828379921886921</v>
      </c>
      <c r="AS116">
        <f>_xlfn.RANK.AVG(Table2[[#This Row],[1Y Return vs Nifty Z-Score]],Table2[1Y Return vs Nifty Z-Score])</f>
        <v>140</v>
      </c>
      <c r="AT116">
        <f>_xlfn.RANK.AVG(Table2[[#This Row],[6M Return vs Nifty Z-Score]],Table2[6M Return vs Nifty Z-Score])</f>
        <v>32</v>
      </c>
      <c r="AU116">
        <f>_xlfn.RANK.AVG(Table2[[#This Row],[Sharpe Ratio Z-Score]],Table2[Sharpe Ratio Z-Score])</f>
        <v>333</v>
      </c>
      <c r="AV116">
        <f>(Table2[[#This Row],[Rank 1Y]]+Table2[[#This Row],[Rank 6M]]+Table2[[#This Row],[Rank Sharpe]])/3</f>
        <v>168.33333333333334</v>
      </c>
    </row>
    <row r="117" spans="1:48" x14ac:dyDescent="0.3">
      <c r="A117" t="s">
        <v>688</v>
      </c>
      <c r="B117" t="s">
        <v>689</v>
      </c>
      <c r="C117" t="s">
        <v>10298</v>
      </c>
      <c r="D117" t="s">
        <v>46</v>
      </c>
      <c r="E117">
        <v>25017.718683999999</v>
      </c>
      <c r="F117">
        <v>264.7</v>
      </c>
      <c r="G117">
        <v>115.902744143052</v>
      </c>
      <c r="H117">
        <f>(Table2[[#This Row],[1Y Return vs Nifty]]-AVERAGE(Table2[1Y Return vs Nifty]))/_xlfn.STDEV.P(Table2[1Y Return vs Nifty])</f>
        <v>1.2520885590936726</v>
      </c>
      <c r="I117">
        <v>-16.221641053385198</v>
      </c>
      <c r="J117">
        <f>(Table2[[#This Row],[1M Return vs Nifty]]-AVERAGE(Table2[1M Return vs Nifty]))/_xlfn.STDEV.P(Table2[1M Return vs Nifty])</f>
        <v>-1.7165896584401952</v>
      </c>
      <c r="K117">
        <v>3.8111706043040101</v>
      </c>
      <c r="L117">
        <f>(Table2[[#This Row],[6M Return vs Nifty]]-AVERAGE(Table2[6M Return vs Nifty]))/_xlfn.STDEV.P(Table2[6M Return vs Nifty])</f>
        <v>-0.1400734597762695</v>
      </c>
      <c r="M117">
        <v>-3.4149507275953801</v>
      </c>
      <c r="N117">
        <f>(Table2[[#This Row],[1W Return vs Nifty]]-AVERAGE(Table2[1W Return vs Nifty]))/_xlfn.STDEV.P(Table2[1W Return vs Nifty])</f>
        <v>-0.71081480347140313</v>
      </c>
      <c r="O117">
        <v>275.41000000000003</v>
      </c>
      <c r="P117">
        <v>277.41239631042799</v>
      </c>
      <c r="Q117">
        <v>230.93718492608201</v>
      </c>
      <c r="R117">
        <v>41.152609382319604</v>
      </c>
      <c r="S117" s="2">
        <f>(Table2[[#This Row],[Close Price]]-Table2[[#This Row],[20D EMA]])/Table2[[#This Row],[20D EMA]]</f>
        <v>-3.8887476852692476E-2</v>
      </c>
      <c r="T117" s="2">
        <f>(Table2[[#This Row],[Close Price]]-Table2[[#This Row],[50D EMA]])/Table2[[#This Row],[50D EMA]]</f>
        <v>-4.5824903571369868E-2</v>
      </c>
      <c r="U117" s="2">
        <f>(Table2[[#This Row],[Close Price]]-Table2[[#This Row],[200D EMA]])/Table2[[#This Row],[200D EMA]]</f>
        <v>0.14619912806473639</v>
      </c>
      <c r="V117">
        <v>0.42767399055938898</v>
      </c>
      <c r="W117">
        <v>263.35000000000002</v>
      </c>
      <c r="X117">
        <v>268.95</v>
      </c>
      <c r="Y117">
        <v>263.35000000000002</v>
      </c>
      <c r="Z117">
        <v>273.8</v>
      </c>
      <c r="AA117">
        <v>259.14999999999998</v>
      </c>
      <c r="AB117">
        <v>291</v>
      </c>
      <c r="AC117" s="2">
        <f>(Table2[[#This Row],[Close Price]]/Table2[[#This Row],[Day Low]])-1</f>
        <v>5.1262578317827767E-3</v>
      </c>
      <c r="AD117" s="2">
        <f>(Table2[[#This Row],[Day High]]/Table2[[#This Row],[Close Price]])-1</f>
        <v>1.6055912353607926E-2</v>
      </c>
      <c r="AE117" s="2">
        <f>(Table2[[#This Row],[Close Price]]/Table2[[#This Row],[Current Week Low]])-1</f>
        <v>5.1262578317827767E-3</v>
      </c>
      <c r="AF117" s="2">
        <f>(Table2[[#This Row],[Current Week High]]/Table2[[#This Row],[Close Price]])-1</f>
        <v>3.4378541745372138E-2</v>
      </c>
      <c r="AG117" s="2">
        <f>(Table2[[#This Row],[Close Price]]/Table2[[#This Row],[Current Month Low]])-1</f>
        <v>2.1416168242330835E-2</v>
      </c>
      <c r="AH117" s="2">
        <f>(Table2[[#This Row],[Current Month High]]/Table2[[#This Row],[Close Price]])-1</f>
        <v>9.935776350585579E-2</v>
      </c>
      <c r="AI117">
        <v>32.829618435965202</v>
      </c>
      <c r="AJ117">
        <v>163.25211337642901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-0.08</v>
      </c>
      <c r="AM117" t="s">
        <v>10339</v>
      </c>
      <c r="AN117">
        <v>-7.45</v>
      </c>
      <c r="AO117" t="s">
        <v>10339</v>
      </c>
      <c r="AP117">
        <v>0.178013984398815</v>
      </c>
      <c r="AQ117">
        <f>(Table2[[#This Row],[Sharpe Ratio]]-AVERAGE(Table2[Sharpe Ratio]))/_xlfn.STDEV.P(Table2[Sharpe Ratio])</f>
        <v>1.2910870010870177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76</v>
      </c>
      <c r="AT117">
        <f>_xlfn.RANK.AVG(Table2[[#This Row],[6M Return vs Nifty Z-Score]],Table2[6M Return vs Nifty Z-Score])</f>
        <v>357</v>
      </c>
      <c r="AU117">
        <f>_xlfn.RANK.AVG(Table2[[#This Row],[Sharpe Ratio Z-Score]],Table2[Sharpe Ratio Z-Score])</f>
        <v>75</v>
      </c>
      <c r="AV117">
        <f>(Table2[[#This Row],[Rank 1Y]]+Table2[[#This Row],[Rank 6M]]+Table2[[#This Row],[Rank Sharpe]])/3</f>
        <v>169.33333333333334</v>
      </c>
    </row>
    <row r="118" spans="1:48" x14ac:dyDescent="0.3">
      <c r="A118" t="s">
        <v>620</v>
      </c>
      <c r="B118" t="s">
        <v>621</v>
      </c>
      <c r="C118" t="s">
        <v>10295</v>
      </c>
      <c r="D118" t="s">
        <v>413</v>
      </c>
      <c r="E118">
        <v>30167.388157609999</v>
      </c>
      <c r="F118">
        <v>1651.3</v>
      </c>
      <c r="G118">
        <v>52.048888563282098</v>
      </c>
      <c r="H118">
        <f>(Table2[[#This Row],[1Y Return vs Nifty]]-AVERAGE(Table2[1Y Return vs Nifty]))/_xlfn.STDEV.P(Table2[1Y Return vs Nifty])</f>
        <v>0.28053868193082471</v>
      </c>
      <c r="I118">
        <v>6.3735149791940904</v>
      </c>
      <c r="J118">
        <f>(Table2[[#This Row],[1M Return vs Nifty]]-AVERAGE(Table2[1M Return vs Nifty]))/_xlfn.STDEV.P(Table2[1M Return vs Nifty])</f>
        <v>0.23768937462869713</v>
      </c>
      <c r="K118">
        <v>46.026542637814998</v>
      </c>
      <c r="L118">
        <f>(Table2[[#This Row],[6M Return vs Nifty]]-AVERAGE(Table2[6M Return vs Nifty]))/_xlfn.STDEV.P(Table2[6M Return vs Nifty])</f>
        <v>1.2820175117423196</v>
      </c>
      <c r="M118">
        <v>1.2624148468838901</v>
      </c>
      <c r="N118">
        <f>(Table2[[#This Row],[1W Return vs Nifty]]-AVERAGE(Table2[1W Return vs Nifty]))/_xlfn.STDEV.P(Table2[1W Return vs Nifty])</f>
        <v>0.27141204028714888</v>
      </c>
      <c r="O118">
        <v>1532.91</v>
      </c>
      <c r="P118">
        <v>1441.94817104353</v>
      </c>
      <c r="Q118">
        <v>1207.1078302896401</v>
      </c>
      <c r="R118">
        <v>69.083046146455004</v>
      </c>
      <c r="S118" s="2">
        <f>(Table2[[#This Row],[Close Price]]-Table2[[#This Row],[20D EMA]])/Table2[[#This Row],[20D EMA]]</f>
        <v>7.7232192366153182E-2</v>
      </c>
      <c r="T118" s="2">
        <f>(Table2[[#This Row],[Close Price]]-Table2[[#This Row],[50D EMA]])/Table2[[#This Row],[50D EMA]]</f>
        <v>0.1451867918421528</v>
      </c>
      <c r="U118" s="2">
        <f>(Table2[[#This Row],[Close Price]]-Table2[[#This Row],[200D EMA]])/Table2[[#This Row],[200D EMA]]</f>
        <v>0.36798052217404464</v>
      </c>
      <c r="V118">
        <v>1.0472211952845101</v>
      </c>
      <c r="W118">
        <v>1582.9</v>
      </c>
      <c r="X118">
        <v>1685.3</v>
      </c>
      <c r="Y118">
        <v>1569</v>
      </c>
      <c r="Z118">
        <v>1685.3</v>
      </c>
      <c r="AA118">
        <v>1429.3</v>
      </c>
      <c r="AB118">
        <v>1685.3</v>
      </c>
      <c r="AC118" s="2">
        <f>(Table2[[#This Row],[Close Price]]/Table2[[#This Row],[Day Low]])-1</f>
        <v>4.3211826394592201E-2</v>
      </c>
      <c r="AD118" s="2">
        <f>(Table2[[#This Row],[Day High]]/Table2[[#This Row],[Close Price]])-1</f>
        <v>2.0589838309210906E-2</v>
      </c>
      <c r="AE118" s="2">
        <f>(Table2[[#This Row],[Close Price]]/Table2[[#This Row],[Current Week Low]])-1</f>
        <v>5.2453792224346651E-2</v>
      </c>
      <c r="AF118" s="2">
        <f>(Table2[[#This Row],[Current Week High]]/Table2[[#This Row],[Close Price]])-1</f>
        <v>2.0589838309210906E-2</v>
      </c>
      <c r="AG118" s="2">
        <f>(Table2[[#This Row],[Close Price]]/Table2[[#This Row],[Current Month Low]])-1</f>
        <v>0.15532078639893654</v>
      </c>
      <c r="AH118" s="2">
        <f>(Table2[[#This Row],[Current Month High]]/Table2[[#This Row],[Close Price]])-1</f>
        <v>2.0589838309210906E-2</v>
      </c>
      <c r="AI118">
        <v>2.0589838309210902</v>
      </c>
      <c r="AJ118">
        <v>86.566489662185006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0.43</v>
      </c>
      <c r="AM118" t="s">
        <v>10340</v>
      </c>
      <c r="AN118">
        <v>7.36</v>
      </c>
      <c r="AO118" t="s">
        <v>10340</v>
      </c>
      <c r="AP118">
        <v>0.108209777769953</v>
      </c>
      <c r="AQ118">
        <f>(Table2[[#This Row],[Sharpe Ratio]]-AVERAGE(Table2[Sharpe Ratio]))/_xlfn.STDEV.P(Table2[Sharpe Ratio])</f>
        <v>0.49188029176073589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2.5635379003497261</v>
      </c>
      <c r="AS118">
        <f>_xlfn.RANK.AVG(Table2[[#This Row],[1Y Return vs Nifty Z-Score]],Table2[1Y Return vs Nifty Z-Score])</f>
        <v>214</v>
      </c>
      <c r="AT118">
        <f>_xlfn.RANK.AVG(Table2[[#This Row],[6M Return vs Nifty Z-Score]],Table2[6M Return vs Nifty Z-Score])</f>
        <v>76</v>
      </c>
      <c r="AU118">
        <f>_xlfn.RANK.AVG(Table2[[#This Row],[Sharpe Ratio Z-Score]],Table2[Sharpe Ratio Z-Score])</f>
        <v>219</v>
      </c>
      <c r="AV118">
        <f>(Table2[[#This Row],[Rank 1Y]]+Table2[[#This Row],[Rank 6M]]+Table2[[#This Row],[Rank Sharpe]])/3</f>
        <v>169.66666666666666</v>
      </c>
    </row>
    <row r="119" spans="1:48" x14ac:dyDescent="0.3">
      <c r="A119" t="s">
        <v>873</v>
      </c>
      <c r="B119" t="s">
        <v>874</v>
      </c>
      <c r="C119" t="s">
        <v>10297</v>
      </c>
      <c r="D119" t="s">
        <v>232</v>
      </c>
      <c r="E119">
        <v>17519.375230500002</v>
      </c>
      <c r="F119">
        <v>2521.6999999999998</v>
      </c>
      <c r="G119">
        <v>127.923217518836</v>
      </c>
      <c r="H119">
        <f>(Table2[[#This Row],[1Y Return vs Nifty]]-AVERAGE(Table2[1Y Return vs Nifty]))/_xlfn.STDEV.P(Table2[1Y Return vs Nifty])</f>
        <v>1.4349825961983356</v>
      </c>
      <c r="I119">
        <v>18.684712944541499</v>
      </c>
      <c r="J119">
        <f>(Table2[[#This Row],[1M Return vs Nifty]]-AVERAGE(Table2[1M Return vs Nifty]))/_xlfn.STDEV.P(Table2[1M Return vs Nifty])</f>
        <v>1.3024979566516821</v>
      </c>
      <c r="K119">
        <v>34.9202751938357</v>
      </c>
      <c r="L119">
        <f>(Table2[[#This Row],[6M Return vs Nifty]]-AVERAGE(Table2[6M Return vs Nifty]))/_xlfn.STDEV.P(Table2[6M Return vs Nifty])</f>
        <v>0.90788548592915685</v>
      </c>
      <c r="M119">
        <v>8.9857534664510101</v>
      </c>
      <c r="N119">
        <f>(Table2[[#This Row],[1W Return vs Nifty]]-AVERAGE(Table2[1W Return vs Nifty]))/_xlfn.STDEV.P(Table2[1W Return vs Nifty])</f>
        <v>1.8932802468193055</v>
      </c>
      <c r="O119">
        <v>2286.5100000000002</v>
      </c>
      <c r="P119">
        <v>2115.48390452901</v>
      </c>
      <c r="Q119">
        <v>1721.48522387559</v>
      </c>
      <c r="R119">
        <v>74.889045960858795</v>
      </c>
      <c r="S119" s="2">
        <f>(Table2[[#This Row],[Close Price]]-Table2[[#This Row],[20D EMA]])/Table2[[#This Row],[20D EMA]]</f>
        <v>0.10285981692623238</v>
      </c>
      <c r="T119" s="2">
        <f>(Table2[[#This Row],[Close Price]]-Table2[[#This Row],[50D EMA]])/Table2[[#This Row],[50D EMA]]</f>
        <v>0.19202041414795329</v>
      </c>
      <c r="U119" s="2">
        <f>(Table2[[#This Row],[Close Price]]-Table2[[#This Row],[200D EMA]])/Table2[[#This Row],[200D EMA]]</f>
        <v>0.46483975873047662</v>
      </c>
      <c r="V119">
        <v>0.94093355181586702</v>
      </c>
      <c r="W119">
        <v>2480.0500000000002</v>
      </c>
      <c r="X119">
        <v>2602</v>
      </c>
      <c r="Y119">
        <v>2310.85</v>
      </c>
      <c r="Z119">
        <v>2602</v>
      </c>
      <c r="AA119">
        <v>2070</v>
      </c>
      <c r="AB119">
        <v>2602</v>
      </c>
      <c r="AC119" s="2">
        <f>(Table2[[#This Row],[Close Price]]/Table2[[#This Row],[Day Low]])-1</f>
        <v>1.679401624967225E-2</v>
      </c>
      <c r="AD119" s="2">
        <f>(Table2[[#This Row],[Day High]]/Table2[[#This Row],[Close Price]])-1</f>
        <v>3.1843597573065763E-2</v>
      </c>
      <c r="AE119" s="2">
        <f>(Table2[[#This Row],[Close Price]]/Table2[[#This Row],[Current Week Low]])-1</f>
        <v>9.12434818356882E-2</v>
      </c>
      <c r="AF119" s="2">
        <f>(Table2[[#This Row],[Current Week High]]/Table2[[#This Row],[Close Price]])-1</f>
        <v>3.1843597573065763E-2</v>
      </c>
      <c r="AG119" s="2">
        <f>(Table2[[#This Row],[Close Price]]/Table2[[#This Row],[Current Month Low]])-1</f>
        <v>0.2182125603864733</v>
      </c>
      <c r="AH119" s="2">
        <f>(Table2[[#This Row],[Current Month High]]/Table2[[#This Row],[Close Price]])-1</f>
        <v>3.1843597573065763E-2</v>
      </c>
      <c r="AI119">
        <v>3.1843597573065701</v>
      </c>
      <c r="AJ119">
        <v>159.95567238802099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0.47</v>
      </c>
      <c r="AM119" t="s">
        <v>10340</v>
      </c>
      <c r="AN119">
        <v>14.8</v>
      </c>
      <c r="AO119" t="s">
        <v>10340</v>
      </c>
      <c r="AP119">
        <v>7.1273220338799001E-2</v>
      </c>
      <c r="AQ119">
        <f>(Table2[[#This Row],[Sharpe Ratio]]-AVERAGE(Table2[Sharpe Ratio]))/_xlfn.STDEV.P(Table2[Sharpe Ratio])</f>
        <v>6.8983937170722168E-2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5.6076302227692016</v>
      </c>
      <c r="AS119">
        <f>_xlfn.RANK.AVG(Table2[[#This Row],[1Y Return vs Nifty Z-Score]],Table2[1Y Return vs Nifty Z-Score])</f>
        <v>60</v>
      </c>
      <c r="AT119">
        <f>_xlfn.RANK.AVG(Table2[[#This Row],[6M Return vs Nifty Z-Score]],Table2[6M Return vs Nifty Z-Score])</f>
        <v>116</v>
      </c>
      <c r="AU119">
        <f>_xlfn.RANK.AVG(Table2[[#This Row],[Sharpe Ratio Z-Score]],Table2[Sharpe Ratio Z-Score])</f>
        <v>335</v>
      </c>
      <c r="AV119">
        <f>(Table2[[#This Row],[Rank 1Y]]+Table2[[#This Row],[Rank 6M]]+Table2[[#This Row],[Rank Sharpe]])/3</f>
        <v>170.33333333333334</v>
      </c>
    </row>
    <row r="120" spans="1:48" x14ac:dyDescent="0.3">
      <c r="A120" t="s">
        <v>378</v>
      </c>
      <c r="B120" t="s">
        <v>379</v>
      </c>
      <c r="C120" t="s">
        <v>10307</v>
      </c>
      <c r="D120" t="s">
        <v>139</v>
      </c>
      <c r="E120">
        <v>63993.880695419997</v>
      </c>
      <c r="F120">
        <v>3508.6</v>
      </c>
      <c r="G120">
        <v>71.9293075357145</v>
      </c>
      <c r="H120">
        <f>(Table2[[#This Row],[1Y Return vs Nifty]]-AVERAGE(Table2[1Y Return vs Nifty]))/_xlfn.STDEV.P(Table2[1Y Return vs Nifty])</f>
        <v>0.58302344867264611</v>
      </c>
      <c r="I120">
        <v>-9.8813567811867102</v>
      </c>
      <c r="J120">
        <f>(Table2[[#This Row],[1M Return vs Nifty]]-AVERAGE(Table2[1M Return vs Nifty]))/_xlfn.STDEV.P(Table2[1M Return vs Nifty])</f>
        <v>-1.1682117406693153</v>
      </c>
      <c r="K120">
        <v>8.8362540707906305</v>
      </c>
      <c r="L120">
        <f>(Table2[[#This Row],[6M Return vs Nifty]]-AVERAGE(Table2[6M Return vs Nifty]))/_xlfn.STDEV.P(Table2[6M Return vs Nifty])</f>
        <v>2.9204352655308505E-2</v>
      </c>
      <c r="M120">
        <v>2.6189927852677202</v>
      </c>
      <c r="N120">
        <f>(Table2[[#This Row],[1W Return vs Nifty]]-AVERAGE(Table2[1W Return vs Nifty]))/_xlfn.STDEV.P(Table2[1W Return vs Nifty])</f>
        <v>0.55628762794731934</v>
      </c>
      <c r="O120">
        <v>3492.36</v>
      </c>
      <c r="P120">
        <v>3495.1113362787701</v>
      </c>
      <c r="Q120">
        <v>2949.75216868588</v>
      </c>
      <c r="R120">
        <v>62.448888930460697</v>
      </c>
      <c r="S120" s="2">
        <f>(Table2[[#This Row],[Close Price]]-Table2[[#This Row],[20D EMA]])/Table2[[#This Row],[20D EMA]]</f>
        <v>4.6501506144841255E-3</v>
      </c>
      <c r="T120" s="2">
        <f>(Table2[[#This Row],[Close Price]]-Table2[[#This Row],[50D EMA]])/Table2[[#This Row],[50D EMA]]</f>
        <v>3.8592944325462212E-3</v>
      </c>
      <c r="U120" s="2">
        <f>(Table2[[#This Row],[Close Price]]-Table2[[#This Row],[200D EMA]])/Table2[[#This Row],[200D EMA]]</f>
        <v>0.18945585912157756</v>
      </c>
      <c r="V120">
        <v>0.33724858888551801</v>
      </c>
      <c r="W120">
        <v>3468.25</v>
      </c>
      <c r="X120">
        <v>3584.9</v>
      </c>
      <c r="Y120">
        <v>3376</v>
      </c>
      <c r="Z120">
        <v>3596</v>
      </c>
      <c r="AA120">
        <v>3117</v>
      </c>
      <c r="AB120">
        <v>3620.65</v>
      </c>
      <c r="AC120" s="2">
        <f>(Table2[[#This Row],[Close Price]]/Table2[[#This Row],[Day Low]])-1</f>
        <v>1.1634109421177818E-2</v>
      </c>
      <c r="AD120" s="2">
        <f>(Table2[[#This Row],[Day High]]/Table2[[#This Row],[Close Price]])-1</f>
        <v>2.1746565581713506E-2</v>
      </c>
      <c r="AE120" s="2">
        <f>(Table2[[#This Row],[Close Price]]/Table2[[#This Row],[Current Week Low]])-1</f>
        <v>3.927725118483405E-2</v>
      </c>
      <c r="AF120" s="2">
        <f>(Table2[[#This Row],[Current Week High]]/Table2[[#This Row],[Close Price]])-1</f>
        <v>2.4910220600809385E-2</v>
      </c>
      <c r="AG120" s="2">
        <f>(Table2[[#This Row],[Close Price]]/Table2[[#This Row],[Current Month Low]])-1</f>
        <v>0.12563362207250561</v>
      </c>
      <c r="AH120" s="2">
        <f>(Table2[[#This Row],[Current Month High]]/Table2[[#This Row],[Close Price]])-1</f>
        <v>3.1935814854928024E-2</v>
      </c>
      <c r="AI120">
        <v>17.910277603602498</v>
      </c>
      <c r="AJ120">
        <v>103.038106536269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0.11</v>
      </c>
      <c r="AM120" t="s">
        <v>10340</v>
      </c>
      <c r="AN120">
        <v>1.04</v>
      </c>
      <c r="AO120" t="s">
        <v>10340</v>
      </c>
      <c r="AP120">
        <v>0.18887321931086801</v>
      </c>
      <c r="AQ120">
        <f>(Table2[[#This Row],[Sharpe Ratio]]-AVERAGE(Table2[Sharpe Ratio]))/_xlfn.STDEV.P(Table2[Sharpe Ratio])</f>
        <v>1.4154172358822734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154</v>
      </c>
      <c r="AT120">
        <f>_xlfn.RANK.AVG(Table2[[#This Row],[6M Return vs Nifty Z-Score]],Table2[6M Return vs Nifty Z-Score])</f>
        <v>304</v>
      </c>
      <c r="AU120">
        <f>_xlfn.RANK.AVG(Table2[[#This Row],[Sharpe Ratio Z-Score]],Table2[Sharpe Ratio Z-Score])</f>
        <v>60</v>
      </c>
      <c r="AV120">
        <f>(Table2[[#This Row],[Rank 1Y]]+Table2[[#This Row],[Rank 6M]]+Table2[[#This Row],[Rank Sharpe]])/3</f>
        <v>172.66666666666666</v>
      </c>
    </row>
    <row r="121" spans="1:48" x14ac:dyDescent="0.3">
      <c r="A121" t="s">
        <v>786</v>
      </c>
      <c r="B121" t="s">
        <v>787</v>
      </c>
      <c r="C121" t="s">
        <v>10305</v>
      </c>
      <c r="D121" t="s">
        <v>450</v>
      </c>
      <c r="E121">
        <v>20519.203368930001</v>
      </c>
      <c r="F121">
        <v>656.25</v>
      </c>
      <c r="G121">
        <v>71.411605429653903</v>
      </c>
      <c r="H121">
        <f>(Table2[[#This Row],[1Y Return vs Nifty]]-AVERAGE(Table2[1Y Return vs Nifty]))/_xlfn.STDEV.P(Table2[1Y Return vs Nifty])</f>
        <v>0.57514650196389527</v>
      </c>
      <c r="I121">
        <v>18.225752916323099</v>
      </c>
      <c r="J121">
        <f>(Table2[[#This Row],[1M Return vs Nifty]]-AVERAGE(Table2[1M Return vs Nifty]))/_xlfn.STDEV.P(Table2[1M Return vs Nifty])</f>
        <v>1.2628020165629896</v>
      </c>
      <c r="K121">
        <v>13.988290247351999</v>
      </c>
      <c r="L121">
        <f>(Table2[[#This Row],[6M Return vs Nifty]]-AVERAGE(Table2[6M Return vs Nifty]))/_xlfn.STDEV.P(Table2[6M Return vs Nifty])</f>
        <v>0.20275876609999149</v>
      </c>
      <c r="M121">
        <v>1.27193486631983</v>
      </c>
      <c r="N121">
        <f>(Table2[[#This Row],[1W Return vs Nifty]]-AVERAGE(Table2[1W Return vs Nifty]))/_xlfn.STDEV.P(Table2[1W Return vs Nifty])</f>
        <v>0.27341120381075784</v>
      </c>
      <c r="O121">
        <v>622.28</v>
      </c>
      <c r="P121">
        <v>591.41546008561704</v>
      </c>
      <c r="Q121">
        <v>502.48243006731599</v>
      </c>
      <c r="R121">
        <v>60.715166583471699</v>
      </c>
      <c r="S121" s="2">
        <f>(Table2[[#This Row],[Close Price]]-Table2[[#This Row],[20D EMA]])/Table2[[#This Row],[20D EMA]]</f>
        <v>5.4589573825287695E-2</v>
      </c>
      <c r="T121" s="2">
        <f>(Table2[[#This Row],[Close Price]]-Table2[[#This Row],[50D EMA]])/Table2[[#This Row],[50D EMA]]</f>
        <v>0.10962604850572744</v>
      </c>
      <c r="U121" s="2">
        <f>(Table2[[#This Row],[Close Price]]-Table2[[#This Row],[200D EMA]])/Table2[[#This Row],[200D EMA]]</f>
        <v>0.30601581414913204</v>
      </c>
      <c r="V121">
        <v>0.89078483573932898</v>
      </c>
      <c r="W121">
        <v>645</v>
      </c>
      <c r="X121">
        <v>663</v>
      </c>
      <c r="Y121">
        <v>628.35</v>
      </c>
      <c r="Z121">
        <v>663</v>
      </c>
      <c r="AA121">
        <v>597.5</v>
      </c>
      <c r="AB121">
        <v>670</v>
      </c>
      <c r="AC121" s="2">
        <f>(Table2[[#This Row],[Close Price]]/Table2[[#This Row],[Day Low]])-1</f>
        <v>1.744186046511631E-2</v>
      </c>
      <c r="AD121" s="2">
        <f>(Table2[[#This Row],[Day High]]/Table2[[#This Row],[Close Price]])-1</f>
        <v>1.0285714285714231E-2</v>
      </c>
      <c r="AE121" s="2">
        <f>(Table2[[#This Row],[Close Price]]/Table2[[#This Row],[Current Week Low]])-1</f>
        <v>4.4402005251850118E-2</v>
      </c>
      <c r="AF121" s="2">
        <f>(Table2[[#This Row],[Current Week High]]/Table2[[#This Row],[Close Price]])-1</f>
        <v>1.0285714285714231E-2</v>
      </c>
      <c r="AG121" s="2">
        <f>(Table2[[#This Row],[Close Price]]/Table2[[#This Row],[Current Month Low]])-1</f>
        <v>9.8326359832636046E-2</v>
      </c>
      <c r="AH121" s="2">
        <f>(Table2[[#This Row],[Current Month High]]/Table2[[#This Row],[Close Price]])-1</f>
        <v>2.0952380952381056E-2</v>
      </c>
      <c r="AI121">
        <v>2.0952380952380998</v>
      </c>
      <c r="AJ121">
        <v>116.97801289469299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0.28000000000000003</v>
      </c>
      <c r="AM121" t="s">
        <v>10340</v>
      </c>
      <c r="AN121">
        <v>0.9</v>
      </c>
      <c r="AO121" t="s">
        <v>10340</v>
      </c>
      <c r="AP121">
        <v>0.16360005904779501</v>
      </c>
      <c r="AQ121">
        <f>(Table2[[#This Row],[Sharpe Ratio]]-AVERAGE(Table2[Sharpe Ratio]))/_xlfn.STDEV.P(Table2[Sharpe Ratio])</f>
        <v>1.1260581811261832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3.4401766695638178</v>
      </c>
      <c r="AS121">
        <f>_xlfn.RANK.AVG(Table2[[#This Row],[1Y Return vs Nifty Z-Score]],Table2[1Y Return vs Nifty Z-Score])</f>
        <v>160</v>
      </c>
      <c r="AT121">
        <f>_xlfn.RANK.AVG(Table2[[#This Row],[6M Return vs Nifty Z-Score]],Table2[6M Return vs Nifty Z-Score])</f>
        <v>260</v>
      </c>
      <c r="AU121">
        <f>_xlfn.RANK.AVG(Table2[[#This Row],[Sharpe Ratio Z-Score]],Table2[Sharpe Ratio Z-Score])</f>
        <v>98</v>
      </c>
      <c r="AV121">
        <f>(Table2[[#This Row],[Rank 1Y]]+Table2[[#This Row],[Rank 6M]]+Table2[[#This Row],[Rank Sharpe]])/3</f>
        <v>172.66666666666666</v>
      </c>
    </row>
    <row r="122" spans="1:48" x14ac:dyDescent="0.3">
      <c r="A122" t="s">
        <v>1347</v>
      </c>
      <c r="B122" t="s">
        <v>1348</v>
      </c>
      <c r="C122" t="s">
        <v>10306</v>
      </c>
      <c r="D122" t="s">
        <v>203</v>
      </c>
      <c r="E122">
        <v>8307.3661499000009</v>
      </c>
      <c r="F122">
        <v>2032.5</v>
      </c>
      <c r="G122">
        <v>97.671486238464098</v>
      </c>
      <c r="H122">
        <f>(Table2[[#This Row],[1Y Return vs Nifty]]-AVERAGE(Table2[1Y Return vs Nifty]))/_xlfn.STDEV.P(Table2[1Y Return vs Nifty])</f>
        <v>0.97469612574876663</v>
      </c>
      <c r="I122">
        <v>34.181796426720602</v>
      </c>
      <c r="J122">
        <f>(Table2[[#This Row],[1M Return vs Nifty]]-AVERAGE(Table2[1M Return vs Nifty]))/_xlfn.STDEV.P(Table2[1M Return vs Nifty])</f>
        <v>2.6428571592733827</v>
      </c>
      <c r="K122">
        <v>37.170717307661597</v>
      </c>
      <c r="L122">
        <f>(Table2[[#This Row],[6M Return vs Nifty]]-AVERAGE(Table2[6M Return vs Nifty]))/_xlfn.STDEV.P(Table2[6M Return vs Nifty])</f>
        <v>0.98369515567354671</v>
      </c>
      <c r="M122">
        <v>0.11773790828083799</v>
      </c>
      <c r="N122">
        <f>(Table2[[#This Row],[1W Return vs Nifty]]-AVERAGE(Table2[1W Return vs Nifty]))/_xlfn.STDEV.P(Table2[1W Return vs Nifty])</f>
        <v>3.1034759823573104E-2</v>
      </c>
      <c r="O122">
        <v>1936.58</v>
      </c>
      <c r="P122">
        <v>1776.0912927932</v>
      </c>
      <c r="Q122">
        <v>1429.26980329653</v>
      </c>
      <c r="R122">
        <v>61.001233970371999</v>
      </c>
      <c r="S122" s="2">
        <f>(Table2[[#This Row],[Close Price]]-Table2[[#This Row],[20D EMA]])/Table2[[#This Row],[20D EMA]]</f>
        <v>4.9530615827902837E-2</v>
      </c>
      <c r="T122" s="2">
        <f>(Table2[[#This Row],[Close Price]]-Table2[[#This Row],[50D EMA]])/Table2[[#This Row],[50D EMA]]</f>
        <v>0.14436685110006625</v>
      </c>
      <c r="U122" s="2">
        <f>(Table2[[#This Row],[Close Price]]-Table2[[#This Row],[200D EMA]])/Table2[[#This Row],[200D EMA]]</f>
        <v>0.42205481100360037</v>
      </c>
      <c r="V122">
        <v>0.87640863130825897</v>
      </c>
      <c r="W122">
        <v>2005.55</v>
      </c>
      <c r="X122">
        <v>2075.9499999999998</v>
      </c>
      <c r="Y122">
        <v>1966.3</v>
      </c>
      <c r="Z122">
        <v>2082</v>
      </c>
      <c r="AA122">
        <v>1865.35</v>
      </c>
      <c r="AB122">
        <v>2172</v>
      </c>
      <c r="AC122" s="2">
        <f>(Table2[[#This Row],[Close Price]]/Table2[[#This Row],[Day Low]])-1</f>
        <v>1.3437710353768395E-2</v>
      </c>
      <c r="AD122" s="2">
        <f>(Table2[[#This Row],[Day High]]/Table2[[#This Row],[Close Price]])-1</f>
        <v>2.1377613776137672E-2</v>
      </c>
      <c r="AE122" s="2">
        <f>(Table2[[#This Row],[Close Price]]/Table2[[#This Row],[Current Week Low]])-1</f>
        <v>3.3667293902253093E-2</v>
      </c>
      <c r="AF122" s="2">
        <f>(Table2[[#This Row],[Current Week High]]/Table2[[#This Row],[Close Price]])-1</f>
        <v>2.4354243542435317E-2</v>
      </c>
      <c r="AG122" s="2">
        <f>(Table2[[#This Row],[Close Price]]/Table2[[#This Row],[Current Month Low]])-1</f>
        <v>8.9607848393063128E-2</v>
      </c>
      <c r="AH122" s="2">
        <f>(Table2[[#This Row],[Current Month High]]/Table2[[#This Row],[Close Price]])-1</f>
        <v>6.8634686346863427E-2</v>
      </c>
      <c r="AI122">
        <v>6.8634686346863401</v>
      </c>
      <c r="AJ122">
        <v>139.117647058823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0.5</v>
      </c>
      <c r="AM122" t="s">
        <v>10340</v>
      </c>
      <c r="AN122">
        <v>4.34</v>
      </c>
      <c r="AO122" t="s">
        <v>10340</v>
      </c>
      <c r="AP122">
        <v>7.7061822094912996E-2</v>
      </c>
      <c r="AQ122">
        <f>(Table2[[#This Row],[Sharpe Ratio]]-AVERAGE(Table2[Sharpe Ratio]))/_xlfn.STDEV.P(Table2[Sharpe Ratio])</f>
        <v>0.1352591601770011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4.7675423606962699</v>
      </c>
      <c r="AS122">
        <f>_xlfn.RANK.AVG(Table2[[#This Row],[1Y Return vs Nifty Z-Score]],Table2[1Y Return vs Nifty Z-Score])</f>
        <v>106</v>
      </c>
      <c r="AT122">
        <f>_xlfn.RANK.AVG(Table2[[#This Row],[6M Return vs Nifty Z-Score]],Table2[6M Return vs Nifty Z-Score])</f>
        <v>108</v>
      </c>
      <c r="AU122">
        <f>_xlfn.RANK.AVG(Table2[[#This Row],[Sharpe Ratio Z-Score]],Table2[Sharpe Ratio Z-Score])</f>
        <v>306</v>
      </c>
      <c r="AV122">
        <f>(Table2[[#This Row],[Rank 1Y]]+Table2[[#This Row],[Rank 6M]]+Table2[[#This Row],[Rank Sharpe]])/3</f>
        <v>173.33333333333334</v>
      </c>
    </row>
    <row r="123" spans="1:48" x14ac:dyDescent="0.3">
      <c r="A123" t="s">
        <v>434</v>
      </c>
      <c r="B123" t="s">
        <v>435</v>
      </c>
      <c r="C123" t="s">
        <v>10301</v>
      </c>
      <c r="D123" t="s">
        <v>98</v>
      </c>
      <c r="E123">
        <v>54431.592968924997</v>
      </c>
      <c r="F123">
        <v>136.52000000000001</v>
      </c>
      <c r="G123">
        <v>118.48020828304</v>
      </c>
      <c r="H123">
        <f>(Table2[[#This Row],[1Y Return vs Nifty]]-AVERAGE(Table2[1Y Return vs Nifty]))/_xlfn.STDEV.P(Table2[1Y Return vs Nifty])</f>
        <v>1.2913052194794918</v>
      </c>
      <c r="I123">
        <v>-1.1124906652537701</v>
      </c>
      <c r="J123">
        <f>(Table2[[#This Row],[1M Return vs Nifty]]-AVERAGE(Table2[1M Return vs Nifty]))/_xlfn.STDEV.P(Table2[1M Return vs Nifty])</f>
        <v>-0.40978320096607362</v>
      </c>
      <c r="K123">
        <v>0.70245906799348901</v>
      </c>
      <c r="L123">
        <f>(Table2[[#This Row],[6M Return vs Nifty]]-AVERAGE(Table2[6M Return vs Nifty]))/_xlfn.STDEV.P(Table2[6M Return vs Nifty])</f>
        <v>-0.24479528019120134</v>
      </c>
      <c r="M123">
        <v>-7.90639828396578</v>
      </c>
      <c r="N123">
        <f>(Table2[[#This Row],[1W Return vs Nifty]]-AVERAGE(Table2[1W Return vs Nifty]))/_xlfn.STDEV.P(Table2[1W Return vs Nifty])</f>
        <v>-1.6539996554897114</v>
      </c>
      <c r="O123">
        <v>141.13999999999999</v>
      </c>
      <c r="P123">
        <v>139.92947679768599</v>
      </c>
      <c r="Q123">
        <v>118.967469650428</v>
      </c>
      <c r="R123">
        <v>41.653375012587198</v>
      </c>
      <c r="S123" s="2">
        <f>(Table2[[#This Row],[Close Price]]-Table2[[#This Row],[20D EMA]])/Table2[[#This Row],[20D EMA]]</f>
        <v>-3.2733456142836737E-2</v>
      </c>
      <c r="T123" s="2">
        <f>(Table2[[#This Row],[Close Price]]-Table2[[#This Row],[50D EMA]])/Table2[[#This Row],[50D EMA]]</f>
        <v>-2.4365679595983205E-2</v>
      </c>
      <c r="U123" s="2">
        <f>(Table2[[#This Row],[Close Price]]-Table2[[#This Row],[200D EMA]])/Table2[[#This Row],[200D EMA]]</f>
        <v>0.14754058736516854</v>
      </c>
      <c r="V123">
        <v>0.67286196217804295</v>
      </c>
      <c r="W123">
        <v>136</v>
      </c>
      <c r="X123">
        <v>138.5</v>
      </c>
      <c r="Y123">
        <v>136</v>
      </c>
      <c r="Z123">
        <v>143.75</v>
      </c>
      <c r="AA123">
        <v>135</v>
      </c>
      <c r="AB123">
        <v>150</v>
      </c>
      <c r="AC123" s="2">
        <f>(Table2[[#This Row],[Close Price]]/Table2[[#This Row],[Day Low]])-1</f>
        <v>3.8235294117647811E-3</v>
      </c>
      <c r="AD123" s="2">
        <f>(Table2[[#This Row],[Day High]]/Table2[[#This Row],[Close Price]])-1</f>
        <v>1.4503369469674787E-2</v>
      </c>
      <c r="AE123" s="2">
        <f>(Table2[[#This Row],[Close Price]]/Table2[[#This Row],[Current Week Low]])-1</f>
        <v>3.8235294117647811E-3</v>
      </c>
      <c r="AF123" s="2">
        <f>(Table2[[#This Row],[Current Week High]]/Table2[[#This Row],[Close Price]])-1</f>
        <v>5.2959273366539605E-2</v>
      </c>
      <c r="AG123" s="2">
        <f>(Table2[[#This Row],[Close Price]]/Table2[[#This Row],[Current Month Low]])-1</f>
        <v>1.1259259259259302E-2</v>
      </c>
      <c r="AH123" s="2">
        <f>(Table2[[#This Row],[Current Month High]]/Table2[[#This Row],[Close Price]])-1</f>
        <v>9.8740111338997849E-2</v>
      </c>
      <c r="AI123">
        <v>24.890125988866</v>
      </c>
      <c r="AJ123">
        <v>148.21818181818099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-0.1</v>
      </c>
      <c r="AM123" t="s">
        <v>10339</v>
      </c>
      <c r="AN123">
        <v>-5.07</v>
      </c>
      <c r="AO123" t="s">
        <v>10339</v>
      </c>
      <c r="AP123">
        <v>0.19054407070663101</v>
      </c>
      <c r="AQ123">
        <f>(Table2[[#This Row],[Sharpe Ratio]]-AVERAGE(Table2[Sharpe Ratio]))/_xlfn.STDEV.P(Table2[Sharpe Ratio])</f>
        <v>1.4345472526860008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0.41727433551850646</v>
      </c>
      <c r="AS123">
        <f>_xlfn.RANK.AVG(Table2[[#This Row],[1Y Return vs Nifty Z-Score]],Table2[1Y Return vs Nifty Z-Score])</f>
        <v>72</v>
      </c>
      <c r="AT123">
        <f>_xlfn.RANK.AVG(Table2[[#This Row],[6M Return vs Nifty Z-Score]],Table2[6M Return vs Nifty Z-Score])</f>
        <v>396</v>
      </c>
      <c r="AU123">
        <f>_xlfn.RANK.AVG(Table2[[#This Row],[Sharpe Ratio Z-Score]],Table2[Sharpe Ratio Z-Score])</f>
        <v>55</v>
      </c>
      <c r="AV123">
        <f>(Table2[[#This Row],[Rank 1Y]]+Table2[[#This Row],[Rank 6M]]+Table2[[#This Row],[Rank Sharpe]])/3</f>
        <v>174.33333333333334</v>
      </c>
    </row>
    <row r="124" spans="1:48" x14ac:dyDescent="0.3">
      <c r="A124" t="s">
        <v>1239</v>
      </c>
      <c r="B124" t="s">
        <v>1240</v>
      </c>
      <c r="C124" t="s">
        <v>10304</v>
      </c>
      <c r="D124" t="s">
        <v>288</v>
      </c>
      <c r="E124">
        <v>9343.3693148549992</v>
      </c>
      <c r="F124">
        <v>573.9</v>
      </c>
      <c r="G124">
        <v>35.571342128768897</v>
      </c>
      <c r="H124">
        <f>(Table2[[#This Row],[1Y Return vs Nifty]]-AVERAGE(Table2[1Y Return vs Nifty]))/_xlfn.STDEV.P(Table2[1Y Return vs Nifty])</f>
        <v>2.9829338398743695E-2</v>
      </c>
      <c r="I124">
        <v>8.1594766247092299</v>
      </c>
      <c r="J124">
        <f>(Table2[[#This Row],[1M Return vs Nifty]]-AVERAGE(Table2[1M Return vs Nifty]))/_xlfn.STDEV.P(Table2[1M Return vs Nifty])</f>
        <v>0.39215909338890137</v>
      </c>
      <c r="K124">
        <v>42.944184953317198</v>
      </c>
      <c r="L124">
        <f>(Table2[[#This Row],[6M Return vs Nifty]]-AVERAGE(Table2[6M Return vs Nifty]))/_xlfn.STDEV.P(Table2[6M Return vs Nifty])</f>
        <v>1.1781834621303515</v>
      </c>
      <c r="M124">
        <v>-0.92091602860238797</v>
      </c>
      <c r="N124">
        <f>(Table2[[#This Row],[1W Return vs Nifty]]-AVERAGE(Table2[1W Return vs Nifty]))/_xlfn.STDEV.P(Table2[1W Return vs Nifty])</f>
        <v>-0.18707814196640152</v>
      </c>
      <c r="O124">
        <v>552.59</v>
      </c>
      <c r="P124">
        <v>523.31107671553002</v>
      </c>
      <c r="Q124">
        <v>441.536211341171</v>
      </c>
      <c r="R124">
        <v>72.630816593227394</v>
      </c>
      <c r="S124" s="2">
        <f>(Table2[[#This Row],[Close Price]]-Table2[[#This Row],[20D EMA]])/Table2[[#This Row],[20D EMA]]</f>
        <v>3.8563853851861132E-2</v>
      </c>
      <c r="T124" s="2">
        <f>(Table2[[#This Row],[Close Price]]-Table2[[#This Row],[50D EMA]])/Table2[[#This Row],[50D EMA]]</f>
        <v>9.6670843663356876E-2</v>
      </c>
      <c r="U124" s="2">
        <f>(Table2[[#This Row],[Close Price]]-Table2[[#This Row],[200D EMA]])/Table2[[#This Row],[200D EMA]]</f>
        <v>0.2997801431886471</v>
      </c>
      <c r="V124">
        <v>0.64978485115019802</v>
      </c>
      <c r="W124">
        <v>570.35</v>
      </c>
      <c r="X124">
        <v>581.9</v>
      </c>
      <c r="Y124">
        <v>553.54999999999995</v>
      </c>
      <c r="Z124">
        <v>601.9</v>
      </c>
      <c r="AA124">
        <v>530.95000000000005</v>
      </c>
      <c r="AB124">
        <v>601.9</v>
      </c>
      <c r="AC124" s="2">
        <f>(Table2[[#This Row],[Close Price]]/Table2[[#This Row],[Day Low]])-1</f>
        <v>6.2242482686070133E-3</v>
      </c>
      <c r="AD124" s="2">
        <f>(Table2[[#This Row],[Day High]]/Table2[[#This Row],[Close Price]])-1</f>
        <v>1.3939710751001977E-2</v>
      </c>
      <c r="AE124" s="2">
        <f>(Table2[[#This Row],[Close Price]]/Table2[[#This Row],[Current Week Low]])-1</f>
        <v>3.6762713395357194E-2</v>
      </c>
      <c r="AF124" s="2">
        <f>(Table2[[#This Row],[Current Week High]]/Table2[[#This Row],[Close Price]])-1</f>
        <v>4.8788987628506808E-2</v>
      </c>
      <c r="AG124" s="2">
        <f>(Table2[[#This Row],[Close Price]]/Table2[[#This Row],[Current Month Low]])-1</f>
        <v>8.0892739429324623E-2</v>
      </c>
      <c r="AH124" s="2">
        <f>(Table2[[#This Row],[Current Month High]]/Table2[[#This Row],[Close Price]])-1</f>
        <v>4.8788987628506808E-2</v>
      </c>
      <c r="AI124">
        <v>4.8788987628506799</v>
      </c>
      <c r="AJ124">
        <v>68.151186639320201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0.01</v>
      </c>
      <c r="AM124" t="s">
        <v>10340</v>
      </c>
      <c r="AN124">
        <v>3.09</v>
      </c>
      <c r="AO124" t="s">
        <v>10340</v>
      </c>
      <c r="AP124">
        <v>0.13278930169806599</v>
      </c>
      <c r="AQ124">
        <f>(Table2[[#This Row],[Sharpe Ratio]]-AVERAGE(Table2[Sharpe Ratio]))/_xlfn.STDEV.P(Table2[Sharpe Ratio])</f>
        <v>0.77329772179956568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2.1863914737511609</v>
      </c>
      <c r="AS124">
        <f>_xlfn.RANK.AVG(Table2[[#This Row],[1Y Return vs Nifty Z-Score]],Table2[1Y Return vs Nifty Z-Score])</f>
        <v>280</v>
      </c>
      <c r="AT124">
        <f>_xlfn.RANK.AVG(Table2[[#This Row],[6M Return vs Nifty Z-Score]],Table2[6M Return vs Nifty Z-Score])</f>
        <v>86</v>
      </c>
      <c r="AU124">
        <f>_xlfn.RANK.AVG(Table2[[#This Row],[Sharpe Ratio Z-Score]],Table2[Sharpe Ratio Z-Score])</f>
        <v>160</v>
      </c>
      <c r="AV124">
        <f>(Table2[[#This Row],[Rank 1Y]]+Table2[[#This Row],[Rank 6M]]+Table2[[#This Row],[Rank Sharpe]])/3</f>
        <v>175.33333333333334</v>
      </c>
    </row>
    <row r="125" spans="1:48" x14ac:dyDescent="0.3">
      <c r="A125" t="s">
        <v>1387</v>
      </c>
      <c r="B125" t="s">
        <v>1388</v>
      </c>
      <c r="C125" t="s">
        <v>10308</v>
      </c>
      <c r="D125" t="s">
        <v>394</v>
      </c>
      <c r="E125">
        <v>7964.3563357599996</v>
      </c>
      <c r="F125">
        <v>1794.85</v>
      </c>
      <c r="G125">
        <v>103.036256520642</v>
      </c>
      <c r="H125">
        <f>(Table2[[#This Row],[1Y Return vs Nifty]]-AVERAGE(Table2[1Y Return vs Nifty]))/_xlfn.STDEV.P(Table2[1Y Return vs Nifty])</f>
        <v>1.0563222368321534</v>
      </c>
      <c r="I125">
        <v>3.7974874871056099</v>
      </c>
      <c r="J125">
        <f>(Table2[[#This Row],[1M Return vs Nifty]]-AVERAGE(Table2[1M Return vs Nifty]))/_xlfn.STDEV.P(Table2[1M Return vs Nifty])</f>
        <v>1.4886022036717472E-2</v>
      </c>
      <c r="K125">
        <v>42.879218790403698</v>
      </c>
      <c r="L125">
        <f>(Table2[[#This Row],[6M Return vs Nifty]]-AVERAGE(Table2[6M Return vs Nifty]))/_xlfn.STDEV.P(Table2[6M Return vs Nifty])</f>
        <v>1.1759949751105012</v>
      </c>
      <c r="M125">
        <v>-6.2507938391898801</v>
      </c>
      <c r="N125">
        <f>(Table2[[#This Row],[1W Return vs Nifty]]-AVERAGE(Table2[1W Return vs Nifty]))/_xlfn.STDEV.P(Table2[1W Return vs Nifty])</f>
        <v>-1.3063297754235366</v>
      </c>
      <c r="O125">
        <v>1767.76</v>
      </c>
      <c r="P125">
        <v>1674.53436268622</v>
      </c>
      <c r="Q125">
        <v>1325.81591263474</v>
      </c>
      <c r="R125">
        <v>41.561444980483202</v>
      </c>
      <c r="S125" s="2">
        <f>(Table2[[#This Row],[Close Price]]-Table2[[#This Row],[20D EMA]])/Table2[[#This Row],[20D EMA]]</f>
        <v>1.5324478435986739E-2</v>
      </c>
      <c r="T125" s="2">
        <f>(Table2[[#This Row],[Close Price]]-Table2[[#This Row],[50D EMA]])/Table2[[#This Row],[50D EMA]]</f>
        <v>7.1850205044926313E-2</v>
      </c>
      <c r="U125" s="2">
        <f>(Table2[[#This Row],[Close Price]]-Table2[[#This Row],[200D EMA]])/Table2[[#This Row],[200D EMA]]</f>
        <v>0.35377014478063362</v>
      </c>
      <c r="V125">
        <v>0.74390275442381903</v>
      </c>
      <c r="W125">
        <v>1755</v>
      </c>
      <c r="X125">
        <v>1870</v>
      </c>
      <c r="Y125">
        <v>1735.65</v>
      </c>
      <c r="Z125">
        <v>1870</v>
      </c>
      <c r="AA125">
        <v>1711.15</v>
      </c>
      <c r="AB125">
        <v>1925.8</v>
      </c>
      <c r="AC125" s="2">
        <f>(Table2[[#This Row],[Close Price]]/Table2[[#This Row],[Day Low]])-1</f>
        <v>2.2706552706552641E-2</v>
      </c>
      <c r="AD125" s="2">
        <f>(Table2[[#This Row],[Day High]]/Table2[[#This Row],[Close Price]])-1</f>
        <v>4.1869794133214455E-2</v>
      </c>
      <c r="AE125" s="2">
        <f>(Table2[[#This Row],[Close Price]]/Table2[[#This Row],[Current Week Low]])-1</f>
        <v>3.4108259153631026E-2</v>
      </c>
      <c r="AF125" s="2">
        <f>(Table2[[#This Row],[Current Week High]]/Table2[[#This Row],[Close Price]])-1</f>
        <v>4.1869794133214455E-2</v>
      </c>
      <c r="AG125" s="2">
        <f>(Table2[[#This Row],[Close Price]]/Table2[[#This Row],[Current Month Low]])-1</f>
        <v>4.8914472723022406E-2</v>
      </c>
      <c r="AH125" s="2">
        <f>(Table2[[#This Row],[Current Month High]]/Table2[[#This Row],[Close Price]])-1</f>
        <v>7.2958743070451693E-2</v>
      </c>
      <c r="AI125">
        <v>7.2958743070451604</v>
      </c>
      <c r="AJ125">
        <v>136.86572088419601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0.33</v>
      </c>
      <c r="AM125" t="s">
        <v>10340</v>
      </c>
      <c r="AN125">
        <v>-1.46</v>
      </c>
      <c r="AO125" t="s">
        <v>10339</v>
      </c>
      <c r="AP125">
        <v>7.0458473368242999E-2</v>
      </c>
      <c r="AQ125">
        <f>(Table2[[#This Row],[Sharpe Ratio]]-AVERAGE(Table2[Sharpe Ratio]))/_xlfn.STDEV.P(Table2[Sharpe Ratio])</f>
        <v>5.9655684953292237E-2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1.0005291435091277</v>
      </c>
      <c r="AS125">
        <f>_xlfn.RANK.AVG(Table2[[#This Row],[1Y Return vs Nifty Z-Score]],Table2[1Y Return vs Nifty Z-Score])</f>
        <v>101</v>
      </c>
      <c r="AT125">
        <f>_xlfn.RANK.AVG(Table2[[#This Row],[6M Return vs Nifty Z-Score]],Table2[6M Return vs Nifty Z-Score])</f>
        <v>87</v>
      </c>
      <c r="AU125">
        <f>_xlfn.RANK.AVG(Table2[[#This Row],[Sharpe Ratio Z-Score]],Table2[Sharpe Ratio Z-Score])</f>
        <v>338</v>
      </c>
      <c r="AV125">
        <f>(Table2[[#This Row],[Rank 1Y]]+Table2[[#This Row],[Rank 6M]]+Table2[[#This Row],[Rank Sharpe]])/3</f>
        <v>175.33333333333334</v>
      </c>
    </row>
    <row r="126" spans="1:48" x14ac:dyDescent="0.3">
      <c r="A126" t="s">
        <v>444</v>
      </c>
      <c r="B126" t="s">
        <v>445</v>
      </c>
      <c r="C126" t="s">
        <v>10308</v>
      </c>
      <c r="D126" t="s">
        <v>394</v>
      </c>
      <c r="E126">
        <v>51522.876296050003</v>
      </c>
      <c r="F126">
        <v>1761.95</v>
      </c>
      <c r="G126">
        <v>36.752500433926699</v>
      </c>
      <c r="H126">
        <f>(Table2[[#This Row],[1Y Return vs Nifty]]-AVERAGE(Table2[1Y Return vs Nifty]))/_xlfn.STDEV.P(Table2[1Y Return vs Nifty])</f>
        <v>4.7800911076173465E-2</v>
      </c>
      <c r="I126">
        <v>11.601311053895399</v>
      </c>
      <c r="J126">
        <f>(Table2[[#This Row],[1M Return vs Nifty]]-AVERAGE(Table2[1M Return vs Nifty]))/_xlfn.STDEV.P(Table2[1M Return vs Nifty])</f>
        <v>0.68984700714150882</v>
      </c>
      <c r="K126">
        <v>50.013595627768602</v>
      </c>
      <c r="L126">
        <f>(Table2[[#This Row],[6M Return vs Nifty]]-AVERAGE(Table2[6M Return vs Nifty]))/_xlfn.STDEV.P(Table2[6M Return vs Nifty])</f>
        <v>1.4163276406564589</v>
      </c>
      <c r="M126">
        <v>-1.22432810385479</v>
      </c>
      <c r="N126">
        <f>(Table2[[#This Row],[1W Return vs Nifty]]-AVERAGE(Table2[1W Return vs Nifty]))/_xlfn.STDEV.P(Table2[1W Return vs Nifty])</f>
        <v>-0.25079338514932881</v>
      </c>
      <c r="O126">
        <v>1681.8</v>
      </c>
      <c r="P126">
        <v>1588.58177193953</v>
      </c>
      <c r="Q126">
        <v>1326.7686779226101</v>
      </c>
      <c r="R126">
        <v>66.921498629986999</v>
      </c>
      <c r="S126" s="2">
        <f>(Table2[[#This Row],[Close Price]]-Table2[[#This Row],[20D EMA]])/Table2[[#This Row],[20D EMA]]</f>
        <v>4.7657271970507842E-2</v>
      </c>
      <c r="T126" s="2">
        <f>(Table2[[#This Row],[Close Price]]-Table2[[#This Row],[50D EMA]])/Table2[[#This Row],[50D EMA]]</f>
        <v>0.10913396535376424</v>
      </c>
      <c r="U126" s="2">
        <f>(Table2[[#This Row],[Close Price]]-Table2[[#This Row],[200D EMA]])/Table2[[#This Row],[200D EMA]]</f>
        <v>0.32800090122626024</v>
      </c>
      <c r="V126">
        <v>1.2957661731093</v>
      </c>
      <c r="W126">
        <v>1735.1</v>
      </c>
      <c r="X126">
        <v>1784.6</v>
      </c>
      <c r="Y126">
        <v>1713.35</v>
      </c>
      <c r="Z126">
        <v>1784.6</v>
      </c>
      <c r="AA126">
        <v>1585.55</v>
      </c>
      <c r="AB126">
        <v>1784.6</v>
      </c>
      <c r="AC126" s="2">
        <f>(Table2[[#This Row],[Close Price]]/Table2[[#This Row],[Day Low]])-1</f>
        <v>1.5474612414270172E-2</v>
      </c>
      <c r="AD126" s="2">
        <f>(Table2[[#This Row],[Day High]]/Table2[[#This Row],[Close Price]])-1</f>
        <v>1.285507534265995E-2</v>
      </c>
      <c r="AE126" s="2">
        <f>(Table2[[#This Row],[Close Price]]/Table2[[#This Row],[Current Week Low]])-1</f>
        <v>2.8365482826042676E-2</v>
      </c>
      <c r="AF126" s="2">
        <f>(Table2[[#This Row],[Current Week High]]/Table2[[#This Row],[Close Price]])-1</f>
        <v>1.285507534265995E-2</v>
      </c>
      <c r="AG126" s="2">
        <f>(Table2[[#This Row],[Close Price]]/Table2[[#This Row],[Current Month Low]])-1</f>
        <v>0.11125476963829595</v>
      </c>
      <c r="AH126" s="2">
        <f>(Table2[[#This Row],[Current Month High]]/Table2[[#This Row],[Close Price]])-1</f>
        <v>1.285507534265995E-2</v>
      </c>
      <c r="AI126">
        <v>1.2855075342659901</v>
      </c>
      <c r="AJ126">
        <v>72.901231539178596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0.27</v>
      </c>
      <c r="AM126" t="s">
        <v>10340</v>
      </c>
      <c r="AN126">
        <v>7.5</v>
      </c>
      <c r="AO126" t="s">
        <v>10340</v>
      </c>
      <c r="AP126">
        <v>0.11898636805169301</v>
      </c>
      <c r="AQ126">
        <f>(Table2[[#This Row],[Sharpe Ratio]]-AVERAGE(Table2[Sharpe Ratio]))/_xlfn.STDEV.P(Table2[Sharpe Ratio])</f>
        <v>0.61526430646087449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2.5184464801856872</v>
      </c>
      <c r="AS126">
        <f>_xlfn.RANK.AVG(Table2[[#This Row],[1Y Return vs Nifty Z-Score]],Table2[1Y Return vs Nifty Z-Score])</f>
        <v>274</v>
      </c>
      <c r="AT126">
        <f>_xlfn.RANK.AVG(Table2[[#This Row],[6M Return vs Nifty Z-Score]],Table2[6M Return vs Nifty Z-Score])</f>
        <v>61</v>
      </c>
      <c r="AU126">
        <f>_xlfn.RANK.AVG(Table2[[#This Row],[Sharpe Ratio Z-Score]],Table2[Sharpe Ratio Z-Score])</f>
        <v>196</v>
      </c>
      <c r="AV126">
        <f>(Table2[[#This Row],[Rank 1Y]]+Table2[[#This Row],[Rank 6M]]+Table2[[#This Row],[Rank Sharpe]])/3</f>
        <v>177</v>
      </c>
    </row>
    <row r="127" spans="1:48" x14ac:dyDescent="0.3">
      <c r="A127" t="s">
        <v>61</v>
      </c>
      <c r="B127" t="s">
        <v>62</v>
      </c>
      <c r="C127" t="s">
        <v>10301</v>
      </c>
      <c r="D127" t="s">
        <v>63</v>
      </c>
      <c r="E127">
        <v>393927.06169374997</v>
      </c>
      <c r="F127">
        <v>408.95</v>
      </c>
      <c r="G127">
        <v>59.182271178776602</v>
      </c>
      <c r="H127">
        <f>(Table2[[#This Row],[1Y Return vs Nifty]]-AVERAGE(Table2[1Y Return vs Nifty]))/_xlfn.STDEV.P(Table2[1Y Return vs Nifty])</f>
        <v>0.38907460260332632</v>
      </c>
      <c r="I127">
        <v>10.280143999802201</v>
      </c>
      <c r="J127">
        <f>(Table2[[#This Row],[1M Return vs Nifty]]-AVERAGE(Table2[1M Return vs Nifty]))/_xlfn.STDEV.P(Table2[1M Return vs Nifty])</f>
        <v>0.57557786603564853</v>
      </c>
      <c r="K127">
        <v>9.3643107322923598</v>
      </c>
      <c r="L127">
        <f>(Table2[[#This Row],[6M Return vs Nifty]]-AVERAGE(Table2[6M Return vs Nifty]))/_xlfn.STDEV.P(Table2[6M Return vs Nifty])</f>
        <v>4.6992768926418217E-2</v>
      </c>
      <c r="M127">
        <v>-0.70101298025208902</v>
      </c>
      <c r="N127">
        <f>(Table2[[#This Row],[1W Return vs Nifty]]-AVERAGE(Table2[1W Return vs Nifty]))/_xlfn.STDEV.P(Table2[1W Return vs Nifty])</f>
        <v>-0.1408994386611665</v>
      </c>
      <c r="O127">
        <v>401.33</v>
      </c>
      <c r="P127">
        <v>388.65623933428799</v>
      </c>
      <c r="Q127">
        <v>337.50972573884502</v>
      </c>
      <c r="R127">
        <v>56.1244888440797</v>
      </c>
      <c r="S127" s="2">
        <f>(Table2[[#This Row],[Close Price]]-Table2[[#This Row],[20D EMA]])/Table2[[#This Row],[20D EMA]]</f>
        <v>1.8986868661699859E-2</v>
      </c>
      <c r="T127" s="2">
        <f>(Table2[[#This Row],[Close Price]]-Table2[[#This Row],[50D EMA]])/Table2[[#This Row],[50D EMA]]</f>
        <v>5.2215193304171008E-2</v>
      </c>
      <c r="U127" s="2">
        <f>(Table2[[#This Row],[Close Price]]-Table2[[#This Row],[200D EMA]])/Table2[[#This Row],[200D EMA]]</f>
        <v>0.21166878703943875</v>
      </c>
      <c r="V127">
        <v>0.65549690010234796</v>
      </c>
      <c r="W127">
        <v>405.2</v>
      </c>
      <c r="X127">
        <v>409.7</v>
      </c>
      <c r="Y127">
        <v>401.45</v>
      </c>
      <c r="Z127">
        <v>409.7</v>
      </c>
      <c r="AA127">
        <v>393.3</v>
      </c>
      <c r="AB127">
        <v>426.3</v>
      </c>
      <c r="AC127" s="2">
        <f>(Table2[[#This Row],[Close Price]]/Table2[[#This Row],[Day Low]])-1</f>
        <v>9.2546890424480832E-3</v>
      </c>
      <c r="AD127" s="2">
        <f>(Table2[[#This Row],[Day High]]/Table2[[#This Row],[Close Price]])-1</f>
        <v>1.8339650323999646E-3</v>
      </c>
      <c r="AE127" s="2">
        <f>(Table2[[#This Row],[Close Price]]/Table2[[#This Row],[Current Week Low]])-1</f>
        <v>1.8682276746792903E-2</v>
      </c>
      <c r="AF127" s="2">
        <f>(Table2[[#This Row],[Current Week High]]/Table2[[#This Row],[Close Price]])-1</f>
        <v>1.8339650323999646E-3</v>
      </c>
      <c r="AG127" s="2">
        <f>(Table2[[#This Row],[Close Price]]/Table2[[#This Row],[Current Month Low]])-1</f>
        <v>3.9791507754894484E-2</v>
      </c>
      <c r="AH127" s="2">
        <f>(Table2[[#This Row],[Current Month High]]/Table2[[#This Row],[Close Price]])-1</f>
        <v>4.242572441618786E-2</v>
      </c>
      <c r="AI127">
        <v>4.2425724416187798</v>
      </c>
      <c r="AJ127">
        <v>89.592025961984206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0.05</v>
      </c>
      <c r="AM127" t="s">
        <v>10340</v>
      </c>
      <c r="AN127">
        <v>-2.56</v>
      </c>
      <c r="AO127" t="s">
        <v>10339</v>
      </c>
      <c r="AP127">
        <v>0.196524216593046</v>
      </c>
      <c r="AQ127">
        <f>(Table2[[#This Row],[Sharpe Ratio]]-AVERAGE(Table2[Sharpe Ratio]))/_xlfn.STDEV.P(Table2[Sharpe Ratio])</f>
        <v>1.5030155147863637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2.37376131369059</v>
      </c>
      <c r="AS127">
        <f>_xlfn.RANK.AVG(Table2[[#This Row],[1Y Return vs Nifty Z-Score]],Table2[1Y Return vs Nifty Z-Score])</f>
        <v>195</v>
      </c>
      <c r="AT127">
        <f>_xlfn.RANK.AVG(Table2[[#This Row],[6M Return vs Nifty Z-Score]],Table2[6M Return vs Nifty Z-Score])</f>
        <v>300</v>
      </c>
      <c r="AU127">
        <f>_xlfn.RANK.AVG(Table2[[#This Row],[Sharpe Ratio Z-Score]],Table2[Sharpe Ratio Z-Score])</f>
        <v>47</v>
      </c>
      <c r="AV127">
        <f>(Table2[[#This Row],[Rank 1Y]]+Table2[[#This Row],[Rank 6M]]+Table2[[#This Row],[Rank Sharpe]])/3</f>
        <v>180.66666666666666</v>
      </c>
    </row>
    <row r="128" spans="1:48" x14ac:dyDescent="0.3">
      <c r="A128" t="s">
        <v>1203</v>
      </c>
      <c r="B128" t="s">
        <v>1204</v>
      </c>
      <c r="C128" t="s">
        <v>10303</v>
      </c>
      <c r="D128" t="s">
        <v>872</v>
      </c>
      <c r="E128">
        <v>9826.5036409099994</v>
      </c>
      <c r="F128">
        <v>221.7</v>
      </c>
      <c r="G128">
        <v>61.278978632125998</v>
      </c>
      <c r="H128">
        <f>(Table2[[#This Row],[1Y Return vs Nifty]]-AVERAGE(Table2[1Y Return vs Nifty]))/_xlfn.STDEV.P(Table2[1Y Return vs Nifty])</f>
        <v>0.42097644862738082</v>
      </c>
      <c r="I128">
        <v>-13.065932774725299</v>
      </c>
      <c r="J128">
        <f>(Table2[[#This Row],[1M Return vs Nifty]]-AVERAGE(Table2[1M Return vs Nifty]))/_xlfn.STDEV.P(Table2[1M Return vs Nifty])</f>
        <v>-1.4436490992081741</v>
      </c>
      <c r="K128">
        <v>21.606459580033398</v>
      </c>
      <c r="L128">
        <f>(Table2[[#This Row],[6M Return vs Nifty]]-AVERAGE(Table2[6M Return vs Nifty]))/_xlfn.STDEV.P(Table2[6M Return vs Nifty])</f>
        <v>0.45938874010344422</v>
      </c>
      <c r="M128">
        <v>1.9350356133205799</v>
      </c>
      <c r="N128">
        <f>(Table2[[#This Row],[1W Return vs Nifty]]-AVERAGE(Table2[1W Return vs Nifty]))/_xlfn.STDEV.P(Table2[1W Return vs Nifty])</f>
        <v>0.41265953568676172</v>
      </c>
      <c r="O128">
        <v>218.25</v>
      </c>
      <c r="P128">
        <v>224.04523319752099</v>
      </c>
      <c r="Q128">
        <v>188.57310163539299</v>
      </c>
      <c r="R128">
        <v>48.685268541106403</v>
      </c>
      <c r="S128" s="2">
        <f>(Table2[[#This Row],[Close Price]]-Table2[[#This Row],[20D EMA]])/Table2[[#This Row],[20D EMA]]</f>
        <v>1.5807560137456992E-2</v>
      </c>
      <c r="T128" s="2">
        <f>(Table2[[#This Row],[Close Price]]-Table2[[#This Row],[50D EMA]])/Table2[[#This Row],[50D EMA]]</f>
        <v>-1.0467677281281014E-2</v>
      </c>
      <c r="U128" s="2">
        <f>(Table2[[#This Row],[Close Price]]-Table2[[#This Row],[200D EMA]])/Table2[[#This Row],[200D EMA]]</f>
        <v>0.17567138726210285</v>
      </c>
      <c r="V128">
        <v>1.30961247005809</v>
      </c>
      <c r="W128">
        <v>208.8</v>
      </c>
      <c r="X128">
        <v>221.7</v>
      </c>
      <c r="Y128">
        <v>192</v>
      </c>
      <c r="Z128">
        <v>221.7</v>
      </c>
      <c r="AA128">
        <v>190.15</v>
      </c>
      <c r="AB128">
        <v>249.05</v>
      </c>
      <c r="AC128" s="2">
        <f>(Table2[[#This Row],[Close Price]]/Table2[[#This Row],[Day Low]])-1</f>
        <v>6.178160919540221E-2</v>
      </c>
      <c r="AD128" s="2">
        <f>(Table2[[#This Row],[Day High]]/Table2[[#This Row],[Close Price]])-1</f>
        <v>0</v>
      </c>
      <c r="AE128" s="2">
        <f>(Table2[[#This Row],[Close Price]]/Table2[[#This Row],[Current Week Low]])-1</f>
        <v>0.15468749999999987</v>
      </c>
      <c r="AF128" s="2">
        <f>(Table2[[#This Row],[Current Week High]]/Table2[[#This Row],[Close Price]])-1</f>
        <v>0</v>
      </c>
      <c r="AG128" s="2">
        <f>(Table2[[#This Row],[Close Price]]/Table2[[#This Row],[Current Month Low]])-1</f>
        <v>0.16592164080988692</v>
      </c>
      <c r="AH128" s="2">
        <f>(Table2[[#This Row],[Current Month High]]/Table2[[#This Row],[Close Price]])-1</f>
        <v>0.12336490753270191</v>
      </c>
      <c r="AI128">
        <v>19.0798376184032</v>
      </c>
      <c r="AJ128">
        <v>105.277777777777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-0.04</v>
      </c>
      <c r="AM128" t="s">
        <v>10339</v>
      </c>
      <c r="AN128">
        <v>7.0000000000000007E-2</v>
      </c>
      <c r="AO128" t="s">
        <v>10340</v>
      </c>
      <c r="AP128">
        <v>0.13505890577192001</v>
      </c>
      <c r="AQ128">
        <f>(Table2[[#This Row],[Sharpe Ratio]]-AVERAGE(Table2[Sharpe Ratio]))/_xlfn.STDEV.P(Table2[Sharpe Ratio])</f>
        <v>0.79928301539343916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186</v>
      </c>
      <c r="AT128">
        <f>_xlfn.RANK.AVG(Table2[[#This Row],[6M Return vs Nifty Z-Score]],Table2[6M Return vs Nifty Z-Score])</f>
        <v>202</v>
      </c>
      <c r="AU128">
        <f>_xlfn.RANK.AVG(Table2[[#This Row],[Sharpe Ratio Z-Score]],Table2[Sharpe Ratio Z-Score])</f>
        <v>154</v>
      </c>
      <c r="AV128">
        <f>(Table2[[#This Row],[Rank 1Y]]+Table2[[#This Row],[Rank 6M]]+Table2[[#This Row],[Rank Sharpe]])/3</f>
        <v>180.66666666666666</v>
      </c>
    </row>
    <row r="129" spans="1:48" x14ac:dyDescent="0.3">
      <c r="A129" t="s">
        <v>1604</v>
      </c>
      <c r="B129" t="s">
        <v>1605</v>
      </c>
      <c r="C129" t="s">
        <v>10297</v>
      </c>
      <c r="D129" t="s">
        <v>1606</v>
      </c>
      <c r="E129">
        <v>5675.9730700199998</v>
      </c>
      <c r="F129">
        <v>1128</v>
      </c>
      <c r="G129">
        <v>79.743774407214502</v>
      </c>
      <c r="H129">
        <f>(Table2[[#This Row],[1Y Return vs Nifty]]-AVERAGE(Table2[1Y Return vs Nifty]))/_xlfn.STDEV.P(Table2[1Y Return vs Nifty])</f>
        <v>0.7019222099168192</v>
      </c>
      <c r="I129">
        <v>14.5239753447529</v>
      </c>
      <c r="J129">
        <f>(Table2[[#This Row],[1M Return vs Nifty]]-AVERAGE(Table2[1M Return vs Nifty]))/_xlfn.STDEV.P(Table2[1M Return vs Nifty])</f>
        <v>0.94263134446081931</v>
      </c>
      <c r="K129">
        <v>53.913794052564299</v>
      </c>
      <c r="L129">
        <f>(Table2[[#This Row],[6M Return vs Nifty]]-AVERAGE(Table2[6M Return vs Nifty]))/_xlfn.STDEV.P(Table2[6M Return vs Nifty])</f>
        <v>1.5477119374152359</v>
      </c>
      <c r="M129">
        <v>-3.1991269253475298</v>
      </c>
      <c r="N129">
        <f>(Table2[[#This Row],[1W Return vs Nifty]]-AVERAGE(Table2[1W Return vs Nifty]))/_xlfn.STDEV.P(Table2[1W Return vs Nifty])</f>
        <v>-0.66549272446895602</v>
      </c>
      <c r="O129">
        <v>1071.47</v>
      </c>
      <c r="P129">
        <v>1011.43332054543</v>
      </c>
      <c r="Q129">
        <v>819.23278825549801</v>
      </c>
      <c r="R129">
        <v>57.770971256602003</v>
      </c>
      <c r="S129" s="2">
        <f>(Table2[[#This Row],[Close Price]]-Table2[[#This Row],[20D EMA]])/Table2[[#This Row],[20D EMA]]</f>
        <v>5.2759293307325421E-2</v>
      </c>
      <c r="T129" s="2">
        <f>(Table2[[#This Row],[Close Price]]-Table2[[#This Row],[50D EMA]])/Table2[[#This Row],[50D EMA]]</f>
        <v>0.11524900068717309</v>
      </c>
      <c r="U129" s="2">
        <f>(Table2[[#This Row],[Close Price]]-Table2[[#This Row],[200D EMA]])/Table2[[#This Row],[200D EMA]]</f>
        <v>0.37689801503428755</v>
      </c>
      <c r="V129">
        <v>0.864019350623629</v>
      </c>
      <c r="W129">
        <v>1112.3499999999999</v>
      </c>
      <c r="X129">
        <v>1145.95</v>
      </c>
      <c r="Y129">
        <v>1036.7</v>
      </c>
      <c r="Z129">
        <v>1145.95</v>
      </c>
      <c r="AA129">
        <v>1010</v>
      </c>
      <c r="AB129">
        <v>1180</v>
      </c>
      <c r="AC129" s="2">
        <f>(Table2[[#This Row],[Close Price]]/Table2[[#This Row],[Day Low]])-1</f>
        <v>1.4069312716321392E-2</v>
      </c>
      <c r="AD129" s="2">
        <f>(Table2[[#This Row],[Day High]]/Table2[[#This Row],[Close Price]])-1</f>
        <v>1.5913120567375927E-2</v>
      </c>
      <c r="AE129" s="2">
        <f>(Table2[[#This Row],[Close Price]]/Table2[[#This Row],[Current Week Low]])-1</f>
        <v>8.8067907784315613E-2</v>
      </c>
      <c r="AF129" s="2">
        <f>(Table2[[#This Row],[Current Week High]]/Table2[[#This Row],[Close Price]])-1</f>
        <v>1.5913120567375927E-2</v>
      </c>
      <c r="AG129" s="2">
        <f>(Table2[[#This Row],[Close Price]]/Table2[[#This Row],[Current Month Low]])-1</f>
        <v>0.11683168316831694</v>
      </c>
      <c r="AH129" s="2">
        <f>(Table2[[#This Row],[Current Month High]]/Table2[[#This Row],[Close Price]])-1</f>
        <v>4.6099290780141855E-2</v>
      </c>
      <c r="AI129">
        <v>4.6099290780141802</v>
      </c>
      <c r="AJ129">
        <v>110.841121495327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0.14000000000000001</v>
      </c>
      <c r="AM129" t="s">
        <v>10340</v>
      </c>
      <c r="AN129">
        <v>1.71</v>
      </c>
      <c r="AO129" t="s">
        <v>10340</v>
      </c>
      <c r="AP129">
        <v>6.2634486372833004E-2</v>
      </c>
      <c r="AQ129">
        <f>(Table2[[#This Row],[Sharpe Ratio]]-AVERAGE(Table2[Sharpe Ratio]))/_xlfn.STDEV.P(Table2[Sharpe Ratio])</f>
        <v>-2.9923198646937956E-2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2.4968495686769807</v>
      </c>
      <c r="AS129">
        <f>_xlfn.RANK.AVG(Table2[[#This Row],[1Y Return vs Nifty Z-Score]],Table2[1Y Return vs Nifty Z-Score])</f>
        <v>133</v>
      </c>
      <c r="AT129">
        <f>_xlfn.RANK.AVG(Table2[[#This Row],[6M Return vs Nifty Z-Score]],Table2[6M Return vs Nifty Z-Score])</f>
        <v>54</v>
      </c>
      <c r="AU129">
        <f>_xlfn.RANK.AVG(Table2[[#This Row],[Sharpe Ratio Z-Score]],Table2[Sharpe Ratio Z-Score])</f>
        <v>357</v>
      </c>
      <c r="AV129">
        <f>(Table2[[#This Row],[Rank 1Y]]+Table2[[#This Row],[Rank 6M]]+Table2[[#This Row],[Rank Sharpe]])/3</f>
        <v>181.33333333333334</v>
      </c>
    </row>
    <row r="130" spans="1:48" x14ac:dyDescent="0.3">
      <c r="A130" t="s">
        <v>1435</v>
      </c>
      <c r="B130" t="s">
        <v>1436</v>
      </c>
      <c r="C130" t="s">
        <v>10307</v>
      </c>
      <c r="D130" t="s">
        <v>139</v>
      </c>
      <c r="E130">
        <v>7385.5945613000004</v>
      </c>
      <c r="F130">
        <v>881.95</v>
      </c>
      <c r="G130">
        <v>77.907104230292802</v>
      </c>
      <c r="H130">
        <f>(Table2[[#This Row],[1Y Return vs Nifty]]-AVERAGE(Table2[1Y Return vs Nifty]))/_xlfn.STDEV.P(Table2[1Y Return vs Nifty])</f>
        <v>0.67397688588626403</v>
      </c>
      <c r="I130">
        <v>-2.5698602330022799</v>
      </c>
      <c r="J130">
        <f>(Table2[[#This Row],[1M Return vs Nifty]]-AVERAGE(Table2[1M Return vs Nifty]))/_xlfn.STDEV.P(Table2[1M Return vs Nifty])</f>
        <v>-0.5358326420753533</v>
      </c>
      <c r="K130">
        <v>8.7862894159052107</v>
      </c>
      <c r="L130">
        <f>(Table2[[#This Row],[6M Return vs Nifty]]-AVERAGE(Table2[6M Return vs Nifty]))/_xlfn.STDEV.P(Table2[6M Return vs Nifty])</f>
        <v>2.7521214945395774E-2</v>
      </c>
      <c r="M130">
        <v>-1.3718102141192901</v>
      </c>
      <c r="N130">
        <f>(Table2[[#This Row],[1W Return vs Nifty]]-AVERAGE(Table2[1W Return vs Nifty]))/_xlfn.STDEV.P(Table2[1W Return vs Nifty])</f>
        <v>-0.28176399998994406</v>
      </c>
      <c r="O130">
        <v>894.36</v>
      </c>
      <c r="P130">
        <v>902.44757610437603</v>
      </c>
      <c r="Q130">
        <v>750.89079621553401</v>
      </c>
      <c r="R130">
        <v>49.300096523498702</v>
      </c>
      <c r="S130" s="2">
        <f>(Table2[[#This Row],[Close Price]]-Table2[[#This Row],[20D EMA]])/Table2[[#This Row],[20D EMA]]</f>
        <v>-1.3875844179077741E-2</v>
      </c>
      <c r="T130" s="2">
        <f>(Table2[[#This Row],[Close Price]]-Table2[[#This Row],[50D EMA]])/Table2[[#This Row],[50D EMA]]</f>
        <v>-2.2713315041366186E-2</v>
      </c>
      <c r="U130" s="2">
        <f>(Table2[[#This Row],[Close Price]]-Table2[[#This Row],[200D EMA]])/Table2[[#This Row],[200D EMA]]</f>
        <v>0.17453830096866321</v>
      </c>
      <c r="V130">
        <v>0.42540463284812302</v>
      </c>
      <c r="W130">
        <v>879</v>
      </c>
      <c r="X130">
        <v>898</v>
      </c>
      <c r="Y130">
        <v>879</v>
      </c>
      <c r="Z130">
        <v>955.7</v>
      </c>
      <c r="AA130">
        <v>836.9</v>
      </c>
      <c r="AB130">
        <v>955.7</v>
      </c>
      <c r="AC130" s="2">
        <f>(Table2[[#This Row],[Close Price]]/Table2[[#This Row],[Day Low]])-1</f>
        <v>3.3560864618884523E-3</v>
      </c>
      <c r="AD130" s="2">
        <f>(Table2[[#This Row],[Day High]]/Table2[[#This Row],[Close Price]])-1</f>
        <v>1.8198310561823083E-2</v>
      </c>
      <c r="AE130" s="2">
        <f>(Table2[[#This Row],[Close Price]]/Table2[[#This Row],[Current Week Low]])-1</f>
        <v>3.3560864618884523E-3</v>
      </c>
      <c r="AF130" s="2">
        <f>(Table2[[#This Row],[Current Week High]]/Table2[[#This Row],[Close Price]])-1</f>
        <v>8.3621520494359114E-2</v>
      </c>
      <c r="AG130" s="2">
        <f>(Table2[[#This Row],[Close Price]]/Table2[[#This Row],[Current Month Low]])-1</f>
        <v>5.3829609272314505E-2</v>
      </c>
      <c r="AH130" s="2">
        <f>(Table2[[#This Row],[Current Month High]]/Table2[[#This Row],[Close Price]])-1</f>
        <v>8.3621520494359114E-2</v>
      </c>
      <c r="AI130">
        <v>25.8574749135438</v>
      </c>
      <c r="AJ130">
        <v>143.76727473742301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0.12</v>
      </c>
      <c r="AM130" t="s">
        <v>10340</v>
      </c>
      <c r="AN130">
        <v>-0.76</v>
      </c>
      <c r="AO130" t="s">
        <v>10339</v>
      </c>
      <c r="AP130">
        <v>0.16323830093427899</v>
      </c>
      <c r="AQ130">
        <f>(Table2[[#This Row],[Sharpe Ratio]]-AVERAGE(Table2[Sharpe Ratio]))/_xlfn.STDEV.P(Table2[Sharpe Ratio])</f>
        <v>1.1219163173985081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141</v>
      </c>
      <c r="AT130">
        <f>_xlfn.RANK.AVG(Table2[[#This Row],[6M Return vs Nifty Z-Score]],Table2[6M Return vs Nifty Z-Score])</f>
        <v>305</v>
      </c>
      <c r="AU130">
        <f>_xlfn.RANK.AVG(Table2[[#This Row],[Sharpe Ratio Z-Score]],Table2[Sharpe Ratio Z-Score])</f>
        <v>100</v>
      </c>
      <c r="AV130">
        <f>(Table2[[#This Row],[Rank 1Y]]+Table2[[#This Row],[Rank 6M]]+Table2[[#This Row],[Rank Sharpe]])/3</f>
        <v>182</v>
      </c>
    </row>
    <row r="131" spans="1:48" x14ac:dyDescent="0.3">
      <c r="A131" t="s">
        <v>1556</v>
      </c>
      <c r="B131" t="s">
        <v>1557</v>
      </c>
      <c r="C131" t="s">
        <v>10300</v>
      </c>
      <c r="D131" t="s">
        <v>203</v>
      </c>
      <c r="E131">
        <v>6311.0239664399996</v>
      </c>
      <c r="F131">
        <v>522.29999999999995</v>
      </c>
      <c r="G131">
        <v>40.029753350095802</v>
      </c>
      <c r="H131">
        <f>(Table2[[#This Row],[1Y Return vs Nifty]]-AVERAGE(Table2[1Y Return vs Nifty]))/_xlfn.STDEV.P(Table2[1Y Return vs Nifty])</f>
        <v>9.7665005252256909E-2</v>
      </c>
      <c r="I131">
        <v>7.7945828118328997</v>
      </c>
      <c r="J131">
        <f>(Table2[[#This Row],[1M Return vs Nifty]]-AVERAGE(Table2[1M Return vs Nifty]))/_xlfn.STDEV.P(Table2[1M Return vs Nifty])</f>
        <v>0.36059904012914196</v>
      </c>
      <c r="K131">
        <v>15.0328687953343</v>
      </c>
      <c r="L131">
        <f>(Table2[[#This Row],[6M Return vs Nifty]]-AVERAGE(Table2[6M Return vs Nifty]))/_xlfn.STDEV.P(Table2[6M Return vs Nifty])</f>
        <v>0.23794703166705633</v>
      </c>
      <c r="M131">
        <v>9.3399035859764701E-4</v>
      </c>
      <c r="N131">
        <f>(Table2[[#This Row],[1W Return vs Nifty]]-AVERAGE(Table2[1W Return vs Nifty]))/_xlfn.STDEV.P(Table2[1W Return vs Nifty])</f>
        <v>6.5064346771753429E-3</v>
      </c>
      <c r="O131">
        <v>505.94</v>
      </c>
      <c r="P131">
        <v>489.82550676361802</v>
      </c>
      <c r="Q131">
        <v>419.648249837994</v>
      </c>
      <c r="R131">
        <v>60.560644888526902</v>
      </c>
      <c r="S131" s="2">
        <f>(Table2[[#This Row],[Close Price]]-Table2[[#This Row],[20D EMA]])/Table2[[#This Row],[20D EMA]]</f>
        <v>3.233585010080238E-2</v>
      </c>
      <c r="T131" s="2">
        <f>(Table2[[#This Row],[Close Price]]-Table2[[#This Row],[50D EMA]])/Table2[[#This Row],[50D EMA]]</f>
        <v>6.629808531398837E-2</v>
      </c>
      <c r="U131" s="2">
        <f>(Table2[[#This Row],[Close Price]]-Table2[[#This Row],[200D EMA]])/Table2[[#This Row],[200D EMA]]</f>
        <v>0.24461379310323553</v>
      </c>
      <c r="V131">
        <v>0.77244850292755796</v>
      </c>
      <c r="W131">
        <v>515.95000000000005</v>
      </c>
      <c r="X131">
        <v>526.65</v>
      </c>
      <c r="Y131">
        <v>509</v>
      </c>
      <c r="Z131">
        <v>538</v>
      </c>
      <c r="AA131">
        <v>474.1</v>
      </c>
      <c r="AB131">
        <v>542.5</v>
      </c>
      <c r="AC131" s="2">
        <f>(Table2[[#This Row],[Close Price]]/Table2[[#This Row],[Day Low]])-1</f>
        <v>1.2307394127337723E-2</v>
      </c>
      <c r="AD131" s="2">
        <f>(Table2[[#This Row],[Day High]]/Table2[[#This Row],[Close Price]])-1</f>
        <v>8.3285468121769846E-3</v>
      </c>
      <c r="AE131" s="2">
        <f>(Table2[[#This Row],[Close Price]]/Table2[[#This Row],[Current Week Low]])-1</f>
        <v>2.6129666011787789E-2</v>
      </c>
      <c r="AF131" s="2">
        <f>(Table2[[#This Row],[Current Week High]]/Table2[[#This Row],[Close Price]])-1</f>
        <v>3.005935286233985E-2</v>
      </c>
      <c r="AG131" s="2">
        <f>(Table2[[#This Row],[Close Price]]/Table2[[#This Row],[Current Month Low]])-1</f>
        <v>0.10166631512339164</v>
      </c>
      <c r="AH131" s="2">
        <f>(Table2[[#This Row],[Current Month High]]/Table2[[#This Row],[Close Price]])-1</f>
        <v>3.867509094390198E-2</v>
      </c>
      <c r="AI131">
        <v>3.86750909439019</v>
      </c>
      <c r="AJ131">
        <v>80.695381421899299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0.09</v>
      </c>
      <c r="AM131" t="s">
        <v>10340</v>
      </c>
      <c r="AN131">
        <v>0.99</v>
      </c>
      <c r="AO131" t="s">
        <v>10340</v>
      </c>
      <c r="AP131">
        <v>0.210006531567727</v>
      </c>
      <c r="AQ131">
        <f>(Table2[[#This Row],[Sharpe Ratio]]-AVERAGE(Table2[Sharpe Ratio]))/_xlfn.STDEV.P(Table2[Sharpe Ratio])</f>
        <v>1.6573780826800879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2.3600955944057187</v>
      </c>
      <c r="AS131">
        <f>_xlfn.RANK.AVG(Table2[[#This Row],[1Y Return vs Nifty Z-Score]],Table2[1Y Return vs Nifty Z-Score])</f>
        <v>265</v>
      </c>
      <c r="AT131">
        <f>_xlfn.RANK.AVG(Table2[[#This Row],[6M Return vs Nifty Z-Score]],Table2[6M Return vs Nifty Z-Score])</f>
        <v>251</v>
      </c>
      <c r="AU131">
        <f>_xlfn.RANK.AVG(Table2[[#This Row],[Sharpe Ratio Z-Score]],Table2[Sharpe Ratio Z-Score])</f>
        <v>31</v>
      </c>
      <c r="AV131">
        <f>(Table2[[#This Row],[Rank 1Y]]+Table2[[#This Row],[Rank 6M]]+Table2[[#This Row],[Rank Sharpe]])/3</f>
        <v>182.33333333333334</v>
      </c>
    </row>
    <row r="132" spans="1:48" x14ac:dyDescent="0.3">
      <c r="A132" t="s">
        <v>1692</v>
      </c>
      <c r="B132" t="s">
        <v>1693</v>
      </c>
      <c r="C132" t="s">
        <v>10305</v>
      </c>
      <c r="D132" t="s">
        <v>89</v>
      </c>
      <c r="E132">
        <v>4840.1025704049998</v>
      </c>
      <c r="F132">
        <v>1232.95</v>
      </c>
      <c r="G132">
        <v>55.084635187747097</v>
      </c>
      <c r="H132">
        <f>(Table2[[#This Row],[1Y Return vs Nifty]]-AVERAGE(Table2[1Y Return vs Nifty]))/_xlfn.STDEV.P(Table2[1Y Return vs Nifty])</f>
        <v>0.32672820695350663</v>
      </c>
      <c r="I132">
        <v>-4.7700780072947699</v>
      </c>
      <c r="J132">
        <f>(Table2[[#This Row],[1M Return vs Nifty]]-AVERAGE(Table2[1M Return vs Nifty]))/_xlfn.STDEV.P(Table2[1M Return vs Nifty])</f>
        <v>-0.72613181320236408</v>
      </c>
      <c r="K132">
        <v>57.213481874836901</v>
      </c>
      <c r="L132">
        <f>(Table2[[#This Row],[6M Return vs Nifty]]-AVERAGE(Table2[6M Return vs Nifty]))/_xlfn.STDEV.P(Table2[6M Return vs Nifty])</f>
        <v>1.6588670933418206</v>
      </c>
      <c r="M132">
        <v>1.34586865642388</v>
      </c>
      <c r="N132">
        <f>(Table2[[#This Row],[1W Return vs Nifty]]-AVERAGE(Table2[1W Return vs Nifty]))/_xlfn.STDEV.P(Table2[1W Return vs Nifty])</f>
        <v>0.28893698475403873</v>
      </c>
      <c r="O132">
        <v>1252.8900000000001</v>
      </c>
      <c r="P132">
        <v>1223.5731519942501</v>
      </c>
      <c r="Q132">
        <v>952.59985478123804</v>
      </c>
      <c r="R132">
        <v>50.099658737322898</v>
      </c>
      <c r="S132" s="2">
        <f>(Table2[[#This Row],[Close Price]]-Table2[[#This Row],[20D EMA]])/Table2[[#This Row],[20D EMA]]</f>
        <v>-1.5915204048240511E-2</v>
      </c>
      <c r="T132" s="2">
        <f>(Table2[[#This Row],[Close Price]]-Table2[[#This Row],[50D EMA]])/Table2[[#This Row],[50D EMA]]</f>
        <v>7.6634960406470236E-3</v>
      </c>
      <c r="U132" s="2">
        <f>(Table2[[#This Row],[Close Price]]-Table2[[#This Row],[200D EMA]])/Table2[[#This Row],[200D EMA]]</f>
        <v>0.29430000835255604</v>
      </c>
      <c r="V132">
        <v>5.1839993816346998E-2</v>
      </c>
      <c r="W132">
        <v>1179</v>
      </c>
      <c r="X132">
        <v>1248.95</v>
      </c>
      <c r="Y132">
        <v>1179</v>
      </c>
      <c r="Z132">
        <v>1317</v>
      </c>
      <c r="AA132">
        <v>1132.2</v>
      </c>
      <c r="AB132">
        <v>1317</v>
      </c>
      <c r="AC132" s="2">
        <f>(Table2[[#This Row],[Close Price]]/Table2[[#This Row],[Day Low]])-1</f>
        <v>4.5759117896522428E-2</v>
      </c>
      <c r="AD132" s="2">
        <f>(Table2[[#This Row],[Day High]]/Table2[[#This Row],[Close Price]])-1</f>
        <v>1.2977006366843735E-2</v>
      </c>
      <c r="AE132" s="2">
        <f>(Table2[[#This Row],[Close Price]]/Table2[[#This Row],[Current Week Low]])-1</f>
        <v>4.5759117896522428E-2</v>
      </c>
      <c r="AF132" s="2">
        <f>(Table2[[#This Row],[Current Week High]]/Table2[[#This Row],[Close Price]])-1</f>
        <v>6.8169836570826092E-2</v>
      </c>
      <c r="AG132" s="2">
        <f>(Table2[[#This Row],[Close Price]]/Table2[[#This Row],[Current Month Low]])-1</f>
        <v>8.8986044868397896E-2</v>
      </c>
      <c r="AH132" s="2">
        <f>(Table2[[#This Row],[Current Month High]]/Table2[[#This Row],[Close Price]])-1</f>
        <v>6.8169836570826092E-2</v>
      </c>
      <c r="AI132">
        <v>29.177987752950202</v>
      </c>
      <c r="AJ132">
        <v>102.122950819672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</v>
      </c>
      <c r="AM132">
        <v>0</v>
      </c>
      <c r="AN132">
        <v>-1.38</v>
      </c>
      <c r="AO132" t="s">
        <v>10339</v>
      </c>
      <c r="AP132">
        <v>7.8798396416812994E-2</v>
      </c>
      <c r="AQ132">
        <f>(Table2[[#This Row],[Sharpe Ratio]]-AVERAGE(Table2[Sharpe Ratio]))/_xlfn.STDEV.P(Table2[Sharpe Ratio])</f>
        <v>0.15514165603696217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1.703542127883964</v>
      </c>
      <c r="AS132">
        <f>_xlfn.RANK.AVG(Table2[[#This Row],[1Y Return vs Nifty Z-Score]],Table2[1Y Return vs Nifty Z-Score])</f>
        <v>208</v>
      </c>
      <c r="AT132">
        <f>_xlfn.RANK.AVG(Table2[[#This Row],[6M Return vs Nifty Z-Score]],Table2[6M Return vs Nifty Z-Score])</f>
        <v>47</v>
      </c>
      <c r="AU132">
        <f>_xlfn.RANK.AVG(Table2[[#This Row],[Sharpe Ratio Z-Score]],Table2[Sharpe Ratio Z-Score])</f>
        <v>299</v>
      </c>
      <c r="AV132">
        <f>(Table2[[#This Row],[Rank 1Y]]+Table2[[#This Row],[Rank 6M]]+Table2[[#This Row],[Rank Sharpe]])/3</f>
        <v>184.66666666666666</v>
      </c>
    </row>
    <row r="133" spans="1:48" x14ac:dyDescent="0.3">
      <c r="A133" t="s">
        <v>980</v>
      </c>
      <c r="B133" t="s">
        <v>981</v>
      </c>
      <c r="C133" t="s">
        <v>10293</v>
      </c>
      <c r="D133" t="s">
        <v>18</v>
      </c>
      <c r="E133">
        <v>14557.578464</v>
      </c>
      <c r="F133">
        <v>991</v>
      </c>
      <c r="G133">
        <v>140.658276199081</v>
      </c>
      <c r="H133">
        <f>(Table2[[#This Row],[1Y Return vs Nifty]]-AVERAGE(Table2[1Y Return vs Nifty]))/_xlfn.STDEV.P(Table2[1Y Return vs Nifty])</f>
        <v>1.6287491993911052</v>
      </c>
      <c r="I133">
        <v>-5.4694473103473698</v>
      </c>
      <c r="J133">
        <f>(Table2[[#This Row],[1M Return vs Nifty]]-AVERAGE(Table2[1M Return vs Nifty]))/_xlfn.STDEV.P(Table2[1M Return vs Nifty])</f>
        <v>-0.78662100669839519</v>
      </c>
      <c r="K133">
        <v>-6.4290615140266301</v>
      </c>
      <c r="L133">
        <f>(Table2[[#This Row],[6M Return vs Nifty]]-AVERAGE(Table2[6M Return vs Nifty]))/_xlfn.STDEV.P(Table2[6M Return vs Nifty])</f>
        <v>-0.4850317282992328</v>
      </c>
      <c r="M133">
        <v>5.9009766139463702</v>
      </c>
      <c r="N133">
        <f>(Table2[[#This Row],[1W Return vs Nifty]]-AVERAGE(Table2[1W Return vs Nifty]))/_xlfn.STDEV.P(Table2[1W Return vs Nifty])</f>
        <v>1.2454902498032188</v>
      </c>
      <c r="O133">
        <v>973.49</v>
      </c>
      <c r="P133">
        <v>977.07492923177495</v>
      </c>
      <c r="Q133">
        <v>852.47813659286396</v>
      </c>
      <c r="R133">
        <v>53.902204961656999</v>
      </c>
      <c r="S133" s="2">
        <f>(Table2[[#This Row],[Close Price]]-Table2[[#This Row],[20D EMA]])/Table2[[#This Row],[20D EMA]]</f>
        <v>1.7986830886809305E-2</v>
      </c>
      <c r="T133" s="2">
        <f>(Table2[[#This Row],[Close Price]]-Table2[[#This Row],[50D EMA]])/Table2[[#This Row],[50D EMA]]</f>
        <v>1.4251794157868364E-2</v>
      </c>
      <c r="U133" s="2">
        <f>(Table2[[#This Row],[Close Price]]-Table2[[#This Row],[200D EMA]])/Table2[[#This Row],[200D EMA]]</f>
        <v>0.1624931566700025</v>
      </c>
      <c r="V133">
        <v>0.74933835412149097</v>
      </c>
      <c r="W133">
        <v>981.95</v>
      </c>
      <c r="X133">
        <v>997</v>
      </c>
      <c r="Y133">
        <v>975</v>
      </c>
      <c r="Z133">
        <v>1006.35</v>
      </c>
      <c r="AA133">
        <v>886.65</v>
      </c>
      <c r="AB133">
        <v>1034</v>
      </c>
      <c r="AC133" s="2">
        <f>(Table2[[#This Row],[Close Price]]/Table2[[#This Row],[Day Low]])-1</f>
        <v>9.2163552115687164E-3</v>
      </c>
      <c r="AD133" s="2">
        <f>(Table2[[#This Row],[Day High]]/Table2[[#This Row],[Close Price]])-1</f>
        <v>6.0544904137234123E-3</v>
      </c>
      <c r="AE133" s="2">
        <f>(Table2[[#This Row],[Close Price]]/Table2[[#This Row],[Current Week Low]])-1</f>
        <v>1.6410256410256396E-2</v>
      </c>
      <c r="AF133" s="2">
        <f>(Table2[[#This Row],[Current Week High]]/Table2[[#This Row],[Close Price]])-1</f>
        <v>1.548940464177595E-2</v>
      </c>
      <c r="AG133" s="2">
        <f>(Table2[[#This Row],[Close Price]]/Table2[[#This Row],[Current Month Low]])-1</f>
        <v>0.11769018214628102</v>
      </c>
      <c r="AH133" s="2">
        <f>(Table2[[#This Row],[Current Month High]]/Table2[[#This Row],[Close Price]])-1</f>
        <v>4.3390514631685084E-2</v>
      </c>
      <c r="AI133">
        <v>28.6579212916246</v>
      </c>
      <c r="AJ133">
        <v>184.85196895659601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0</v>
      </c>
      <c r="AM133" t="s">
        <v>10341</v>
      </c>
      <c r="AN133">
        <v>-1.1599999999999999</v>
      </c>
      <c r="AO133" t="s">
        <v>10339</v>
      </c>
      <c r="AP133">
        <v>0.20159092163197401</v>
      </c>
      <c r="AQ133">
        <f>(Table2[[#This Row],[Sharpe Ratio]]-AVERAGE(Table2[Sharpe Ratio]))/_xlfn.STDEV.P(Table2[Sharpe Ratio])</f>
        <v>1.5610255525311987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47</v>
      </c>
      <c r="AT133">
        <f>_xlfn.RANK.AVG(Table2[[#This Row],[6M Return vs Nifty Z-Score]],Table2[6M Return vs Nifty Z-Score])</f>
        <v>474</v>
      </c>
      <c r="AU133">
        <f>_xlfn.RANK.AVG(Table2[[#This Row],[Sharpe Ratio Z-Score]],Table2[Sharpe Ratio Z-Score])</f>
        <v>36</v>
      </c>
      <c r="AV133">
        <f>(Table2[[#This Row],[Rank 1Y]]+Table2[[#This Row],[Rank 6M]]+Table2[[#This Row],[Rank Sharpe]])/3</f>
        <v>185.66666666666666</v>
      </c>
    </row>
    <row r="134" spans="1:48" x14ac:dyDescent="0.3">
      <c r="A134" t="s">
        <v>1513</v>
      </c>
      <c r="B134" t="s">
        <v>1514</v>
      </c>
      <c r="C134" t="s">
        <v>10298</v>
      </c>
      <c r="D134" t="s">
        <v>46</v>
      </c>
      <c r="E134">
        <v>6605.4172960099904</v>
      </c>
      <c r="F134">
        <v>233</v>
      </c>
      <c r="G134">
        <v>103.771701762977</v>
      </c>
      <c r="H134">
        <f>(Table2[[#This Row],[1Y Return vs Nifty]]-AVERAGE(Table2[1Y Return vs Nifty]))/_xlfn.STDEV.P(Table2[1Y Return vs Nifty])</f>
        <v>1.0675121912736352</v>
      </c>
      <c r="I134">
        <v>6.2275572790155298</v>
      </c>
      <c r="J134">
        <f>(Table2[[#This Row],[1M Return vs Nifty]]-AVERAGE(Table2[1M Return vs Nifty]))/_xlfn.STDEV.P(Table2[1M Return vs Nifty])</f>
        <v>0.22506533818643337</v>
      </c>
      <c r="K134">
        <v>22.4102316700355</v>
      </c>
      <c r="L134">
        <f>(Table2[[#This Row],[6M Return vs Nifty]]-AVERAGE(Table2[6M Return vs Nifty]))/_xlfn.STDEV.P(Table2[6M Return vs Nifty])</f>
        <v>0.48646506271510476</v>
      </c>
      <c r="M134">
        <v>-5.0609886004997504</v>
      </c>
      <c r="N134">
        <f>(Table2[[#This Row],[1W Return vs Nifty]]-AVERAGE(Table2[1W Return vs Nifty]))/_xlfn.STDEV.P(Table2[1W Return vs Nifty])</f>
        <v>-1.0564757442008215</v>
      </c>
      <c r="O134">
        <v>238.56</v>
      </c>
      <c r="P134">
        <v>230.33120158759399</v>
      </c>
      <c r="Q134">
        <v>185.77725026526099</v>
      </c>
      <c r="R134">
        <v>43.039553538349402</v>
      </c>
      <c r="S134" s="2">
        <f>(Table2[[#This Row],[Close Price]]-Table2[[#This Row],[20D EMA]])/Table2[[#This Row],[20D EMA]]</f>
        <v>-2.3306505700871907E-2</v>
      </c>
      <c r="T134" s="2">
        <f>(Table2[[#This Row],[Close Price]]-Table2[[#This Row],[50D EMA]])/Table2[[#This Row],[50D EMA]]</f>
        <v>1.158678630602755E-2</v>
      </c>
      <c r="U134" s="2">
        <f>(Table2[[#This Row],[Close Price]]-Table2[[#This Row],[200D EMA]])/Table2[[#This Row],[200D EMA]]</f>
        <v>0.25419016412026918</v>
      </c>
      <c r="V134">
        <v>0.39281444683392502</v>
      </c>
      <c r="W134">
        <v>232.25</v>
      </c>
      <c r="X134">
        <v>236</v>
      </c>
      <c r="Y134">
        <v>232.25</v>
      </c>
      <c r="Z134">
        <v>239.9</v>
      </c>
      <c r="AA134">
        <v>228.15</v>
      </c>
      <c r="AB134">
        <v>259.85000000000002</v>
      </c>
      <c r="AC134" s="2">
        <f>(Table2[[#This Row],[Close Price]]/Table2[[#This Row],[Day Low]])-1</f>
        <v>3.2292787944026013E-3</v>
      </c>
      <c r="AD134" s="2">
        <f>(Table2[[#This Row],[Day High]]/Table2[[#This Row],[Close Price]])-1</f>
        <v>1.2875536480686733E-2</v>
      </c>
      <c r="AE134" s="2">
        <f>(Table2[[#This Row],[Close Price]]/Table2[[#This Row],[Current Week Low]])-1</f>
        <v>3.2292787944026013E-3</v>
      </c>
      <c r="AF134" s="2">
        <f>(Table2[[#This Row],[Current Week High]]/Table2[[#This Row],[Close Price]])-1</f>
        <v>2.9613733905579531E-2</v>
      </c>
      <c r="AG134" s="2">
        <f>(Table2[[#This Row],[Close Price]]/Table2[[#This Row],[Current Month Low]])-1</f>
        <v>2.1257944334867496E-2</v>
      </c>
      <c r="AH134" s="2">
        <f>(Table2[[#This Row],[Current Month High]]/Table2[[#This Row],[Close Price]])-1</f>
        <v>0.115236051502146</v>
      </c>
      <c r="AI134">
        <v>16.695278969956998</v>
      </c>
      <c r="AJ134">
        <v>136.54822335025301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0.19</v>
      </c>
      <c r="AM134" t="s">
        <v>10340</v>
      </c>
      <c r="AN134">
        <v>-7.76</v>
      </c>
      <c r="AO134" t="s">
        <v>10339</v>
      </c>
      <c r="AP134">
        <v>8.9721103332975005E-2</v>
      </c>
      <c r="AQ134">
        <f>(Table2[[#This Row],[Sharpe Ratio]]-AVERAGE(Table2[Sharpe Ratio]))/_xlfn.STDEV.P(Table2[Sharpe Ratio])</f>
        <v>0.28019859849051149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1.0027654464648632</v>
      </c>
      <c r="AS134">
        <f>_xlfn.RANK.AVG(Table2[[#This Row],[1Y Return vs Nifty Z-Score]],Table2[1Y Return vs Nifty Z-Score])</f>
        <v>98</v>
      </c>
      <c r="AT134">
        <f>_xlfn.RANK.AVG(Table2[[#This Row],[6M Return vs Nifty Z-Score]],Table2[6M Return vs Nifty Z-Score])</f>
        <v>193</v>
      </c>
      <c r="AU134">
        <f>_xlfn.RANK.AVG(Table2[[#This Row],[Sharpe Ratio Z-Score]],Table2[Sharpe Ratio Z-Score])</f>
        <v>266</v>
      </c>
      <c r="AV134">
        <f>(Table2[[#This Row],[Rank 1Y]]+Table2[[#This Row],[Rank 6M]]+Table2[[#This Row],[Rank Sharpe]])/3</f>
        <v>185.66666666666666</v>
      </c>
    </row>
    <row r="135" spans="1:48" x14ac:dyDescent="0.3">
      <c r="A135" t="s">
        <v>615</v>
      </c>
      <c r="B135" t="s">
        <v>616</v>
      </c>
      <c r="C135" t="s">
        <v>10302</v>
      </c>
      <c r="D135" t="s">
        <v>617</v>
      </c>
      <c r="E135">
        <v>30814.2203973</v>
      </c>
      <c r="F135">
        <v>317</v>
      </c>
      <c r="G135">
        <v>104.171080926432</v>
      </c>
      <c r="H135">
        <f>(Table2[[#This Row],[1Y Return vs Nifty]]-AVERAGE(Table2[1Y Return vs Nifty]))/_xlfn.STDEV.P(Table2[1Y Return vs Nifty])</f>
        <v>1.0735888294605236</v>
      </c>
      <c r="I135">
        <v>4.5377406692286604</v>
      </c>
      <c r="J135">
        <f>(Table2[[#This Row],[1M Return vs Nifty]]-AVERAGE(Table2[1M Return vs Nifty]))/_xlfn.STDEV.P(Table2[1M Return vs Nifty])</f>
        <v>7.8911305637313439E-2</v>
      </c>
      <c r="K135">
        <v>16.551002652767</v>
      </c>
      <c r="L135">
        <f>(Table2[[#This Row],[6M Return vs Nifty]]-AVERAGE(Table2[6M Return vs Nifty]))/_xlfn.STDEV.P(Table2[6M Return vs Nifty])</f>
        <v>0.28908775004087417</v>
      </c>
      <c r="M135">
        <v>-1.8039034790703801</v>
      </c>
      <c r="N135">
        <f>(Table2[[#This Row],[1W Return vs Nifty]]-AVERAGE(Table2[1W Return vs Nifty]))/_xlfn.STDEV.P(Table2[1W Return vs Nifty])</f>
        <v>-0.37250174479183223</v>
      </c>
      <c r="O135">
        <v>311.98</v>
      </c>
      <c r="P135">
        <v>319.90508284423498</v>
      </c>
      <c r="Q135">
        <v>285.52316833288597</v>
      </c>
      <c r="R135">
        <v>57.721665986951898</v>
      </c>
      <c r="S135" s="2">
        <f>(Table2[[#This Row],[Close Price]]-Table2[[#This Row],[20D EMA]])/Table2[[#This Row],[20D EMA]]</f>
        <v>1.6090775049682614E-2</v>
      </c>
      <c r="T135" s="2">
        <f>(Table2[[#This Row],[Close Price]]-Table2[[#This Row],[50D EMA]])/Table2[[#This Row],[50D EMA]]</f>
        <v>-9.0810774821277127E-3</v>
      </c>
      <c r="U135" s="2">
        <f>(Table2[[#This Row],[Close Price]]-Table2[[#This Row],[200D EMA]])/Table2[[#This Row],[200D EMA]]</f>
        <v>0.11024265334018638</v>
      </c>
      <c r="V135">
        <v>0.97728440305543396</v>
      </c>
      <c r="W135">
        <v>315.25</v>
      </c>
      <c r="X135">
        <v>320.89999999999998</v>
      </c>
      <c r="Y135">
        <v>315</v>
      </c>
      <c r="Z135">
        <v>328.1</v>
      </c>
      <c r="AA135">
        <v>282.10000000000002</v>
      </c>
      <c r="AB135">
        <v>329.7</v>
      </c>
      <c r="AC135" s="2">
        <f>(Table2[[#This Row],[Close Price]]/Table2[[#This Row],[Day Low]])-1</f>
        <v>5.5511498810467685E-3</v>
      </c>
      <c r="AD135" s="2">
        <f>(Table2[[#This Row],[Day High]]/Table2[[#This Row],[Close Price]])-1</f>
        <v>1.2302839116719255E-2</v>
      </c>
      <c r="AE135" s="2">
        <f>(Table2[[#This Row],[Close Price]]/Table2[[#This Row],[Current Week Low]])-1</f>
        <v>6.3492063492063266E-3</v>
      </c>
      <c r="AF135" s="2">
        <f>(Table2[[#This Row],[Current Week High]]/Table2[[#This Row],[Close Price]])-1</f>
        <v>3.5015772870662598E-2</v>
      </c>
      <c r="AG135" s="2">
        <f>(Table2[[#This Row],[Close Price]]/Table2[[#This Row],[Current Month Low]])-1</f>
        <v>0.1237149946827365</v>
      </c>
      <c r="AH135" s="2">
        <f>(Table2[[#This Row],[Current Month High]]/Table2[[#This Row],[Close Price]])-1</f>
        <v>4.006309148264986E-2</v>
      </c>
      <c r="AI135">
        <v>31.167192429021998</v>
      </c>
      <c r="AJ135">
        <v>134.64100666173201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-7.0000000000000007E-2</v>
      </c>
      <c r="AM135" t="s">
        <v>10339</v>
      </c>
      <c r="AN135">
        <v>2.21</v>
      </c>
      <c r="AO135" t="s">
        <v>10340</v>
      </c>
      <c r="AP135">
        <v>0.103651647294249</v>
      </c>
      <c r="AQ135">
        <f>(Table2[[#This Row],[Sharpe Ratio]]-AVERAGE(Table2[Sharpe Ratio]))/_xlfn.STDEV.P(Table2[Sharpe Ratio])</f>
        <v>0.43969305786613838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97</v>
      </c>
      <c r="AT135">
        <f>_xlfn.RANK.AVG(Table2[[#This Row],[6M Return vs Nifty Z-Score]],Table2[6M Return vs Nifty Z-Score])</f>
        <v>238</v>
      </c>
      <c r="AU135">
        <f>_xlfn.RANK.AVG(Table2[[#This Row],[Sharpe Ratio Z-Score]],Table2[Sharpe Ratio Z-Score])</f>
        <v>228</v>
      </c>
      <c r="AV135">
        <f>(Table2[[#This Row],[Rank 1Y]]+Table2[[#This Row],[Rank 6M]]+Table2[[#This Row],[Rank Sharpe]])/3</f>
        <v>187.66666666666666</v>
      </c>
    </row>
    <row r="136" spans="1:48" x14ac:dyDescent="0.3">
      <c r="A136" t="s">
        <v>745</v>
      </c>
      <c r="B136" t="s">
        <v>746</v>
      </c>
      <c r="C136" t="s">
        <v>10304</v>
      </c>
      <c r="D136" t="s">
        <v>747</v>
      </c>
      <c r="E136">
        <v>22152.744646629999</v>
      </c>
      <c r="F136">
        <v>327.14999999999998</v>
      </c>
      <c r="G136">
        <v>83.001058768528395</v>
      </c>
      <c r="H136">
        <f>(Table2[[#This Row],[1Y Return vs Nifty]]-AVERAGE(Table2[1Y Return vs Nifty]))/_xlfn.STDEV.P(Table2[1Y Return vs Nifty])</f>
        <v>0.75148247832011961</v>
      </c>
      <c r="I136">
        <v>30.418226710672101</v>
      </c>
      <c r="J136">
        <f>(Table2[[#This Row],[1M Return vs Nifty]]-AVERAGE(Table2[1M Return vs Nifty]))/_xlfn.STDEV.P(Table2[1M Return vs Nifty])</f>
        <v>2.3173420189945735</v>
      </c>
      <c r="K136">
        <v>52.334407794317201</v>
      </c>
      <c r="L136">
        <f>(Table2[[#This Row],[6M Return vs Nifty]]-AVERAGE(Table2[6M Return vs Nifty]))/_xlfn.STDEV.P(Table2[6M Return vs Nifty])</f>
        <v>1.494507835918492</v>
      </c>
      <c r="M136">
        <v>12.7429763211844</v>
      </c>
      <c r="N136">
        <f>(Table2[[#This Row],[1W Return vs Nifty]]-AVERAGE(Table2[1W Return vs Nifty]))/_xlfn.STDEV.P(Table2[1W Return vs Nifty])</f>
        <v>2.6822810394958818</v>
      </c>
      <c r="O136">
        <v>289.13</v>
      </c>
      <c r="P136">
        <v>258.880077395836</v>
      </c>
      <c r="Q136">
        <v>210.27798313861101</v>
      </c>
      <c r="R136">
        <v>67.016708933132705</v>
      </c>
      <c r="S136" s="2">
        <f>(Table2[[#This Row],[Close Price]]-Table2[[#This Row],[20D EMA]])/Table2[[#This Row],[20D EMA]]</f>
        <v>0.1314979421021685</v>
      </c>
      <c r="T136" s="2">
        <f>(Table2[[#This Row],[Close Price]]-Table2[[#This Row],[50D EMA]])/Table2[[#This Row],[50D EMA]]</f>
        <v>0.26371253937697592</v>
      </c>
      <c r="U136" s="2">
        <f>(Table2[[#This Row],[Close Price]]-Table2[[#This Row],[200D EMA]])/Table2[[#This Row],[200D EMA]]</f>
        <v>0.55579768797929407</v>
      </c>
      <c r="V136">
        <v>1.84013885304083</v>
      </c>
      <c r="W136">
        <v>317.14999999999998</v>
      </c>
      <c r="X136">
        <v>329.7</v>
      </c>
      <c r="Y136">
        <v>305.55</v>
      </c>
      <c r="Z136">
        <v>343.9</v>
      </c>
      <c r="AA136">
        <v>272.25</v>
      </c>
      <c r="AB136">
        <v>343.9</v>
      </c>
      <c r="AC136" s="2">
        <f>(Table2[[#This Row],[Close Price]]/Table2[[#This Row],[Day Low]])-1</f>
        <v>3.1530821377896867E-2</v>
      </c>
      <c r="AD136" s="2">
        <f>(Table2[[#This Row],[Day High]]/Table2[[#This Row],[Close Price]])-1</f>
        <v>7.7945896377809021E-3</v>
      </c>
      <c r="AE136" s="2">
        <f>(Table2[[#This Row],[Close Price]]/Table2[[#This Row],[Current Week Low]])-1</f>
        <v>7.0692194403534581E-2</v>
      </c>
      <c r="AF136" s="2">
        <f>(Table2[[#This Row],[Current Week High]]/Table2[[#This Row],[Close Price]])-1</f>
        <v>5.1199755463854579E-2</v>
      </c>
      <c r="AG136" s="2">
        <f>(Table2[[#This Row],[Close Price]]/Table2[[#This Row],[Current Month Low]])-1</f>
        <v>0.20165289256198338</v>
      </c>
      <c r="AH136" s="2">
        <f>(Table2[[#This Row],[Current Month High]]/Table2[[#This Row],[Close Price]])-1</f>
        <v>5.1199755463854579E-2</v>
      </c>
      <c r="AI136">
        <v>5.1199755463854499</v>
      </c>
      <c r="AJ136">
        <v>120.60013486176599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0.39</v>
      </c>
      <c r="AM136" t="s">
        <v>10340</v>
      </c>
      <c r="AN136">
        <v>10.02</v>
      </c>
      <c r="AO136" t="s">
        <v>10340</v>
      </c>
      <c r="AP136">
        <v>5.3783730856992E-2</v>
      </c>
      <c r="AQ136">
        <f>(Table2[[#This Row],[Sharpe Ratio]]-AVERAGE(Table2[Sharpe Ratio]))/_xlfn.STDEV.P(Table2[Sharpe Ratio])</f>
        <v>-0.13125782491775653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7.1143555478113107</v>
      </c>
      <c r="AS136">
        <f>_xlfn.RANK.AVG(Table2[[#This Row],[1Y Return vs Nifty Z-Score]],Table2[1Y Return vs Nifty Z-Score])</f>
        <v>130</v>
      </c>
      <c r="AT136">
        <f>_xlfn.RANK.AVG(Table2[[#This Row],[6M Return vs Nifty Z-Score]],Table2[6M Return vs Nifty Z-Score])</f>
        <v>57</v>
      </c>
      <c r="AU136">
        <f>_xlfn.RANK.AVG(Table2[[#This Row],[Sharpe Ratio Z-Score]],Table2[Sharpe Ratio Z-Score])</f>
        <v>378</v>
      </c>
      <c r="AV136">
        <f>(Table2[[#This Row],[Rank 1Y]]+Table2[[#This Row],[Rank 6M]]+Table2[[#This Row],[Rank Sharpe]])/3</f>
        <v>188.33333333333334</v>
      </c>
    </row>
    <row r="137" spans="1:48" x14ac:dyDescent="0.3">
      <c r="A137" t="s">
        <v>171</v>
      </c>
      <c r="B137" t="s">
        <v>172</v>
      </c>
      <c r="C137" t="s">
        <v>10293</v>
      </c>
      <c r="D137" t="s">
        <v>173</v>
      </c>
      <c r="E137">
        <v>155645.28530909499</v>
      </c>
      <c r="F137">
        <v>236.15</v>
      </c>
      <c r="G137">
        <v>78.701246262194104</v>
      </c>
      <c r="H137">
        <f>(Table2[[#This Row],[1Y Return vs Nifty]]-AVERAGE(Table2[1Y Return vs Nifty]))/_xlfn.STDEV.P(Table2[1Y Return vs Nifty])</f>
        <v>0.68605992435807095</v>
      </c>
      <c r="I137">
        <v>8.0116042917330308</v>
      </c>
      <c r="J137">
        <f>(Table2[[#This Row],[1M Return vs Nifty]]-AVERAGE(Table2[1M Return vs Nifty]))/_xlfn.STDEV.P(Table2[1M Return vs Nifty])</f>
        <v>0.37936945832332841</v>
      </c>
      <c r="K137">
        <v>18.6653648945592</v>
      </c>
      <c r="L137">
        <f>(Table2[[#This Row],[6M Return vs Nifty]]-AVERAGE(Table2[6M Return vs Nifty]))/_xlfn.STDEV.P(Table2[6M Return vs Nifty])</f>
        <v>0.36031335601648068</v>
      </c>
      <c r="M137">
        <v>1.22989404653232</v>
      </c>
      <c r="N137">
        <f>(Table2[[#This Row],[1W Return vs Nifty]]-AVERAGE(Table2[1W Return vs Nifty]))/_xlfn.STDEV.P(Table2[1W Return vs Nifty])</f>
        <v>0.26458281076100032</v>
      </c>
      <c r="O137">
        <v>231.08</v>
      </c>
      <c r="P137">
        <v>224.453096948243</v>
      </c>
      <c r="Q137">
        <v>190.01708018530999</v>
      </c>
      <c r="R137">
        <v>59.4809370682487</v>
      </c>
      <c r="S137" s="2">
        <f>(Table2[[#This Row],[Close Price]]-Table2[[#This Row],[20D EMA]])/Table2[[#This Row],[20D EMA]]</f>
        <v>2.194045352258955E-2</v>
      </c>
      <c r="T137" s="2">
        <f>(Table2[[#This Row],[Close Price]]-Table2[[#This Row],[50D EMA]])/Table2[[#This Row],[50D EMA]]</f>
        <v>5.2112905594945802E-2</v>
      </c>
      <c r="U137" s="2">
        <f>(Table2[[#This Row],[Close Price]]-Table2[[#This Row],[200D EMA]])/Table2[[#This Row],[200D EMA]]</f>
        <v>0.24278301597782628</v>
      </c>
      <c r="V137">
        <v>0.524724354483038</v>
      </c>
      <c r="W137">
        <v>235.35</v>
      </c>
      <c r="X137">
        <v>238.79</v>
      </c>
      <c r="Y137">
        <v>233.53</v>
      </c>
      <c r="Z137">
        <v>241.65</v>
      </c>
      <c r="AA137">
        <v>221</v>
      </c>
      <c r="AB137">
        <v>243.95</v>
      </c>
      <c r="AC137" s="2">
        <f>(Table2[[#This Row],[Close Price]]/Table2[[#This Row],[Day Low]])-1</f>
        <v>3.3991926917358306E-3</v>
      </c>
      <c r="AD137" s="2">
        <f>(Table2[[#This Row],[Day High]]/Table2[[#This Row],[Close Price]])-1</f>
        <v>1.1179335168325144E-2</v>
      </c>
      <c r="AE137" s="2">
        <f>(Table2[[#This Row],[Close Price]]/Table2[[#This Row],[Current Week Low]])-1</f>
        <v>1.1219115317089967E-2</v>
      </c>
      <c r="AF137" s="2">
        <f>(Table2[[#This Row],[Current Week High]]/Table2[[#This Row],[Close Price]])-1</f>
        <v>2.3290281600677476E-2</v>
      </c>
      <c r="AG137" s="2">
        <f>(Table2[[#This Row],[Close Price]]/Table2[[#This Row],[Current Month Low]])-1</f>
        <v>6.8552036199095001E-2</v>
      </c>
      <c r="AH137" s="2">
        <f>(Table2[[#This Row],[Current Month High]]/Table2[[#This Row],[Close Price]])-1</f>
        <v>3.302985390641533E-2</v>
      </c>
      <c r="AI137">
        <v>4.2981156044886699</v>
      </c>
      <c r="AJ137">
        <v>110.19136626613199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7.0000000000000007E-2</v>
      </c>
      <c r="AM137" t="s">
        <v>10340</v>
      </c>
      <c r="AN137">
        <v>-0.36</v>
      </c>
      <c r="AO137" t="s">
        <v>10339</v>
      </c>
      <c r="AP137">
        <v>0.10952360134858199</v>
      </c>
      <c r="AQ137">
        <f>(Table2[[#This Row],[Sharpe Ratio]]-AVERAGE(Table2[Sharpe Ratio]))/_xlfn.STDEV.P(Table2[Sharpe Ratio])</f>
        <v>0.50692260324339666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2.1972481527022771</v>
      </c>
      <c r="AS137">
        <f>_xlfn.RANK.AVG(Table2[[#This Row],[1Y Return vs Nifty Z-Score]],Table2[1Y Return vs Nifty Z-Score])</f>
        <v>139</v>
      </c>
      <c r="AT137">
        <f>_xlfn.RANK.AVG(Table2[[#This Row],[6M Return vs Nifty Z-Score]],Table2[6M Return vs Nifty Z-Score])</f>
        <v>219</v>
      </c>
      <c r="AU137">
        <f>_xlfn.RANK.AVG(Table2[[#This Row],[Sharpe Ratio Z-Score]],Table2[Sharpe Ratio Z-Score])</f>
        <v>213</v>
      </c>
      <c r="AV137">
        <f>(Table2[[#This Row],[Rank 1Y]]+Table2[[#This Row],[Rank 6M]]+Table2[[#This Row],[Rank Sharpe]])/3</f>
        <v>190.33333333333334</v>
      </c>
    </row>
    <row r="138" spans="1:48" x14ac:dyDescent="0.3">
      <c r="A138" t="s">
        <v>969</v>
      </c>
      <c r="B138" t="s">
        <v>970</v>
      </c>
      <c r="C138" t="s">
        <v>10295</v>
      </c>
      <c r="D138" t="s">
        <v>248</v>
      </c>
      <c r="E138">
        <v>14907.392592624999</v>
      </c>
      <c r="F138">
        <v>3752.6</v>
      </c>
      <c r="G138">
        <v>136.08885737686899</v>
      </c>
      <c r="H138">
        <f>(Table2[[#This Row],[1Y Return vs Nifty]]-AVERAGE(Table2[1Y Return vs Nifty]))/_xlfn.STDEV.P(Table2[1Y Return vs Nifty])</f>
        <v>1.5592245284825534</v>
      </c>
      <c r="I138">
        <v>-6.4352065619458401</v>
      </c>
      <c r="J138">
        <f>(Table2[[#This Row],[1M Return vs Nifty]]-AVERAGE(Table2[1M Return vs Nifty]))/_xlfn.STDEV.P(Table2[1M Return vs Nifty])</f>
        <v>-0.87015054965308258</v>
      </c>
      <c r="K138">
        <v>-9.5659778278923895</v>
      </c>
      <c r="L138">
        <f>(Table2[[#This Row],[6M Return vs Nifty]]-AVERAGE(Table2[6M Return vs Nifty]))/_xlfn.STDEV.P(Table2[6M Return vs Nifty])</f>
        <v>-0.59070367085173936</v>
      </c>
      <c r="M138">
        <v>-3.9645303706750701</v>
      </c>
      <c r="N138">
        <f>(Table2[[#This Row],[1W Return vs Nifty]]-AVERAGE(Table2[1W Return vs Nifty]))/_xlfn.STDEV.P(Table2[1W Return vs Nifty])</f>
        <v>-0.82622418715555368</v>
      </c>
      <c r="O138">
        <v>3679.08</v>
      </c>
      <c r="P138">
        <v>3774.4728529263398</v>
      </c>
      <c r="Q138">
        <v>3323.58782495475</v>
      </c>
      <c r="R138">
        <v>37.491546935697698</v>
      </c>
      <c r="S138" s="2">
        <f>(Table2[[#This Row],[Close Price]]-Table2[[#This Row],[20D EMA]])/Table2[[#This Row],[20D EMA]]</f>
        <v>1.9983256683736145E-2</v>
      </c>
      <c r="T138" s="2">
        <f>(Table2[[#This Row],[Close Price]]-Table2[[#This Row],[50D EMA]])/Table2[[#This Row],[50D EMA]]</f>
        <v>-5.7949424406064818E-3</v>
      </c>
      <c r="U138" s="2">
        <f>(Table2[[#This Row],[Close Price]]-Table2[[#This Row],[200D EMA]])/Table2[[#This Row],[200D EMA]]</f>
        <v>0.12908104062244566</v>
      </c>
      <c r="V138">
        <v>0.69948620796166106</v>
      </c>
      <c r="W138">
        <v>3600</v>
      </c>
      <c r="X138">
        <v>3898</v>
      </c>
      <c r="Y138">
        <v>3580.35</v>
      </c>
      <c r="Z138">
        <v>3898</v>
      </c>
      <c r="AA138">
        <v>3543</v>
      </c>
      <c r="AB138">
        <v>3898</v>
      </c>
      <c r="AC138" s="2">
        <f>(Table2[[#This Row],[Close Price]]/Table2[[#This Row],[Day Low]])-1</f>
        <v>4.2388888888888809E-2</v>
      </c>
      <c r="AD138" s="2">
        <f>(Table2[[#This Row],[Day High]]/Table2[[#This Row],[Close Price]])-1</f>
        <v>3.8746469114747217E-2</v>
      </c>
      <c r="AE138" s="2">
        <f>(Table2[[#This Row],[Close Price]]/Table2[[#This Row],[Current Week Low]])-1</f>
        <v>4.8109821665479613E-2</v>
      </c>
      <c r="AF138" s="2">
        <f>(Table2[[#This Row],[Current Week High]]/Table2[[#This Row],[Close Price]])-1</f>
        <v>3.8746469114747217E-2</v>
      </c>
      <c r="AG138" s="2">
        <f>(Table2[[#This Row],[Close Price]]/Table2[[#This Row],[Current Month Low]])-1</f>
        <v>5.9158904882867569E-2</v>
      </c>
      <c r="AH138" s="2">
        <f>(Table2[[#This Row],[Current Month High]]/Table2[[#This Row],[Close Price]])-1</f>
        <v>3.8746469114747217E-2</v>
      </c>
      <c r="AI138">
        <v>14.585887118264599</v>
      </c>
      <c r="AJ138">
        <v>177.764618800888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-0.16</v>
      </c>
      <c r="AM138" t="s">
        <v>10339</v>
      </c>
      <c r="AN138">
        <v>1.0900000000000001</v>
      </c>
      <c r="AO138" t="s">
        <v>10340</v>
      </c>
      <c r="AP138">
        <v>0.26260370898770002</v>
      </c>
      <c r="AQ138">
        <f>(Table2[[#This Row],[Sharpe Ratio]]-AVERAGE(Table2[Sharpe Ratio]))/_xlfn.STDEV.P(Table2[Sharpe Ratio])</f>
        <v>2.2595769918255804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54</v>
      </c>
      <c r="AT138">
        <f>_xlfn.RANK.AVG(Table2[[#This Row],[6M Return vs Nifty Z-Score]],Table2[6M Return vs Nifty Z-Score])</f>
        <v>514</v>
      </c>
      <c r="AU138">
        <f>_xlfn.RANK.AVG(Table2[[#This Row],[Sharpe Ratio Z-Score]],Table2[Sharpe Ratio Z-Score])</f>
        <v>7</v>
      </c>
      <c r="AV138">
        <f>(Table2[[#This Row],[Rank 1Y]]+Table2[[#This Row],[Rank 6M]]+Table2[[#This Row],[Rank Sharpe]])/3</f>
        <v>191.66666666666666</v>
      </c>
    </row>
    <row r="139" spans="1:48" x14ac:dyDescent="0.3">
      <c r="A139" t="s">
        <v>757</v>
      </c>
      <c r="B139" t="s">
        <v>758</v>
      </c>
      <c r="C139" t="s">
        <v>10296</v>
      </c>
      <c r="D139" t="s">
        <v>653</v>
      </c>
      <c r="E139">
        <v>21601.071312144999</v>
      </c>
      <c r="F139">
        <v>1281.2</v>
      </c>
      <c r="G139">
        <v>25.127769214307602</v>
      </c>
      <c r="H139">
        <f>(Table2[[#This Row],[1Y Return vs Nifty]]-AVERAGE(Table2[1Y Return vs Nifty]))/_xlfn.STDEV.P(Table2[1Y Return vs Nifty])</f>
        <v>-0.12907182567443568</v>
      </c>
      <c r="I139">
        <v>-8.6005775060723195</v>
      </c>
      <c r="J139">
        <f>(Table2[[#This Row],[1M Return vs Nifty]]-AVERAGE(Table2[1M Return vs Nifty]))/_xlfn.STDEV.P(Table2[1M Return vs Nifty])</f>
        <v>-1.0574357814444166</v>
      </c>
      <c r="K139">
        <v>58.402072129484402</v>
      </c>
      <c r="L139">
        <f>(Table2[[#This Row],[6M Return vs Nifty]]-AVERAGE(Table2[6M Return vs Nifty]))/_xlfn.STDEV.P(Table2[6M Return vs Nifty])</f>
        <v>1.6989066189588737</v>
      </c>
      <c r="M139">
        <v>1.95850123443876</v>
      </c>
      <c r="N139">
        <f>(Table2[[#This Row],[1W Return vs Nifty]]-AVERAGE(Table2[1W Return vs Nifty]))/_xlfn.STDEV.P(Table2[1W Return vs Nifty])</f>
        <v>0.41758721615148786</v>
      </c>
      <c r="O139">
        <v>1254.6199999999999</v>
      </c>
      <c r="P139">
        <v>1261.0384190862301</v>
      </c>
      <c r="Q139">
        <v>1050.6192406753701</v>
      </c>
      <c r="R139">
        <v>55.994735941525597</v>
      </c>
      <c r="S139" s="2">
        <f>(Table2[[#This Row],[Close Price]]-Table2[[#This Row],[20D EMA]])/Table2[[#This Row],[20D EMA]]</f>
        <v>2.1185697661443431E-2</v>
      </c>
      <c r="T139" s="2">
        <f>(Table2[[#This Row],[Close Price]]-Table2[[#This Row],[50D EMA]])/Table2[[#This Row],[50D EMA]]</f>
        <v>1.5988078244578298E-2</v>
      </c>
      <c r="U139" s="2">
        <f>(Table2[[#This Row],[Close Price]]-Table2[[#This Row],[200D EMA]])/Table2[[#This Row],[200D EMA]]</f>
        <v>0.21947128930972712</v>
      </c>
      <c r="V139">
        <v>0.65742144640018296</v>
      </c>
      <c r="W139">
        <v>1252</v>
      </c>
      <c r="X139">
        <v>1300</v>
      </c>
      <c r="Y139">
        <v>1211.3499999999999</v>
      </c>
      <c r="Z139">
        <v>1300</v>
      </c>
      <c r="AA139">
        <v>1106</v>
      </c>
      <c r="AB139">
        <v>1312.95</v>
      </c>
      <c r="AC139" s="2">
        <f>(Table2[[#This Row],[Close Price]]/Table2[[#This Row],[Day Low]])-1</f>
        <v>2.3322683706070269E-2</v>
      </c>
      <c r="AD139" s="2">
        <f>(Table2[[#This Row],[Day High]]/Table2[[#This Row],[Close Price]])-1</f>
        <v>1.4673743365594794E-2</v>
      </c>
      <c r="AE139" s="2">
        <f>(Table2[[#This Row],[Close Price]]/Table2[[#This Row],[Current Week Low]])-1</f>
        <v>5.7662938044330758E-2</v>
      </c>
      <c r="AF139" s="2">
        <f>(Table2[[#This Row],[Current Week High]]/Table2[[#This Row],[Close Price]])-1</f>
        <v>1.4673743365594794E-2</v>
      </c>
      <c r="AG139" s="2">
        <f>(Table2[[#This Row],[Close Price]]/Table2[[#This Row],[Current Month Low]])-1</f>
        <v>0.15840867992766738</v>
      </c>
      <c r="AH139" s="2">
        <f>(Table2[[#This Row],[Current Month High]]/Table2[[#This Row],[Close Price]])-1</f>
        <v>2.478145488604433E-2</v>
      </c>
      <c r="AI139">
        <v>16.687480487043299</v>
      </c>
      <c r="AJ139">
        <v>96.729366602687094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0.03</v>
      </c>
      <c r="AM139" t="s">
        <v>10340</v>
      </c>
      <c r="AN139">
        <v>6.5</v>
      </c>
      <c r="AO139" t="s">
        <v>10340</v>
      </c>
      <c r="AP139">
        <v>0.11414548098057101</v>
      </c>
      <c r="AQ139">
        <f>(Table2[[#This Row],[Sharpe Ratio]]-AVERAGE(Table2[Sharpe Ratio]))/_xlfn.STDEV.P(Table2[Sharpe Ratio])</f>
        <v>0.55983971798439869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328</v>
      </c>
      <c r="AT139">
        <f>_xlfn.RANK.AVG(Table2[[#This Row],[6M Return vs Nifty Z-Score]],Table2[6M Return vs Nifty Z-Score])</f>
        <v>45</v>
      </c>
      <c r="AU139">
        <f>_xlfn.RANK.AVG(Table2[[#This Row],[Sharpe Ratio Z-Score]],Table2[Sharpe Ratio Z-Score])</f>
        <v>205</v>
      </c>
      <c r="AV139">
        <f>(Table2[[#This Row],[Rank 1Y]]+Table2[[#This Row],[Rank 6M]]+Table2[[#This Row],[Rank Sharpe]])/3</f>
        <v>192.66666666666666</v>
      </c>
    </row>
    <row r="140" spans="1:48" x14ac:dyDescent="0.3">
      <c r="A140" t="s">
        <v>1505</v>
      </c>
      <c r="B140" t="s">
        <v>1506</v>
      </c>
      <c r="C140" t="s">
        <v>10293</v>
      </c>
      <c r="D140" t="s">
        <v>297</v>
      </c>
      <c r="E140">
        <v>6634.2271775999998</v>
      </c>
      <c r="F140">
        <v>1350.3</v>
      </c>
      <c r="G140">
        <v>90.824612395938999</v>
      </c>
      <c r="H140">
        <f>(Table2[[#This Row],[1Y Return vs Nifty]]-AVERAGE(Table2[1Y Return vs Nifty]))/_xlfn.STDEV.P(Table2[1Y Return vs Nifty])</f>
        <v>0.87051949647154758</v>
      </c>
      <c r="I140">
        <v>16.833794296478501</v>
      </c>
      <c r="J140">
        <f>(Table2[[#This Row],[1M Return vs Nifty]]-AVERAGE(Table2[1M Return vs Nifty]))/_xlfn.STDEV.P(Table2[1M Return vs Nifty])</f>
        <v>1.1424100377804787</v>
      </c>
      <c r="K140">
        <v>26.5875321956585</v>
      </c>
      <c r="L140">
        <f>(Table2[[#This Row],[6M Return vs Nifty]]-AVERAGE(Table2[6M Return vs Nifty]))/_xlfn.STDEV.P(Table2[6M Return vs Nifty])</f>
        <v>0.62718397804511039</v>
      </c>
      <c r="M140">
        <v>-2.4756108795599698</v>
      </c>
      <c r="N140">
        <f>(Table2[[#This Row],[1W Return vs Nifty]]-AVERAGE(Table2[1W Return vs Nifty]))/_xlfn.STDEV.P(Table2[1W Return vs Nifty])</f>
        <v>-0.51355743723374769</v>
      </c>
      <c r="O140">
        <v>1260.3499999999999</v>
      </c>
      <c r="P140">
        <v>1187.2244944208601</v>
      </c>
      <c r="Q140">
        <v>962.15544464920697</v>
      </c>
      <c r="R140">
        <v>70.469902499410196</v>
      </c>
      <c r="S140" s="2">
        <f>(Table2[[#This Row],[Close Price]]-Table2[[#This Row],[20D EMA]])/Table2[[#This Row],[20D EMA]]</f>
        <v>7.1369064148847583E-2</v>
      </c>
      <c r="T140" s="2">
        <f>(Table2[[#This Row],[Close Price]]-Table2[[#This Row],[50D EMA]])/Table2[[#This Row],[50D EMA]]</f>
        <v>0.13735860938304656</v>
      </c>
      <c r="U140" s="2">
        <f>(Table2[[#This Row],[Close Price]]-Table2[[#This Row],[200D EMA]])/Table2[[#This Row],[200D EMA]]</f>
        <v>0.40341148356989959</v>
      </c>
      <c r="V140">
        <v>1.17083327435338</v>
      </c>
      <c r="W140">
        <v>1331.3</v>
      </c>
      <c r="X140">
        <v>1375</v>
      </c>
      <c r="Y140">
        <v>1313.85</v>
      </c>
      <c r="Z140">
        <v>1375</v>
      </c>
      <c r="AA140">
        <v>1065.45</v>
      </c>
      <c r="AB140">
        <v>1388</v>
      </c>
      <c r="AC140" s="2">
        <f>(Table2[[#This Row],[Close Price]]/Table2[[#This Row],[Day Low]])-1</f>
        <v>1.4271764440772161E-2</v>
      </c>
      <c r="AD140" s="2">
        <f>(Table2[[#This Row],[Day High]]/Table2[[#This Row],[Close Price]])-1</f>
        <v>1.8292231355995003E-2</v>
      </c>
      <c r="AE140" s="2">
        <f>(Table2[[#This Row],[Close Price]]/Table2[[#This Row],[Current Week Low]])-1</f>
        <v>2.7742893024317983E-2</v>
      </c>
      <c r="AF140" s="2">
        <f>(Table2[[#This Row],[Current Week High]]/Table2[[#This Row],[Close Price]])-1</f>
        <v>1.8292231355995003E-2</v>
      </c>
      <c r="AG140" s="2">
        <f>(Table2[[#This Row],[Close Price]]/Table2[[#This Row],[Current Month Low]])-1</f>
        <v>0.26735182317330697</v>
      </c>
      <c r="AH140" s="2">
        <f>(Table2[[#This Row],[Current Month High]]/Table2[[#This Row],[Close Price]])-1</f>
        <v>2.7919721543360865E-2</v>
      </c>
      <c r="AI140">
        <v>2.7919721543360798</v>
      </c>
      <c r="AJ140">
        <v>158.65338569102499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0.32</v>
      </c>
      <c r="AM140" t="s">
        <v>10340</v>
      </c>
      <c r="AN140">
        <v>11.6</v>
      </c>
      <c r="AO140" t="s">
        <v>10340</v>
      </c>
      <c r="AP140">
        <v>7.9516095761292996E-2</v>
      </c>
      <c r="AQ140">
        <f>(Table2[[#This Row],[Sharpe Ratio]]-AVERAGE(Table2[Sharpe Ratio]))/_xlfn.STDEV.P(Table2[Sharpe Ratio])</f>
        <v>0.16335878447504013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2.2899148595384293</v>
      </c>
      <c r="AS140">
        <f>_xlfn.RANK.AVG(Table2[[#This Row],[1Y Return vs Nifty Z-Score]],Table2[1Y Return vs Nifty Z-Score])</f>
        <v>114</v>
      </c>
      <c r="AT140">
        <f>_xlfn.RANK.AVG(Table2[[#This Row],[6M Return vs Nifty Z-Score]],Table2[6M Return vs Nifty Z-Score])</f>
        <v>170</v>
      </c>
      <c r="AU140">
        <f>_xlfn.RANK.AVG(Table2[[#This Row],[Sharpe Ratio Z-Score]],Table2[Sharpe Ratio Z-Score])</f>
        <v>296</v>
      </c>
      <c r="AV140">
        <f>(Table2[[#This Row],[Rank 1Y]]+Table2[[#This Row],[Rank 6M]]+Table2[[#This Row],[Rank Sharpe]])/3</f>
        <v>193.33333333333334</v>
      </c>
    </row>
    <row r="141" spans="1:48" x14ac:dyDescent="0.3">
      <c r="A141" t="s">
        <v>104</v>
      </c>
      <c r="B141" t="s">
        <v>105</v>
      </c>
      <c r="C141" t="s">
        <v>10300</v>
      </c>
      <c r="D141" t="s">
        <v>106</v>
      </c>
      <c r="E141">
        <v>273029.42597531999</v>
      </c>
      <c r="F141">
        <v>9852</v>
      </c>
      <c r="G141">
        <v>85.946351794288503</v>
      </c>
      <c r="H141">
        <f>(Table2[[#This Row],[1Y Return vs Nifty]]-AVERAGE(Table2[1Y Return vs Nifty]))/_xlfn.STDEV.P(Table2[1Y Return vs Nifty])</f>
        <v>0.79629573276504628</v>
      </c>
      <c r="I141">
        <v>3.6190989023913098</v>
      </c>
      <c r="J141">
        <f>(Table2[[#This Row],[1M Return vs Nifty]]-AVERAGE(Table2[1M Return vs Nifty]))/_xlfn.STDEV.P(Table2[1M Return vs Nifty])</f>
        <v>-5.4299603880827887E-4</v>
      </c>
      <c r="K141">
        <v>7.3648798613560302</v>
      </c>
      <c r="L141">
        <f>(Table2[[#This Row],[6M Return vs Nifty]]-AVERAGE(Table2[6M Return vs Nifty]))/_xlfn.STDEV.P(Table2[6M Return vs Nifty])</f>
        <v>-2.0361193688834951E-2</v>
      </c>
      <c r="M141">
        <v>-1.8145766727225201</v>
      </c>
      <c r="N141">
        <f>(Table2[[#This Row],[1W Return vs Nifty]]-AVERAGE(Table2[1W Return vs Nifty]))/_xlfn.STDEV.P(Table2[1W Return vs Nifty])</f>
        <v>-0.37474306998799939</v>
      </c>
      <c r="O141">
        <v>9676.77</v>
      </c>
      <c r="P141">
        <v>9531.5573995897703</v>
      </c>
      <c r="Q141">
        <v>8274.6620205706004</v>
      </c>
      <c r="R141">
        <v>57.5389519444794</v>
      </c>
      <c r="S141" s="2">
        <f>(Table2[[#This Row],[Close Price]]-Table2[[#This Row],[20D EMA]])/Table2[[#This Row],[20D EMA]]</f>
        <v>1.8108315067941014E-2</v>
      </c>
      <c r="T141" s="2">
        <f>(Table2[[#This Row],[Close Price]]-Table2[[#This Row],[50D EMA]])/Table2[[#This Row],[50D EMA]]</f>
        <v>3.3619122980261471E-2</v>
      </c>
      <c r="U141" s="2">
        <f>(Table2[[#This Row],[Close Price]]-Table2[[#This Row],[200D EMA]])/Table2[[#This Row],[200D EMA]]</f>
        <v>0.19062264724627753</v>
      </c>
      <c r="V141">
        <v>0.63000698295103197</v>
      </c>
      <c r="W141">
        <v>9735</v>
      </c>
      <c r="X141">
        <v>9869</v>
      </c>
      <c r="Y141">
        <v>9735</v>
      </c>
      <c r="Z141">
        <v>9944</v>
      </c>
      <c r="AA141">
        <v>9369.2999999999993</v>
      </c>
      <c r="AB141">
        <v>9944</v>
      </c>
      <c r="AC141" s="2">
        <f>(Table2[[#This Row],[Close Price]]/Table2[[#This Row],[Day Low]])-1</f>
        <v>1.2018489984591652E-2</v>
      </c>
      <c r="AD141" s="2">
        <f>(Table2[[#This Row],[Day High]]/Table2[[#This Row],[Close Price]])-1</f>
        <v>1.7255379618350553E-3</v>
      </c>
      <c r="AE141" s="2">
        <f>(Table2[[#This Row],[Close Price]]/Table2[[#This Row],[Current Week Low]])-1</f>
        <v>1.2018489984591652E-2</v>
      </c>
      <c r="AF141" s="2">
        <f>(Table2[[#This Row],[Current Week High]]/Table2[[#This Row],[Close Price]])-1</f>
        <v>9.3382054405197756E-3</v>
      </c>
      <c r="AG141" s="2">
        <f>(Table2[[#This Row],[Close Price]]/Table2[[#This Row],[Current Month Low]])-1</f>
        <v>5.1519323748839385E-2</v>
      </c>
      <c r="AH141" s="2">
        <f>(Table2[[#This Row],[Current Month High]]/Table2[[#This Row],[Close Price]])-1</f>
        <v>9.3382054405197756E-3</v>
      </c>
      <c r="AI141">
        <v>1.89606171335767</v>
      </c>
      <c r="AJ141">
        <v>115.591662563597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-0.01</v>
      </c>
      <c r="AM141" t="s">
        <v>10339</v>
      </c>
      <c r="AN141">
        <v>2.4500000000000002</v>
      </c>
      <c r="AO141" t="s">
        <v>10340</v>
      </c>
      <c r="AP141">
        <v>0.14169571295011399</v>
      </c>
      <c r="AQ141">
        <f>(Table2[[#This Row],[Sharpe Ratio]]-AVERAGE(Table2[Sharpe Ratio]))/_xlfn.STDEV.P(Table2[Sharpe Ratio])</f>
        <v>0.87526956522300681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1.2759180382724102</v>
      </c>
      <c r="AS141">
        <f>_xlfn.RANK.AVG(Table2[[#This Row],[1Y Return vs Nifty Z-Score]],Table2[1Y Return vs Nifty Z-Score])</f>
        <v>124</v>
      </c>
      <c r="AT141">
        <f>_xlfn.RANK.AVG(Table2[[#This Row],[6M Return vs Nifty Z-Score]],Table2[6M Return vs Nifty Z-Score])</f>
        <v>322</v>
      </c>
      <c r="AU141">
        <f>_xlfn.RANK.AVG(Table2[[#This Row],[Sharpe Ratio Z-Score]],Table2[Sharpe Ratio Z-Score])</f>
        <v>141</v>
      </c>
      <c r="AV141">
        <f>(Table2[[#This Row],[Rank 1Y]]+Table2[[#This Row],[Rank 6M]]+Table2[[#This Row],[Rank Sharpe]])/3</f>
        <v>195.66666666666666</v>
      </c>
    </row>
    <row r="142" spans="1:48" x14ac:dyDescent="0.3">
      <c r="A142" t="s">
        <v>1185</v>
      </c>
      <c r="B142" t="s">
        <v>1186</v>
      </c>
      <c r="C142" t="s">
        <v>10298</v>
      </c>
      <c r="D142" t="s">
        <v>46</v>
      </c>
      <c r="E142">
        <v>10063.4657436</v>
      </c>
      <c r="F142">
        <v>6350.4</v>
      </c>
      <c r="G142">
        <v>34.811293499132198</v>
      </c>
      <c r="H142">
        <f>(Table2[[#This Row],[1Y Return vs Nifty]]-AVERAGE(Table2[1Y Return vs Nifty]))/_xlfn.STDEV.P(Table2[1Y Return vs Nifty])</f>
        <v>1.8265038231483739E-2</v>
      </c>
      <c r="I142">
        <v>5.8365761730288304</v>
      </c>
      <c r="J142">
        <f>(Table2[[#This Row],[1M Return vs Nifty]]-AVERAGE(Table2[1M Return vs Nifty]))/_xlfn.STDEV.P(Table2[1M Return vs Nifty])</f>
        <v>0.19124896725037169</v>
      </c>
      <c r="K142">
        <v>12.166589001803301</v>
      </c>
      <c r="L142">
        <f>(Table2[[#This Row],[6M Return vs Nifty]]-AVERAGE(Table2[6M Return vs Nifty]))/_xlfn.STDEV.P(Table2[6M Return vs Nifty])</f>
        <v>0.1413919044733189</v>
      </c>
      <c r="M142">
        <v>14.594342721720199</v>
      </c>
      <c r="N142">
        <f>(Table2[[#This Row],[1W Return vs Nifty]]-AVERAGE(Table2[1W Return vs Nifty]))/_xlfn.STDEV.P(Table2[1W Return vs Nifty])</f>
        <v>3.0710600962710961</v>
      </c>
      <c r="O142">
        <v>5892.43</v>
      </c>
      <c r="P142">
        <v>5634.9628760728101</v>
      </c>
      <c r="Q142">
        <v>4930.66830740158</v>
      </c>
      <c r="R142">
        <v>71.678881653937395</v>
      </c>
      <c r="S142" s="2">
        <f>(Table2[[#This Row],[Close Price]]-Table2[[#This Row],[20D EMA]])/Table2[[#This Row],[20D EMA]]</f>
        <v>7.7721754861746234E-2</v>
      </c>
      <c r="T142" s="2">
        <f>(Table2[[#This Row],[Close Price]]-Table2[[#This Row],[50D EMA]])/Table2[[#This Row],[50D EMA]]</f>
        <v>0.12696394628704299</v>
      </c>
      <c r="U142" s="2">
        <f>(Table2[[#This Row],[Close Price]]-Table2[[#This Row],[200D EMA]])/Table2[[#This Row],[200D EMA]]</f>
        <v>0.28793899814092466</v>
      </c>
      <c r="V142">
        <v>1.2798377964817</v>
      </c>
      <c r="W142">
        <v>6314</v>
      </c>
      <c r="X142">
        <v>6435</v>
      </c>
      <c r="Y142">
        <v>5960</v>
      </c>
      <c r="Z142">
        <v>6435</v>
      </c>
      <c r="AA142">
        <v>5360</v>
      </c>
      <c r="AB142">
        <v>6435</v>
      </c>
      <c r="AC142" s="2">
        <f>(Table2[[#This Row],[Close Price]]/Table2[[#This Row],[Day Low]])-1</f>
        <v>5.7649667405763605E-3</v>
      </c>
      <c r="AD142" s="2">
        <f>(Table2[[#This Row],[Day High]]/Table2[[#This Row],[Close Price]])-1</f>
        <v>1.3321995464852687E-2</v>
      </c>
      <c r="AE142" s="2">
        <f>(Table2[[#This Row],[Close Price]]/Table2[[#This Row],[Current Week Low]])-1</f>
        <v>6.5503355704698008E-2</v>
      </c>
      <c r="AF142" s="2">
        <f>(Table2[[#This Row],[Current Week High]]/Table2[[#This Row],[Close Price]])-1</f>
        <v>1.3321995464852687E-2</v>
      </c>
      <c r="AG142" s="2">
        <f>(Table2[[#This Row],[Close Price]]/Table2[[#This Row],[Current Month Low]])-1</f>
        <v>0.18477611940298511</v>
      </c>
      <c r="AH142" s="2">
        <f>(Table2[[#This Row],[Current Month High]]/Table2[[#This Row],[Close Price]])-1</f>
        <v>1.3321995464852687E-2</v>
      </c>
      <c r="AI142">
        <v>2.3715041572184501</v>
      </c>
      <c r="AJ142">
        <v>88.721972094681902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0.28999999999999998</v>
      </c>
      <c r="AM142" t="s">
        <v>10340</v>
      </c>
      <c r="AN142">
        <v>4.95</v>
      </c>
      <c r="AO142" t="s">
        <v>10340</v>
      </c>
      <c r="AP142">
        <v>0.22646392549121999</v>
      </c>
      <c r="AQ142">
        <f>(Table2[[#This Row],[Sharpe Ratio]]-AVERAGE(Table2[Sharpe Ratio]))/_xlfn.STDEV.P(Table2[Sharpe Ratio])</f>
        <v>1.8458031114410747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5.2677691176673456</v>
      </c>
      <c r="AS142">
        <f>_xlfn.RANK.AVG(Table2[[#This Row],[1Y Return vs Nifty Z-Score]],Table2[1Y Return vs Nifty Z-Score])</f>
        <v>286</v>
      </c>
      <c r="AT142">
        <f>_xlfn.RANK.AVG(Table2[[#This Row],[6M Return vs Nifty Z-Score]],Table2[6M Return vs Nifty Z-Score])</f>
        <v>279</v>
      </c>
      <c r="AU142">
        <f>_xlfn.RANK.AVG(Table2[[#This Row],[Sharpe Ratio Z-Score]],Table2[Sharpe Ratio Z-Score])</f>
        <v>23</v>
      </c>
      <c r="AV142">
        <f>(Table2[[#This Row],[Rank 1Y]]+Table2[[#This Row],[Rank 6M]]+Table2[[#This Row],[Rank Sharpe]])/3</f>
        <v>196</v>
      </c>
    </row>
    <row r="143" spans="1:48" x14ac:dyDescent="0.3">
      <c r="A143" t="s">
        <v>896</v>
      </c>
      <c r="B143" t="s">
        <v>897</v>
      </c>
      <c r="C143" t="s">
        <v>10308</v>
      </c>
      <c r="D143" t="s">
        <v>559</v>
      </c>
      <c r="E143">
        <v>16740.380471550001</v>
      </c>
      <c r="F143">
        <v>889.25</v>
      </c>
      <c r="G143">
        <v>73.078046920043704</v>
      </c>
      <c r="H143">
        <f>(Table2[[#This Row],[1Y Return vs Nifty]]-AVERAGE(Table2[1Y Return vs Nifty]))/_xlfn.STDEV.P(Table2[1Y Return vs Nifty])</f>
        <v>0.60050176063366656</v>
      </c>
      <c r="I143">
        <v>2.51286772913934</v>
      </c>
      <c r="J143">
        <f>(Table2[[#This Row],[1M Return vs Nifty]]-AVERAGE(Table2[1M Return vs Nifty]))/_xlfn.STDEV.P(Table2[1M Return vs Nifty])</f>
        <v>-9.6222104627231769E-2</v>
      </c>
      <c r="K143">
        <v>10.082717579027801</v>
      </c>
      <c r="L143">
        <f>(Table2[[#This Row],[6M Return vs Nifty]]-AVERAGE(Table2[6M Return vs Nifty]))/_xlfn.STDEV.P(Table2[6M Return vs Nifty])</f>
        <v>7.1193429524851914E-2</v>
      </c>
      <c r="M143">
        <v>1.14702747925155</v>
      </c>
      <c r="N143">
        <f>(Table2[[#This Row],[1W Return vs Nifty]]-AVERAGE(Table2[1W Return vs Nifty]))/_xlfn.STDEV.P(Table2[1W Return vs Nifty])</f>
        <v>0.24718118466673081</v>
      </c>
      <c r="O143">
        <v>853.23</v>
      </c>
      <c r="P143">
        <v>820.06893542894102</v>
      </c>
      <c r="Q143">
        <v>689.39399793400605</v>
      </c>
      <c r="R143">
        <v>65.397370090429803</v>
      </c>
      <c r="S143" s="2">
        <f>(Table2[[#This Row],[Close Price]]-Table2[[#This Row],[20D EMA]])/Table2[[#This Row],[20D EMA]]</f>
        <v>4.2216049599756202E-2</v>
      </c>
      <c r="T143" s="2">
        <f>(Table2[[#This Row],[Close Price]]-Table2[[#This Row],[50D EMA]])/Table2[[#This Row],[50D EMA]]</f>
        <v>8.436005996846288E-2</v>
      </c>
      <c r="U143" s="2">
        <f>(Table2[[#This Row],[Close Price]]-Table2[[#This Row],[200D EMA]])/Table2[[#This Row],[200D EMA]]</f>
        <v>0.28990098936881903</v>
      </c>
      <c r="V143">
        <v>0.95627513406262998</v>
      </c>
      <c r="W143">
        <v>883</v>
      </c>
      <c r="X143">
        <v>902</v>
      </c>
      <c r="Y143">
        <v>861.05</v>
      </c>
      <c r="Z143">
        <v>902</v>
      </c>
      <c r="AA143">
        <v>785</v>
      </c>
      <c r="AB143">
        <v>902</v>
      </c>
      <c r="AC143" s="2">
        <f>(Table2[[#This Row],[Close Price]]/Table2[[#This Row],[Day Low]])-1</f>
        <v>7.0781426953567816E-3</v>
      </c>
      <c r="AD143" s="2">
        <f>(Table2[[#This Row],[Day High]]/Table2[[#This Row],[Close Price]])-1</f>
        <v>1.4337925217880132E-2</v>
      </c>
      <c r="AE143" s="2">
        <f>(Table2[[#This Row],[Close Price]]/Table2[[#This Row],[Current Week Low]])-1</f>
        <v>3.2750711340804983E-2</v>
      </c>
      <c r="AF143" s="2">
        <f>(Table2[[#This Row],[Current Week High]]/Table2[[#This Row],[Close Price]])-1</f>
        <v>1.4337925217880132E-2</v>
      </c>
      <c r="AG143" s="2">
        <f>(Table2[[#This Row],[Close Price]]/Table2[[#This Row],[Current Month Low]])-1</f>
        <v>0.13280254777070066</v>
      </c>
      <c r="AH143" s="2">
        <f>(Table2[[#This Row],[Current Month High]]/Table2[[#This Row],[Close Price]])-1</f>
        <v>1.4337925217880132E-2</v>
      </c>
      <c r="AI143">
        <v>4.2001686814731398</v>
      </c>
      <c r="AJ143">
        <v>111.223277909738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0.28999999999999998</v>
      </c>
      <c r="AM143" t="s">
        <v>10340</v>
      </c>
      <c r="AN143">
        <v>4.07</v>
      </c>
      <c r="AO143" t="s">
        <v>10340</v>
      </c>
      <c r="AP143">
        <v>0.13773622869311899</v>
      </c>
      <c r="AQ143">
        <f>(Table2[[#This Row],[Sharpe Ratio]]-AVERAGE(Table2[Sharpe Ratio]))/_xlfn.STDEV.P(Table2[Sharpe Ratio])</f>
        <v>0.82993638923710888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1.6525906594351265</v>
      </c>
      <c r="AS143">
        <f>_xlfn.RANK.AVG(Table2[[#This Row],[1Y Return vs Nifty Z-Score]],Table2[1Y Return vs Nifty Z-Score])</f>
        <v>149</v>
      </c>
      <c r="AT143">
        <f>_xlfn.RANK.AVG(Table2[[#This Row],[6M Return vs Nifty Z-Score]],Table2[6M Return vs Nifty Z-Score])</f>
        <v>292</v>
      </c>
      <c r="AU143">
        <f>_xlfn.RANK.AVG(Table2[[#This Row],[Sharpe Ratio Z-Score]],Table2[Sharpe Ratio Z-Score])</f>
        <v>150</v>
      </c>
      <c r="AV143">
        <f>(Table2[[#This Row],[Rank 1Y]]+Table2[[#This Row],[Rank 6M]]+Table2[[#This Row],[Rank Sharpe]])/3</f>
        <v>197</v>
      </c>
    </row>
    <row r="144" spans="1:48" x14ac:dyDescent="0.3">
      <c r="A144" t="s">
        <v>828</v>
      </c>
      <c r="B144" t="s">
        <v>829</v>
      </c>
      <c r="C144" t="s">
        <v>10307</v>
      </c>
      <c r="D144" t="s">
        <v>139</v>
      </c>
      <c r="E144">
        <v>19241.96335704</v>
      </c>
      <c r="F144">
        <v>1689.45</v>
      </c>
      <c r="G144">
        <v>172.00592538479299</v>
      </c>
      <c r="H144">
        <f>(Table2[[#This Row],[1Y Return vs Nifty]]-AVERAGE(Table2[1Y Return vs Nifty]))/_xlfn.STDEV.P(Table2[1Y Return vs Nifty])</f>
        <v>2.1057102918606958</v>
      </c>
      <c r="I144">
        <v>-7.8197666589658796</v>
      </c>
      <c r="J144">
        <f>(Table2[[#This Row],[1M Return vs Nifty]]-AVERAGE(Table2[1M Return vs Nifty]))/_xlfn.STDEV.P(Table2[1M Return vs Nifty])</f>
        <v>-0.98990262234196591</v>
      </c>
      <c r="K144">
        <v>4.9685085880150197</v>
      </c>
      <c r="L144">
        <f>(Table2[[#This Row],[6M Return vs Nifty]]-AVERAGE(Table2[6M Return vs Nifty]))/_xlfn.STDEV.P(Table2[6M Return vs Nifty])</f>
        <v>-0.10108671588770515</v>
      </c>
      <c r="M144">
        <v>-2.12613836121972</v>
      </c>
      <c r="N144">
        <f>(Table2[[#This Row],[1W Return vs Nifty]]-AVERAGE(Table2[1W Return vs Nifty]))/_xlfn.STDEV.P(Table2[1W Return vs Nifty])</f>
        <v>-0.44016969723270849</v>
      </c>
      <c r="O144">
        <v>1751.96</v>
      </c>
      <c r="P144">
        <v>1804.7133098526199</v>
      </c>
      <c r="Q144">
        <v>1511.6511008463201</v>
      </c>
      <c r="R144">
        <v>35.579620314971201</v>
      </c>
      <c r="S144" s="2">
        <f>(Table2[[#This Row],[Close Price]]-Table2[[#This Row],[20D EMA]])/Table2[[#This Row],[20D EMA]]</f>
        <v>-3.568003835704011E-2</v>
      </c>
      <c r="T144" s="2">
        <f>(Table2[[#This Row],[Close Price]]-Table2[[#This Row],[50D EMA]])/Table2[[#This Row],[50D EMA]]</f>
        <v>-6.3867933606602978E-2</v>
      </c>
      <c r="U144" s="2">
        <f>(Table2[[#This Row],[Close Price]]-Table2[[#This Row],[200D EMA]])/Table2[[#This Row],[200D EMA]]</f>
        <v>0.11761900550605667</v>
      </c>
      <c r="V144">
        <v>0.74151999089909604</v>
      </c>
      <c r="W144">
        <v>1681.55</v>
      </c>
      <c r="X144">
        <v>1712.5</v>
      </c>
      <c r="Y144">
        <v>1681.55</v>
      </c>
      <c r="Z144">
        <v>1738</v>
      </c>
      <c r="AA144">
        <v>1597</v>
      </c>
      <c r="AB144">
        <v>1845</v>
      </c>
      <c r="AC144" s="2">
        <f>(Table2[[#This Row],[Close Price]]/Table2[[#This Row],[Day Low]])-1</f>
        <v>4.6980464452439641E-3</v>
      </c>
      <c r="AD144" s="2">
        <f>(Table2[[#This Row],[Day High]]/Table2[[#This Row],[Close Price]])-1</f>
        <v>1.3643493444612131E-2</v>
      </c>
      <c r="AE144" s="2">
        <f>(Table2[[#This Row],[Close Price]]/Table2[[#This Row],[Current Week Low]])-1</f>
        <v>4.6980464452439641E-3</v>
      </c>
      <c r="AF144" s="2">
        <f>(Table2[[#This Row],[Current Week High]]/Table2[[#This Row],[Close Price]])-1</f>
        <v>2.8737162982035436E-2</v>
      </c>
      <c r="AG144" s="2">
        <f>(Table2[[#This Row],[Close Price]]/Table2[[#This Row],[Current Month Low]])-1</f>
        <v>5.7889793362554842E-2</v>
      </c>
      <c r="AH144" s="2">
        <f>(Table2[[#This Row],[Current Month High]]/Table2[[#This Row],[Close Price]])-1</f>
        <v>9.2071384178282756E-2</v>
      </c>
      <c r="AI144">
        <v>27.899814346207101</v>
      </c>
      <c r="AJ144">
        <v>202.20833279122201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</v>
      </c>
      <c r="AM144" t="s">
        <v>10339</v>
      </c>
      <c r="AN144">
        <v>-2.44</v>
      </c>
      <c r="AO144" t="s">
        <v>10339</v>
      </c>
      <c r="AP144">
        <v>0.105228057279904</v>
      </c>
      <c r="AQ144">
        <f>(Table2[[#This Row],[Sharpe Ratio]]-AVERAGE(Table2[Sharpe Ratio]))/_xlfn.STDEV.P(Table2[Sharpe Ratio])</f>
        <v>0.45774179014216004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30</v>
      </c>
      <c r="AT144">
        <f>_xlfn.RANK.AVG(Table2[[#This Row],[6M Return vs Nifty Z-Score]],Table2[6M Return vs Nifty Z-Score])</f>
        <v>341</v>
      </c>
      <c r="AU144">
        <f>_xlfn.RANK.AVG(Table2[[#This Row],[Sharpe Ratio Z-Score]],Table2[Sharpe Ratio Z-Score])</f>
        <v>225</v>
      </c>
      <c r="AV144">
        <f>(Table2[[#This Row],[Rank 1Y]]+Table2[[#This Row],[Rank 6M]]+Table2[[#This Row],[Rank Sharpe]])/3</f>
        <v>198.66666666666666</v>
      </c>
    </row>
    <row r="145" spans="1:48" x14ac:dyDescent="0.3">
      <c r="A145" t="s">
        <v>1102</v>
      </c>
      <c r="B145" t="s">
        <v>1103</v>
      </c>
      <c r="C145" t="s">
        <v>10305</v>
      </c>
      <c r="D145" t="s">
        <v>258</v>
      </c>
      <c r="E145">
        <v>11539.25037756</v>
      </c>
      <c r="F145">
        <v>1740.65</v>
      </c>
      <c r="G145">
        <v>45.967984226619599</v>
      </c>
      <c r="H145">
        <f>(Table2[[#This Row],[1Y Return vs Nifty]]-AVERAGE(Table2[1Y Return vs Nifty]))/_xlfn.STDEV.P(Table2[1Y Return vs Nifty])</f>
        <v>0.18801644020114577</v>
      </c>
      <c r="I145">
        <v>-0.14410901504670801</v>
      </c>
      <c r="J145">
        <f>(Table2[[#This Row],[1M Return vs Nifty]]-AVERAGE(Table2[1M Return vs Nifty]))/_xlfn.STDEV.P(Table2[1M Return vs Nifty])</f>
        <v>-0.32602684397169873</v>
      </c>
      <c r="K145">
        <v>23.677495284880901</v>
      </c>
      <c r="L145">
        <f>(Table2[[#This Row],[6M Return vs Nifty]]-AVERAGE(Table2[6M Return vs Nifty]))/_xlfn.STDEV.P(Table2[6M Return vs Nifty])</f>
        <v>0.52915482377595913</v>
      </c>
      <c r="M145">
        <v>-2.4069200359862899</v>
      </c>
      <c r="N145">
        <f>(Table2[[#This Row],[1W Return vs Nifty]]-AVERAGE(Table2[1W Return vs Nifty]))/_xlfn.STDEV.P(Table2[1W Return vs Nifty])</f>
        <v>-0.49913265272542984</v>
      </c>
      <c r="O145">
        <v>1750.62</v>
      </c>
      <c r="P145">
        <v>1708.5487357387001</v>
      </c>
      <c r="Q145">
        <v>1411.5603323190601</v>
      </c>
      <c r="R145">
        <v>46.986492197116199</v>
      </c>
      <c r="S145" s="2">
        <f>(Table2[[#This Row],[Close Price]]-Table2[[#This Row],[20D EMA]])/Table2[[#This Row],[20D EMA]]</f>
        <v>-5.6951251556590235E-3</v>
      </c>
      <c r="T145" s="2">
        <f>(Table2[[#This Row],[Close Price]]-Table2[[#This Row],[50D EMA]])/Table2[[#This Row],[50D EMA]]</f>
        <v>1.8788614916167932E-2</v>
      </c>
      <c r="U145" s="2">
        <f>(Table2[[#This Row],[Close Price]]-Table2[[#This Row],[200D EMA]])/Table2[[#This Row],[200D EMA]]</f>
        <v>0.23313893153987744</v>
      </c>
      <c r="V145">
        <v>0.94693650208768898</v>
      </c>
      <c r="W145">
        <v>1715.45</v>
      </c>
      <c r="X145">
        <v>1762.9</v>
      </c>
      <c r="Y145">
        <v>1665</v>
      </c>
      <c r="Z145">
        <v>1762.9</v>
      </c>
      <c r="AA145">
        <v>1665</v>
      </c>
      <c r="AB145">
        <v>1970.2</v>
      </c>
      <c r="AC145" s="2">
        <f>(Table2[[#This Row],[Close Price]]/Table2[[#This Row],[Day Low]])-1</f>
        <v>1.4690023026028287E-2</v>
      </c>
      <c r="AD145" s="2">
        <f>(Table2[[#This Row],[Day High]]/Table2[[#This Row],[Close Price]])-1</f>
        <v>1.2782581219659361E-2</v>
      </c>
      <c r="AE145" s="2">
        <f>(Table2[[#This Row],[Close Price]]/Table2[[#This Row],[Current Week Low]])-1</f>
        <v>4.54354354354356E-2</v>
      </c>
      <c r="AF145" s="2">
        <f>(Table2[[#This Row],[Current Week High]]/Table2[[#This Row],[Close Price]])-1</f>
        <v>1.2782581219659361E-2</v>
      </c>
      <c r="AG145" s="2">
        <f>(Table2[[#This Row],[Close Price]]/Table2[[#This Row],[Current Month Low]])-1</f>
        <v>4.54354354354356E-2</v>
      </c>
      <c r="AH145" s="2">
        <f>(Table2[[#This Row],[Current Month High]]/Table2[[#This Row],[Close Price]])-1</f>
        <v>0.13187602332462012</v>
      </c>
      <c r="AI145">
        <v>13.187602332461999</v>
      </c>
      <c r="AJ145">
        <v>106.801710823333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</v>
      </c>
      <c r="AM145" t="s">
        <v>10340</v>
      </c>
      <c r="AN145">
        <v>-8.4600000000000009</v>
      </c>
      <c r="AO145" t="s">
        <v>10339</v>
      </c>
      <c r="AP145">
        <v>0.12825189655358801</v>
      </c>
      <c r="AQ145">
        <f>(Table2[[#This Row],[Sharpe Ratio]]-AVERAGE(Table2[Sharpe Ratio]))/_xlfn.STDEV.P(Table2[Sharpe Ratio])</f>
        <v>0.72134777766970848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0.61335954494968492</v>
      </c>
      <c r="AS145">
        <f>_xlfn.RANK.AVG(Table2[[#This Row],[1Y Return vs Nifty Z-Score]],Table2[1Y Return vs Nifty Z-Score])</f>
        <v>242</v>
      </c>
      <c r="AT145">
        <f>_xlfn.RANK.AVG(Table2[[#This Row],[6M Return vs Nifty Z-Score]],Table2[6M Return vs Nifty Z-Score])</f>
        <v>179</v>
      </c>
      <c r="AU145">
        <f>_xlfn.RANK.AVG(Table2[[#This Row],[Sharpe Ratio Z-Score]],Table2[Sharpe Ratio Z-Score])</f>
        <v>175</v>
      </c>
      <c r="AV145">
        <f>(Table2[[#This Row],[Rank 1Y]]+Table2[[#This Row],[Rank 6M]]+Table2[[#This Row],[Rank Sharpe]])/3</f>
        <v>198.66666666666666</v>
      </c>
    </row>
    <row r="146" spans="1:48" x14ac:dyDescent="0.3">
      <c r="A146" t="s">
        <v>1353</v>
      </c>
      <c r="B146" t="s">
        <v>1354</v>
      </c>
      <c r="C146" t="s">
        <v>10302</v>
      </c>
      <c r="D146" t="s">
        <v>1355</v>
      </c>
      <c r="E146">
        <v>8258.4472884349998</v>
      </c>
      <c r="F146">
        <v>397.95</v>
      </c>
      <c r="G146">
        <v>62.501086479338397</v>
      </c>
      <c r="H146">
        <f>(Table2[[#This Row],[1Y Return vs Nifty]]-AVERAGE(Table2[1Y Return vs Nifty]))/_xlfn.STDEV.P(Table2[1Y Return vs Nifty])</f>
        <v>0.43957107722197947</v>
      </c>
      <c r="I146">
        <v>-17.286464256656298</v>
      </c>
      <c r="J146">
        <f>(Table2[[#This Row],[1M Return vs Nifty]]-AVERAGE(Table2[1M Return vs Nifty]))/_xlfn.STDEV.P(Table2[1M Return vs Nifty])</f>
        <v>-1.8086873477448184</v>
      </c>
      <c r="K146">
        <v>30.810954729000599</v>
      </c>
      <c r="L146">
        <f>(Table2[[#This Row],[6M Return vs Nifty]]-AVERAGE(Table2[6M Return vs Nifty]))/_xlfn.STDEV.P(Table2[6M Return vs Nifty])</f>
        <v>0.76945658549261264</v>
      </c>
      <c r="M146">
        <v>-7.10054970991761</v>
      </c>
      <c r="N146">
        <f>(Table2[[#This Row],[1W Return vs Nifty]]-AVERAGE(Table2[1W Return vs Nifty]))/_xlfn.STDEV.P(Table2[1W Return vs Nifty])</f>
        <v>-1.4847748880793119</v>
      </c>
      <c r="O146">
        <v>443.06</v>
      </c>
      <c r="P146">
        <v>464.09830970192598</v>
      </c>
      <c r="Q146">
        <v>387.52225206301199</v>
      </c>
      <c r="R146">
        <v>16.3589697903558</v>
      </c>
      <c r="S146" s="2">
        <f>(Table2[[#This Row],[Close Price]]-Table2[[#This Row],[20D EMA]])/Table2[[#This Row],[20D EMA]]</f>
        <v>-0.10181465264298292</v>
      </c>
      <c r="T146" s="2">
        <f>(Table2[[#This Row],[Close Price]]-Table2[[#This Row],[50D EMA]])/Table2[[#This Row],[50D EMA]]</f>
        <v>-0.14253081366405046</v>
      </c>
      <c r="U146" s="2">
        <f>(Table2[[#This Row],[Close Price]]-Table2[[#This Row],[200D EMA]])/Table2[[#This Row],[200D EMA]]</f>
        <v>2.6908772029154142E-2</v>
      </c>
      <c r="V146">
        <v>0.39661660153047701</v>
      </c>
      <c r="W146">
        <v>395.55</v>
      </c>
      <c r="X146">
        <v>408.7</v>
      </c>
      <c r="Y146">
        <v>395.55</v>
      </c>
      <c r="Z146">
        <v>414.65</v>
      </c>
      <c r="AA146">
        <v>393.5</v>
      </c>
      <c r="AB146">
        <v>506</v>
      </c>
      <c r="AC146" s="2">
        <f>(Table2[[#This Row],[Close Price]]/Table2[[#This Row],[Day Low]])-1</f>
        <v>6.0675009480468667E-3</v>
      </c>
      <c r="AD146" s="2">
        <f>(Table2[[#This Row],[Day High]]/Table2[[#This Row],[Close Price]])-1</f>
        <v>2.7013443899987388E-2</v>
      </c>
      <c r="AE146" s="2">
        <f>(Table2[[#This Row],[Close Price]]/Table2[[#This Row],[Current Week Low]])-1</f>
        <v>6.0675009480468667E-3</v>
      </c>
      <c r="AF146" s="2">
        <f>(Table2[[#This Row],[Current Week High]]/Table2[[#This Row],[Close Price]])-1</f>
        <v>4.1965070988817743E-2</v>
      </c>
      <c r="AG146" s="2">
        <f>(Table2[[#This Row],[Close Price]]/Table2[[#This Row],[Current Month Low]])-1</f>
        <v>1.1308767471410297E-2</v>
      </c>
      <c r="AH146" s="2">
        <f>(Table2[[#This Row],[Current Month High]]/Table2[[#This Row],[Close Price]])-1</f>
        <v>0.27151652217615285</v>
      </c>
      <c r="AI146">
        <v>47.757255936675399</v>
      </c>
      <c r="AJ146">
        <v>97.690014903129594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-0.17</v>
      </c>
      <c r="AM146" t="s">
        <v>10339</v>
      </c>
      <c r="AN146">
        <v>-16.11</v>
      </c>
      <c r="AO146" t="s">
        <v>10339</v>
      </c>
      <c r="AP146">
        <v>8.9184459723378004E-2</v>
      </c>
      <c r="AQ146">
        <f>(Table2[[#This Row],[Sharpe Ratio]]-AVERAGE(Table2[Sharpe Ratio]))/_xlfn.STDEV.P(Table2[Sharpe Ratio])</f>
        <v>0.27405442475056291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181</v>
      </c>
      <c r="AT146">
        <f>_xlfn.RANK.AVG(Table2[[#This Row],[6M Return vs Nifty Z-Score]],Table2[6M Return vs Nifty Z-Score])</f>
        <v>147</v>
      </c>
      <c r="AU146">
        <f>_xlfn.RANK.AVG(Table2[[#This Row],[Sharpe Ratio Z-Score]],Table2[Sharpe Ratio Z-Score])</f>
        <v>268</v>
      </c>
      <c r="AV146">
        <f>(Table2[[#This Row],[Rank 1Y]]+Table2[[#This Row],[Rank 6M]]+Table2[[#This Row],[Rank Sharpe]])/3</f>
        <v>198.66666666666666</v>
      </c>
    </row>
    <row r="147" spans="1:48" x14ac:dyDescent="0.3">
      <c r="A147" t="s">
        <v>1345</v>
      </c>
      <c r="B147" t="s">
        <v>1346</v>
      </c>
      <c r="C147" t="s">
        <v>10298</v>
      </c>
      <c r="D147" t="s">
        <v>46</v>
      </c>
      <c r="E147">
        <v>8312.0501192320007</v>
      </c>
      <c r="F147">
        <v>49.89</v>
      </c>
      <c r="G147">
        <v>83.969025959065306</v>
      </c>
      <c r="H147">
        <f>(Table2[[#This Row],[1Y Return vs Nifty]]-AVERAGE(Table2[1Y Return vs Nifty]))/_xlfn.STDEV.P(Table2[1Y Return vs Nifty])</f>
        <v>0.76621030323413697</v>
      </c>
      <c r="I147">
        <v>8.25186870454875</v>
      </c>
      <c r="J147">
        <f>(Table2[[#This Row],[1M Return vs Nifty]]-AVERAGE(Table2[1M Return vs Nifty]))/_xlfn.STDEV.P(Table2[1M Return vs Nifty])</f>
        <v>0.4001501824608979</v>
      </c>
      <c r="K147">
        <v>5.5488880249588597</v>
      </c>
      <c r="L147">
        <f>(Table2[[#This Row],[6M Return vs Nifty]]-AVERAGE(Table2[6M Return vs Nifty]))/_xlfn.STDEV.P(Table2[6M Return vs Nifty])</f>
        <v>-8.1535724919824928E-2</v>
      </c>
      <c r="M147">
        <v>1.61763255877755</v>
      </c>
      <c r="N147">
        <f>(Table2[[#This Row],[1W Return vs Nifty]]-AVERAGE(Table2[1W Return vs Nifty]))/_xlfn.STDEV.P(Table2[1W Return vs Nifty])</f>
        <v>0.3460062464582771</v>
      </c>
      <c r="O147">
        <v>48.99</v>
      </c>
      <c r="P147">
        <v>47.7127542369943</v>
      </c>
      <c r="Q147">
        <v>38.9942357608628</v>
      </c>
      <c r="R147">
        <v>54.280710188296297</v>
      </c>
      <c r="S147" s="2">
        <f>(Table2[[#This Row],[Close Price]]-Table2[[#This Row],[20D EMA]])/Table2[[#This Row],[20D EMA]]</f>
        <v>1.837109614206978E-2</v>
      </c>
      <c r="T147" s="2">
        <f>(Table2[[#This Row],[Close Price]]-Table2[[#This Row],[50D EMA]])/Table2[[#This Row],[50D EMA]]</f>
        <v>4.5632363878871679E-2</v>
      </c>
      <c r="U147" s="2">
        <f>(Table2[[#This Row],[Close Price]]-Table2[[#This Row],[200D EMA]])/Table2[[#This Row],[200D EMA]]</f>
        <v>0.27941986877129443</v>
      </c>
      <c r="V147">
        <v>0.54510251666856302</v>
      </c>
      <c r="W147">
        <v>49.2</v>
      </c>
      <c r="X147">
        <v>50.9</v>
      </c>
      <c r="Y147">
        <v>46.84</v>
      </c>
      <c r="Z147">
        <v>50.9</v>
      </c>
      <c r="AA147">
        <v>45.55</v>
      </c>
      <c r="AB147">
        <v>56.04</v>
      </c>
      <c r="AC147" s="2">
        <f>(Table2[[#This Row],[Close Price]]/Table2[[#This Row],[Day Low]])-1</f>
        <v>1.402439024390234E-2</v>
      </c>
      <c r="AD147" s="2">
        <f>(Table2[[#This Row],[Day High]]/Table2[[#This Row],[Close Price]])-1</f>
        <v>2.0244537983563848E-2</v>
      </c>
      <c r="AE147" s="2">
        <f>(Table2[[#This Row],[Close Price]]/Table2[[#This Row],[Current Week Low]])-1</f>
        <v>6.5115286080273282E-2</v>
      </c>
      <c r="AF147" s="2">
        <f>(Table2[[#This Row],[Current Week High]]/Table2[[#This Row],[Close Price]])-1</f>
        <v>2.0244537983563848E-2</v>
      </c>
      <c r="AG147" s="2">
        <f>(Table2[[#This Row],[Close Price]]/Table2[[#This Row],[Current Month Low]])-1</f>
        <v>9.5279912184412785E-2</v>
      </c>
      <c r="AH147" s="2">
        <f>(Table2[[#This Row],[Current Month High]]/Table2[[#This Row],[Close Price]])-1</f>
        <v>0.12327119663259167</v>
      </c>
      <c r="AI147">
        <v>15.253557827219799</v>
      </c>
      <c r="AJ147">
        <v>122.571882209856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0.27</v>
      </c>
      <c r="AM147" t="s">
        <v>10340</v>
      </c>
      <c r="AN147">
        <v>-4.66</v>
      </c>
      <c r="AO147" t="s">
        <v>10339</v>
      </c>
      <c r="AP147">
        <v>0.14199433625919899</v>
      </c>
      <c r="AQ147">
        <f>(Table2[[#This Row],[Sharpe Ratio]]-AVERAGE(Table2[Sharpe Ratio]))/_xlfn.STDEV.P(Table2[Sharpe Ratio])</f>
        <v>0.87868858198013267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2.3095195892136196</v>
      </c>
      <c r="AS147">
        <f>_xlfn.RANK.AVG(Table2[[#This Row],[1Y Return vs Nifty Z-Score]],Table2[1Y Return vs Nifty Z-Score])</f>
        <v>127</v>
      </c>
      <c r="AT147">
        <f>_xlfn.RANK.AVG(Table2[[#This Row],[6M Return vs Nifty Z-Score]],Table2[6M Return vs Nifty Z-Score])</f>
        <v>333</v>
      </c>
      <c r="AU147">
        <f>_xlfn.RANK.AVG(Table2[[#This Row],[Sharpe Ratio Z-Score]],Table2[Sharpe Ratio Z-Score])</f>
        <v>139</v>
      </c>
      <c r="AV147">
        <f>(Table2[[#This Row],[Rank 1Y]]+Table2[[#This Row],[Rank 6M]]+Table2[[#This Row],[Rank Sharpe]])/3</f>
        <v>199.66666666666666</v>
      </c>
    </row>
    <row r="148" spans="1:48" x14ac:dyDescent="0.3">
      <c r="A148" t="s">
        <v>338</v>
      </c>
      <c r="B148" t="s">
        <v>339</v>
      </c>
      <c r="C148" t="s">
        <v>10295</v>
      </c>
      <c r="D148" t="s">
        <v>127</v>
      </c>
      <c r="E148">
        <v>75331.631641329994</v>
      </c>
      <c r="F148">
        <v>1683.55</v>
      </c>
      <c r="G148">
        <v>105.697564934856</v>
      </c>
      <c r="H148">
        <f>(Table2[[#This Row],[1Y Return vs Nifty]]-AVERAGE(Table2[1Y Return vs Nifty]))/_xlfn.STDEV.P(Table2[1Y Return vs Nifty])</f>
        <v>1.0968146055301093</v>
      </c>
      <c r="I148">
        <v>17.2024330983194</v>
      </c>
      <c r="J148">
        <f>(Table2[[#This Row],[1M Return vs Nifty]]-AVERAGE(Table2[1M Return vs Nifty]))/_xlfn.STDEV.P(Table2[1M Return vs Nifty])</f>
        <v>1.1742939991115955</v>
      </c>
      <c r="K148">
        <v>59.848944068626601</v>
      </c>
      <c r="L148">
        <f>(Table2[[#This Row],[6M Return vs Nifty]]-AVERAGE(Table2[6M Return vs Nifty]))/_xlfn.STDEV.P(Table2[6M Return vs Nifty])</f>
        <v>1.7476467679255674</v>
      </c>
      <c r="M148">
        <v>7.6203150595851596</v>
      </c>
      <c r="N148">
        <f>(Table2[[#This Row],[1W Return vs Nifty]]-AVERAGE(Table2[1W Return vs Nifty]))/_xlfn.STDEV.P(Table2[1W Return vs Nifty])</f>
        <v>1.606543998525978</v>
      </c>
      <c r="O148">
        <v>1536.36</v>
      </c>
      <c r="P148">
        <v>1452.0524085908601</v>
      </c>
      <c r="Q148">
        <v>1178.90943753447</v>
      </c>
      <c r="R148">
        <v>69.536062854437006</v>
      </c>
      <c r="S148" s="2">
        <f>(Table2[[#This Row],[Close Price]]-Table2[[#This Row],[20D EMA]])/Table2[[#This Row],[20D EMA]]</f>
        <v>9.5804368767736764E-2</v>
      </c>
      <c r="T148" s="2">
        <f>(Table2[[#This Row],[Close Price]]-Table2[[#This Row],[50D EMA]])/Table2[[#This Row],[50D EMA]]</f>
        <v>0.15942784849879904</v>
      </c>
      <c r="U148" s="2">
        <f>(Table2[[#This Row],[Close Price]]-Table2[[#This Row],[200D EMA]])/Table2[[#This Row],[200D EMA]]</f>
        <v>0.42805710633797073</v>
      </c>
      <c r="V148">
        <v>1.1121451259459301</v>
      </c>
      <c r="W148">
        <v>1671.05</v>
      </c>
      <c r="X148">
        <v>1700.8</v>
      </c>
      <c r="Y148">
        <v>1590.15</v>
      </c>
      <c r="Z148">
        <v>1763.2</v>
      </c>
      <c r="AA148">
        <v>1416</v>
      </c>
      <c r="AB148">
        <v>1763.2</v>
      </c>
      <c r="AC148" s="2">
        <f>(Table2[[#This Row],[Close Price]]/Table2[[#This Row],[Day Low]])-1</f>
        <v>7.4803267406720053E-3</v>
      </c>
      <c r="AD148" s="2">
        <f>(Table2[[#This Row],[Day High]]/Table2[[#This Row],[Close Price]])-1</f>
        <v>1.0246205933889696E-2</v>
      </c>
      <c r="AE148" s="2">
        <f>(Table2[[#This Row],[Close Price]]/Table2[[#This Row],[Current Week Low]])-1</f>
        <v>5.8736597176366923E-2</v>
      </c>
      <c r="AF148" s="2">
        <f>(Table2[[#This Row],[Current Week High]]/Table2[[#This Row],[Close Price]])-1</f>
        <v>4.7310742181699394E-2</v>
      </c>
      <c r="AG148" s="2">
        <f>(Table2[[#This Row],[Close Price]]/Table2[[#This Row],[Current Month Low]])-1</f>
        <v>0.18894774011299442</v>
      </c>
      <c r="AH148" s="2">
        <f>(Table2[[#This Row],[Current Month High]]/Table2[[#This Row],[Close Price]])-1</f>
        <v>4.7310742181699394E-2</v>
      </c>
      <c r="AI148">
        <v>4.7310742181699297</v>
      </c>
      <c r="AJ148">
        <v>154.581884167548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0.01</v>
      </c>
      <c r="AM148" t="s">
        <v>10340</v>
      </c>
      <c r="AN148">
        <v>12.18</v>
      </c>
      <c r="AO148" t="s">
        <v>10340</v>
      </c>
      <c r="AP148">
        <v>2.3369203059235E-2</v>
      </c>
      <c r="AQ148">
        <f>(Table2[[#This Row],[Sharpe Ratio]]-AVERAGE(Table2[Sharpe Ratio]))/_xlfn.STDEV.P(Table2[Sharpe Ratio])</f>
        <v>-0.47948174795719783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5.1458176231360522</v>
      </c>
      <c r="AS148">
        <f>_xlfn.RANK.AVG(Table2[[#This Row],[1Y Return vs Nifty Z-Score]],Table2[1Y Return vs Nifty Z-Score])</f>
        <v>92</v>
      </c>
      <c r="AT148">
        <f>_xlfn.RANK.AVG(Table2[[#This Row],[6M Return vs Nifty Z-Score]],Table2[6M Return vs Nifty Z-Score])</f>
        <v>42</v>
      </c>
      <c r="AU148">
        <f>_xlfn.RANK.AVG(Table2[[#This Row],[Sharpe Ratio Z-Score]],Table2[Sharpe Ratio Z-Score])</f>
        <v>466</v>
      </c>
      <c r="AV148">
        <f>(Table2[[#This Row],[Rank 1Y]]+Table2[[#This Row],[Rank 6M]]+Table2[[#This Row],[Rank Sharpe]])/3</f>
        <v>200</v>
      </c>
    </row>
    <row r="149" spans="1:48" x14ac:dyDescent="0.3">
      <c r="A149" t="s">
        <v>1529</v>
      </c>
      <c r="B149" t="s">
        <v>1530</v>
      </c>
      <c r="C149" t="s">
        <v>6499</v>
      </c>
      <c r="D149" t="s">
        <v>404</v>
      </c>
      <c r="E149">
        <v>6498.151838971</v>
      </c>
      <c r="F149">
        <v>206.78</v>
      </c>
      <c r="G149">
        <v>103.31552723262</v>
      </c>
      <c r="H149">
        <f>(Table2[[#This Row],[1Y Return vs Nifty]]-AVERAGE(Table2[1Y Return vs Nifty]))/_xlfn.STDEV.P(Table2[1Y Return vs Nifty])</f>
        <v>1.0605713996032009</v>
      </c>
      <c r="I149">
        <v>2.1071096928361799</v>
      </c>
      <c r="J149">
        <f>(Table2[[#This Row],[1M Return vs Nifty]]-AVERAGE(Table2[1M Return vs Nifty]))/_xlfn.STDEV.P(Table2[1M Return vs Nifty])</f>
        <v>-0.13131654795407227</v>
      </c>
      <c r="K149">
        <v>8.3309876638190392</v>
      </c>
      <c r="L149">
        <f>(Table2[[#This Row],[6M Return vs Nifty]]-AVERAGE(Table2[6M Return vs Nifty]))/_xlfn.STDEV.P(Table2[6M Return vs Nifty])</f>
        <v>1.2183661827437631E-2</v>
      </c>
      <c r="M149">
        <v>-0.841989654931658</v>
      </c>
      <c r="N149">
        <f>(Table2[[#This Row],[1W Return vs Nifty]]-AVERAGE(Table2[1W Return vs Nifty]))/_xlfn.STDEV.P(Table2[1W Return vs Nifty])</f>
        <v>-0.1705039397439165</v>
      </c>
      <c r="O149">
        <v>208.78</v>
      </c>
      <c r="P149">
        <v>204.74983737500801</v>
      </c>
      <c r="Q149">
        <v>171.52341342909901</v>
      </c>
      <c r="R149">
        <v>51.399513594913103</v>
      </c>
      <c r="S149" s="2">
        <f>(Table2[[#This Row],[Close Price]]-Table2[[#This Row],[20D EMA]])/Table2[[#This Row],[20D EMA]]</f>
        <v>-9.5794616342561555E-3</v>
      </c>
      <c r="T149" s="2">
        <f>(Table2[[#This Row],[Close Price]]-Table2[[#This Row],[50D EMA]])/Table2[[#This Row],[50D EMA]]</f>
        <v>9.9153320511491238E-3</v>
      </c>
      <c r="U149" s="2">
        <f>(Table2[[#This Row],[Close Price]]-Table2[[#This Row],[200D EMA]])/Table2[[#This Row],[200D EMA]]</f>
        <v>0.20554970231789768</v>
      </c>
      <c r="V149">
        <v>0.46797507664259802</v>
      </c>
      <c r="W149">
        <v>205.56</v>
      </c>
      <c r="X149">
        <v>211.5</v>
      </c>
      <c r="Y149">
        <v>205.56</v>
      </c>
      <c r="Z149">
        <v>211.89</v>
      </c>
      <c r="AA149">
        <v>200.29</v>
      </c>
      <c r="AB149">
        <v>219.3</v>
      </c>
      <c r="AC149" s="2">
        <f>(Table2[[#This Row],[Close Price]]/Table2[[#This Row],[Day Low]])-1</f>
        <v>5.9350068106636122E-3</v>
      </c>
      <c r="AD149" s="2">
        <f>(Table2[[#This Row],[Day High]]/Table2[[#This Row],[Close Price]])-1</f>
        <v>2.2826192088209796E-2</v>
      </c>
      <c r="AE149" s="2">
        <f>(Table2[[#This Row],[Close Price]]/Table2[[#This Row],[Current Week Low]])-1</f>
        <v>5.9350068106636122E-3</v>
      </c>
      <c r="AF149" s="2">
        <f>(Table2[[#This Row],[Current Week High]]/Table2[[#This Row],[Close Price]])-1</f>
        <v>2.4712254570074421E-2</v>
      </c>
      <c r="AG149" s="2">
        <f>(Table2[[#This Row],[Close Price]]/Table2[[#This Row],[Current Month Low]])-1</f>
        <v>3.2403015627340492E-2</v>
      </c>
      <c r="AH149" s="2">
        <f>(Table2[[#This Row],[Current Month High]]/Table2[[#This Row],[Close Price]])-1</f>
        <v>6.0547441725505413E-2</v>
      </c>
      <c r="AI149">
        <v>7.4281845439597403</v>
      </c>
      <c r="AJ149">
        <v>190.01402524544099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7.0000000000000007E-2</v>
      </c>
      <c r="AM149" t="s">
        <v>10340</v>
      </c>
      <c r="AN149">
        <v>-3.33</v>
      </c>
      <c r="AO149" t="s">
        <v>10339</v>
      </c>
      <c r="AP149">
        <v>0.119871623533433</v>
      </c>
      <c r="AQ149">
        <f>(Table2[[#This Row],[Sharpe Ratio]]-AVERAGE(Table2[Sharpe Ratio]))/_xlfn.STDEV.P(Table2[Sharpe Ratio])</f>
        <v>0.62539982915560477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1.3963344028882543</v>
      </c>
      <c r="AS149">
        <f>_xlfn.RANK.AVG(Table2[[#This Row],[1Y Return vs Nifty Z-Score]],Table2[1Y Return vs Nifty Z-Score])</f>
        <v>100</v>
      </c>
      <c r="AT149">
        <f>_xlfn.RANK.AVG(Table2[[#This Row],[6M Return vs Nifty Z-Score]],Table2[6M Return vs Nifty Z-Score])</f>
        <v>310</v>
      </c>
      <c r="AU149">
        <f>_xlfn.RANK.AVG(Table2[[#This Row],[Sharpe Ratio Z-Score]],Table2[Sharpe Ratio Z-Score])</f>
        <v>193</v>
      </c>
      <c r="AV149">
        <f>(Table2[[#This Row],[Rank 1Y]]+Table2[[#This Row],[Rank 6M]]+Table2[[#This Row],[Rank Sharpe]])/3</f>
        <v>201</v>
      </c>
    </row>
    <row r="150" spans="1:48" x14ac:dyDescent="0.3">
      <c r="A150" t="s">
        <v>576</v>
      </c>
      <c r="B150" t="s">
        <v>577</v>
      </c>
      <c r="C150" t="s">
        <v>10305</v>
      </c>
      <c r="D150" t="s">
        <v>221</v>
      </c>
      <c r="E150">
        <v>33274.398515250003</v>
      </c>
      <c r="F150">
        <v>5154.3999999999996</v>
      </c>
      <c r="G150">
        <v>165.00699809781801</v>
      </c>
      <c r="H150">
        <f>(Table2[[#This Row],[1Y Return vs Nifty]]-AVERAGE(Table2[1Y Return vs Nifty]))/_xlfn.STDEV.P(Table2[1Y Return vs Nifty])</f>
        <v>1.9992201373634859</v>
      </c>
      <c r="I150">
        <v>33.372237446544403</v>
      </c>
      <c r="J150">
        <f>(Table2[[#This Row],[1M Return vs Nifty]]-AVERAGE(Table2[1M Return vs Nifty]))/_xlfn.STDEV.P(Table2[1M Return vs Nifty])</f>
        <v>2.5728375436217013</v>
      </c>
      <c r="K150">
        <v>71.051302934046603</v>
      </c>
      <c r="L150">
        <f>(Table2[[#This Row],[6M Return vs Nifty]]-AVERAGE(Table2[6M Return vs Nifty]))/_xlfn.STDEV.P(Table2[6M Return vs Nifty])</f>
        <v>2.1250157838749946</v>
      </c>
      <c r="M150">
        <v>12.405775101321799</v>
      </c>
      <c r="N150">
        <f>(Table2[[#This Row],[1W Return vs Nifty]]-AVERAGE(Table2[1W Return vs Nifty]))/_xlfn.STDEV.P(Table2[1W Return vs Nifty])</f>
        <v>2.6114702198959945</v>
      </c>
      <c r="O150">
        <v>4607.22</v>
      </c>
      <c r="P150">
        <v>4182.2493467800696</v>
      </c>
      <c r="Q150">
        <v>3184.8243794412801</v>
      </c>
      <c r="R150">
        <v>84.410889130701094</v>
      </c>
      <c r="S150" s="2">
        <f>(Table2[[#This Row],[Close Price]]-Table2[[#This Row],[20D EMA]])/Table2[[#This Row],[20D EMA]]</f>
        <v>0.11876576330194767</v>
      </c>
      <c r="T150" s="2">
        <f>(Table2[[#This Row],[Close Price]]-Table2[[#This Row],[50D EMA]])/Table2[[#This Row],[50D EMA]]</f>
        <v>0.23244684202494831</v>
      </c>
      <c r="U150" s="2">
        <f>(Table2[[#This Row],[Close Price]]-Table2[[#This Row],[200D EMA]])/Table2[[#This Row],[200D EMA]]</f>
        <v>0.61842518955605519</v>
      </c>
      <c r="V150">
        <v>1.20212229787737</v>
      </c>
      <c r="W150">
        <v>5130.1000000000004</v>
      </c>
      <c r="X150">
        <v>5266.1</v>
      </c>
      <c r="Y150">
        <v>5121</v>
      </c>
      <c r="Z150">
        <v>5380</v>
      </c>
      <c r="AA150">
        <v>4065</v>
      </c>
      <c r="AB150">
        <v>5380</v>
      </c>
      <c r="AC150" s="2">
        <f>(Table2[[#This Row],[Close Price]]/Table2[[#This Row],[Day Low]])-1</f>
        <v>4.736749770959392E-3</v>
      </c>
      <c r="AD150" s="2">
        <f>(Table2[[#This Row],[Day High]]/Table2[[#This Row],[Close Price]])-1</f>
        <v>2.167080552537648E-2</v>
      </c>
      <c r="AE150" s="2">
        <f>(Table2[[#This Row],[Close Price]]/Table2[[#This Row],[Current Week Low]])-1</f>
        <v>6.5221636399139804E-3</v>
      </c>
      <c r="AF150" s="2">
        <f>(Table2[[#This Row],[Current Week High]]/Table2[[#This Row],[Close Price]])-1</f>
        <v>4.3768430855191776E-2</v>
      </c>
      <c r="AG150" s="2">
        <f>(Table2[[#This Row],[Close Price]]/Table2[[#This Row],[Current Month Low]])-1</f>
        <v>0.26799507995079952</v>
      </c>
      <c r="AH150" s="2">
        <f>(Table2[[#This Row],[Current Month High]]/Table2[[#This Row],[Close Price]])-1</f>
        <v>4.3768430855191776E-2</v>
      </c>
      <c r="AI150">
        <v>4.3768430855191696</v>
      </c>
      <c r="AJ150">
        <v>200.189278122361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0.34</v>
      </c>
      <c r="AM150" t="s">
        <v>10340</v>
      </c>
      <c r="AN150">
        <v>18.399999999999999</v>
      </c>
      <c r="AO150" t="s">
        <v>10340</v>
      </c>
      <c r="AQ150">
        <f>(Table2[[#This Row],[Sharpe Ratio]]-AVERAGE(Table2[Sharpe Ratio]))/_xlfn.STDEV.P(Table2[Sharpe Ratio])</f>
        <v>-0.74704189624239536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8.5615017885137803</v>
      </c>
      <c r="AS150">
        <f>_xlfn.RANK.AVG(Table2[[#This Row],[1Y Return vs Nifty Z-Score]],Table2[1Y Return vs Nifty Z-Score])</f>
        <v>35</v>
      </c>
      <c r="AT150">
        <f>_xlfn.RANK.AVG(Table2[[#This Row],[6M Return vs Nifty Z-Score]],Table2[6M Return vs Nifty Z-Score])</f>
        <v>26</v>
      </c>
      <c r="AU150">
        <f>_xlfn.RANK.AVG(Table2[[#This Row],[Sharpe Ratio Z-Score]],Table2[Sharpe Ratio Z-Score])</f>
        <v>549.5</v>
      </c>
      <c r="AV150">
        <f>(Table2[[#This Row],[Rank 1Y]]+Table2[[#This Row],[Rank 6M]]+Table2[[#This Row],[Rank Sharpe]])/3</f>
        <v>203.5</v>
      </c>
    </row>
    <row r="151" spans="1:48" x14ac:dyDescent="0.3">
      <c r="A151" t="s">
        <v>939</v>
      </c>
      <c r="B151" t="s">
        <v>940</v>
      </c>
      <c r="C151" t="s">
        <v>10305</v>
      </c>
      <c r="D151" t="s">
        <v>729</v>
      </c>
      <c r="E151">
        <v>15695.395605</v>
      </c>
      <c r="F151">
        <v>3844.15</v>
      </c>
      <c r="G151">
        <v>58.046971515049798</v>
      </c>
      <c r="H151">
        <f>(Table2[[#This Row],[1Y Return vs Nifty]]-AVERAGE(Table2[1Y Return vs Nifty]))/_xlfn.STDEV.P(Table2[1Y Return vs Nifty])</f>
        <v>0.37180077882523249</v>
      </c>
      <c r="I151">
        <v>-18.324188574410201</v>
      </c>
      <c r="J151">
        <f>(Table2[[#This Row],[1M Return vs Nifty]]-AVERAGE(Table2[1M Return vs Nifty]))/_xlfn.STDEV.P(Table2[1M Return vs Nifty])</f>
        <v>-1.8984412256719303</v>
      </c>
      <c r="K151">
        <v>16.711348992675099</v>
      </c>
      <c r="L151">
        <f>(Table2[[#This Row],[6M Return vs Nifty]]-AVERAGE(Table2[6M Return vs Nifty]))/_xlfn.STDEV.P(Table2[6M Return vs Nifty])</f>
        <v>0.2944892678130816</v>
      </c>
      <c r="M151">
        <v>-4.9282036816243302</v>
      </c>
      <c r="N151">
        <f>(Table2[[#This Row],[1W Return vs Nifty]]-AVERAGE(Table2[1W Return vs Nifty]))/_xlfn.STDEV.P(Table2[1W Return vs Nifty])</f>
        <v>-1.028591476937778</v>
      </c>
      <c r="O151">
        <v>4101.3</v>
      </c>
      <c r="P151">
        <v>4240.6903320321799</v>
      </c>
      <c r="Q151">
        <v>3563.2395999881601</v>
      </c>
      <c r="R151">
        <v>32.9791356918631</v>
      </c>
      <c r="S151" s="2">
        <f>(Table2[[#This Row],[Close Price]]-Table2[[#This Row],[20D EMA]])/Table2[[#This Row],[20D EMA]]</f>
        <v>-6.2699631824055801E-2</v>
      </c>
      <c r="T151" s="2">
        <f>(Table2[[#This Row],[Close Price]]-Table2[[#This Row],[50D EMA]])/Table2[[#This Row],[50D EMA]]</f>
        <v>-9.3508438717371231E-2</v>
      </c>
      <c r="U151" s="2">
        <f>(Table2[[#This Row],[Close Price]]-Table2[[#This Row],[200D EMA]])/Table2[[#This Row],[200D EMA]]</f>
        <v>7.8835675269429931E-2</v>
      </c>
      <c r="V151">
        <v>0.64564829528381995</v>
      </c>
      <c r="W151">
        <v>3800</v>
      </c>
      <c r="X151">
        <v>3919</v>
      </c>
      <c r="Y151">
        <v>3717.05</v>
      </c>
      <c r="Z151">
        <v>3985.75</v>
      </c>
      <c r="AA151">
        <v>3602</v>
      </c>
      <c r="AB151">
        <v>4580.8500000000004</v>
      </c>
      <c r="AC151" s="2">
        <f>(Table2[[#This Row],[Close Price]]/Table2[[#This Row],[Day Low]])-1</f>
        <v>1.1618421052631556E-2</v>
      </c>
      <c r="AD151" s="2">
        <f>(Table2[[#This Row],[Day High]]/Table2[[#This Row],[Close Price]])-1</f>
        <v>1.9471144466266965E-2</v>
      </c>
      <c r="AE151" s="2">
        <f>(Table2[[#This Row],[Close Price]]/Table2[[#This Row],[Current Week Low]])-1</f>
        <v>3.4193782704025955E-2</v>
      </c>
      <c r="AF151" s="2">
        <f>(Table2[[#This Row],[Current Week High]]/Table2[[#This Row],[Close Price]])-1</f>
        <v>3.6835191134581002E-2</v>
      </c>
      <c r="AG151" s="2">
        <f>(Table2[[#This Row],[Close Price]]/Table2[[#This Row],[Current Month Low]])-1</f>
        <v>6.7226540810660707E-2</v>
      </c>
      <c r="AH151" s="2">
        <f>(Table2[[#This Row],[Current Month High]]/Table2[[#This Row],[Close Price]])-1</f>
        <v>0.19164184540145413</v>
      </c>
      <c r="AI151">
        <v>42.762379199562901</v>
      </c>
      <c r="AJ151">
        <v>101.787354662607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-0.18</v>
      </c>
      <c r="AM151" t="s">
        <v>10339</v>
      </c>
      <c r="AN151">
        <v>-13.4</v>
      </c>
      <c r="AO151" t="s">
        <v>10339</v>
      </c>
      <c r="AP151">
        <v>0.127256361994499</v>
      </c>
      <c r="AQ151">
        <f>(Table2[[#This Row],[Sharpe Ratio]]-AVERAGE(Table2[Sharpe Ratio]))/_xlfn.STDEV.P(Table2[Sharpe Ratio])</f>
        <v>0.70994964083219081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201</v>
      </c>
      <c r="AT151">
        <f>_xlfn.RANK.AVG(Table2[[#This Row],[6M Return vs Nifty Z-Score]],Table2[6M Return vs Nifty Z-Score])</f>
        <v>234</v>
      </c>
      <c r="AU151">
        <f>_xlfn.RANK.AVG(Table2[[#This Row],[Sharpe Ratio Z-Score]],Table2[Sharpe Ratio Z-Score])</f>
        <v>176</v>
      </c>
      <c r="AV151">
        <f>(Table2[[#This Row],[Rank 1Y]]+Table2[[#This Row],[Rank 6M]]+Table2[[#This Row],[Rank Sharpe]])/3</f>
        <v>203.66666666666666</v>
      </c>
    </row>
    <row r="152" spans="1:48" x14ac:dyDescent="0.3">
      <c r="A152" t="s">
        <v>201</v>
      </c>
      <c r="B152" t="s">
        <v>202</v>
      </c>
      <c r="C152" t="s">
        <v>10300</v>
      </c>
      <c r="D152" t="s">
        <v>203</v>
      </c>
      <c r="E152">
        <v>128419.961307066</v>
      </c>
      <c r="F152">
        <v>193.53</v>
      </c>
      <c r="G152">
        <v>74.5021264165226</v>
      </c>
      <c r="H152">
        <f>(Table2[[#This Row],[1Y Return vs Nifty]]-AVERAGE(Table2[1Y Return vs Nifty]))/_xlfn.STDEV.P(Table2[1Y Return vs Nifty])</f>
        <v>0.62216943046052253</v>
      </c>
      <c r="I152">
        <v>-1.3278021869988601</v>
      </c>
      <c r="J152">
        <f>(Table2[[#This Row],[1M Return vs Nifty]]-AVERAGE(Table2[1M Return vs Nifty]))/_xlfn.STDEV.P(Table2[1M Return vs Nifty])</f>
        <v>-0.42840572306407904</v>
      </c>
      <c r="K152">
        <v>58.803272390318497</v>
      </c>
      <c r="L152">
        <f>(Table2[[#This Row],[6M Return vs Nifty]]-AVERAGE(Table2[6M Return vs Nifty]))/_xlfn.STDEV.P(Table2[6M Return vs Nifty])</f>
        <v>1.7124216785502038</v>
      </c>
      <c r="M152">
        <v>-1.79147586761474</v>
      </c>
      <c r="N152">
        <f>(Table2[[#This Row],[1W Return vs Nifty]]-AVERAGE(Table2[1W Return vs Nifty]))/_xlfn.STDEV.P(Table2[1W Return vs Nifty])</f>
        <v>-0.36989199933123929</v>
      </c>
      <c r="O152">
        <v>188.2</v>
      </c>
      <c r="P152">
        <v>182.295005806738</v>
      </c>
      <c r="Q152">
        <v>143.350543106987</v>
      </c>
      <c r="R152">
        <v>56.089231820677199</v>
      </c>
      <c r="S152" s="2">
        <f>(Table2[[#This Row],[Close Price]]-Table2[[#This Row],[20D EMA]])/Table2[[#This Row],[20D EMA]]</f>
        <v>2.8320935175345445E-2</v>
      </c>
      <c r="T152" s="2">
        <f>(Table2[[#This Row],[Close Price]]-Table2[[#This Row],[50D EMA]])/Table2[[#This Row],[50D EMA]]</f>
        <v>6.1630839218781978E-2</v>
      </c>
      <c r="U152" s="2">
        <f>(Table2[[#This Row],[Close Price]]-Table2[[#This Row],[200D EMA]])/Table2[[#This Row],[200D EMA]]</f>
        <v>0.35004720460363026</v>
      </c>
      <c r="V152">
        <v>0.70344776021964806</v>
      </c>
      <c r="W152">
        <v>189</v>
      </c>
      <c r="X152">
        <v>194.9</v>
      </c>
      <c r="Y152">
        <v>182.15</v>
      </c>
      <c r="Z152">
        <v>194.9</v>
      </c>
      <c r="AA152">
        <v>170.31</v>
      </c>
      <c r="AB152">
        <v>198</v>
      </c>
      <c r="AC152" s="2">
        <f>(Table2[[#This Row],[Close Price]]/Table2[[#This Row],[Day Low]])-1</f>
        <v>2.3968253968253972E-2</v>
      </c>
      <c r="AD152" s="2">
        <f>(Table2[[#This Row],[Day High]]/Table2[[#This Row],[Close Price]])-1</f>
        <v>7.0790058388880972E-3</v>
      </c>
      <c r="AE152" s="2">
        <f>(Table2[[#This Row],[Close Price]]/Table2[[#This Row],[Current Week Low]])-1</f>
        <v>6.24759813340654E-2</v>
      </c>
      <c r="AF152" s="2">
        <f>(Table2[[#This Row],[Current Week High]]/Table2[[#This Row],[Close Price]])-1</f>
        <v>7.0790058388880972E-3</v>
      </c>
      <c r="AG152" s="2">
        <f>(Table2[[#This Row],[Close Price]]/Table2[[#This Row],[Current Month Low]])-1</f>
        <v>0.13633961599436328</v>
      </c>
      <c r="AH152" s="2">
        <f>(Table2[[#This Row],[Current Month High]]/Table2[[#This Row],[Close Price]])-1</f>
        <v>2.3097194233452134E-2</v>
      </c>
      <c r="AI152">
        <v>7.9315868340825704</v>
      </c>
      <c r="AJ152">
        <v>122.960829493087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0.17</v>
      </c>
      <c r="AM152" t="s">
        <v>10340</v>
      </c>
      <c r="AN152">
        <v>0.14000000000000001</v>
      </c>
      <c r="AO152" t="s">
        <v>10340</v>
      </c>
      <c r="AP152">
        <v>3.9965996260619002E-2</v>
      </c>
      <c r="AQ152">
        <f>(Table2[[#This Row],[Sharpe Ratio]]-AVERAGE(Table2[Sharpe Ratio]))/_xlfn.STDEV.P(Table2[Sharpe Ratio])</f>
        <v>-0.28946070022334208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1.246832686392066</v>
      </c>
      <c r="AS152">
        <f>_xlfn.RANK.AVG(Table2[[#This Row],[1Y Return vs Nifty Z-Score]],Table2[1Y Return vs Nifty Z-Score])</f>
        <v>147</v>
      </c>
      <c r="AT152">
        <f>_xlfn.RANK.AVG(Table2[[#This Row],[6M Return vs Nifty Z-Score]],Table2[6M Return vs Nifty Z-Score])</f>
        <v>44</v>
      </c>
      <c r="AU152">
        <f>_xlfn.RANK.AVG(Table2[[#This Row],[Sharpe Ratio Z-Score]],Table2[Sharpe Ratio Z-Score])</f>
        <v>421</v>
      </c>
      <c r="AV152">
        <f>(Table2[[#This Row],[Rank 1Y]]+Table2[[#This Row],[Rank 6M]]+Table2[[#This Row],[Rank Sharpe]])/3</f>
        <v>204</v>
      </c>
    </row>
    <row r="153" spans="1:48" x14ac:dyDescent="0.3">
      <c r="A153" t="s">
        <v>945</v>
      </c>
      <c r="B153" t="s">
        <v>946</v>
      </c>
      <c r="C153" t="s">
        <v>10305</v>
      </c>
      <c r="D153" t="s">
        <v>947</v>
      </c>
      <c r="E153">
        <v>15549.404993849999</v>
      </c>
      <c r="F153">
        <v>1329.5</v>
      </c>
      <c r="G153">
        <v>44.5360738471513</v>
      </c>
      <c r="H153">
        <f>(Table2[[#This Row],[1Y Return vs Nifty]]-AVERAGE(Table2[1Y Return vs Nifty]))/_xlfn.STDEV.P(Table2[1Y Return vs Nifty])</f>
        <v>0.16622962183835013</v>
      </c>
      <c r="I153">
        <v>-5.4257182813154303</v>
      </c>
      <c r="J153">
        <f>(Table2[[#This Row],[1M Return vs Nifty]]-AVERAGE(Table2[1M Return vs Nifty]))/_xlfn.STDEV.P(Table2[1M Return vs Nifty])</f>
        <v>-0.7828388365531499</v>
      </c>
      <c r="K153">
        <v>7.6801887641227697</v>
      </c>
      <c r="L153">
        <f>(Table2[[#This Row],[6M Return vs Nifty]]-AVERAGE(Table2[6M Return vs Nifty]))/_xlfn.STDEV.P(Table2[6M Return vs Nifty])</f>
        <v>-9.739519112378062E-3</v>
      </c>
      <c r="M153">
        <v>-3.3834936077767799E-3</v>
      </c>
      <c r="N153">
        <f>(Table2[[#This Row],[1W Return vs Nifty]]-AVERAGE(Table2[1W Return vs Nifty]))/_xlfn.STDEV.P(Table2[1W Return vs Nifty])</f>
        <v>5.5997814379227691E-3</v>
      </c>
      <c r="O153">
        <v>1325.48</v>
      </c>
      <c r="P153">
        <v>1372.6139965653999</v>
      </c>
      <c r="Q153">
        <v>1216.1202395666</v>
      </c>
      <c r="R153">
        <v>49.707486204402301</v>
      </c>
      <c r="S153" s="2">
        <f>(Table2[[#This Row],[Close Price]]-Table2[[#This Row],[20D EMA]])/Table2[[#This Row],[20D EMA]]</f>
        <v>3.0328635664061184E-3</v>
      </c>
      <c r="T153" s="2">
        <f>(Table2[[#This Row],[Close Price]]-Table2[[#This Row],[50D EMA]])/Table2[[#This Row],[50D EMA]]</f>
        <v>-3.1410139101947961E-2</v>
      </c>
      <c r="U153" s="2">
        <f>(Table2[[#This Row],[Close Price]]-Table2[[#This Row],[200D EMA]])/Table2[[#This Row],[200D EMA]]</f>
        <v>9.3230715799784841E-2</v>
      </c>
      <c r="V153">
        <v>0.58686343754509296</v>
      </c>
      <c r="W153">
        <v>1295.5999999999999</v>
      </c>
      <c r="X153">
        <v>1335</v>
      </c>
      <c r="Y153">
        <v>1274</v>
      </c>
      <c r="Z153">
        <v>1354</v>
      </c>
      <c r="AA153">
        <v>1227.55</v>
      </c>
      <c r="AB153">
        <v>1392.1</v>
      </c>
      <c r="AC153" s="2">
        <f>(Table2[[#This Row],[Close Price]]/Table2[[#This Row],[Day Low]])-1</f>
        <v>2.6165483173819171E-2</v>
      </c>
      <c r="AD153" s="2">
        <f>(Table2[[#This Row],[Day High]]/Table2[[#This Row],[Close Price]])-1</f>
        <v>4.1368935690109243E-3</v>
      </c>
      <c r="AE153" s="2">
        <f>(Table2[[#This Row],[Close Price]]/Table2[[#This Row],[Current Week Low]])-1</f>
        <v>4.3563579277865028E-2</v>
      </c>
      <c r="AF153" s="2">
        <f>(Table2[[#This Row],[Current Week High]]/Table2[[#This Row],[Close Price]])-1</f>
        <v>1.8427980443775915E-2</v>
      </c>
      <c r="AG153" s="2">
        <f>(Table2[[#This Row],[Close Price]]/Table2[[#This Row],[Current Month Low]])-1</f>
        <v>8.3051606859191107E-2</v>
      </c>
      <c r="AH153" s="2">
        <f>(Table2[[#This Row],[Current Month High]]/Table2[[#This Row],[Close Price]])-1</f>
        <v>4.7085370440014929E-2</v>
      </c>
      <c r="AI153">
        <v>27.4915381722452</v>
      </c>
      <c r="AJ153">
        <v>106.331962442771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-0.13</v>
      </c>
      <c r="AM153" t="s">
        <v>10339</v>
      </c>
      <c r="AN153">
        <v>-1.05</v>
      </c>
      <c r="AO153" t="s">
        <v>10339</v>
      </c>
      <c r="AP153">
        <v>0.19223946549622101</v>
      </c>
      <c r="AQ153">
        <f>(Table2[[#This Row],[Sharpe Ratio]]-AVERAGE(Table2[Sharpe Ratio]))/_xlfn.STDEV.P(Table2[Sharpe Ratio])</f>
        <v>1.4539582732567424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246</v>
      </c>
      <c r="AT153">
        <f>_xlfn.RANK.AVG(Table2[[#This Row],[6M Return vs Nifty Z-Score]],Table2[6M Return vs Nifty Z-Score])</f>
        <v>318</v>
      </c>
      <c r="AU153">
        <f>_xlfn.RANK.AVG(Table2[[#This Row],[Sharpe Ratio Z-Score]],Table2[Sharpe Ratio Z-Score])</f>
        <v>50</v>
      </c>
      <c r="AV153">
        <f>(Table2[[#This Row],[Rank 1Y]]+Table2[[#This Row],[Rank 6M]]+Table2[[#This Row],[Rank Sharpe]])/3</f>
        <v>204.66666666666666</v>
      </c>
    </row>
    <row r="154" spans="1:48" x14ac:dyDescent="0.3">
      <c r="A154" t="s">
        <v>279</v>
      </c>
      <c r="B154" t="s">
        <v>280</v>
      </c>
      <c r="C154" t="s">
        <v>10297</v>
      </c>
      <c r="D154" t="s">
        <v>186</v>
      </c>
      <c r="E154">
        <v>96750.72972648</v>
      </c>
      <c r="F154">
        <v>3574.5</v>
      </c>
      <c r="G154">
        <v>51.6021623205</v>
      </c>
      <c r="H154">
        <f>(Table2[[#This Row],[1Y Return vs Nifty]]-AVERAGE(Table2[1Y Return vs Nifty]))/_xlfn.STDEV.P(Table2[1Y Return vs Nifty])</f>
        <v>0.27374164794815209</v>
      </c>
      <c r="I154">
        <v>12.3060446982572</v>
      </c>
      <c r="J154">
        <f>(Table2[[#This Row],[1M Return vs Nifty]]-AVERAGE(Table2[1M Return vs Nifty]))/_xlfn.STDEV.P(Table2[1M Return vs Nifty])</f>
        <v>0.75080016821234563</v>
      </c>
      <c r="K154">
        <v>28.664544830960601</v>
      </c>
      <c r="L154">
        <f>(Table2[[#This Row],[6M Return vs Nifty]]-AVERAGE(Table2[6M Return vs Nifty]))/_xlfn.STDEV.P(Table2[6M Return vs Nifty])</f>
        <v>0.69715140398769071</v>
      </c>
      <c r="M154">
        <v>-0.29584989402974798</v>
      </c>
      <c r="N154">
        <f>(Table2[[#This Row],[1W Return vs Nifty]]-AVERAGE(Table2[1W Return vs Nifty]))/_xlfn.STDEV.P(Table2[1W Return vs Nifty])</f>
        <v>-5.5816916662242116E-2</v>
      </c>
      <c r="O154">
        <v>3398.48</v>
      </c>
      <c r="P154">
        <v>3190.8227597127502</v>
      </c>
      <c r="Q154">
        <v>2719.71955282916</v>
      </c>
      <c r="R154">
        <v>88.810490314656803</v>
      </c>
      <c r="S154" s="2">
        <f>(Table2[[#This Row],[Close Price]]-Table2[[#This Row],[20D EMA]])/Table2[[#This Row],[20D EMA]]</f>
        <v>5.1793743085143944E-2</v>
      </c>
      <c r="T154" s="2">
        <f>(Table2[[#This Row],[Close Price]]-Table2[[#This Row],[50D EMA]])/Table2[[#This Row],[50D EMA]]</f>
        <v>0.12024398381870319</v>
      </c>
      <c r="U154" s="2">
        <f>(Table2[[#This Row],[Close Price]]-Table2[[#This Row],[200D EMA]])/Table2[[#This Row],[200D EMA]]</f>
        <v>0.31428992238617526</v>
      </c>
      <c r="V154">
        <v>0.88628892510248003</v>
      </c>
      <c r="W154">
        <v>3547.55</v>
      </c>
      <c r="X154">
        <v>3600</v>
      </c>
      <c r="Y154">
        <v>3530.1</v>
      </c>
      <c r="Z154">
        <v>3600</v>
      </c>
      <c r="AA154">
        <v>3302</v>
      </c>
      <c r="AB154">
        <v>3600</v>
      </c>
      <c r="AC154" s="2">
        <f>(Table2[[#This Row],[Close Price]]/Table2[[#This Row],[Day Low]])-1</f>
        <v>7.5967921523303339E-3</v>
      </c>
      <c r="AD154" s="2">
        <f>(Table2[[#This Row],[Day High]]/Table2[[#This Row],[Close Price]])-1</f>
        <v>7.133864876206486E-3</v>
      </c>
      <c r="AE154" s="2">
        <f>(Table2[[#This Row],[Close Price]]/Table2[[#This Row],[Current Week Low]])-1</f>
        <v>1.2577547378261222E-2</v>
      </c>
      <c r="AF154" s="2">
        <f>(Table2[[#This Row],[Current Week High]]/Table2[[#This Row],[Close Price]])-1</f>
        <v>7.133864876206486E-3</v>
      </c>
      <c r="AG154" s="2">
        <f>(Table2[[#This Row],[Close Price]]/Table2[[#This Row],[Current Month Low]])-1</f>
        <v>8.2525741974560862E-2</v>
      </c>
      <c r="AH154" s="2">
        <f>(Table2[[#This Row],[Current Month High]]/Table2[[#This Row],[Close Price]])-1</f>
        <v>7.133864876206486E-3</v>
      </c>
      <c r="AI154">
        <v>0.71338648762064805</v>
      </c>
      <c r="AJ154">
        <v>87.244630696699801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0.15</v>
      </c>
      <c r="AM154" t="s">
        <v>10340</v>
      </c>
      <c r="AN154">
        <v>6.21</v>
      </c>
      <c r="AO154" t="s">
        <v>10340</v>
      </c>
      <c r="AP154">
        <v>0.100051251920348</v>
      </c>
      <c r="AQ154">
        <f>(Table2[[#This Row],[Sharpe Ratio]]-AVERAGE(Table2[Sharpe Ratio]))/_xlfn.STDEV.P(Table2[Sharpe Ratio])</f>
        <v>0.39847118488722194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2.0643474883731683</v>
      </c>
      <c r="AS154">
        <f>_xlfn.RANK.AVG(Table2[[#This Row],[1Y Return vs Nifty Z-Score]],Table2[1Y Return vs Nifty Z-Score])</f>
        <v>216</v>
      </c>
      <c r="AT154">
        <f>_xlfn.RANK.AVG(Table2[[#This Row],[6M Return vs Nifty Z-Score]],Table2[6M Return vs Nifty Z-Score])</f>
        <v>158</v>
      </c>
      <c r="AU154">
        <f>_xlfn.RANK.AVG(Table2[[#This Row],[Sharpe Ratio Z-Score]],Table2[Sharpe Ratio Z-Score])</f>
        <v>241</v>
      </c>
      <c r="AV154">
        <f>(Table2[[#This Row],[Rank 1Y]]+Table2[[#This Row],[Rank 6M]]+Table2[[#This Row],[Rank Sharpe]])/3</f>
        <v>205</v>
      </c>
    </row>
    <row r="155" spans="1:48" x14ac:dyDescent="0.3">
      <c r="A155" t="s">
        <v>535</v>
      </c>
      <c r="B155" t="s">
        <v>536</v>
      </c>
      <c r="C155" t="s">
        <v>10301</v>
      </c>
      <c r="D155" t="s">
        <v>153</v>
      </c>
      <c r="E155">
        <v>37640.250751305</v>
      </c>
      <c r="F155">
        <v>273.05</v>
      </c>
      <c r="G155">
        <v>90.629080023794401</v>
      </c>
      <c r="H155">
        <f>(Table2[[#This Row],[1Y Return vs Nifty]]-AVERAGE(Table2[1Y Return vs Nifty]))/_xlfn.STDEV.P(Table2[1Y Return vs Nifty])</f>
        <v>0.86754443019851535</v>
      </c>
      <c r="I155">
        <v>1.31563630763132</v>
      </c>
      <c r="J155">
        <f>(Table2[[#This Row],[1M Return vs Nifty]]-AVERAGE(Table2[1M Return vs Nifty]))/_xlfn.STDEV.P(Table2[1M Return vs Nifty])</f>
        <v>-0.19977192129638022</v>
      </c>
      <c r="K155">
        <v>-1.4500470288625</v>
      </c>
      <c r="L155">
        <f>(Table2[[#This Row],[6M Return vs Nifty]]-AVERAGE(Table2[6M Return vs Nifty]))/_xlfn.STDEV.P(Table2[6M Return vs Nifty])</f>
        <v>-0.31730582170787253</v>
      </c>
      <c r="M155">
        <v>1.15079413738625</v>
      </c>
      <c r="N155">
        <f>(Table2[[#This Row],[1W Return vs Nifty]]-AVERAGE(Table2[1W Return vs Nifty]))/_xlfn.STDEV.P(Table2[1W Return vs Nifty])</f>
        <v>0.24797216682800344</v>
      </c>
      <c r="O155">
        <v>268.32</v>
      </c>
      <c r="P155">
        <v>261.66779853270901</v>
      </c>
      <c r="Q155">
        <v>224.25311514577899</v>
      </c>
      <c r="R155">
        <v>55.596449203016597</v>
      </c>
      <c r="S155" s="2">
        <f>(Table2[[#This Row],[Close Price]]-Table2[[#This Row],[20D EMA]])/Table2[[#This Row],[20D EMA]]</f>
        <v>1.7628205128205197E-2</v>
      </c>
      <c r="T155" s="2">
        <f>(Table2[[#This Row],[Close Price]]-Table2[[#This Row],[50D EMA]])/Table2[[#This Row],[50D EMA]]</f>
        <v>4.3498670952697292E-2</v>
      </c>
      <c r="U155" s="2">
        <f>(Table2[[#This Row],[Close Price]]-Table2[[#This Row],[200D EMA]])/Table2[[#This Row],[200D EMA]]</f>
        <v>0.21759735565991981</v>
      </c>
      <c r="V155">
        <v>0.46083233517252797</v>
      </c>
      <c r="W155">
        <v>268.10000000000002</v>
      </c>
      <c r="X155">
        <v>274.10000000000002</v>
      </c>
      <c r="Y155">
        <v>259.05</v>
      </c>
      <c r="Z155">
        <v>274.10000000000002</v>
      </c>
      <c r="AA155">
        <v>253.3</v>
      </c>
      <c r="AB155">
        <v>293.5</v>
      </c>
      <c r="AC155" s="2">
        <f>(Table2[[#This Row],[Close Price]]/Table2[[#This Row],[Day Low]])-1</f>
        <v>1.8463259977620217E-2</v>
      </c>
      <c r="AD155" s="2">
        <f>(Table2[[#This Row],[Day High]]/Table2[[#This Row],[Close Price]])-1</f>
        <v>3.8454495513642328E-3</v>
      </c>
      <c r="AE155" s="2">
        <f>(Table2[[#This Row],[Close Price]]/Table2[[#This Row],[Current Week Low]])-1</f>
        <v>5.4043620922601843E-2</v>
      </c>
      <c r="AF155" s="2">
        <f>(Table2[[#This Row],[Current Week High]]/Table2[[#This Row],[Close Price]])-1</f>
        <v>3.8454495513642328E-3</v>
      </c>
      <c r="AG155" s="2">
        <f>(Table2[[#This Row],[Close Price]]/Table2[[#This Row],[Current Month Low]])-1</f>
        <v>7.7970785629688066E-2</v>
      </c>
      <c r="AH155" s="2">
        <f>(Table2[[#This Row],[Current Month High]]/Table2[[#This Row],[Close Price]])-1</f>
        <v>7.4894707928950588E-2</v>
      </c>
      <c r="AI155">
        <v>14.1915400109869</v>
      </c>
      <c r="AJ155">
        <v>133.77568493150599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7.0000000000000007E-2</v>
      </c>
      <c r="AM155" t="s">
        <v>10340</v>
      </c>
      <c r="AN155">
        <v>-2.1</v>
      </c>
      <c r="AO155" t="s">
        <v>10339</v>
      </c>
      <c r="AP155">
        <v>0.17368508791797399</v>
      </c>
      <c r="AQ155">
        <f>(Table2[[#This Row],[Sharpe Ratio]]-AVERAGE(Table2[Sharpe Ratio]))/_xlfn.STDEV.P(Table2[Sharpe Ratio])</f>
        <v>1.2415243274524379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1.8399631814747039</v>
      </c>
      <c r="AS155">
        <f>_xlfn.RANK.AVG(Table2[[#This Row],[1Y Return vs Nifty Z-Score]],Table2[1Y Return vs Nifty Z-Score])</f>
        <v>115</v>
      </c>
      <c r="AT155">
        <f>_xlfn.RANK.AVG(Table2[[#This Row],[6M Return vs Nifty Z-Score]],Table2[6M Return vs Nifty Z-Score])</f>
        <v>420</v>
      </c>
      <c r="AU155">
        <f>_xlfn.RANK.AVG(Table2[[#This Row],[Sharpe Ratio Z-Score]],Table2[Sharpe Ratio Z-Score])</f>
        <v>81</v>
      </c>
      <c r="AV155">
        <f>(Table2[[#This Row],[Rank 1Y]]+Table2[[#This Row],[Rank 6M]]+Table2[[#This Row],[Rank Sharpe]])/3</f>
        <v>205.33333333333334</v>
      </c>
    </row>
    <row r="156" spans="1:48" x14ac:dyDescent="0.3">
      <c r="A156" t="s">
        <v>25</v>
      </c>
      <c r="B156" t="s">
        <v>26</v>
      </c>
      <c r="C156" t="s">
        <v>10296</v>
      </c>
      <c r="D156" t="s">
        <v>27</v>
      </c>
      <c r="E156">
        <v>866093.87821788399</v>
      </c>
      <c r="F156">
        <v>1463.45</v>
      </c>
      <c r="G156">
        <v>40.112879599898399</v>
      </c>
      <c r="H156">
        <f>(Table2[[#This Row],[1Y Return vs Nifty]]-AVERAGE(Table2[1Y Return vs Nifty]))/_xlfn.STDEV.P(Table2[1Y Return vs Nifty])</f>
        <v>9.8929788671385438E-2</v>
      </c>
      <c r="I156">
        <v>-1.72545299753913</v>
      </c>
      <c r="J156">
        <f>(Table2[[#This Row],[1M Return vs Nifty]]-AVERAGE(Table2[1M Return vs Nifty]))/_xlfn.STDEV.P(Table2[1M Return vs Nifty])</f>
        <v>-0.46279896382777158</v>
      </c>
      <c r="K156">
        <v>16.0732828128438</v>
      </c>
      <c r="L156">
        <f>(Table2[[#This Row],[6M Return vs Nifty]]-AVERAGE(Table2[6M Return vs Nifty]))/_xlfn.STDEV.P(Table2[6M Return vs Nifty])</f>
        <v>0.2729950084980351</v>
      </c>
      <c r="M156">
        <v>-3.0548796041172701</v>
      </c>
      <c r="N156">
        <f>(Table2[[#This Row],[1W Return vs Nifty]]-AVERAGE(Table2[1W Return vs Nifty]))/_xlfn.STDEV.P(Table2[1W Return vs Nifty])</f>
        <v>-0.63520140154442761</v>
      </c>
      <c r="O156">
        <v>1463.15</v>
      </c>
      <c r="P156">
        <v>1437.2452690796199</v>
      </c>
      <c r="Q156">
        <v>1253.0843586552501</v>
      </c>
      <c r="R156">
        <v>41.189269322057399</v>
      </c>
      <c r="S156" s="2">
        <f>(Table2[[#This Row],[Close Price]]-Table2[[#This Row],[20D EMA]])/Table2[[#This Row],[20D EMA]]</f>
        <v>2.0503707753815706E-4</v>
      </c>
      <c r="T156" s="2">
        <f>(Table2[[#This Row],[Close Price]]-Table2[[#This Row],[50D EMA]])/Table2[[#This Row],[50D EMA]]</f>
        <v>1.8232608924961761E-2</v>
      </c>
      <c r="U156" s="2">
        <f>(Table2[[#This Row],[Close Price]]-Table2[[#This Row],[200D EMA]])/Table2[[#This Row],[200D EMA]]</f>
        <v>0.16787827562583599</v>
      </c>
      <c r="V156">
        <v>0.75172080946459996</v>
      </c>
      <c r="W156">
        <v>1447.7</v>
      </c>
      <c r="X156">
        <v>1466.6</v>
      </c>
      <c r="Y156">
        <v>1446.5</v>
      </c>
      <c r="Z156">
        <v>1489.1</v>
      </c>
      <c r="AA156">
        <v>1422.6</v>
      </c>
      <c r="AB156">
        <v>1511</v>
      </c>
      <c r="AC156" s="2">
        <f>(Table2[[#This Row],[Close Price]]/Table2[[#This Row],[Day Low]])-1</f>
        <v>1.0879325827174213E-2</v>
      </c>
      <c r="AD156" s="2">
        <f>(Table2[[#This Row],[Day High]]/Table2[[#This Row],[Close Price]])-1</f>
        <v>2.152447982507022E-3</v>
      </c>
      <c r="AE156" s="2">
        <f>(Table2[[#This Row],[Close Price]]/Table2[[#This Row],[Current Week Low]])-1</f>
        <v>1.1717939854821946E-2</v>
      </c>
      <c r="AF156" s="2">
        <f>(Table2[[#This Row],[Current Week High]]/Table2[[#This Row],[Close Price]])-1</f>
        <v>1.7527076428986099E-2</v>
      </c>
      <c r="AG156" s="2">
        <f>(Table2[[#This Row],[Close Price]]/Table2[[#This Row],[Current Month Low]])-1</f>
        <v>2.8715028820469612E-2</v>
      </c>
      <c r="AH156" s="2">
        <f>(Table2[[#This Row],[Current Month High]]/Table2[[#This Row],[Close Price]])-1</f>
        <v>3.2491714783559278E-2</v>
      </c>
      <c r="AI156">
        <v>4.9745464484608197</v>
      </c>
      <c r="AJ156">
        <v>72.770202467386795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-0.04</v>
      </c>
      <c r="AM156" t="s">
        <v>10339</v>
      </c>
      <c r="AN156">
        <v>-2.0299999999999998</v>
      </c>
      <c r="AO156" t="s">
        <v>10339</v>
      </c>
      <c r="AP156">
        <v>0.15639614726491599</v>
      </c>
      <c r="AQ156">
        <f>(Table2[[#This Row],[Sharpe Ratio]]-AVERAGE(Table2[Sharpe Ratio]))/_xlfn.STDEV.P(Table2[Sharpe Ratio])</f>
        <v>1.0435787016174076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0.31750313341462877</v>
      </c>
      <c r="AS156">
        <f>_xlfn.RANK.AVG(Table2[[#This Row],[1Y Return vs Nifty Z-Score]],Table2[1Y Return vs Nifty Z-Score])</f>
        <v>264</v>
      </c>
      <c r="AT156">
        <f>_xlfn.RANK.AVG(Table2[[#This Row],[6M Return vs Nifty Z-Score]],Table2[6M Return vs Nifty Z-Score])</f>
        <v>244</v>
      </c>
      <c r="AU156">
        <f>_xlfn.RANK.AVG(Table2[[#This Row],[Sharpe Ratio Z-Score]],Table2[Sharpe Ratio Z-Score])</f>
        <v>111</v>
      </c>
      <c r="AV156">
        <f>(Table2[[#This Row],[Rank 1Y]]+Table2[[#This Row],[Rank 6M]]+Table2[[#This Row],[Rank Sharpe]])/3</f>
        <v>206.33333333333334</v>
      </c>
    </row>
    <row r="157" spans="1:48" x14ac:dyDescent="0.3">
      <c r="A157" t="s">
        <v>478</v>
      </c>
      <c r="B157" t="s">
        <v>479</v>
      </c>
      <c r="C157" t="s">
        <v>10295</v>
      </c>
      <c r="D157" t="s">
        <v>248</v>
      </c>
      <c r="E157">
        <v>44547.744595199998</v>
      </c>
      <c r="F157">
        <v>731.05</v>
      </c>
      <c r="G157">
        <v>104.39263000942</v>
      </c>
      <c r="H157">
        <f>(Table2[[#This Row],[1Y Return vs Nifty]]-AVERAGE(Table2[1Y Return vs Nifty]))/_xlfn.STDEV.P(Table2[1Y Return vs Nifty])</f>
        <v>1.0769597454750413</v>
      </c>
      <c r="I157">
        <v>7.16170529616838</v>
      </c>
      <c r="J157">
        <f>(Table2[[#This Row],[1M Return vs Nifty]]-AVERAGE(Table2[1M Return vs Nifty]))/_xlfn.STDEV.P(Table2[1M Return vs Nifty])</f>
        <v>0.30586079191432253</v>
      </c>
      <c r="K157">
        <v>32.5089446212517</v>
      </c>
      <c r="L157">
        <f>(Table2[[#This Row],[6M Return vs Nifty]]-AVERAGE(Table2[6M Return vs Nifty]))/_xlfn.STDEV.P(Table2[6M Return vs Nifty])</f>
        <v>0.82665603628942907</v>
      </c>
      <c r="M157">
        <v>5.9181056614691698</v>
      </c>
      <c r="N157">
        <f>(Table2[[#This Row],[1W Return vs Nifty]]-AVERAGE(Table2[1W Return vs Nifty]))/_xlfn.STDEV.P(Table2[1W Return vs Nifty])</f>
        <v>1.2490872768084862</v>
      </c>
      <c r="O157">
        <v>664.21</v>
      </c>
      <c r="P157">
        <v>644.21240298858402</v>
      </c>
      <c r="Q157">
        <v>542.99084739572197</v>
      </c>
      <c r="R157">
        <v>68.185881309679701</v>
      </c>
      <c r="S157" s="2">
        <f>(Table2[[#This Row],[Close Price]]-Table2[[#This Row],[20D EMA]])/Table2[[#This Row],[20D EMA]]</f>
        <v>0.10063082458860889</v>
      </c>
      <c r="T157" s="2">
        <f>(Table2[[#This Row],[Close Price]]-Table2[[#This Row],[50D EMA]])/Table2[[#This Row],[50D EMA]]</f>
        <v>0.13479653078482373</v>
      </c>
      <c r="U157" s="2">
        <f>(Table2[[#This Row],[Close Price]]-Table2[[#This Row],[200D EMA]])/Table2[[#This Row],[200D EMA]]</f>
        <v>0.34633945214038542</v>
      </c>
      <c r="V157">
        <v>1.3687943944968</v>
      </c>
      <c r="W157">
        <v>706.9</v>
      </c>
      <c r="X157">
        <v>735.3</v>
      </c>
      <c r="Y157">
        <v>692.15</v>
      </c>
      <c r="Z157">
        <v>735.3</v>
      </c>
      <c r="AA157">
        <v>597</v>
      </c>
      <c r="AB157">
        <v>735.3</v>
      </c>
      <c r="AC157" s="2">
        <f>(Table2[[#This Row],[Close Price]]/Table2[[#This Row],[Day Low]])-1</f>
        <v>3.4163247984156042E-2</v>
      </c>
      <c r="AD157" s="2">
        <f>(Table2[[#This Row],[Day High]]/Table2[[#This Row],[Close Price]])-1</f>
        <v>5.8135558443335178E-3</v>
      </c>
      <c r="AE157" s="2">
        <f>(Table2[[#This Row],[Close Price]]/Table2[[#This Row],[Current Week Low]])-1</f>
        <v>5.6201690385032199E-2</v>
      </c>
      <c r="AF157" s="2">
        <f>(Table2[[#This Row],[Current Week High]]/Table2[[#This Row],[Close Price]])-1</f>
        <v>5.8135558443335178E-3</v>
      </c>
      <c r="AG157" s="2">
        <f>(Table2[[#This Row],[Close Price]]/Table2[[#This Row],[Current Month Low]])-1</f>
        <v>0.2245393634840871</v>
      </c>
      <c r="AH157" s="2">
        <f>(Table2[[#This Row],[Current Month High]]/Table2[[#This Row],[Close Price]])-1</f>
        <v>5.8135558443335178E-3</v>
      </c>
      <c r="AI157">
        <v>0.581355584433351</v>
      </c>
      <c r="AJ157">
        <v>136.96920583468301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0.15</v>
      </c>
      <c r="AM157" t="s">
        <v>10340</v>
      </c>
      <c r="AN157">
        <v>14.16</v>
      </c>
      <c r="AO157" t="s">
        <v>10340</v>
      </c>
      <c r="AP157">
        <v>5.0484920708957999E-2</v>
      </c>
      <c r="AQ157">
        <f>(Table2[[#This Row],[Sharpe Ratio]]-AVERAGE(Table2[Sharpe Ratio]))/_xlfn.STDEV.P(Table2[Sharpe Ratio])</f>
        <v>-0.16902676937578739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3.2895370811114915</v>
      </c>
      <c r="AS157">
        <f>_xlfn.RANK.AVG(Table2[[#This Row],[1Y Return vs Nifty Z-Score]],Table2[1Y Return vs Nifty Z-Score])</f>
        <v>95</v>
      </c>
      <c r="AT157">
        <f>_xlfn.RANK.AVG(Table2[[#This Row],[6M Return vs Nifty Z-Score]],Table2[6M Return vs Nifty Z-Score])</f>
        <v>135</v>
      </c>
      <c r="AU157">
        <f>_xlfn.RANK.AVG(Table2[[#This Row],[Sharpe Ratio Z-Score]],Table2[Sharpe Ratio Z-Score])</f>
        <v>389</v>
      </c>
      <c r="AV157">
        <f>(Table2[[#This Row],[Rank 1Y]]+Table2[[#This Row],[Rank 6M]]+Table2[[#This Row],[Rank Sharpe]])/3</f>
        <v>206.33333333333334</v>
      </c>
    </row>
    <row r="158" spans="1:48" x14ac:dyDescent="0.3">
      <c r="A158" t="s">
        <v>1627</v>
      </c>
      <c r="B158" t="s">
        <v>1628</v>
      </c>
      <c r="C158" t="s">
        <v>10305</v>
      </c>
      <c r="D158" t="s">
        <v>1386</v>
      </c>
      <c r="E158">
        <v>5483.3791894099904</v>
      </c>
      <c r="F158">
        <v>750.3</v>
      </c>
      <c r="G158">
        <v>71.797761334676494</v>
      </c>
      <c r="H158">
        <f>(Table2[[#This Row],[1Y Return vs Nifty]]-AVERAGE(Table2[1Y Return vs Nifty]))/_xlfn.STDEV.P(Table2[1Y Return vs Nifty])</f>
        <v>0.58102194548541797</v>
      </c>
      <c r="I158">
        <v>41.531767851561298</v>
      </c>
      <c r="J158">
        <f>(Table2[[#This Row],[1M Return vs Nifty]]-AVERAGE(Table2[1M Return vs Nifty]))/_xlfn.STDEV.P(Table2[1M Return vs Nifty])</f>
        <v>3.2785639907956252</v>
      </c>
      <c r="K158">
        <v>60.968659762363501</v>
      </c>
      <c r="L158">
        <f>(Table2[[#This Row],[6M Return vs Nifty]]-AVERAGE(Table2[6M Return vs Nifty]))/_xlfn.STDEV.P(Table2[6M Return vs Nifty])</f>
        <v>1.785366146010567</v>
      </c>
      <c r="M158">
        <v>36.010790341298602</v>
      </c>
      <c r="N158">
        <f>(Table2[[#This Row],[1W Return vs Nifty]]-AVERAGE(Table2[1W Return vs Nifty]))/_xlfn.STDEV.P(Table2[1W Return vs Nifty])</f>
        <v>7.5684228563416003</v>
      </c>
      <c r="O158">
        <v>623.58000000000004</v>
      </c>
      <c r="P158">
        <v>566.31778492590297</v>
      </c>
      <c r="Q158">
        <v>491.71898417058799</v>
      </c>
      <c r="R158">
        <v>80.091064473744098</v>
      </c>
      <c r="S158" s="2">
        <f>(Table2[[#This Row],[Close Price]]-Table2[[#This Row],[20D EMA]])/Table2[[#This Row],[20D EMA]]</f>
        <v>0.20321370152987572</v>
      </c>
      <c r="T158" s="2">
        <f>(Table2[[#This Row],[Close Price]]-Table2[[#This Row],[50D EMA]])/Table2[[#This Row],[50D EMA]]</f>
        <v>0.32487451387063399</v>
      </c>
      <c r="U158" s="2">
        <f>(Table2[[#This Row],[Close Price]]-Table2[[#This Row],[200D EMA]])/Table2[[#This Row],[200D EMA]]</f>
        <v>0.52587153263072839</v>
      </c>
      <c r="V158">
        <v>3.4735673277756498</v>
      </c>
      <c r="W158">
        <v>742.05</v>
      </c>
      <c r="X158">
        <v>772.5</v>
      </c>
      <c r="Y158">
        <v>665</v>
      </c>
      <c r="Z158">
        <v>776.8</v>
      </c>
      <c r="AA158">
        <v>538.75</v>
      </c>
      <c r="AB158">
        <v>776.8</v>
      </c>
      <c r="AC158" s="2">
        <f>(Table2[[#This Row],[Close Price]]/Table2[[#This Row],[Day Low]])-1</f>
        <v>1.1117849201536245E-2</v>
      </c>
      <c r="AD158" s="2">
        <f>(Table2[[#This Row],[Day High]]/Table2[[#This Row],[Close Price]])-1</f>
        <v>2.9588164734106526E-2</v>
      </c>
      <c r="AE158" s="2">
        <f>(Table2[[#This Row],[Close Price]]/Table2[[#This Row],[Current Week Low]])-1</f>
        <v>0.1282706766917292</v>
      </c>
      <c r="AF158" s="2">
        <f>(Table2[[#This Row],[Current Week High]]/Table2[[#This Row],[Close Price]])-1</f>
        <v>3.5319205651072938E-2</v>
      </c>
      <c r="AG158" s="2">
        <f>(Table2[[#This Row],[Close Price]]/Table2[[#This Row],[Current Month Low]])-1</f>
        <v>0.39266821345707648</v>
      </c>
      <c r="AH158" s="2">
        <f>(Table2[[#This Row],[Current Month High]]/Table2[[#This Row],[Close Price]])-1</f>
        <v>3.5319205651072938E-2</v>
      </c>
      <c r="AI158">
        <v>3.5319205651072898</v>
      </c>
      <c r="AJ158">
        <v>102.264456126162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0.56999999999999995</v>
      </c>
      <c r="AM158" t="s">
        <v>10340</v>
      </c>
      <c r="AN158">
        <v>28.44</v>
      </c>
      <c r="AO158" t="s">
        <v>10340</v>
      </c>
      <c r="AP158">
        <v>3.8062010594595998E-2</v>
      </c>
      <c r="AQ158">
        <f>(Table2[[#This Row],[Sharpe Ratio]]-AVERAGE(Table2[Sharpe Ratio]))/_xlfn.STDEV.P(Table2[Sharpe Ratio])</f>
        <v>-0.31125993256527212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12.902115006067937</v>
      </c>
      <c r="AS158">
        <f>_xlfn.RANK.AVG(Table2[[#This Row],[1Y Return vs Nifty Z-Score]],Table2[1Y Return vs Nifty Z-Score])</f>
        <v>156</v>
      </c>
      <c r="AT158">
        <f>_xlfn.RANK.AVG(Table2[[#This Row],[6M Return vs Nifty Z-Score]],Table2[6M Return vs Nifty Z-Score])</f>
        <v>40</v>
      </c>
      <c r="AU158">
        <f>_xlfn.RANK.AVG(Table2[[#This Row],[Sharpe Ratio Z-Score]],Table2[Sharpe Ratio Z-Score])</f>
        <v>425</v>
      </c>
      <c r="AV158">
        <f>(Table2[[#This Row],[Rank 1Y]]+Table2[[#This Row],[Rank 6M]]+Table2[[#This Row],[Rank Sharpe]])/3</f>
        <v>207</v>
      </c>
    </row>
    <row r="159" spans="1:48" x14ac:dyDescent="0.3">
      <c r="A159" t="s">
        <v>985</v>
      </c>
      <c r="B159" t="s">
        <v>986</v>
      </c>
      <c r="C159" t="s">
        <v>10294</v>
      </c>
      <c r="D159" t="s">
        <v>21</v>
      </c>
      <c r="E159">
        <v>14331.259916999999</v>
      </c>
      <c r="F159">
        <v>2505.6</v>
      </c>
      <c r="G159">
        <v>186.93170176048201</v>
      </c>
      <c r="H159">
        <f>(Table2[[#This Row],[1Y Return vs Nifty]]-AVERAGE(Table2[1Y Return vs Nifty]))/_xlfn.STDEV.P(Table2[1Y Return vs Nifty])</f>
        <v>2.3328091267344204</v>
      </c>
      <c r="I159">
        <v>7.0711564949648498</v>
      </c>
      <c r="J159">
        <f>(Table2[[#This Row],[1M Return vs Nifty]]-AVERAGE(Table2[1M Return vs Nifty]))/_xlfn.STDEV.P(Table2[1M Return vs Nifty])</f>
        <v>0.29802912996844205</v>
      </c>
      <c r="K159">
        <v>55.024840307963302</v>
      </c>
      <c r="L159">
        <f>(Table2[[#This Row],[6M Return vs Nifty]]-AVERAGE(Table2[6M Return vs Nifty]))/_xlfn.STDEV.P(Table2[6M Return vs Nifty])</f>
        <v>1.5851392718821271</v>
      </c>
      <c r="M159">
        <v>7.2800085289353902</v>
      </c>
      <c r="N159">
        <f>(Table2[[#This Row],[1W Return vs Nifty]]-AVERAGE(Table2[1W Return vs Nifty]))/_xlfn.STDEV.P(Table2[1W Return vs Nifty])</f>
        <v>1.5350810768902752</v>
      </c>
      <c r="O159">
        <v>2373.0300000000002</v>
      </c>
      <c r="P159">
        <v>2352.07715631366</v>
      </c>
      <c r="Q159">
        <v>1786.73756641508</v>
      </c>
      <c r="R159">
        <v>67.803511896245894</v>
      </c>
      <c r="S159" s="2">
        <f>(Table2[[#This Row],[Close Price]]-Table2[[#This Row],[20D EMA]])/Table2[[#This Row],[20D EMA]]</f>
        <v>5.586528615314585E-2</v>
      </c>
      <c r="T159" s="2">
        <f>(Table2[[#This Row],[Close Price]]-Table2[[#This Row],[50D EMA]])/Table2[[#This Row],[50D EMA]]</f>
        <v>6.5271176701937647E-2</v>
      </c>
      <c r="U159" s="2">
        <f>(Table2[[#This Row],[Close Price]]-Table2[[#This Row],[200D EMA]])/Table2[[#This Row],[200D EMA]]</f>
        <v>0.40233241137211295</v>
      </c>
      <c r="V159">
        <v>0.95181006424056103</v>
      </c>
      <c r="W159">
        <v>2485.15</v>
      </c>
      <c r="X159">
        <v>2600</v>
      </c>
      <c r="Y159">
        <v>2328.4499999999998</v>
      </c>
      <c r="Z159">
        <v>2664.8</v>
      </c>
      <c r="AA159">
        <v>2108</v>
      </c>
      <c r="AB159">
        <v>2664.8</v>
      </c>
      <c r="AC159" s="2">
        <f>(Table2[[#This Row],[Close Price]]/Table2[[#This Row],[Day Low]])-1</f>
        <v>8.2288795444942497E-3</v>
      </c>
      <c r="AD159" s="2">
        <f>(Table2[[#This Row],[Day High]]/Table2[[#This Row],[Close Price]])-1</f>
        <v>3.7675606641123904E-2</v>
      </c>
      <c r="AE159" s="2">
        <f>(Table2[[#This Row],[Close Price]]/Table2[[#This Row],[Current Week Low]])-1</f>
        <v>7.6080654512658663E-2</v>
      </c>
      <c r="AF159" s="2">
        <f>(Table2[[#This Row],[Current Week High]]/Table2[[#This Row],[Close Price]])-1</f>
        <v>6.3537675606641253E-2</v>
      </c>
      <c r="AG159" s="2">
        <f>(Table2[[#This Row],[Close Price]]/Table2[[#This Row],[Current Month Low]])-1</f>
        <v>0.18861480075901316</v>
      </c>
      <c r="AH159" s="2">
        <f>(Table2[[#This Row],[Current Month High]]/Table2[[#This Row],[Close Price]])-1</f>
        <v>6.3537675606641253E-2</v>
      </c>
      <c r="AI159">
        <v>10.6301883780332</v>
      </c>
      <c r="AJ159">
        <v>239.23639317627899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-0.06</v>
      </c>
      <c r="AM159" t="s">
        <v>10339</v>
      </c>
      <c r="AN159">
        <v>6.8</v>
      </c>
      <c r="AO159" t="s">
        <v>10340</v>
      </c>
      <c r="AQ159">
        <f>(Table2[[#This Row],[Sharpe Ratio]]-AVERAGE(Table2[Sharpe Ratio]))/_xlfn.STDEV.P(Table2[Sharpe Ratio])</f>
        <v>-0.74704189624239536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5.0040167092328698</v>
      </c>
      <c r="AS159">
        <f>_xlfn.RANK.AVG(Table2[[#This Row],[1Y Return vs Nifty Z-Score]],Table2[1Y Return vs Nifty Z-Score])</f>
        <v>24</v>
      </c>
      <c r="AT159">
        <f>_xlfn.RANK.AVG(Table2[[#This Row],[6M Return vs Nifty Z-Score]],Table2[6M Return vs Nifty Z-Score])</f>
        <v>52</v>
      </c>
      <c r="AU159">
        <f>_xlfn.RANK.AVG(Table2[[#This Row],[Sharpe Ratio Z-Score]],Table2[Sharpe Ratio Z-Score])</f>
        <v>549.5</v>
      </c>
      <c r="AV159">
        <f>(Table2[[#This Row],[Rank 1Y]]+Table2[[#This Row],[Rank 6M]]+Table2[[#This Row],[Rank Sharpe]])/3</f>
        <v>208.5</v>
      </c>
    </row>
    <row r="160" spans="1:48" x14ac:dyDescent="0.3">
      <c r="A160" t="s">
        <v>158</v>
      </c>
      <c r="B160" t="s">
        <v>159</v>
      </c>
      <c r="C160" t="s">
        <v>10304</v>
      </c>
      <c r="D160" t="s">
        <v>160</v>
      </c>
      <c r="E160">
        <v>166159.41594795999</v>
      </c>
      <c r="F160">
        <v>4299.8500000000004</v>
      </c>
      <c r="G160">
        <v>47.805578313911496</v>
      </c>
      <c r="H160">
        <f>(Table2[[#This Row],[1Y Return vs Nifty]]-AVERAGE(Table2[1Y Return vs Nifty]))/_xlfn.STDEV.P(Table2[1Y Return vs Nifty])</f>
        <v>0.2159758217228035</v>
      </c>
      <c r="I160">
        <v>-0.20131837184830501</v>
      </c>
      <c r="J160">
        <f>(Table2[[#This Row],[1M Return vs Nifty]]-AVERAGE(Table2[1M Return vs Nifty]))/_xlfn.STDEV.P(Table2[1M Return vs Nifty])</f>
        <v>-0.33097494197693106</v>
      </c>
      <c r="K160">
        <v>26.588960453242098</v>
      </c>
      <c r="L160">
        <f>(Table2[[#This Row],[6M Return vs Nifty]]-AVERAGE(Table2[6M Return vs Nifty]))/_xlfn.STDEV.P(Table2[6M Return vs Nifty])</f>
        <v>0.62723209114033618</v>
      </c>
      <c r="M160">
        <v>-1.10728825813237</v>
      </c>
      <c r="N160">
        <f>(Table2[[#This Row],[1W Return vs Nifty]]-AVERAGE(Table2[1W Return vs Nifty]))/_xlfn.STDEV.P(Table2[1W Return vs Nifty])</f>
        <v>-0.22621551617001157</v>
      </c>
      <c r="O160">
        <v>4297</v>
      </c>
      <c r="P160">
        <v>4263.1832884614096</v>
      </c>
      <c r="Q160">
        <v>3660.7944878971698</v>
      </c>
      <c r="R160">
        <v>52.459318096981796</v>
      </c>
      <c r="S160" s="2">
        <f>(Table2[[#This Row],[Close Price]]-Table2[[#This Row],[20D EMA]])/Table2[[#This Row],[20D EMA]]</f>
        <v>6.6325343262749919E-4</v>
      </c>
      <c r="T160" s="2">
        <f>(Table2[[#This Row],[Close Price]]-Table2[[#This Row],[50D EMA]])/Table2[[#This Row],[50D EMA]]</f>
        <v>8.6007823397674914E-3</v>
      </c>
      <c r="U160" s="2">
        <f>(Table2[[#This Row],[Close Price]]-Table2[[#This Row],[200D EMA]])/Table2[[#This Row],[200D EMA]]</f>
        <v>0.17456743726412138</v>
      </c>
      <c r="V160">
        <v>0.64007473292737904</v>
      </c>
      <c r="W160">
        <v>4280.55</v>
      </c>
      <c r="X160">
        <v>4352</v>
      </c>
      <c r="Y160">
        <v>4206.1499999999996</v>
      </c>
      <c r="Z160">
        <v>4352</v>
      </c>
      <c r="AA160">
        <v>4162.95</v>
      </c>
      <c r="AB160">
        <v>4468.6000000000004</v>
      </c>
      <c r="AC160" s="2">
        <f>(Table2[[#This Row],[Close Price]]/Table2[[#This Row],[Day Low]])-1</f>
        <v>4.5087663968415015E-3</v>
      </c>
      <c r="AD160" s="2">
        <f>(Table2[[#This Row],[Day High]]/Table2[[#This Row],[Close Price]])-1</f>
        <v>1.2128330058025272E-2</v>
      </c>
      <c r="AE160" s="2">
        <f>(Table2[[#This Row],[Close Price]]/Table2[[#This Row],[Current Week Low]])-1</f>
        <v>2.2276904057154656E-2</v>
      </c>
      <c r="AF160" s="2">
        <f>(Table2[[#This Row],[Current Week High]]/Table2[[#This Row],[Close Price]])-1</f>
        <v>1.2128330058025272E-2</v>
      </c>
      <c r="AG160" s="2">
        <f>(Table2[[#This Row],[Close Price]]/Table2[[#This Row],[Current Month Low]])-1</f>
        <v>3.2885333717676213E-2</v>
      </c>
      <c r="AH160" s="2">
        <f>(Table2[[#This Row],[Current Month High]]/Table2[[#This Row],[Close Price]])-1</f>
        <v>3.9245555077502603E-2</v>
      </c>
      <c r="AI160">
        <v>7.2083909903833696</v>
      </c>
      <c r="AJ160">
        <v>84.277969443075406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-0.04</v>
      </c>
      <c r="AM160" t="s">
        <v>10339</v>
      </c>
      <c r="AN160">
        <v>-0.28999999999999998</v>
      </c>
      <c r="AO160" t="s">
        <v>10339</v>
      </c>
      <c r="AP160">
        <v>0.10579047324867701</v>
      </c>
      <c r="AQ160">
        <f>(Table2[[#This Row],[Sharpe Ratio]]-AVERAGE(Table2[Sharpe Ratio]))/_xlfn.STDEV.P(Table2[Sharpe Ratio])</f>
        <v>0.46418103839643038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0.75019849311262743</v>
      </c>
      <c r="AS160">
        <f>_xlfn.RANK.AVG(Table2[[#This Row],[1Y Return vs Nifty Z-Score]],Table2[1Y Return vs Nifty Z-Score])</f>
        <v>235</v>
      </c>
      <c r="AT160">
        <f>_xlfn.RANK.AVG(Table2[[#This Row],[6M Return vs Nifty Z-Score]],Table2[6M Return vs Nifty Z-Score])</f>
        <v>169</v>
      </c>
      <c r="AU160">
        <f>_xlfn.RANK.AVG(Table2[[#This Row],[Sharpe Ratio Z-Score]],Table2[Sharpe Ratio Z-Score])</f>
        <v>224</v>
      </c>
      <c r="AV160">
        <f>(Table2[[#This Row],[Rank 1Y]]+Table2[[#This Row],[Rank 6M]]+Table2[[#This Row],[Rank Sharpe]])/3</f>
        <v>209.33333333333334</v>
      </c>
    </row>
    <row r="161" spans="1:48" x14ac:dyDescent="0.3">
      <c r="A161" t="s">
        <v>293</v>
      </c>
      <c r="B161" t="s">
        <v>294</v>
      </c>
      <c r="C161" t="s">
        <v>10299</v>
      </c>
      <c r="D161" t="s">
        <v>51</v>
      </c>
      <c r="E161">
        <v>95546.808762225002</v>
      </c>
      <c r="F161">
        <v>2117.5</v>
      </c>
      <c r="G161">
        <v>67.195185758055203</v>
      </c>
      <c r="H161">
        <f>(Table2[[#This Row],[1Y Return vs Nifty]]-AVERAGE(Table2[1Y Return vs Nifty]))/_xlfn.STDEV.P(Table2[1Y Return vs Nifty])</f>
        <v>0.510992787566944</v>
      </c>
      <c r="I161">
        <v>17.169075991493301</v>
      </c>
      <c r="J161">
        <f>(Table2[[#This Row],[1M Return vs Nifty]]-AVERAGE(Table2[1M Return vs Nifty]))/_xlfn.STDEV.P(Table2[1M Return vs Nifty])</f>
        <v>1.1714089075291301</v>
      </c>
      <c r="K161">
        <v>20.086750534083698</v>
      </c>
      <c r="L161">
        <f>(Table2[[#This Row],[6M Return vs Nifty]]-AVERAGE(Table2[6M Return vs Nifty]))/_xlfn.STDEV.P(Table2[6M Return vs Nifty])</f>
        <v>0.4081949590356227</v>
      </c>
      <c r="M161">
        <v>-2.6137923868592998</v>
      </c>
      <c r="N161">
        <f>(Table2[[#This Row],[1W Return vs Nifty]]-AVERAGE(Table2[1W Return vs Nifty]))/_xlfn.STDEV.P(Table2[1W Return vs Nifty])</f>
        <v>-0.54257496507484027</v>
      </c>
      <c r="O161">
        <v>1996.73</v>
      </c>
      <c r="P161">
        <v>1861.84196140925</v>
      </c>
      <c r="Q161">
        <v>1573.06949054809</v>
      </c>
      <c r="R161">
        <v>71.023720304474097</v>
      </c>
      <c r="S161" s="2">
        <f>(Table2[[#This Row],[Close Price]]-Table2[[#This Row],[20D EMA]])/Table2[[#This Row],[20D EMA]]</f>
        <v>6.0483891162049941E-2</v>
      </c>
      <c r="T161" s="2">
        <f>(Table2[[#This Row],[Close Price]]-Table2[[#This Row],[50D EMA]])/Table2[[#This Row],[50D EMA]]</f>
        <v>0.13731457550631176</v>
      </c>
      <c r="U161" s="2">
        <f>(Table2[[#This Row],[Close Price]]-Table2[[#This Row],[200D EMA]])/Table2[[#This Row],[200D EMA]]</f>
        <v>0.34609437963367984</v>
      </c>
      <c r="V161">
        <v>1.4354684300825999</v>
      </c>
      <c r="W161">
        <v>2081.5500000000002</v>
      </c>
      <c r="X161">
        <v>2121.9499999999998</v>
      </c>
      <c r="Y161">
        <v>2059.6</v>
      </c>
      <c r="Z161">
        <v>2121.9499999999998</v>
      </c>
      <c r="AA161">
        <v>1900.05</v>
      </c>
      <c r="AB161">
        <v>2131.5500000000002</v>
      </c>
      <c r="AC161" s="2">
        <f>(Table2[[#This Row],[Close Price]]/Table2[[#This Row],[Day Low]])-1</f>
        <v>1.7270783790924948E-2</v>
      </c>
      <c r="AD161" s="2">
        <f>(Table2[[#This Row],[Day High]]/Table2[[#This Row],[Close Price]])-1</f>
        <v>2.1015348288073721E-3</v>
      </c>
      <c r="AE161" s="2">
        <f>(Table2[[#This Row],[Close Price]]/Table2[[#This Row],[Current Week Low]])-1</f>
        <v>2.8112254806758719E-2</v>
      </c>
      <c r="AF161" s="2">
        <f>(Table2[[#This Row],[Current Week High]]/Table2[[#This Row],[Close Price]])-1</f>
        <v>2.1015348288073721E-3</v>
      </c>
      <c r="AG161" s="2">
        <f>(Table2[[#This Row],[Close Price]]/Table2[[#This Row],[Current Month Low]])-1</f>
        <v>0.11444435672745468</v>
      </c>
      <c r="AH161" s="2">
        <f>(Table2[[#This Row],[Current Month High]]/Table2[[#This Row],[Close Price]])-1</f>
        <v>6.6351829988193778E-3</v>
      </c>
      <c r="AI161">
        <v>0.663518299881937</v>
      </c>
      <c r="AJ161">
        <v>98.966408268733801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0.11</v>
      </c>
      <c r="AM161" t="s">
        <v>10340</v>
      </c>
      <c r="AN161">
        <v>7.95</v>
      </c>
      <c r="AO161" t="s">
        <v>10340</v>
      </c>
      <c r="AP161">
        <v>9.4280519110700997E-2</v>
      </c>
      <c r="AQ161">
        <f>(Table2[[#This Row],[Sharpe Ratio]]-AVERAGE(Table2[Sharpe Ratio]))/_xlfn.STDEV.P(Table2[Sharpe Ratio])</f>
        <v>0.33240054814579301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1.8804222372026498</v>
      </c>
      <c r="AS161">
        <f>_xlfn.RANK.AVG(Table2[[#This Row],[1Y Return vs Nifty Z-Score]],Table2[1Y Return vs Nifty Z-Score])</f>
        <v>167</v>
      </c>
      <c r="AT161">
        <f>_xlfn.RANK.AVG(Table2[[#This Row],[6M Return vs Nifty Z-Score]],Table2[6M Return vs Nifty Z-Score])</f>
        <v>209</v>
      </c>
      <c r="AU161">
        <f>_xlfn.RANK.AVG(Table2[[#This Row],[Sharpe Ratio Z-Score]],Table2[Sharpe Ratio Z-Score])</f>
        <v>254</v>
      </c>
      <c r="AV161">
        <f>(Table2[[#This Row],[Rank 1Y]]+Table2[[#This Row],[Rank 6M]]+Table2[[#This Row],[Rank Sharpe]])/3</f>
        <v>210</v>
      </c>
    </row>
    <row r="162" spans="1:48" x14ac:dyDescent="0.3">
      <c r="A162" t="s">
        <v>428</v>
      </c>
      <c r="B162" t="s">
        <v>429</v>
      </c>
      <c r="C162" t="s">
        <v>10306</v>
      </c>
      <c r="D162" t="s">
        <v>335</v>
      </c>
      <c r="E162">
        <v>54898.7416371</v>
      </c>
      <c r="F162">
        <v>1675.95</v>
      </c>
      <c r="G162">
        <v>79.683140968564501</v>
      </c>
      <c r="H162">
        <f>(Table2[[#This Row],[1Y Return vs Nifty]]-AVERAGE(Table2[1Y Return vs Nifty]))/_xlfn.STDEV.P(Table2[1Y Return vs Nifty])</f>
        <v>0.70099965936231468</v>
      </c>
      <c r="I162">
        <v>12.5094477564991</v>
      </c>
      <c r="J162">
        <f>(Table2[[#This Row],[1M Return vs Nifty]]-AVERAGE(Table2[1M Return vs Nifty]))/_xlfn.STDEV.P(Table2[1M Return vs Nifty])</f>
        <v>0.76839271465951697</v>
      </c>
      <c r="K162">
        <v>39.071203015099499</v>
      </c>
      <c r="L162">
        <f>(Table2[[#This Row],[6M Return vs Nifty]]-AVERAGE(Table2[6M Return vs Nifty]))/_xlfn.STDEV.P(Table2[6M Return vs Nifty])</f>
        <v>1.0477159953786228</v>
      </c>
      <c r="M162">
        <v>2.61459072799502</v>
      </c>
      <c r="N162">
        <f>(Table2[[#This Row],[1W Return vs Nifty]]-AVERAGE(Table2[1W Return vs Nifty]))/_xlfn.STDEV.P(Table2[1W Return vs Nifty])</f>
        <v>0.55536321467404426</v>
      </c>
      <c r="O162">
        <v>1542.56</v>
      </c>
      <c r="P162">
        <v>1487.8886647561501</v>
      </c>
      <c r="Q162">
        <v>1254.1200098377701</v>
      </c>
      <c r="R162">
        <v>74.063745475530993</v>
      </c>
      <c r="S162" s="2">
        <f>(Table2[[#This Row],[Close Price]]-Table2[[#This Row],[20D EMA]])/Table2[[#This Row],[20D EMA]]</f>
        <v>8.6473135566849976E-2</v>
      </c>
      <c r="T162" s="2">
        <f>(Table2[[#This Row],[Close Price]]-Table2[[#This Row],[50D EMA]])/Table2[[#This Row],[50D EMA]]</f>
        <v>0.12639476306157041</v>
      </c>
      <c r="U162" s="2">
        <f>(Table2[[#This Row],[Close Price]]-Table2[[#This Row],[200D EMA]])/Table2[[#This Row],[200D EMA]]</f>
        <v>0.3363553622087545</v>
      </c>
      <c r="V162">
        <v>2.2004821820486802</v>
      </c>
      <c r="W162">
        <v>1650.7</v>
      </c>
      <c r="X162">
        <v>1682.8</v>
      </c>
      <c r="Y162">
        <v>1548.05</v>
      </c>
      <c r="Z162">
        <v>1682.8</v>
      </c>
      <c r="AA162">
        <v>1418.55</v>
      </c>
      <c r="AB162">
        <v>1682.8</v>
      </c>
      <c r="AC162" s="2">
        <f>(Table2[[#This Row],[Close Price]]/Table2[[#This Row],[Day Low]])-1</f>
        <v>1.5296540861452712E-2</v>
      </c>
      <c r="AD162" s="2">
        <f>(Table2[[#This Row],[Day High]]/Table2[[#This Row],[Close Price]])-1</f>
        <v>4.0872341060294026E-3</v>
      </c>
      <c r="AE162" s="2">
        <f>(Table2[[#This Row],[Close Price]]/Table2[[#This Row],[Current Week Low]])-1</f>
        <v>8.2620070411162594E-2</v>
      </c>
      <c r="AF162" s="2">
        <f>(Table2[[#This Row],[Current Week High]]/Table2[[#This Row],[Close Price]])-1</f>
        <v>4.0872341060294026E-3</v>
      </c>
      <c r="AG162" s="2">
        <f>(Table2[[#This Row],[Close Price]]/Table2[[#This Row],[Current Month Low]])-1</f>
        <v>0.18145289203764414</v>
      </c>
      <c r="AH162" s="2">
        <f>(Table2[[#This Row],[Current Month High]]/Table2[[#This Row],[Close Price]])-1</f>
        <v>4.0872341060294026E-3</v>
      </c>
      <c r="AI162">
        <v>0.40872341060293998</v>
      </c>
      <c r="AJ162">
        <v>109.493749999999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0.08</v>
      </c>
      <c r="AM162" t="s">
        <v>10340</v>
      </c>
      <c r="AN162">
        <v>12.42</v>
      </c>
      <c r="AO162" t="s">
        <v>10340</v>
      </c>
      <c r="AP162">
        <v>4.8416801857786997E-2</v>
      </c>
      <c r="AQ162">
        <f>(Table2[[#This Row],[Sharpe Ratio]]-AVERAGE(Table2[Sharpe Ratio]))/_xlfn.STDEV.P(Table2[Sharpe Ratio])</f>
        <v>-0.19270520569593633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2.8797663783785623</v>
      </c>
      <c r="AS162">
        <f>_xlfn.RANK.AVG(Table2[[#This Row],[1Y Return vs Nifty Z-Score]],Table2[1Y Return vs Nifty Z-Score])</f>
        <v>134</v>
      </c>
      <c r="AT162">
        <f>_xlfn.RANK.AVG(Table2[[#This Row],[6M Return vs Nifty Z-Score]],Table2[6M Return vs Nifty Z-Score])</f>
        <v>99</v>
      </c>
      <c r="AU162">
        <f>_xlfn.RANK.AVG(Table2[[#This Row],[Sharpe Ratio Z-Score]],Table2[Sharpe Ratio Z-Score])</f>
        <v>397</v>
      </c>
      <c r="AV162">
        <f>(Table2[[#This Row],[Rank 1Y]]+Table2[[#This Row],[Rank 6M]]+Table2[[#This Row],[Rank Sharpe]])/3</f>
        <v>210</v>
      </c>
    </row>
    <row r="163" spans="1:48" x14ac:dyDescent="0.3">
      <c r="A163" t="s">
        <v>666</v>
      </c>
      <c r="B163" t="s">
        <v>667</v>
      </c>
      <c r="C163" t="s">
        <v>10307</v>
      </c>
      <c r="D163" t="s">
        <v>139</v>
      </c>
      <c r="E163">
        <v>27026.206855460001</v>
      </c>
      <c r="F163">
        <v>1152.8499999999999</v>
      </c>
      <c r="G163">
        <v>66.998150671019005</v>
      </c>
      <c r="H163">
        <f>(Table2[[#This Row],[1Y Return vs Nifty]]-AVERAGE(Table2[1Y Return vs Nifty]))/_xlfn.STDEV.P(Table2[1Y Return vs Nifty])</f>
        <v>0.50799485716996673</v>
      </c>
      <c r="I163">
        <v>-8.2687045389525498</v>
      </c>
      <c r="J163">
        <f>(Table2[[#This Row],[1M Return vs Nifty]]-AVERAGE(Table2[1M Return vs Nifty]))/_xlfn.STDEV.P(Table2[1M Return vs Nifty])</f>
        <v>-1.0287317361902315</v>
      </c>
      <c r="K163">
        <v>2.4006568209505299</v>
      </c>
      <c r="L163">
        <f>(Table2[[#This Row],[6M Return vs Nifty]]-AVERAGE(Table2[6M Return vs Nifty]))/_xlfn.STDEV.P(Table2[6M Return vs Nifty])</f>
        <v>-0.18758882728072318</v>
      </c>
      <c r="M163">
        <v>3.4941064818022297E-2</v>
      </c>
      <c r="N163">
        <f>(Table2[[#This Row],[1W Return vs Nifty]]-AVERAGE(Table2[1W Return vs Nifty]))/_xlfn.STDEV.P(Table2[1W Return vs Nifty])</f>
        <v>1.3647775434031076E-2</v>
      </c>
      <c r="O163">
        <v>1182.56</v>
      </c>
      <c r="P163">
        <v>1214.05890124594</v>
      </c>
      <c r="Q163">
        <v>1047.09508333604</v>
      </c>
      <c r="R163">
        <v>50.1132074848583</v>
      </c>
      <c r="S163" s="2">
        <f>(Table2[[#This Row],[Close Price]]-Table2[[#This Row],[20D EMA]])/Table2[[#This Row],[20D EMA]]</f>
        <v>-2.5123460966039811E-2</v>
      </c>
      <c r="T163" s="2">
        <f>(Table2[[#This Row],[Close Price]]-Table2[[#This Row],[50D EMA]])/Table2[[#This Row],[50D EMA]]</f>
        <v>-5.0416747641423183E-2</v>
      </c>
      <c r="U163" s="2">
        <f>(Table2[[#This Row],[Close Price]]-Table2[[#This Row],[200D EMA]])/Table2[[#This Row],[200D EMA]]</f>
        <v>0.10099838911192784</v>
      </c>
      <c r="V163">
        <v>0.91038516298800098</v>
      </c>
      <c r="W163">
        <v>1146.9000000000001</v>
      </c>
      <c r="X163">
        <v>1196.25</v>
      </c>
      <c r="Y163">
        <v>1140.8</v>
      </c>
      <c r="Z163">
        <v>1196.25</v>
      </c>
      <c r="AA163">
        <v>1089.8</v>
      </c>
      <c r="AB163">
        <v>1282.8499999999999</v>
      </c>
      <c r="AC163" s="2">
        <f>(Table2[[#This Row],[Close Price]]/Table2[[#This Row],[Day Low]])-1</f>
        <v>5.1878978114916485E-3</v>
      </c>
      <c r="AD163" s="2">
        <f>(Table2[[#This Row],[Day High]]/Table2[[#This Row],[Close Price]])-1</f>
        <v>3.7645834236891274E-2</v>
      </c>
      <c r="AE163" s="2">
        <f>(Table2[[#This Row],[Close Price]]/Table2[[#This Row],[Current Week Low]])-1</f>
        <v>1.0562762973352013E-2</v>
      </c>
      <c r="AF163" s="2">
        <f>(Table2[[#This Row],[Current Week High]]/Table2[[#This Row],[Close Price]])-1</f>
        <v>3.7645834236891274E-2</v>
      </c>
      <c r="AG163" s="2">
        <f>(Table2[[#This Row],[Close Price]]/Table2[[#This Row],[Current Month Low]])-1</f>
        <v>5.7854652229766934E-2</v>
      </c>
      <c r="AH163" s="2">
        <f>(Table2[[#This Row],[Current Month High]]/Table2[[#This Row],[Close Price]])-1</f>
        <v>0.11276401960359106</v>
      </c>
      <c r="AI163">
        <v>26.044151450752398</v>
      </c>
      <c r="AJ163">
        <v>104.04424778761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-0.12</v>
      </c>
      <c r="AM163" t="s">
        <v>10339</v>
      </c>
      <c r="AN163">
        <v>-3.81</v>
      </c>
      <c r="AO163" t="s">
        <v>10339</v>
      </c>
      <c r="AP163">
        <v>0.170084674836459</v>
      </c>
      <c r="AQ163">
        <f>(Table2[[#This Row],[Sharpe Ratio]]-AVERAGE(Table2[Sharpe Ratio]))/_xlfn.STDEV.P(Table2[Sharpe Ratio])</f>
        <v>1.2003022517343946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169</v>
      </c>
      <c r="AT163">
        <f>_xlfn.RANK.AVG(Table2[[#This Row],[6M Return vs Nifty Z-Score]],Table2[6M Return vs Nifty Z-Score])</f>
        <v>374</v>
      </c>
      <c r="AU163">
        <f>_xlfn.RANK.AVG(Table2[[#This Row],[Sharpe Ratio Z-Score]],Table2[Sharpe Ratio Z-Score])</f>
        <v>87</v>
      </c>
      <c r="AV163">
        <f>(Table2[[#This Row],[Rank 1Y]]+Table2[[#This Row],[Rank 6M]]+Table2[[#This Row],[Rank Sharpe]])/3</f>
        <v>210</v>
      </c>
    </row>
    <row r="164" spans="1:48" x14ac:dyDescent="0.3">
      <c r="A164" t="s">
        <v>457</v>
      </c>
      <c r="B164" t="s">
        <v>458</v>
      </c>
      <c r="C164" t="s">
        <v>10299</v>
      </c>
      <c r="D164" t="s">
        <v>51</v>
      </c>
      <c r="E164">
        <v>48996.460183650001</v>
      </c>
      <c r="F164">
        <v>3061.45</v>
      </c>
      <c r="G164">
        <v>90.235270581886994</v>
      </c>
      <c r="H164">
        <f>(Table2[[#This Row],[1Y Return vs Nifty]]-AVERAGE(Table2[1Y Return vs Nifty]))/_xlfn.STDEV.P(Table2[1Y Return vs Nifty])</f>
        <v>0.8615525364994302</v>
      </c>
      <c r="I164">
        <v>12.0449524462604</v>
      </c>
      <c r="J164">
        <f>(Table2[[#This Row],[1M Return vs Nifty]]-AVERAGE(Table2[1M Return vs Nifty]))/_xlfn.STDEV.P(Table2[1M Return vs Nifty])</f>
        <v>0.72821802215243903</v>
      </c>
      <c r="K164">
        <v>24.461836725702199</v>
      </c>
      <c r="L164">
        <f>(Table2[[#This Row],[6M Return vs Nifty]]-AVERAGE(Table2[6M Return vs Nifty]))/_xlfn.STDEV.P(Table2[6M Return vs Nifty])</f>
        <v>0.55557659451611585</v>
      </c>
      <c r="M164">
        <v>-0.81042988095104396</v>
      </c>
      <c r="N164">
        <f>(Table2[[#This Row],[1W Return vs Nifty]]-AVERAGE(Table2[1W Return vs Nifty]))/_xlfn.STDEV.P(Table2[1W Return vs Nifty])</f>
        <v>-0.1638765216614283</v>
      </c>
      <c r="O164">
        <v>2824.31</v>
      </c>
      <c r="P164">
        <v>2676.6279146781899</v>
      </c>
      <c r="Q164">
        <v>2237.4193659484999</v>
      </c>
      <c r="R164">
        <v>62.281478653049597</v>
      </c>
      <c r="S164" s="2">
        <f>(Table2[[#This Row],[Close Price]]-Table2[[#This Row],[20D EMA]])/Table2[[#This Row],[20D EMA]]</f>
        <v>8.3963870821545744E-2</v>
      </c>
      <c r="T164" s="2">
        <f>(Table2[[#This Row],[Close Price]]-Table2[[#This Row],[50D EMA]])/Table2[[#This Row],[50D EMA]]</f>
        <v>0.14377122916917534</v>
      </c>
      <c r="U164" s="2">
        <f>(Table2[[#This Row],[Close Price]]-Table2[[#This Row],[200D EMA]])/Table2[[#This Row],[200D EMA]]</f>
        <v>0.36829512008008031</v>
      </c>
      <c r="V164">
        <v>0.80056437704420602</v>
      </c>
      <c r="W164">
        <v>2888.95</v>
      </c>
      <c r="X164">
        <v>3088</v>
      </c>
      <c r="Y164">
        <v>2857.8</v>
      </c>
      <c r="Z164">
        <v>3088</v>
      </c>
      <c r="AA164">
        <v>2702.1</v>
      </c>
      <c r="AB164">
        <v>3088</v>
      </c>
      <c r="AC164" s="2">
        <f>(Table2[[#This Row],[Close Price]]/Table2[[#This Row],[Day Low]])-1</f>
        <v>5.971027535955975E-2</v>
      </c>
      <c r="AD164" s="2">
        <f>(Table2[[#This Row],[Day High]]/Table2[[#This Row],[Close Price]])-1</f>
        <v>8.672361136063067E-3</v>
      </c>
      <c r="AE164" s="2">
        <f>(Table2[[#This Row],[Close Price]]/Table2[[#This Row],[Current Week Low]])-1</f>
        <v>7.1261109944712686E-2</v>
      </c>
      <c r="AF164" s="2">
        <f>(Table2[[#This Row],[Current Week High]]/Table2[[#This Row],[Close Price]])-1</f>
        <v>8.672361136063067E-3</v>
      </c>
      <c r="AG164" s="2">
        <f>(Table2[[#This Row],[Close Price]]/Table2[[#This Row],[Current Month Low]])-1</f>
        <v>0.13298915658191768</v>
      </c>
      <c r="AH164" s="2">
        <f>(Table2[[#This Row],[Current Month High]]/Table2[[#This Row],[Close Price]])-1</f>
        <v>8.672361136063067E-3</v>
      </c>
      <c r="AI164">
        <v>0.86723611360630604</v>
      </c>
      <c r="AJ164">
        <v>121.035341684415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-0.03</v>
      </c>
      <c r="AM164" t="s">
        <v>10339</v>
      </c>
      <c r="AN164">
        <v>8.5500000000000007</v>
      </c>
      <c r="AO164" t="s">
        <v>10340</v>
      </c>
      <c r="AP164">
        <v>6.8835540257562999E-2</v>
      </c>
      <c r="AQ164">
        <f>(Table2[[#This Row],[Sharpe Ratio]]-AVERAGE(Table2[Sharpe Ratio]))/_xlfn.STDEV.P(Table2[Sharpe Ratio])</f>
        <v>4.1074297190524751E-2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2.0225449286970814</v>
      </c>
      <c r="AS164">
        <f>_xlfn.RANK.AVG(Table2[[#This Row],[1Y Return vs Nifty Z-Score]],Table2[1Y Return vs Nifty Z-Score])</f>
        <v>116</v>
      </c>
      <c r="AT164">
        <f>_xlfn.RANK.AVG(Table2[[#This Row],[6M Return vs Nifty Z-Score]],Table2[6M Return vs Nifty Z-Score])</f>
        <v>177</v>
      </c>
      <c r="AU164">
        <f>_xlfn.RANK.AVG(Table2[[#This Row],[Sharpe Ratio Z-Score]],Table2[Sharpe Ratio Z-Score])</f>
        <v>343</v>
      </c>
      <c r="AV164">
        <f>(Table2[[#This Row],[Rank 1Y]]+Table2[[#This Row],[Rank 6M]]+Table2[[#This Row],[Rank Sharpe]])/3</f>
        <v>212</v>
      </c>
    </row>
    <row r="165" spans="1:48" x14ac:dyDescent="0.3">
      <c r="A165" t="s">
        <v>392</v>
      </c>
      <c r="B165" t="s">
        <v>393</v>
      </c>
      <c r="C165" t="s">
        <v>10308</v>
      </c>
      <c r="D165" t="s">
        <v>394</v>
      </c>
      <c r="E165">
        <v>60727.7047599</v>
      </c>
      <c r="F165">
        <v>952.7</v>
      </c>
      <c r="G165">
        <v>86.7036099237408</v>
      </c>
      <c r="H165">
        <f>(Table2[[#This Row],[1Y Return vs Nifty]]-AVERAGE(Table2[1Y Return vs Nifty]))/_xlfn.STDEV.P(Table2[1Y Return vs Nifty])</f>
        <v>0.80781757488358286</v>
      </c>
      <c r="I165">
        <v>-7.4155402526287997</v>
      </c>
      <c r="J165">
        <f>(Table2[[#This Row],[1M Return vs Nifty]]-AVERAGE(Table2[1M Return vs Nifty]))/_xlfn.STDEV.P(Table2[1M Return vs Nifty])</f>
        <v>-0.95494065131692374</v>
      </c>
      <c r="K165">
        <v>1.13964571097497</v>
      </c>
      <c r="L165">
        <f>(Table2[[#This Row],[6M Return vs Nifty]]-AVERAGE(Table2[6M Return vs Nifty]))/_xlfn.STDEV.P(Table2[6M Return vs Nifty])</f>
        <v>-0.23006796291542422</v>
      </c>
      <c r="M165">
        <v>-4.2760879216404097</v>
      </c>
      <c r="N165">
        <f>(Table2[[#This Row],[1W Return vs Nifty]]-AVERAGE(Table2[1W Return vs Nifty]))/_xlfn.STDEV.P(Table2[1W Return vs Nifty])</f>
        <v>-0.89164994553619925</v>
      </c>
      <c r="O165">
        <v>969.56</v>
      </c>
      <c r="P165">
        <v>946.93886734512296</v>
      </c>
      <c r="Q165">
        <v>785.85120832736402</v>
      </c>
      <c r="R165">
        <v>39.509117418756603</v>
      </c>
      <c r="S165" s="2">
        <f>(Table2[[#This Row],[Close Price]]-Table2[[#This Row],[20D EMA]])/Table2[[#This Row],[20D EMA]]</f>
        <v>-1.7389331243037976E-2</v>
      </c>
      <c r="T165" s="2">
        <f>(Table2[[#This Row],[Close Price]]-Table2[[#This Row],[50D EMA]])/Table2[[#This Row],[50D EMA]]</f>
        <v>6.083954153269934E-3</v>
      </c>
      <c r="U165" s="2">
        <f>(Table2[[#This Row],[Close Price]]-Table2[[#This Row],[200D EMA]])/Table2[[#This Row],[200D EMA]]</f>
        <v>0.21231600830361186</v>
      </c>
      <c r="V165">
        <v>0.205898189358343</v>
      </c>
      <c r="W165">
        <v>935</v>
      </c>
      <c r="X165">
        <v>968.8</v>
      </c>
      <c r="Y165">
        <v>922.65</v>
      </c>
      <c r="Z165">
        <v>968.8</v>
      </c>
      <c r="AA165">
        <v>916.6</v>
      </c>
      <c r="AB165">
        <v>1039</v>
      </c>
      <c r="AC165" s="2">
        <f>(Table2[[#This Row],[Close Price]]/Table2[[#This Row],[Day Low]])-1</f>
        <v>1.8930481283422562E-2</v>
      </c>
      <c r="AD165" s="2">
        <f>(Table2[[#This Row],[Day High]]/Table2[[#This Row],[Close Price]])-1</f>
        <v>1.6899338721528157E-2</v>
      </c>
      <c r="AE165" s="2">
        <f>(Table2[[#This Row],[Close Price]]/Table2[[#This Row],[Current Week Low]])-1</f>
        <v>3.2569229935511812E-2</v>
      </c>
      <c r="AF165" s="2">
        <f>(Table2[[#This Row],[Current Week High]]/Table2[[#This Row],[Close Price]])-1</f>
        <v>1.6899338721528157E-2</v>
      </c>
      <c r="AG165" s="2">
        <f>(Table2[[#This Row],[Close Price]]/Table2[[#This Row],[Current Month Low]])-1</f>
        <v>3.9384682522365377E-2</v>
      </c>
      <c r="AH165" s="2">
        <f>(Table2[[#This Row],[Current Month High]]/Table2[[#This Row],[Close Price]])-1</f>
        <v>9.0584654140862808E-2</v>
      </c>
      <c r="AI165">
        <v>24.593261257478702</v>
      </c>
      <c r="AJ165">
        <v>116.571948170038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0.33</v>
      </c>
      <c r="AM165" t="s">
        <v>10340</v>
      </c>
      <c r="AN165">
        <v>-4.43</v>
      </c>
      <c r="AO165" t="s">
        <v>10339</v>
      </c>
      <c r="AP165">
        <v>0.14939051118844099</v>
      </c>
      <c r="AQ165">
        <f>(Table2[[#This Row],[Sharpe Ratio]]-AVERAGE(Table2[Sharpe Ratio]))/_xlfn.STDEV.P(Table2[Sharpe Ratio])</f>
        <v>0.96336933278687531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-0.30547165209808913</v>
      </c>
      <c r="AS165">
        <f>_xlfn.RANK.AVG(Table2[[#This Row],[1Y Return vs Nifty Z-Score]],Table2[1Y Return vs Nifty Z-Score])</f>
        <v>121</v>
      </c>
      <c r="AT165">
        <f>_xlfn.RANK.AVG(Table2[[#This Row],[6M Return vs Nifty Z-Score]],Table2[6M Return vs Nifty Z-Score])</f>
        <v>391</v>
      </c>
      <c r="AU165">
        <f>_xlfn.RANK.AVG(Table2[[#This Row],[Sharpe Ratio Z-Score]],Table2[Sharpe Ratio Z-Score])</f>
        <v>126</v>
      </c>
      <c r="AV165">
        <f>(Table2[[#This Row],[Rank 1Y]]+Table2[[#This Row],[Rank 6M]]+Table2[[#This Row],[Rank Sharpe]])/3</f>
        <v>212.66666666666666</v>
      </c>
    </row>
    <row r="166" spans="1:48" x14ac:dyDescent="0.3">
      <c r="A166" t="s">
        <v>58</v>
      </c>
      <c r="B166" t="s">
        <v>59</v>
      </c>
      <c r="C166" t="s">
        <v>10300</v>
      </c>
      <c r="D166" t="s">
        <v>60</v>
      </c>
      <c r="E166">
        <v>399456.71489111998</v>
      </c>
      <c r="F166">
        <v>1085.2</v>
      </c>
      <c r="G166">
        <v>47.167637848045899</v>
      </c>
      <c r="H166">
        <f>(Table2[[#This Row],[1Y Return vs Nifty]]-AVERAGE(Table2[1Y Return vs Nifty]))/_xlfn.STDEV.P(Table2[1Y Return vs Nifty])</f>
        <v>0.20626942301560794</v>
      </c>
      <c r="I166">
        <v>8.9344966473406906</v>
      </c>
      <c r="J166">
        <f>(Table2[[#This Row],[1M Return vs Nifty]]-AVERAGE(Table2[1M Return vs Nifty]))/_xlfn.STDEV.P(Table2[1M Return vs Nifty])</f>
        <v>0.45919139793476849</v>
      </c>
      <c r="K166">
        <v>5.5112649550263901</v>
      </c>
      <c r="L166">
        <f>(Table2[[#This Row],[6M Return vs Nifty]]-AVERAGE(Table2[6M Return vs Nifty]))/_xlfn.STDEV.P(Table2[6M Return vs Nifty])</f>
        <v>-8.2803116997509474E-2</v>
      </c>
      <c r="M166">
        <v>6.4128392728403302E-2</v>
      </c>
      <c r="N166">
        <f>(Table2[[#This Row],[1W Return vs Nifty]]-AVERAGE(Table2[1W Return vs Nifty]))/_xlfn.STDEV.P(Table2[1W Return vs Nifty])</f>
        <v>1.9776989949052408E-2</v>
      </c>
      <c r="O166">
        <v>1067.18</v>
      </c>
      <c r="P166">
        <v>1037.1397843350701</v>
      </c>
      <c r="Q166">
        <v>912.60069006602805</v>
      </c>
      <c r="R166">
        <v>56.655445934889002</v>
      </c>
      <c r="S166" s="2">
        <f>(Table2[[#This Row],[Close Price]]-Table2[[#This Row],[20D EMA]])/Table2[[#This Row],[20D EMA]]</f>
        <v>1.6885623793549336E-2</v>
      </c>
      <c r="T166" s="2">
        <f>(Table2[[#This Row],[Close Price]]-Table2[[#This Row],[50D EMA]])/Table2[[#This Row],[50D EMA]]</f>
        <v>4.6339188208600314E-2</v>
      </c>
      <c r="U166" s="2">
        <f>(Table2[[#This Row],[Close Price]]-Table2[[#This Row],[200D EMA]])/Table2[[#This Row],[200D EMA]]</f>
        <v>0.18912905919617939</v>
      </c>
      <c r="V166">
        <v>0.81994605513702101</v>
      </c>
      <c r="W166">
        <v>1083.3</v>
      </c>
      <c r="X166">
        <v>1095.3</v>
      </c>
      <c r="Y166">
        <v>1082.05</v>
      </c>
      <c r="Z166">
        <v>1107</v>
      </c>
      <c r="AA166">
        <v>1008.4</v>
      </c>
      <c r="AB166">
        <v>1176</v>
      </c>
      <c r="AC166" s="2">
        <f>(Table2[[#This Row],[Close Price]]/Table2[[#This Row],[Day Low]])-1</f>
        <v>1.7539001200037596E-3</v>
      </c>
      <c r="AD166" s="2">
        <f>(Table2[[#This Row],[Day High]]/Table2[[#This Row],[Close Price]])-1</f>
        <v>9.3070401769257405E-3</v>
      </c>
      <c r="AE166" s="2">
        <f>(Table2[[#This Row],[Close Price]]/Table2[[#This Row],[Current Week Low]])-1</f>
        <v>2.9111408899773483E-3</v>
      </c>
      <c r="AF166" s="2">
        <f>(Table2[[#This Row],[Current Week High]]/Table2[[#This Row],[Close Price]])-1</f>
        <v>2.0088462956137088E-2</v>
      </c>
      <c r="AG166" s="2">
        <f>(Table2[[#This Row],[Close Price]]/Table2[[#This Row],[Current Month Low]])-1</f>
        <v>7.6160253867513017E-2</v>
      </c>
      <c r="AH166" s="2">
        <f>(Table2[[#This Row],[Current Month High]]/Table2[[#This Row],[Close Price]])-1</f>
        <v>8.3671212679690354E-2</v>
      </c>
      <c r="AI166">
        <v>8.6435680058975102</v>
      </c>
      <c r="AJ166">
        <v>82.909152199561703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0.08</v>
      </c>
      <c r="AM166" t="s">
        <v>10340</v>
      </c>
      <c r="AN166">
        <v>-1.04</v>
      </c>
      <c r="AO166" t="s">
        <v>10339</v>
      </c>
      <c r="AP166">
        <v>0.182363052512521</v>
      </c>
      <c r="AQ166">
        <f>(Table2[[#This Row],[Sharpe Ratio]]-AVERAGE(Table2[Sharpe Ratio]))/_xlfn.STDEV.P(Table2[Sharpe Ratio])</f>
        <v>1.3408806250482661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1.9433153189501853</v>
      </c>
      <c r="AS166">
        <f>_xlfn.RANK.AVG(Table2[[#This Row],[1Y Return vs Nifty Z-Score]],Table2[1Y Return vs Nifty Z-Score])</f>
        <v>237</v>
      </c>
      <c r="AT166">
        <f>_xlfn.RANK.AVG(Table2[[#This Row],[6M Return vs Nifty Z-Score]],Table2[6M Return vs Nifty Z-Score])</f>
        <v>335</v>
      </c>
      <c r="AU166">
        <f>_xlfn.RANK.AVG(Table2[[#This Row],[Sharpe Ratio Z-Score]],Table2[Sharpe Ratio Z-Score])</f>
        <v>69</v>
      </c>
      <c r="AV166">
        <f>(Table2[[#This Row],[Rank 1Y]]+Table2[[#This Row],[Rank 6M]]+Table2[[#This Row],[Rank Sharpe]])/3</f>
        <v>213.66666666666666</v>
      </c>
    </row>
    <row r="167" spans="1:48" x14ac:dyDescent="0.3">
      <c r="A167" t="s">
        <v>306</v>
      </c>
      <c r="B167" t="s">
        <v>307</v>
      </c>
      <c r="C167" t="s">
        <v>10299</v>
      </c>
      <c r="D167" t="s">
        <v>51</v>
      </c>
      <c r="E167">
        <v>90076.342361570001</v>
      </c>
      <c r="F167">
        <v>1511.5</v>
      </c>
      <c r="G167">
        <v>49.3914902225928</v>
      </c>
      <c r="H167">
        <f>(Table2[[#This Row],[1Y Return vs Nifty]]-AVERAGE(Table2[1Y Return vs Nifty]))/_xlfn.STDEV.P(Table2[1Y Return vs Nifty])</f>
        <v>0.24010580582604329</v>
      </c>
      <c r="I167">
        <v>14.693582577916599</v>
      </c>
      <c r="J167">
        <f>(Table2[[#This Row],[1M Return vs Nifty]]-AVERAGE(Table2[1M Return vs Nifty]))/_xlfn.STDEV.P(Table2[1M Return vs Nifty])</f>
        <v>0.95730085411814236</v>
      </c>
      <c r="K167">
        <v>32.914041090991503</v>
      </c>
      <c r="L167">
        <f>(Table2[[#This Row],[6M Return vs Nifty]]-AVERAGE(Table2[6M Return vs Nifty]))/_xlfn.STDEV.P(Table2[6M Return vs Nifty])</f>
        <v>0.84030234578431462</v>
      </c>
      <c r="M167">
        <v>-0.65169653469528099</v>
      </c>
      <c r="N167">
        <f>(Table2[[#This Row],[1W Return vs Nifty]]-AVERAGE(Table2[1W Return vs Nifty]))/_xlfn.STDEV.P(Table2[1W Return vs Nifty])</f>
        <v>-0.13054319519605168</v>
      </c>
      <c r="O167">
        <v>1453.7</v>
      </c>
      <c r="P167">
        <v>1366.40384437481</v>
      </c>
      <c r="Q167">
        <v>1153.3836692598099</v>
      </c>
      <c r="R167">
        <v>74.344589202677597</v>
      </c>
      <c r="S167" s="2">
        <f>(Table2[[#This Row],[Close Price]]-Table2[[#This Row],[20D EMA]])/Table2[[#This Row],[20D EMA]]</f>
        <v>3.9760610855059469E-2</v>
      </c>
      <c r="T167" s="2">
        <f>(Table2[[#This Row],[Close Price]]-Table2[[#This Row],[50D EMA]])/Table2[[#This Row],[50D EMA]]</f>
        <v>0.1061883397229301</v>
      </c>
      <c r="U167" s="2">
        <f>(Table2[[#This Row],[Close Price]]-Table2[[#This Row],[200D EMA]])/Table2[[#This Row],[200D EMA]]</f>
        <v>0.31049193801227748</v>
      </c>
      <c r="V167">
        <v>1.42643539098261</v>
      </c>
      <c r="W167">
        <v>1490.1</v>
      </c>
      <c r="X167">
        <v>1539.95</v>
      </c>
      <c r="Y167">
        <v>1490.1</v>
      </c>
      <c r="Z167">
        <v>1543.25</v>
      </c>
      <c r="AA167">
        <v>1395</v>
      </c>
      <c r="AB167">
        <v>1543.25</v>
      </c>
      <c r="AC167" s="2">
        <f>(Table2[[#This Row],[Close Price]]/Table2[[#This Row],[Day Low]])-1</f>
        <v>1.4361452251526741E-2</v>
      </c>
      <c r="AD167" s="2">
        <f>(Table2[[#This Row],[Day High]]/Table2[[#This Row],[Close Price]])-1</f>
        <v>1.8822361892160133E-2</v>
      </c>
      <c r="AE167" s="2">
        <f>(Table2[[#This Row],[Close Price]]/Table2[[#This Row],[Current Week Low]])-1</f>
        <v>1.4361452251526741E-2</v>
      </c>
      <c r="AF167" s="2">
        <f>(Table2[[#This Row],[Current Week High]]/Table2[[#This Row],[Close Price]])-1</f>
        <v>2.1005623552762254E-2</v>
      </c>
      <c r="AG167" s="2">
        <f>(Table2[[#This Row],[Close Price]]/Table2[[#This Row],[Current Month Low]])-1</f>
        <v>8.3512544802867295E-2</v>
      </c>
      <c r="AH167" s="2">
        <f>(Table2[[#This Row],[Current Month High]]/Table2[[#This Row],[Close Price]])-1</f>
        <v>2.1005623552762254E-2</v>
      </c>
      <c r="AI167">
        <v>2.10056235527622</v>
      </c>
      <c r="AJ167">
        <v>85.278254474135807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0.06</v>
      </c>
      <c r="AM167" t="s">
        <v>10340</v>
      </c>
      <c r="AN167">
        <v>4.7300000000000004</v>
      </c>
      <c r="AO167" t="s">
        <v>10340</v>
      </c>
      <c r="AP167">
        <v>8.2946662295676002E-2</v>
      </c>
      <c r="AQ167">
        <f>(Table2[[#This Row],[Sharpe Ratio]]-AVERAGE(Table2[Sharpe Ratio]))/_xlfn.STDEV.P(Table2[Sharpe Ratio])</f>
        <v>0.20263624243178574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2.1098020529642341</v>
      </c>
      <c r="AS167">
        <f>_xlfn.RANK.AVG(Table2[[#This Row],[1Y Return vs Nifty Z-Score]],Table2[1Y Return vs Nifty Z-Score])</f>
        <v>226</v>
      </c>
      <c r="AT167">
        <f>_xlfn.RANK.AVG(Table2[[#This Row],[6M Return vs Nifty Z-Score]],Table2[6M Return vs Nifty Z-Score])</f>
        <v>131</v>
      </c>
      <c r="AU167">
        <f>_xlfn.RANK.AVG(Table2[[#This Row],[Sharpe Ratio Z-Score]],Table2[Sharpe Ratio Z-Score])</f>
        <v>285</v>
      </c>
      <c r="AV167">
        <f>(Table2[[#This Row],[Rank 1Y]]+Table2[[#This Row],[Rank 6M]]+Table2[[#This Row],[Rank Sharpe]])/3</f>
        <v>214</v>
      </c>
    </row>
    <row r="168" spans="1:48" x14ac:dyDescent="0.3">
      <c r="A168" t="s">
        <v>269</v>
      </c>
      <c r="B168" t="s">
        <v>270</v>
      </c>
      <c r="C168" t="s">
        <v>10305</v>
      </c>
      <c r="D168" t="s">
        <v>221</v>
      </c>
      <c r="E168">
        <v>102051.244035</v>
      </c>
      <c r="F168">
        <v>6787.7</v>
      </c>
      <c r="G168">
        <v>12.226112846301801</v>
      </c>
      <c r="H168">
        <f>(Table2[[#This Row],[1Y Return vs Nifty]]-AVERAGE(Table2[1Y Return vs Nifty]))/_xlfn.STDEV.P(Table2[1Y Return vs Nifty])</f>
        <v>-0.32537324781603782</v>
      </c>
      <c r="I168">
        <v>7.1076365137142297</v>
      </c>
      <c r="J168">
        <f>(Table2[[#This Row],[1M Return vs Nifty]]-AVERAGE(Table2[1M Return vs Nifty]))/_xlfn.STDEV.P(Table2[1M Return vs Nifty])</f>
        <v>0.3011843255185449</v>
      </c>
      <c r="K168">
        <v>31.600082033015099</v>
      </c>
      <c r="L168">
        <f>(Table2[[#This Row],[6M Return vs Nifty]]-AVERAGE(Table2[6M Return vs Nifty]))/_xlfn.STDEV.P(Table2[6M Return vs Nifty])</f>
        <v>0.79603957553536298</v>
      </c>
      <c r="M168">
        <v>4.1034458505707203</v>
      </c>
      <c r="N168">
        <f>(Table2[[#This Row],[1W Return vs Nifty]]-AVERAGE(Table2[1W Return vs Nifty]))/_xlfn.STDEV.P(Table2[1W Return vs Nifty])</f>
        <v>0.86801644747680406</v>
      </c>
      <c r="O168">
        <v>6619.32</v>
      </c>
      <c r="P168">
        <v>6562.27465990165</v>
      </c>
      <c r="Q168">
        <v>5753.1784439023804</v>
      </c>
      <c r="R168">
        <v>61.650053953950199</v>
      </c>
      <c r="S168" s="2">
        <f>(Table2[[#This Row],[Close Price]]-Table2[[#This Row],[20D EMA]])/Table2[[#This Row],[20D EMA]]</f>
        <v>2.5437658248883589E-2</v>
      </c>
      <c r="T168" s="2">
        <f>(Table2[[#This Row],[Close Price]]-Table2[[#This Row],[50D EMA]])/Table2[[#This Row],[50D EMA]]</f>
        <v>3.4351707568077969E-2</v>
      </c>
      <c r="U168" s="2">
        <f>(Table2[[#This Row],[Close Price]]-Table2[[#This Row],[200D EMA]])/Table2[[#This Row],[200D EMA]]</f>
        <v>0.17981739419087156</v>
      </c>
      <c r="V168">
        <v>0.62039356986490402</v>
      </c>
      <c r="W168">
        <v>6736.05</v>
      </c>
      <c r="X168">
        <v>6844</v>
      </c>
      <c r="Y168">
        <v>6495.05</v>
      </c>
      <c r="Z168">
        <v>6884</v>
      </c>
      <c r="AA168">
        <v>6308.75</v>
      </c>
      <c r="AB168">
        <v>6906</v>
      </c>
      <c r="AC168" s="2">
        <f>(Table2[[#This Row],[Close Price]]/Table2[[#This Row],[Day Low]])-1</f>
        <v>7.6676984286041527E-3</v>
      </c>
      <c r="AD168" s="2">
        <f>(Table2[[#This Row],[Day High]]/Table2[[#This Row],[Close Price]])-1</f>
        <v>8.2944148975352405E-3</v>
      </c>
      <c r="AE168" s="2">
        <f>(Table2[[#This Row],[Close Price]]/Table2[[#This Row],[Current Week Low]])-1</f>
        <v>4.5057389858430552E-2</v>
      </c>
      <c r="AF168" s="2">
        <f>(Table2[[#This Row],[Current Week High]]/Table2[[#This Row],[Close Price]])-1</f>
        <v>1.4187427258128604E-2</v>
      </c>
      <c r="AG168" s="2">
        <f>(Table2[[#This Row],[Close Price]]/Table2[[#This Row],[Current Month Low]])-1</f>
        <v>7.5918367346938798E-2</v>
      </c>
      <c r="AH168" s="2">
        <f>(Table2[[#This Row],[Current Month High]]/Table2[[#This Row],[Close Price]])-1</f>
        <v>1.7428584056454977E-2</v>
      </c>
      <c r="AI168">
        <v>8.0108136776816803</v>
      </c>
      <c r="AJ168">
        <v>78.576690344646096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-0.11</v>
      </c>
      <c r="AM168" t="s">
        <v>10339</v>
      </c>
      <c r="AN168">
        <v>0.54</v>
      </c>
      <c r="AO168" t="s">
        <v>10340</v>
      </c>
      <c r="AP168">
        <v>0.159491775684245</v>
      </c>
      <c r="AQ168">
        <f>(Table2[[#This Row],[Sharpe Ratio]]-AVERAGE(Table2[Sharpe Ratio]))/_xlfn.STDEV.P(Table2[Sharpe Ratio])</f>
        <v>1.0790213650583513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2.7188884657730252</v>
      </c>
      <c r="AS168">
        <f>_xlfn.RANK.AVG(Table2[[#This Row],[1Y Return vs Nifty Z-Score]],Table2[1Y Return vs Nifty Z-Score])</f>
        <v>397</v>
      </c>
      <c r="AT168">
        <f>_xlfn.RANK.AVG(Table2[[#This Row],[6M Return vs Nifty Z-Score]],Table2[6M Return vs Nifty Z-Score])</f>
        <v>142</v>
      </c>
      <c r="AU168">
        <f>_xlfn.RANK.AVG(Table2[[#This Row],[Sharpe Ratio Z-Score]],Table2[Sharpe Ratio Z-Score])</f>
        <v>106</v>
      </c>
      <c r="AV168">
        <f>(Table2[[#This Row],[Rank 1Y]]+Table2[[#This Row],[Rank 6M]]+Table2[[#This Row],[Rank Sharpe]])/3</f>
        <v>215</v>
      </c>
    </row>
    <row r="169" spans="1:48" x14ac:dyDescent="0.3">
      <c r="A169" t="s">
        <v>948</v>
      </c>
      <c r="B169" t="s">
        <v>949</v>
      </c>
      <c r="C169" t="s">
        <v>10304</v>
      </c>
      <c r="D169" t="s">
        <v>72</v>
      </c>
      <c r="E169">
        <v>15508.5</v>
      </c>
      <c r="F169">
        <v>103.8</v>
      </c>
      <c r="G169">
        <v>141.537121476474</v>
      </c>
      <c r="H169">
        <f>(Table2[[#This Row],[1Y Return vs Nifty]]-AVERAGE(Table2[1Y Return vs Nifty]))/_xlfn.STDEV.P(Table2[1Y Return vs Nifty])</f>
        <v>1.6421210156039829</v>
      </c>
      <c r="I169">
        <v>20.6597897537631</v>
      </c>
      <c r="J169">
        <f>(Table2[[#This Row],[1M Return vs Nifty]]-AVERAGE(Table2[1M Return vs Nifty]))/_xlfn.STDEV.P(Table2[1M Return vs Nifty])</f>
        <v>1.4733244466921573</v>
      </c>
      <c r="K169">
        <v>9.9506981338208096</v>
      </c>
      <c r="L169">
        <f>(Table2[[#This Row],[6M Return vs Nifty]]-AVERAGE(Table2[6M Return vs Nifty]))/_xlfn.STDEV.P(Table2[6M Return vs Nifty])</f>
        <v>6.6746147597673292E-2</v>
      </c>
      <c r="M169">
        <v>-3.5336344931266801</v>
      </c>
      <c r="N169">
        <f>(Table2[[#This Row],[1W Return vs Nifty]]-AVERAGE(Table2[1W Return vs Nifty]))/_xlfn.STDEV.P(Table2[1W Return vs Nifty])</f>
        <v>-0.73573788860702827</v>
      </c>
      <c r="O169">
        <v>100.83</v>
      </c>
      <c r="P169">
        <v>93.480808734049305</v>
      </c>
      <c r="Q169">
        <v>75.894766449861393</v>
      </c>
      <c r="R169">
        <v>54.854454938234298</v>
      </c>
      <c r="S169" s="2">
        <f>(Table2[[#This Row],[Close Price]]-Table2[[#This Row],[20D EMA]])/Table2[[#This Row],[20D EMA]]</f>
        <v>2.9455519190717039E-2</v>
      </c>
      <c r="T169" s="2">
        <f>(Table2[[#This Row],[Close Price]]-Table2[[#This Row],[50D EMA]])/Table2[[#This Row],[50D EMA]]</f>
        <v>0.11038833965705783</v>
      </c>
      <c r="U169" s="2">
        <f>(Table2[[#This Row],[Close Price]]-Table2[[#This Row],[200D EMA]])/Table2[[#This Row],[200D EMA]]</f>
        <v>0.36768323898293737</v>
      </c>
      <c r="V169">
        <v>0.70776984291207201</v>
      </c>
      <c r="W169">
        <v>102.67</v>
      </c>
      <c r="X169">
        <v>105.54</v>
      </c>
      <c r="Y169">
        <v>99.56</v>
      </c>
      <c r="Z169">
        <v>106.8</v>
      </c>
      <c r="AA169">
        <v>95.6</v>
      </c>
      <c r="AB169">
        <v>112.48</v>
      </c>
      <c r="AC169" s="2">
        <f>(Table2[[#This Row],[Close Price]]/Table2[[#This Row],[Day Low]])-1</f>
        <v>1.1006136164410263E-2</v>
      </c>
      <c r="AD169" s="2">
        <f>(Table2[[#This Row],[Day High]]/Table2[[#This Row],[Close Price]])-1</f>
        <v>1.6763005780346951E-2</v>
      </c>
      <c r="AE169" s="2">
        <f>(Table2[[#This Row],[Close Price]]/Table2[[#This Row],[Current Week Low]])-1</f>
        <v>4.2587384491763691E-2</v>
      </c>
      <c r="AF169" s="2">
        <f>(Table2[[#This Row],[Current Week High]]/Table2[[#This Row],[Close Price]])-1</f>
        <v>2.8901734104046284E-2</v>
      </c>
      <c r="AG169" s="2">
        <f>(Table2[[#This Row],[Close Price]]/Table2[[#This Row],[Current Month Low]])-1</f>
        <v>8.5774058577405832E-2</v>
      </c>
      <c r="AH169" s="2">
        <f>(Table2[[#This Row],[Current Month High]]/Table2[[#This Row],[Close Price]])-1</f>
        <v>8.3622350674373847E-2</v>
      </c>
      <c r="AI169">
        <v>26.9749518304431</v>
      </c>
      <c r="AJ169">
        <v>173.157894736842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0.32</v>
      </c>
      <c r="AM169" t="s">
        <v>10340</v>
      </c>
      <c r="AN169">
        <v>-3.2</v>
      </c>
      <c r="AO169" t="s">
        <v>10339</v>
      </c>
      <c r="AP169">
        <v>7.7264865194079005E-2</v>
      </c>
      <c r="AQ169">
        <f>(Table2[[#This Row],[Sharpe Ratio]]-AVERAGE(Table2[Sharpe Ratio]))/_xlfn.STDEV.P(Table2[Sharpe Ratio])</f>
        <v>0.13758385398805834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2.5840375752748437</v>
      </c>
      <c r="AS169">
        <f>_xlfn.RANK.AVG(Table2[[#This Row],[1Y Return vs Nifty Z-Score]],Table2[1Y Return vs Nifty Z-Score])</f>
        <v>46</v>
      </c>
      <c r="AT169">
        <f>_xlfn.RANK.AVG(Table2[[#This Row],[6M Return vs Nifty Z-Score]],Table2[6M Return vs Nifty Z-Score])</f>
        <v>296</v>
      </c>
      <c r="AU169">
        <f>_xlfn.RANK.AVG(Table2[[#This Row],[Sharpe Ratio Z-Score]],Table2[Sharpe Ratio Z-Score])</f>
        <v>304</v>
      </c>
      <c r="AV169">
        <f>(Table2[[#This Row],[Rank 1Y]]+Table2[[#This Row],[Rank 6M]]+Table2[[#This Row],[Rank Sharpe]])/3</f>
        <v>215.33333333333334</v>
      </c>
    </row>
    <row r="170" spans="1:48" x14ac:dyDescent="0.3">
      <c r="A170" t="s">
        <v>692</v>
      </c>
      <c r="B170" t="s">
        <v>693</v>
      </c>
      <c r="C170" t="s">
        <v>10299</v>
      </c>
      <c r="D170" t="s">
        <v>51</v>
      </c>
      <c r="E170">
        <v>24803.536487860001</v>
      </c>
      <c r="F170">
        <v>1020.6</v>
      </c>
      <c r="G170">
        <v>66.935967148784201</v>
      </c>
      <c r="H170">
        <f>(Table2[[#This Row],[1Y Return vs Nifty]]-AVERAGE(Table2[1Y Return vs Nifty]))/_xlfn.STDEV.P(Table2[1Y Return vs Nifty])</f>
        <v>0.50704872176686167</v>
      </c>
      <c r="I170">
        <v>18.894442265157199</v>
      </c>
      <c r="J170">
        <f>(Table2[[#This Row],[1M Return vs Nifty]]-AVERAGE(Table2[1M Return vs Nifty]))/_xlfn.STDEV.P(Table2[1M Return vs Nifty])</f>
        <v>1.3206376682477459</v>
      </c>
      <c r="K170">
        <v>40.3822122395487</v>
      </c>
      <c r="L170">
        <f>(Table2[[#This Row],[6M Return vs Nifty]]-AVERAGE(Table2[6M Return vs Nifty]))/_xlfn.STDEV.P(Table2[6M Return vs Nifty])</f>
        <v>1.0918793958619073</v>
      </c>
      <c r="M170">
        <v>-6.1056050884464899</v>
      </c>
      <c r="N170">
        <f>(Table2[[#This Row],[1W Return vs Nifty]]-AVERAGE(Table2[1W Return vs Nifty]))/_xlfn.STDEV.P(Table2[1W Return vs Nifty])</f>
        <v>-1.2758407563120031</v>
      </c>
      <c r="O170">
        <v>962.36</v>
      </c>
      <c r="P170">
        <v>877.46621822168402</v>
      </c>
      <c r="Q170">
        <v>719.60647082758896</v>
      </c>
      <c r="R170">
        <v>50.335352285116002</v>
      </c>
      <c r="S170" s="2">
        <f>(Table2[[#This Row],[Close Price]]-Table2[[#This Row],[20D EMA]])/Table2[[#This Row],[20D EMA]]</f>
        <v>6.0517893511783542E-2</v>
      </c>
      <c r="T170" s="2">
        <f>(Table2[[#This Row],[Close Price]]-Table2[[#This Row],[50D EMA]])/Table2[[#This Row],[50D EMA]]</f>
        <v>0.16312170064894116</v>
      </c>
      <c r="U170" s="2">
        <f>(Table2[[#This Row],[Close Price]]-Table2[[#This Row],[200D EMA]])/Table2[[#This Row],[200D EMA]]</f>
        <v>0.41827518424931776</v>
      </c>
      <c r="V170">
        <v>0.60867306400584098</v>
      </c>
      <c r="W170">
        <v>975.5</v>
      </c>
      <c r="X170">
        <v>1040</v>
      </c>
      <c r="Y170">
        <v>955.55</v>
      </c>
      <c r="Z170">
        <v>1040</v>
      </c>
      <c r="AA170">
        <v>915.75</v>
      </c>
      <c r="AB170">
        <v>1040</v>
      </c>
      <c r="AC170" s="2">
        <f>(Table2[[#This Row],[Close Price]]/Table2[[#This Row],[Day Low]])-1</f>
        <v>4.6232701178882563E-2</v>
      </c>
      <c r="AD170" s="2">
        <f>(Table2[[#This Row],[Day High]]/Table2[[#This Row],[Close Price]])-1</f>
        <v>1.900842641583389E-2</v>
      </c>
      <c r="AE170" s="2">
        <f>(Table2[[#This Row],[Close Price]]/Table2[[#This Row],[Current Week Low]])-1</f>
        <v>6.807597718591385E-2</v>
      </c>
      <c r="AF170" s="2">
        <f>(Table2[[#This Row],[Current Week High]]/Table2[[#This Row],[Close Price]])-1</f>
        <v>1.900842641583389E-2</v>
      </c>
      <c r="AG170" s="2">
        <f>(Table2[[#This Row],[Close Price]]/Table2[[#This Row],[Current Month Low]])-1</f>
        <v>0.11449631449631448</v>
      </c>
      <c r="AH170" s="2">
        <f>(Table2[[#This Row],[Current Month High]]/Table2[[#This Row],[Close Price]])-1</f>
        <v>1.900842641583389E-2</v>
      </c>
      <c r="AI170">
        <v>4.9088771310993504</v>
      </c>
      <c r="AJ170">
        <v>105.372773920917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0.38</v>
      </c>
      <c r="AM170" t="s">
        <v>10340</v>
      </c>
      <c r="AN170">
        <v>1.99</v>
      </c>
      <c r="AO170" t="s">
        <v>10340</v>
      </c>
      <c r="AP170">
        <v>5.3517988588307003E-2</v>
      </c>
      <c r="AQ170">
        <f>(Table2[[#This Row],[Sharpe Ratio]]-AVERAGE(Table2[Sharpe Ratio]))/_xlfn.STDEV.P(Table2[Sharpe Ratio])</f>
        <v>-0.13430037800075115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1.5094246515637606</v>
      </c>
      <c r="AS170">
        <f>_xlfn.RANK.AVG(Table2[[#This Row],[1Y Return vs Nifty Z-Score]],Table2[1Y Return vs Nifty Z-Score])</f>
        <v>170</v>
      </c>
      <c r="AT170">
        <f>_xlfn.RANK.AVG(Table2[[#This Row],[6M Return vs Nifty Z-Score]],Table2[6M Return vs Nifty Z-Score])</f>
        <v>94</v>
      </c>
      <c r="AU170">
        <f>_xlfn.RANK.AVG(Table2[[#This Row],[Sharpe Ratio Z-Score]],Table2[Sharpe Ratio Z-Score])</f>
        <v>383</v>
      </c>
      <c r="AV170">
        <f>(Table2[[#This Row],[Rank 1Y]]+Table2[[#This Row],[Rank 6M]]+Table2[[#This Row],[Rank Sharpe]])/3</f>
        <v>215.66666666666666</v>
      </c>
    </row>
    <row r="171" spans="1:48" x14ac:dyDescent="0.3">
      <c r="A171" t="s">
        <v>388</v>
      </c>
      <c r="B171" t="s">
        <v>389</v>
      </c>
      <c r="C171" t="s">
        <v>10302</v>
      </c>
      <c r="D171" t="s">
        <v>130</v>
      </c>
      <c r="E171">
        <v>60971.2140684599</v>
      </c>
      <c r="F171">
        <v>743.85</v>
      </c>
      <c r="G171">
        <v>48.753289414771103</v>
      </c>
      <c r="H171">
        <f>(Table2[[#This Row],[1Y Return vs Nifty]]-AVERAGE(Table2[1Y Return vs Nifty]))/_xlfn.STDEV.P(Table2[1Y Return vs Nifty])</f>
        <v>0.23039544596108877</v>
      </c>
      <c r="I171">
        <v>-1.1709484938205501</v>
      </c>
      <c r="J171">
        <f>(Table2[[#This Row],[1M Return vs Nifty]]-AVERAGE(Table2[1M Return vs Nifty]))/_xlfn.STDEV.P(Table2[1M Return vs Nifty])</f>
        <v>-0.4148392806196981</v>
      </c>
      <c r="K171">
        <v>4.2984004277324397</v>
      </c>
      <c r="L171">
        <f>(Table2[[#This Row],[6M Return vs Nifty]]-AVERAGE(Table2[6M Return vs Nifty]))/_xlfn.STDEV.P(Table2[6M Return vs Nifty])</f>
        <v>-0.12366035953396566</v>
      </c>
      <c r="M171">
        <v>3.4945940514338898</v>
      </c>
      <c r="N171">
        <f>(Table2[[#This Row],[1W Return vs Nifty]]-AVERAGE(Table2[1W Return vs Nifty]))/_xlfn.STDEV.P(Table2[1W Return vs Nifty])</f>
        <v>0.74016016353657277</v>
      </c>
      <c r="O171">
        <v>720.35</v>
      </c>
      <c r="P171">
        <v>738.20812862251705</v>
      </c>
      <c r="Q171">
        <v>656.97634966365104</v>
      </c>
      <c r="R171">
        <v>66.979993677051098</v>
      </c>
      <c r="S171" s="2">
        <f>(Table2[[#This Row],[Close Price]]-Table2[[#This Row],[20D EMA]])/Table2[[#This Row],[20D EMA]]</f>
        <v>3.2623030471298671E-2</v>
      </c>
      <c r="T171" s="2">
        <f>(Table2[[#This Row],[Close Price]]-Table2[[#This Row],[50D EMA]])/Table2[[#This Row],[50D EMA]]</f>
        <v>7.6426568046745851E-3</v>
      </c>
      <c r="U171" s="2">
        <f>(Table2[[#This Row],[Close Price]]-Table2[[#This Row],[200D EMA]])/Table2[[#This Row],[200D EMA]]</f>
        <v>0.13223253832626589</v>
      </c>
      <c r="V171">
        <v>0.61752789004430897</v>
      </c>
      <c r="W171">
        <v>733</v>
      </c>
      <c r="X171">
        <v>749</v>
      </c>
      <c r="Y171">
        <v>704.5</v>
      </c>
      <c r="Z171">
        <v>749</v>
      </c>
      <c r="AA171">
        <v>631</v>
      </c>
      <c r="AB171">
        <v>754.9</v>
      </c>
      <c r="AC171" s="2">
        <f>(Table2[[#This Row],[Close Price]]/Table2[[#This Row],[Day Low]])-1</f>
        <v>1.4802182810368381E-2</v>
      </c>
      <c r="AD171" s="2">
        <f>(Table2[[#This Row],[Day High]]/Table2[[#This Row],[Close Price]])-1</f>
        <v>6.9234388653625079E-3</v>
      </c>
      <c r="AE171" s="2">
        <f>(Table2[[#This Row],[Close Price]]/Table2[[#This Row],[Current Week Low]])-1</f>
        <v>5.5855216465578561E-2</v>
      </c>
      <c r="AF171" s="2">
        <f>(Table2[[#This Row],[Current Week High]]/Table2[[#This Row],[Close Price]])-1</f>
        <v>6.9234388653625079E-3</v>
      </c>
      <c r="AG171" s="2">
        <f>(Table2[[#This Row],[Close Price]]/Table2[[#This Row],[Current Month Low]])-1</f>
        <v>0.17884310618066568</v>
      </c>
      <c r="AH171" s="2">
        <f>(Table2[[#This Row],[Current Month High]]/Table2[[#This Row],[Close Price]])-1</f>
        <v>1.4855145526651903E-2</v>
      </c>
      <c r="AI171">
        <v>14.001478792767299</v>
      </c>
      <c r="AJ171">
        <v>83.191725157000306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-0.02</v>
      </c>
      <c r="AM171" t="s">
        <v>10339</v>
      </c>
      <c r="AN171">
        <v>1.93</v>
      </c>
      <c r="AO171" t="s">
        <v>10340</v>
      </c>
      <c r="AP171">
        <v>0.18052546402684999</v>
      </c>
      <c r="AQ171">
        <f>(Table2[[#This Row],[Sharpe Ratio]]-AVERAGE(Table2[Sharpe Ratio]))/_xlfn.STDEV.P(Table2[Sharpe Ratio])</f>
        <v>1.3198415914763013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228</v>
      </c>
      <c r="AT171">
        <f>_xlfn.RANK.AVG(Table2[[#This Row],[6M Return vs Nifty Z-Score]],Table2[6M Return vs Nifty Z-Score])</f>
        <v>349</v>
      </c>
      <c r="AU171">
        <f>_xlfn.RANK.AVG(Table2[[#This Row],[Sharpe Ratio Z-Score]],Table2[Sharpe Ratio Z-Score])</f>
        <v>72</v>
      </c>
      <c r="AV171">
        <f>(Table2[[#This Row],[Rank 1Y]]+Table2[[#This Row],[Rank 6M]]+Table2[[#This Row],[Rank Sharpe]])/3</f>
        <v>216.33333333333334</v>
      </c>
    </row>
    <row r="172" spans="1:48" x14ac:dyDescent="0.3">
      <c r="A172" t="s">
        <v>1066</v>
      </c>
      <c r="B172" t="s">
        <v>1067</v>
      </c>
      <c r="C172" t="s">
        <v>10300</v>
      </c>
      <c r="D172" t="s">
        <v>203</v>
      </c>
      <c r="E172">
        <v>12332.248950064901</v>
      </c>
      <c r="F172">
        <v>529.20000000000005</v>
      </c>
      <c r="G172">
        <v>40.838293997068</v>
      </c>
      <c r="H172">
        <f>(Table2[[#This Row],[1Y Return vs Nifty]]-AVERAGE(Table2[1Y Return vs Nifty]))/_xlfn.STDEV.P(Table2[1Y Return vs Nifty])</f>
        <v>0.1099671216885255</v>
      </c>
      <c r="I172">
        <v>9.6630180635567093</v>
      </c>
      <c r="J172">
        <f>(Table2[[#This Row],[1M Return vs Nifty]]-AVERAGE(Table2[1M Return vs Nifty]))/_xlfn.STDEV.P(Table2[1M Return vs Nifty])</f>
        <v>0.52220198864721068</v>
      </c>
      <c r="K172">
        <v>10.6446043694534</v>
      </c>
      <c r="L172">
        <f>(Table2[[#This Row],[6M Return vs Nifty]]-AVERAGE(Table2[6M Return vs Nifty]))/_xlfn.STDEV.P(Table2[6M Return vs Nifty])</f>
        <v>9.0121466711057585E-2</v>
      </c>
      <c r="M172">
        <v>-0.81796832785023599</v>
      </c>
      <c r="N172">
        <f>(Table2[[#This Row],[1W Return vs Nifty]]-AVERAGE(Table2[1W Return vs Nifty]))/_xlfn.STDEV.P(Table2[1W Return vs Nifty])</f>
        <v>-0.16545956339437198</v>
      </c>
      <c r="O172">
        <v>509.58</v>
      </c>
      <c r="P172">
        <v>488.85558656249401</v>
      </c>
      <c r="Q172">
        <v>424.102790871465</v>
      </c>
      <c r="R172">
        <v>65.317271187284803</v>
      </c>
      <c r="S172" s="2">
        <f>(Table2[[#This Row],[Close Price]]-Table2[[#This Row],[20D EMA]])/Table2[[#This Row],[20D EMA]]</f>
        <v>3.8502296008477689E-2</v>
      </c>
      <c r="T172" s="2">
        <f>(Table2[[#This Row],[Close Price]]-Table2[[#This Row],[50D EMA]])/Table2[[#This Row],[50D EMA]]</f>
        <v>8.2528285543789145E-2</v>
      </c>
      <c r="U172" s="2">
        <f>(Table2[[#This Row],[Close Price]]-Table2[[#This Row],[200D EMA]])/Table2[[#This Row],[200D EMA]]</f>
        <v>0.24781069917643478</v>
      </c>
      <c r="V172">
        <v>0.74792575619365997</v>
      </c>
      <c r="W172">
        <v>520.75</v>
      </c>
      <c r="X172">
        <v>534</v>
      </c>
      <c r="Y172">
        <v>516.65</v>
      </c>
      <c r="Z172">
        <v>534</v>
      </c>
      <c r="AA172">
        <v>488.45</v>
      </c>
      <c r="AB172">
        <v>536</v>
      </c>
      <c r="AC172" s="2">
        <f>(Table2[[#This Row],[Close Price]]/Table2[[#This Row],[Day Low]])-1</f>
        <v>1.6226596255400905E-2</v>
      </c>
      <c r="AD172" s="2">
        <f>(Table2[[#This Row],[Day High]]/Table2[[#This Row],[Close Price]])-1</f>
        <v>9.0702947845804349E-3</v>
      </c>
      <c r="AE172" s="2">
        <f>(Table2[[#This Row],[Close Price]]/Table2[[#This Row],[Current Week Low]])-1</f>
        <v>2.4291106164715082E-2</v>
      </c>
      <c r="AF172" s="2">
        <f>(Table2[[#This Row],[Current Week High]]/Table2[[#This Row],[Close Price]])-1</f>
        <v>9.0702947845804349E-3</v>
      </c>
      <c r="AG172" s="2">
        <f>(Table2[[#This Row],[Close Price]]/Table2[[#This Row],[Current Month Low]])-1</f>
        <v>8.3427167570887528E-2</v>
      </c>
      <c r="AH172" s="2">
        <f>(Table2[[#This Row],[Current Month High]]/Table2[[#This Row],[Close Price]])-1</f>
        <v>1.2849584278155524E-2</v>
      </c>
      <c r="AI172">
        <v>1.2849584278155499</v>
      </c>
      <c r="AJ172">
        <v>72.687224669603495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0.14000000000000001</v>
      </c>
      <c r="AM172" t="s">
        <v>10340</v>
      </c>
      <c r="AN172">
        <v>1.2</v>
      </c>
      <c r="AO172" t="s">
        <v>10340</v>
      </c>
      <c r="AP172">
        <v>0.16162073677588501</v>
      </c>
      <c r="AQ172">
        <f>(Table2[[#This Row],[Sharpe Ratio]]-AVERAGE(Table2[Sharpe Ratio]))/_xlfn.STDEV.P(Table2[Sharpe Ratio])</f>
        <v>1.1033964001816614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1.6602274138340831</v>
      </c>
      <c r="AS172">
        <f>_xlfn.RANK.AVG(Table2[[#This Row],[1Y Return vs Nifty Z-Score]],Table2[1Y Return vs Nifty Z-Score])</f>
        <v>263</v>
      </c>
      <c r="AT172">
        <f>_xlfn.RANK.AVG(Table2[[#This Row],[6M Return vs Nifty Z-Score]],Table2[6M Return vs Nifty Z-Score])</f>
        <v>287</v>
      </c>
      <c r="AU172">
        <f>_xlfn.RANK.AVG(Table2[[#This Row],[Sharpe Ratio Z-Score]],Table2[Sharpe Ratio Z-Score])</f>
        <v>104</v>
      </c>
      <c r="AV172">
        <f>(Table2[[#This Row],[Rank 1Y]]+Table2[[#This Row],[Rank 6M]]+Table2[[#This Row],[Rank Sharpe]])/3</f>
        <v>218</v>
      </c>
    </row>
    <row r="173" spans="1:48" x14ac:dyDescent="0.3">
      <c r="A173" t="s">
        <v>884</v>
      </c>
      <c r="B173" t="s">
        <v>885</v>
      </c>
      <c r="C173" t="s">
        <v>10295</v>
      </c>
      <c r="D173" t="s">
        <v>556</v>
      </c>
      <c r="E173">
        <v>17191.8006391899</v>
      </c>
      <c r="F173">
        <v>1049.55</v>
      </c>
      <c r="G173">
        <v>149.971883450115</v>
      </c>
      <c r="H173">
        <f>(Table2[[#This Row],[1Y Return vs Nifty]]-AVERAGE(Table2[1Y Return vs Nifty]))/_xlfn.STDEV.P(Table2[1Y Return vs Nifty])</f>
        <v>1.7704576976254995</v>
      </c>
      <c r="I173">
        <v>38.294345719403097</v>
      </c>
      <c r="J173">
        <f>(Table2[[#This Row],[1M Return vs Nifty]]-AVERAGE(Table2[1M Return vs Nifty]))/_xlfn.STDEV.P(Table2[1M Return vs Nifty])</f>
        <v>2.9985559136242399</v>
      </c>
      <c r="K173">
        <v>48.910412191562898</v>
      </c>
      <c r="L173">
        <f>(Table2[[#This Row],[6M Return vs Nifty]]-AVERAGE(Table2[6M Return vs Nifty]))/_xlfn.STDEV.P(Table2[6M Return vs Nifty])</f>
        <v>1.3791651775775682</v>
      </c>
      <c r="M173">
        <v>-4.6113673911578097</v>
      </c>
      <c r="N173">
        <f>(Table2[[#This Row],[1W Return vs Nifty]]-AVERAGE(Table2[1W Return vs Nifty]))/_xlfn.STDEV.P(Table2[1W Return vs Nifty])</f>
        <v>-0.96205720575078724</v>
      </c>
      <c r="O173">
        <v>926.64</v>
      </c>
      <c r="P173">
        <v>835.91663796559703</v>
      </c>
      <c r="Q173">
        <v>671.36885580585397</v>
      </c>
      <c r="R173">
        <v>64.771585910007701</v>
      </c>
      <c r="S173" s="2">
        <f>(Table2[[#This Row],[Close Price]]-Table2[[#This Row],[20D EMA]])/Table2[[#This Row],[20D EMA]]</f>
        <v>0.13264050764050761</v>
      </c>
      <c r="T173" s="2">
        <f>(Table2[[#This Row],[Close Price]]-Table2[[#This Row],[50D EMA]])/Table2[[#This Row],[50D EMA]]</f>
        <v>0.25556778311570733</v>
      </c>
      <c r="U173" s="2">
        <f>(Table2[[#This Row],[Close Price]]-Table2[[#This Row],[200D EMA]])/Table2[[#This Row],[200D EMA]]</f>
        <v>0.56329861137244674</v>
      </c>
      <c r="V173">
        <v>2.1572004431482399</v>
      </c>
      <c r="W173">
        <v>995</v>
      </c>
      <c r="X173">
        <v>1063.3499999999999</v>
      </c>
      <c r="Y173">
        <v>995</v>
      </c>
      <c r="Z173">
        <v>1063.3499999999999</v>
      </c>
      <c r="AA173">
        <v>810.6</v>
      </c>
      <c r="AB173">
        <v>1090.8</v>
      </c>
      <c r="AC173" s="2">
        <f>(Table2[[#This Row],[Close Price]]/Table2[[#This Row],[Day Low]])-1</f>
        <v>5.4824120603015114E-2</v>
      </c>
      <c r="AD173" s="2">
        <f>(Table2[[#This Row],[Day High]]/Table2[[#This Row],[Close Price]])-1</f>
        <v>1.3148492210947493E-2</v>
      </c>
      <c r="AE173" s="2">
        <f>(Table2[[#This Row],[Close Price]]/Table2[[#This Row],[Current Week Low]])-1</f>
        <v>5.4824120603015114E-2</v>
      </c>
      <c r="AF173" s="2">
        <f>(Table2[[#This Row],[Current Week High]]/Table2[[#This Row],[Close Price]])-1</f>
        <v>1.3148492210947493E-2</v>
      </c>
      <c r="AG173" s="2">
        <f>(Table2[[#This Row],[Close Price]]/Table2[[#This Row],[Current Month Low]])-1</f>
        <v>0.29478164322723899</v>
      </c>
      <c r="AH173" s="2">
        <f>(Table2[[#This Row],[Current Month High]]/Table2[[#This Row],[Close Price]])-1</f>
        <v>3.9302558239245444E-2</v>
      </c>
      <c r="AI173">
        <v>3.93025582392454</v>
      </c>
      <c r="AJ173">
        <v>179.84268764164699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0.41</v>
      </c>
      <c r="AM173" t="s">
        <v>10340</v>
      </c>
      <c r="AN173">
        <v>22.32</v>
      </c>
      <c r="AO173" t="s">
        <v>10340</v>
      </c>
      <c r="AQ173">
        <f>(Table2[[#This Row],[Sharpe Ratio]]-AVERAGE(Table2[Sharpe Ratio]))/_xlfn.STDEV.P(Table2[Sharpe Ratio])</f>
        <v>-0.74704189624239536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4.4390796868341251</v>
      </c>
      <c r="AS173">
        <f>_xlfn.RANK.AVG(Table2[[#This Row],[1Y Return vs Nifty Z-Score]],Table2[1Y Return vs Nifty Z-Score])</f>
        <v>42</v>
      </c>
      <c r="AT173">
        <f>_xlfn.RANK.AVG(Table2[[#This Row],[6M Return vs Nifty Z-Score]],Table2[6M Return vs Nifty Z-Score])</f>
        <v>64</v>
      </c>
      <c r="AU173">
        <f>_xlfn.RANK.AVG(Table2[[#This Row],[Sharpe Ratio Z-Score]],Table2[Sharpe Ratio Z-Score])</f>
        <v>549.5</v>
      </c>
      <c r="AV173">
        <f>(Table2[[#This Row],[Rank 1Y]]+Table2[[#This Row],[Rank 6M]]+Table2[[#This Row],[Rank Sharpe]])/3</f>
        <v>218.5</v>
      </c>
    </row>
    <row r="174" spans="1:48" x14ac:dyDescent="0.3">
      <c r="A174" t="s">
        <v>993</v>
      </c>
      <c r="B174" t="s">
        <v>994</v>
      </c>
      <c r="C174" t="s">
        <v>10305</v>
      </c>
      <c r="D174" t="s">
        <v>46</v>
      </c>
      <c r="E174">
        <v>14272.167217759999</v>
      </c>
      <c r="F174">
        <v>786.45</v>
      </c>
      <c r="G174">
        <v>29.913222049485601</v>
      </c>
      <c r="H174">
        <f>(Table2[[#This Row],[1Y Return vs Nifty]]-AVERAGE(Table2[1Y Return vs Nifty]))/_xlfn.STDEV.P(Table2[1Y Return vs Nifty])</f>
        <v>-5.626015170468443E-2</v>
      </c>
      <c r="I174">
        <v>12.135428697518901</v>
      </c>
      <c r="J174">
        <f>(Table2[[#This Row],[1M Return vs Nifty]]-AVERAGE(Table2[1M Return vs Nifty]))/_xlfn.STDEV.P(Table2[1M Return vs Nifty])</f>
        <v>0.73604340917655231</v>
      </c>
      <c r="K174">
        <v>44.586969645853401</v>
      </c>
      <c r="L174">
        <f>(Table2[[#This Row],[6M Return vs Nifty]]-AVERAGE(Table2[6M Return vs Nifty]))/_xlfn.STDEV.P(Table2[6M Return vs Nifty])</f>
        <v>1.2335232392511166</v>
      </c>
      <c r="M174">
        <v>3.0088688551962899</v>
      </c>
      <c r="N174">
        <f>(Table2[[#This Row],[1W Return vs Nifty]]-AVERAGE(Table2[1W Return vs Nifty]))/_xlfn.STDEV.P(Table2[1W Return vs Nifty])</f>
        <v>0.63815994165150547</v>
      </c>
      <c r="O174">
        <v>716.25</v>
      </c>
      <c r="P174">
        <v>684.21166372735195</v>
      </c>
      <c r="Q174">
        <v>586.60720452536304</v>
      </c>
      <c r="R174">
        <v>73.027934378933196</v>
      </c>
      <c r="S174" s="2">
        <f>(Table2[[#This Row],[Close Price]]-Table2[[#This Row],[20D EMA]])/Table2[[#This Row],[20D EMA]]</f>
        <v>9.8010471204188543E-2</v>
      </c>
      <c r="T174" s="2">
        <f>(Table2[[#This Row],[Close Price]]-Table2[[#This Row],[50D EMA]])/Table2[[#This Row],[50D EMA]]</f>
        <v>0.14942501230640895</v>
      </c>
      <c r="U174" s="2">
        <f>(Table2[[#This Row],[Close Price]]-Table2[[#This Row],[200D EMA]])/Table2[[#This Row],[200D EMA]]</f>
        <v>0.34067565814561424</v>
      </c>
      <c r="V174">
        <v>1.41762636989887</v>
      </c>
      <c r="W174">
        <v>771.95</v>
      </c>
      <c r="X174">
        <v>793.75</v>
      </c>
      <c r="Y174">
        <v>712.6</v>
      </c>
      <c r="Z174">
        <v>812.95</v>
      </c>
      <c r="AA174">
        <v>650</v>
      </c>
      <c r="AB174">
        <v>812.95</v>
      </c>
      <c r="AC174" s="2">
        <f>(Table2[[#This Row],[Close Price]]/Table2[[#This Row],[Day Low]])-1</f>
        <v>1.8783599974091514E-2</v>
      </c>
      <c r="AD174" s="2">
        <f>(Table2[[#This Row],[Day High]]/Table2[[#This Row],[Close Price]])-1</f>
        <v>9.282217559921202E-3</v>
      </c>
      <c r="AE174" s="2">
        <f>(Table2[[#This Row],[Close Price]]/Table2[[#This Row],[Current Week Low]])-1</f>
        <v>0.10363457760314354</v>
      </c>
      <c r="AF174" s="2">
        <f>(Table2[[#This Row],[Current Week High]]/Table2[[#This Row],[Close Price]])-1</f>
        <v>3.369572127916598E-2</v>
      </c>
      <c r="AG174" s="2">
        <f>(Table2[[#This Row],[Close Price]]/Table2[[#This Row],[Current Month Low]])-1</f>
        <v>0.2099230769230771</v>
      </c>
      <c r="AH174" s="2">
        <f>(Table2[[#This Row],[Current Month High]]/Table2[[#This Row],[Close Price]])-1</f>
        <v>3.369572127916598E-2</v>
      </c>
      <c r="AI174">
        <v>3.36957212791659</v>
      </c>
      <c r="AJ174">
        <v>75.546875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0.41</v>
      </c>
      <c r="AM174" t="s">
        <v>10340</v>
      </c>
      <c r="AN174">
        <v>13.79</v>
      </c>
      <c r="AO174" t="s">
        <v>10340</v>
      </c>
      <c r="AP174">
        <v>9.0606319410696995E-2</v>
      </c>
      <c r="AQ174">
        <f>(Table2[[#This Row],[Sharpe Ratio]]-AVERAGE(Table2[Sharpe Ratio]))/_xlfn.STDEV.P(Table2[Sharpe Ratio])</f>
        <v>0.29033367003828253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2.8418001084127726</v>
      </c>
      <c r="AS174">
        <f>_xlfn.RANK.AVG(Table2[[#This Row],[1Y Return vs Nifty Z-Score]],Table2[1Y Return vs Nifty Z-Score])</f>
        <v>311</v>
      </c>
      <c r="AT174">
        <f>_xlfn.RANK.AVG(Table2[[#This Row],[6M Return vs Nifty Z-Score]],Table2[6M Return vs Nifty Z-Score])</f>
        <v>80</v>
      </c>
      <c r="AU174">
        <f>_xlfn.RANK.AVG(Table2[[#This Row],[Sharpe Ratio Z-Score]],Table2[Sharpe Ratio Z-Score])</f>
        <v>265</v>
      </c>
      <c r="AV174">
        <f>(Table2[[#This Row],[Rank 1Y]]+Table2[[#This Row],[Rank 6M]]+Table2[[#This Row],[Rank Sharpe]])/3</f>
        <v>218.66666666666666</v>
      </c>
    </row>
    <row r="175" spans="1:48" x14ac:dyDescent="0.3">
      <c r="A175" t="s">
        <v>1314</v>
      </c>
      <c r="B175" t="s">
        <v>1315</v>
      </c>
      <c r="C175" t="s">
        <v>10313</v>
      </c>
      <c r="D175" t="s">
        <v>1316</v>
      </c>
      <c r="E175">
        <v>8499.4113130000005</v>
      </c>
      <c r="F175">
        <v>692.95</v>
      </c>
      <c r="G175">
        <v>18.854950965740201</v>
      </c>
      <c r="H175">
        <f>(Table2[[#This Row],[1Y Return vs Nifty]]-AVERAGE(Table2[1Y Return vs Nifty]))/_xlfn.STDEV.P(Table2[1Y Return vs Nifty])</f>
        <v>-0.22451407804159476</v>
      </c>
      <c r="I175">
        <v>10.711758377413201</v>
      </c>
      <c r="J175">
        <f>(Table2[[#This Row],[1M Return vs Nifty]]-AVERAGE(Table2[1M Return vs Nifty]))/_xlfn.STDEV.P(Table2[1M Return vs Nifty])</f>
        <v>0.61290865177220399</v>
      </c>
      <c r="K175">
        <v>23.4951914969093</v>
      </c>
      <c r="L175">
        <f>(Table2[[#This Row],[6M Return vs Nifty]]-AVERAGE(Table2[6M Return vs Nifty]))/_xlfn.STDEV.P(Table2[6M Return vs Nifty])</f>
        <v>0.52301363495160724</v>
      </c>
      <c r="M175">
        <v>1.07904684305354</v>
      </c>
      <c r="N175">
        <f>(Table2[[#This Row],[1W Return vs Nifty]]-AVERAGE(Table2[1W Return vs Nifty]))/_xlfn.STDEV.P(Table2[1W Return vs Nifty])</f>
        <v>0.23290554068162206</v>
      </c>
      <c r="O175">
        <v>673.9</v>
      </c>
      <c r="P175">
        <v>638.40447044452105</v>
      </c>
      <c r="Q175">
        <v>558.15397247598901</v>
      </c>
      <c r="R175">
        <v>57.448761618078102</v>
      </c>
      <c r="S175" s="2">
        <f>(Table2[[#This Row],[Close Price]]-Table2[[#This Row],[20D EMA]])/Table2[[#This Row],[20D EMA]]</f>
        <v>2.8268289063659399E-2</v>
      </c>
      <c r="T175" s="2">
        <f>(Table2[[#This Row],[Close Price]]-Table2[[#This Row],[50D EMA]])/Table2[[#This Row],[50D EMA]]</f>
        <v>8.5440394108611012E-2</v>
      </c>
      <c r="U175" s="2">
        <f>(Table2[[#This Row],[Close Price]]-Table2[[#This Row],[200D EMA]])/Table2[[#This Row],[200D EMA]]</f>
        <v>0.24150330226272781</v>
      </c>
      <c r="V175">
        <v>0.559764986423126</v>
      </c>
      <c r="W175">
        <v>685.4</v>
      </c>
      <c r="X175">
        <v>709.9</v>
      </c>
      <c r="Y175">
        <v>661</v>
      </c>
      <c r="Z175">
        <v>714</v>
      </c>
      <c r="AA175">
        <v>640</v>
      </c>
      <c r="AB175">
        <v>719</v>
      </c>
      <c r="AC175" s="2">
        <f>(Table2[[#This Row],[Close Price]]/Table2[[#This Row],[Day Low]])-1</f>
        <v>1.101546542165166E-2</v>
      </c>
      <c r="AD175" s="2">
        <f>(Table2[[#This Row],[Day High]]/Table2[[#This Row],[Close Price]])-1</f>
        <v>2.4460639295764475E-2</v>
      </c>
      <c r="AE175" s="2">
        <f>(Table2[[#This Row],[Close Price]]/Table2[[#This Row],[Current Week Low]])-1</f>
        <v>4.8335854765506836E-2</v>
      </c>
      <c r="AF175" s="2">
        <f>(Table2[[#This Row],[Current Week High]]/Table2[[#This Row],[Close Price]])-1</f>
        <v>3.0377372104769318E-2</v>
      </c>
      <c r="AG175" s="2">
        <f>(Table2[[#This Row],[Close Price]]/Table2[[#This Row],[Current Month Low]])-1</f>
        <v>8.2734375000000027E-2</v>
      </c>
      <c r="AH175" s="2">
        <f>(Table2[[#This Row],[Current Month High]]/Table2[[#This Row],[Close Price]])-1</f>
        <v>3.7592899920629197E-2</v>
      </c>
      <c r="AI175">
        <v>10.888231474132301</v>
      </c>
      <c r="AJ175">
        <v>70.278904042265594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0.28000000000000003</v>
      </c>
      <c r="AM175" t="s">
        <v>10340</v>
      </c>
      <c r="AN175">
        <v>-1.98</v>
      </c>
      <c r="AO175" t="s">
        <v>10339</v>
      </c>
      <c r="AP175">
        <v>0.14961803539265001</v>
      </c>
      <c r="AQ175">
        <f>(Table2[[#This Row],[Sharpe Ratio]]-AVERAGE(Table2[Sharpe Ratio]))/_xlfn.STDEV.P(Table2[Sharpe Ratio])</f>
        <v>0.96597431720428706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2.1102880665681258</v>
      </c>
      <c r="AS175">
        <f>_xlfn.RANK.AVG(Table2[[#This Row],[1Y Return vs Nifty Z-Score]],Table2[1Y Return vs Nifty Z-Score])</f>
        <v>351</v>
      </c>
      <c r="AT175">
        <f>_xlfn.RANK.AVG(Table2[[#This Row],[6M Return vs Nifty Z-Score]],Table2[6M Return vs Nifty Z-Score])</f>
        <v>182</v>
      </c>
      <c r="AU175">
        <f>_xlfn.RANK.AVG(Table2[[#This Row],[Sharpe Ratio Z-Score]],Table2[Sharpe Ratio Z-Score])</f>
        <v>124</v>
      </c>
      <c r="AV175">
        <f>(Table2[[#This Row],[Rank 1Y]]+Table2[[#This Row],[Rank 6M]]+Table2[[#This Row],[Rank Sharpe]])/3</f>
        <v>219</v>
      </c>
    </row>
    <row r="176" spans="1:48" x14ac:dyDescent="0.3">
      <c r="A176" t="s">
        <v>151</v>
      </c>
      <c r="B176" t="s">
        <v>152</v>
      </c>
      <c r="C176" t="s">
        <v>10302</v>
      </c>
      <c r="D176" t="s">
        <v>153</v>
      </c>
      <c r="E176">
        <v>174363.40369474</v>
      </c>
      <c r="F176">
        <v>455.3</v>
      </c>
      <c r="G176">
        <v>66.558477840089296</v>
      </c>
      <c r="H176">
        <f>(Table2[[#This Row],[1Y Return vs Nifty]]-AVERAGE(Table2[1Y Return vs Nifty]))/_xlfn.STDEV.P(Table2[1Y Return vs Nifty])</f>
        <v>0.50130514233594292</v>
      </c>
      <c r="I176">
        <v>-0.12881210829574499</v>
      </c>
      <c r="J176">
        <f>(Table2[[#This Row],[1M Return vs Nifty]]-AVERAGE(Table2[1M Return vs Nifty]))/_xlfn.STDEV.P(Table2[1M Return vs Nifty])</f>
        <v>-0.32470379826707457</v>
      </c>
      <c r="K176">
        <v>56.318843664510503</v>
      </c>
      <c r="L176">
        <f>(Table2[[#This Row],[6M Return vs Nifty]]-AVERAGE(Table2[6M Return vs Nifty]))/_xlfn.STDEV.P(Table2[6M Return vs Nifty])</f>
        <v>1.6287298030516679</v>
      </c>
      <c r="M176">
        <v>2.7100597442849002</v>
      </c>
      <c r="N176">
        <f>(Table2[[#This Row],[1W Return vs Nifty]]-AVERAGE(Table2[1W Return vs Nifty]))/_xlfn.STDEV.P(Table2[1W Return vs Nifty])</f>
        <v>0.57541130137027863</v>
      </c>
      <c r="O176">
        <v>437.51</v>
      </c>
      <c r="P176">
        <v>435.68294881628998</v>
      </c>
      <c r="Q176">
        <v>366.27343885911398</v>
      </c>
      <c r="R176">
        <v>62.371419681433402</v>
      </c>
      <c r="S176" s="2">
        <f>(Table2[[#This Row],[Close Price]]-Table2[[#This Row],[20D EMA]])/Table2[[#This Row],[20D EMA]]</f>
        <v>4.0661927727366279E-2</v>
      </c>
      <c r="T176" s="2">
        <f>(Table2[[#This Row],[Close Price]]-Table2[[#This Row],[50D EMA]])/Table2[[#This Row],[50D EMA]]</f>
        <v>4.5025978723766291E-2</v>
      </c>
      <c r="U176" s="2">
        <f>(Table2[[#This Row],[Close Price]]-Table2[[#This Row],[200D EMA]])/Table2[[#This Row],[200D EMA]]</f>
        <v>0.24306037974850217</v>
      </c>
      <c r="V176">
        <v>0.59841709053663295</v>
      </c>
      <c r="W176">
        <v>447.65</v>
      </c>
      <c r="X176">
        <v>458.9</v>
      </c>
      <c r="Y176">
        <v>429.25</v>
      </c>
      <c r="Z176">
        <v>458.9</v>
      </c>
      <c r="AA176">
        <v>404.25</v>
      </c>
      <c r="AB176">
        <v>462.25</v>
      </c>
      <c r="AC176" s="2">
        <f>(Table2[[#This Row],[Close Price]]/Table2[[#This Row],[Day Low]])-1</f>
        <v>1.7089243828884326E-2</v>
      </c>
      <c r="AD176" s="2">
        <f>(Table2[[#This Row],[Day High]]/Table2[[#This Row],[Close Price]])-1</f>
        <v>7.9068745881836211E-3</v>
      </c>
      <c r="AE176" s="2">
        <f>(Table2[[#This Row],[Close Price]]/Table2[[#This Row],[Current Week Low]])-1</f>
        <v>6.0687245195107709E-2</v>
      </c>
      <c r="AF176" s="2">
        <f>(Table2[[#This Row],[Current Week High]]/Table2[[#This Row],[Close Price]])-1</f>
        <v>7.9068745881836211E-3</v>
      </c>
      <c r="AG176" s="2">
        <f>(Table2[[#This Row],[Close Price]]/Table2[[#This Row],[Current Month Low]])-1</f>
        <v>0.1262832405689549</v>
      </c>
      <c r="AH176" s="2">
        <f>(Table2[[#This Row],[Current Month High]]/Table2[[#This Row],[Close Price]])-1</f>
        <v>1.5264660663298901E-2</v>
      </c>
      <c r="AI176">
        <v>11.3002415989457</v>
      </c>
      <c r="AJ176">
        <v>118.89423076923001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0.06</v>
      </c>
      <c r="AM176" t="s">
        <v>10340</v>
      </c>
      <c r="AN176">
        <v>4.8600000000000003</v>
      </c>
      <c r="AO176" t="s">
        <v>10340</v>
      </c>
      <c r="AP176">
        <v>3.2703120728709997E-2</v>
      </c>
      <c r="AQ176">
        <f>(Table2[[#This Row],[Sharpe Ratio]]-AVERAGE(Table2[Sharpe Ratio]))/_xlfn.STDEV.P(Table2[Sharpe Ratio])</f>
        <v>-0.37261527119304289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2.008127177297772</v>
      </c>
      <c r="AS176">
        <f>_xlfn.RANK.AVG(Table2[[#This Row],[1Y Return vs Nifty Z-Score]],Table2[1Y Return vs Nifty Z-Score])</f>
        <v>171</v>
      </c>
      <c r="AT176">
        <f>_xlfn.RANK.AVG(Table2[[#This Row],[6M Return vs Nifty Z-Score]],Table2[6M Return vs Nifty Z-Score])</f>
        <v>50</v>
      </c>
      <c r="AU176">
        <f>_xlfn.RANK.AVG(Table2[[#This Row],[Sharpe Ratio Z-Score]],Table2[Sharpe Ratio Z-Score])</f>
        <v>437</v>
      </c>
      <c r="AV176">
        <f>(Table2[[#This Row],[Rank 1Y]]+Table2[[#This Row],[Rank 6M]]+Table2[[#This Row],[Rank Sharpe]])/3</f>
        <v>219.33333333333334</v>
      </c>
    </row>
    <row r="177" spans="1:48" x14ac:dyDescent="0.3">
      <c r="A177" t="s">
        <v>217</v>
      </c>
      <c r="B177" t="s">
        <v>218</v>
      </c>
      <c r="C177" t="s">
        <v>10295</v>
      </c>
      <c r="D177" t="s">
        <v>54</v>
      </c>
      <c r="E177">
        <v>118798.11558124999</v>
      </c>
      <c r="F177">
        <v>3159.05</v>
      </c>
      <c r="G177">
        <v>43.661203401216802</v>
      </c>
      <c r="H177">
        <f>(Table2[[#This Row],[1Y Return vs Nifty]]-AVERAGE(Table2[1Y Return vs Nifty]))/_xlfn.STDEV.P(Table2[1Y Return vs Nifty])</f>
        <v>0.15291828352426473</v>
      </c>
      <c r="I177">
        <v>11.886358302425499</v>
      </c>
      <c r="J177">
        <f>(Table2[[#This Row],[1M Return vs Nifty]]-AVERAGE(Table2[1M Return vs Nifty]))/_xlfn.STDEV.P(Table2[1M Return vs Nifty])</f>
        <v>0.714501046283046</v>
      </c>
      <c r="K177">
        <v>21.777373800580499</v>
      </c>
      <c r="L177">
        <f>(Table2[[#This Row],[6M Return vs Nifty]]-AVERAGE(Table2[6M Return vs Nifty]))/_xlfn.STDEV.P(Table2[6M Return vs Nifty])</f>
        <v>0.46514625349812017</v>
      </c>
      <c r="M177">
        <v>5.9278452645161499</v>
      </c>
      <c r="N177">
        <f>(Table2[[#This Row],[1W Return vs Nifty]]-AVERAGE(Table2[1W Return vs Nifty]))/_xlfn.STDEV.P(Table2[1W Return vs Nifty])</f>
        <v>1.2511325519549261</v>
      </c>
      <c r="O177">
        <v>2957.02</v>
      </c>
      <c r="P177">
        <v>2835.7256403771498</v>
      </c>
      <c r="Q177">
        <v>2451.23652500559</v>
      </c>
      <c r="R177">
        <v>73.173624639111296</v>
      </c>
      <c r="S177" s="2">
        <f>(Table2[[#This Row],[Close Price]]-Table2[[#This Row],[20D EMA]])/Table2[[#This Row],[20D EMA]]</f>
        <v>6.8322162176786161E-2</v>
      </c>
      <c r="T177" s="2">
        <f>(Table2[[#This Row],[Close Price]]-Table2[[#This Row],[50D EMA]])/Table2[[#This Row],[50D EMA]]</f>
        <v>0.11401820931444144</v>
      </c>
      <c r="U177" s="2">
        <f>(Table2[[#This Row],[Close Price]]-Table2[[#This Row],[200D EMA]])/Table2[[#This Row],[200D EMA]]</f>
        <v>0.28875772197984689</v>
      </c>
      <c r="V177">
        <v>0.775691174510033</v>
      </c>
      <c r="W177">
        <v>3116.85</v>
      </c>
      <c r="X177">
        <v>3190</v>
      </c>
      <c r="Y177">
        <v>3013.05</v>
      </c>
      <c r="Z177">
        <v>3190</v>
      </c>
      <c r="AA177">
        <v>2808.1</v>
      </c>
      <c r="AB177">
        <v>3190</v>
      </c>
      <c r="AC177" s="2">
        <f>(Table2[[#This Row],[Close Price]]/Table2[[#This Row],[Day Low]])-1</f>
        <v>1.3539310521841097E-2</v>
      </c>
      <c r="AD177" s="2">
        <f>(Table2[[#This Row],[Day High]]/Table2[[#This Row],[Close Price]])-1</f>
        <v>9.7972491730107247E-3</v>
      </c>
      <c r="AE177" s="2">
        <f>(Table2[[#This Row],[Close Price]]/Table2[[#This Row],[Current Week Low]])-1</f>
        <v>4.845588357312347E-2</v>
      </c>
      <c r="AF177" s="2">
        <f>(Table2[[#This Row],[Current Week High]]/Table2[[#This Row],[Close Price]])-1</f>
        <v>9.7972491730107247E-3</v>
      </c>
      <c r="AG177" s="2">
        <f>(Table2[[#This Row],[Close Price]]/Table2[[#This Row],[Current Month Low]])-1</f>
        <v>0.12497774295787201</v>
      </c>
      <c r="AH177" s="2">
        <f>(Table2[[#This Row],[Current Month High]]/Table2[[#This Row],[Close Price]])-1</f>
        <v>9.7972491730107247E-3</v>
      </c>
      <c r="AI177">
        <v>0.97972491730107203</v>
      </c>
      <c r="AJ177">
        <v>79.404832893204997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0.26</v>
      </c>
      <c r="AM177" t="s">
        <v>10340</v>
      </c>
      <c r="AN177">
        <v>5.58</v>
      </c>
      <c r="AO177" t="s">
        <v>10340</v>
      </c>
      <c r="AP177">
        <v>0.11056492020825</v>
      </c>
      <c r="AQ177">
        <f>(Table2[[#This Row],[Sharpe Ratio]]-AVERAGE(Table2[Sharpe Ratio]))/_xlfn.STDEV.P(Table2[Sharpe Ratio])</f>
        <v>0.51884493657238206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3.1025430718327387</v>
      </c>
      <c r="AS177">
        <f>_xlfn.RANK.AVG(Table2[[#This Row],[1Y Return vs Nifty Z-Score]],Table2[1Y Return vs Nifty Z-Score])</f>
        <v>249</v>
      </c>
      <c r="AT177">
        <f>_xlfn.RANK.AVG(Table2[[#This Row],[6M Return vs Nifty Z-Score]],Table2[6M Return vs Nifty Z-Score])</f>
        <v>200</v>
      </c>
      <c r="AU177">
        <f>_xlfn.RANK.AVG(Table2[[#This Row],[Sharpe Ratio Z-Score]],Table2[Sharpe Ratio Z-Score])</f>
        <v>209</v>
      </c>
      <c r="AV177">
        <f>(Table2[[#This Row],[Rank 1Y]]+Table2[[#This Row],[Rank 6M]]+Table2[[#This Row],[Rank Sharpe]])/3</f>
        <v>219.33333333333334</v>
      </c>
    </row>
    <row r="178" spans="1:48" x14ac:dyDescent="0.3">
      <c r="A178" t="s">
        <v>1476</v>
      </c>
      <c r="B178" t="s">
        <v>1477</v>
      </c>
      <c r="C178" t="s">
        <v>10308</v>
      </c>
      <c r="D178" t="s">
        <v>170</v>
      </c>
      <c r="E178">
        <v>6834.4602562500004</v>
      </c>
      <c r="F178">
        <v>1033.9000000000001</v>
      </c>
      <c r="G178">
        <v>79.1391661854082</v>
      </c>
      <c r="H178">
        <f>(Table2[[#This Row],[1Y Return vs Nifty]]-AVERAGE(Table2[1Y Return vs Nifty]))/_xlfn.STDEV.P(Table2[1Y Return vs Nifty])</f>
        <v>0.69272296833157565</v>
      </c>
      <c r="I178">
        <v>10.1012283093834</v>
      </c>
      <c r="J178">
        <f>(Table2[[#This Row],[1M Return vs Nifty]]-AVERAGE(Table2[1M Return vs Nifty]))/_xlfn.STDEV.P(Table2[1M Return vs Nifty])</f>
        <v>0.56010325802814653</v>
      </c>
      <c r="K178">
        <v>65.488010251561903</v>
      </c>
      <c r="L178">
        <f>(Table2[[#This Row],[6M Return vs Nifty]]-AVERAGE(Table2[6M Return vs Nifty]))/_xlfn.STDEV.P(Table2[6M Return vs Nifty])</f>
        <v>1.9376075504618981</v>
      </c>
      <c r="M178">
        <v>-0.79007854542707701</v>
      </c>
      <c r="N178">
        <f>(Table2[[#This Row],[1W Return vs Nifty]]-AVERAGE(Table2[1W Return vs Nifty]))/_xlfn.STDEV.P(Table2[1W Return vs Nifty])</f>
        <v>-0.15960282790376157</v>
      </c>
      <c r="O178">
        <v>960.34</v>
      </c>
      <c r="P178">
        <v>906.78033879304701</v>
      </c>
      <c r="Q178">
        <v>722.097323723415</v>
      </c>
      <c r="R178">
        <v>63.244482279825299</v>
      </c>
      <c r="S178" s="2">
        <f>(Table2[[#This Row],[Close Price]]-Table2[[#This Row],[20D EMA]])/Table2[[#This Row],[20D EMA]]</f>
        <v>7.6597871587146274E-2</v>
      </c>
      <c r="T178" s="2">
        <f>(Table2[[#This Row],[Close Price]]-Table2[[#This Row],[50D EMA]])/Table2[[#This Row],[50D EMA]]</f>
        <v>0.14018793280868147</v>
      </c>
      <c r="U178" s="2">
        <f>(Table2[[#This Row],[Close Price]]-Table2[[#This Row],[200D EMA]])/Table2[[#This Row],[200D EMA]]</f>
        <v>0.43180145671889358</v>
      </c>
      <c r="V178">
        <v>0.68847481365171503</v>
      </c>
      <c r="W178">
        <v>985</v>
      </c>
      <c r="X178">
        <v>1048</v>
      </c>
      <c r="Y178">
        <v>978.35</v>
      </c>
      <c r="Z178">
        <v>1048</v>
      </c>
      <c r="AA178">
        <v>873.75</v>
      </c>
      <c r="AB178">
        <v>1048</v>
      </c>
      <c r="AC178" s="2">
        <f>(Table2[[#This Row],[Close Price]]/Table2[[#This Row],[Day Low]])-1</f>
        <v>4.9644670050761563E-2</v>
      </c>
      <c r="AD178" s="2">
        <f>(Table2[[#This Row],[Day High]]/Table2[[#This Row],[Close Price]])-1</f>
        <v>1.3637682561176145E-2</v>
      </c>
      <c r="AE178" s="2">
        <f>(Table2[[#This Row],[Close Price]]/Table2[[#This Row],[Current Week Low]])-1</f>
        <v>5.6779271221955474E-2</v>
      </c>
      <c r="AF178" s="2">
        <f>(Table2[[#This Row],[Current Week High]]/Table2[[#This Row],[Close Price]])-1</f>
        <v>1.3637682561176145E-2</v>
      </c>
      <c r="AG178" s="2">
        <f>(Table2[[#This Row],[Close Price]]/Table2[[#This Row],[Current Month Low]])-1</f>
        <v>0.18329041487839781</v>
      </c>
      <c r="AH178" s="2">
        <f>(Table2[[#This Row],[Current Month High]]/Table2[[#This Row],[Close Price]])-1</f>
        <v>1.3637682561176145E-2</v>
      </c>
      <c r="AI178">
        <v>1.3637682561176101</v>
      </c>
      <c r="AJ178">
        <v>136.53626172500501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0.24</v>
      </c>
      <c r="AM178" t="s">
        <v>10340</v>
      </c>
      <c r="AN178">
        <v>5.9</v>
      </c>
      <c r="AO178" t="s">
        <v>10340</v>
      </c>
      <c r="AP178">
        <v>1.4978626067127E-2</v>
      </c>
      <c r="AQ178">
        <f>(Table2[[#This Row],[Sharpe Ratio]]-AVERAGE(Table2[Sharpe Ratio]))/_xlfn.STDEV.P(Table2[Sharpe Ratio])</f>
        <v>-0.57554766935453083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2.4552832795633281</v>
      </c>
      <c r="AS178">
        <f>_xlfn.RANK.AVG(Table2[[#This Row],[1Y Return vs Nifty Z-Score]],Table2[1Y Return vs Nifty Z-Score])</f>
        <v>137</v>
      </c>
      <c r="AT178">
        <f>_xlfn.RANK.AVG(Table2[[#This Row],[6M Return vs Nifty Z-Score]],Table2[6M Return vs Nifty Z-Score])</f>
        <v>31</v>
      </c>
      <c r="AU178">
        <f>_xlfn.RANK.AVG(Table2[[#This Row],[Sharpe Ratio Z-Score]],Table2[Sharpe Ratio Z-Score])</f>
        <v>492</v>
      </c>
      <c r="AV178">
        <f>(Table2[[#This Row],[Rank 1Y]]+Table2[[#This Row],[Rank 6M]]+Table2[[#This Row],[Rank Sharpe]])/3</f>
        <v>220</v>
      </c>
    </row>
    <row r="179" spans="1:48" x14ac:dyDescent="0.3">
      <c r="A179" t="s">
        <v>1525</v>
      </c>
      <c r="B179" t="s">
        <v>1526</v>
      </c>
      <c r="C179" t="s">
        <v>10308</v>
      </c>
      <c r="D179" t="s">
        <v>394</v>
      </c>
      <c r="E179">
        <v>6541.8629639999999</v>
      </c>
      <c r="F179">
        <v>134.04</v>
      </c>
      <c r="G179">
        <v>75.521303574101296</v>
      </c>
      <c r="H179">
        <f>(Table2[[#This Row],[1Y Return vs Nifty]]-AVERAGE(Table2[1Y Return vs Nifty]))/_xlfn.STDEV.P(Table2[1Y Return vs Nifty])</f>
        <v>0.63767642582144912</v>
      </c>
      <c r="I179">
        <v>-8.2231916421756406</v>
      </c>
      <c r="J179">
        <f>(Table2[[#This Row],[1M Return vs Nifty]]-AVERAGE(Table2[1M Return vs Nifty]))/_xlfn.STDEV.P(Table2[1M Return vs Nifty])</f>
        <v>-1.0247952774299072</v>
      </c>
      <c r="K179">
        <v>16.326450119333799</v>
      </c>
      <c r="L179">
        <f>(Table2[[#This Row],[6M Return vs Nifty]]-AVERAGE(Table2[6M Return vs Nifty]))/_xlfn.STDEV.P(Table2[6M Return vs Nifty])</f>
        <v>0.28152334600877205</v>
      </c>
      <c r="M179">
        <v>-3.5380635833915401</v>
      </c>
      <c r="N179">
        <f>(Table2[[#This Row],[1W Return vs Nifty]]-AVERAGE(Table2[1W Return vs Nifty]))/_xlfn.STDEV.P(Table2[1W Return vs Nifty])</f>
        <v>-0.73666797869348888</v>
      </c>
      <c r="O179">
        <v>137.35</v>
      </c>
      <c r="P179">
        <v>133.67573862036099</v>
      </c>
      <c r="Q179">
        <v>109.82446712606701</v>
      </c>
      <c r="R179">
        <v>40.007385606470002</v>
      </c>
      <c r="S179" s="2">
        <f>(Table2[[#This Row],[Close Price]]-Table2[[#This Row],[20D EMA]])/Table2[[#This Row],[20D EMA]]</f>
        <v>-2.4099017109574097E-2</v>
      </c>
      <c r="T179" s="2">
        <f>(Table2[[#This Row],[Close Price]]-Table2[[#This Row],[50D EMA]])/Table2[[#This Row],[50D EMA]]</f>
        <v>2.724962535449352E-3</v>
      </c>
      <c r="U179" s="2">
        <f>(Table2[[#This Row],[Close Price]]-Table2[[#This Row],[200D EMA]])/Table2[[#This Row],[200D EMA]]</f>
        <v>0.22049306049567338</v>
      </c>
      <c r="V179">
        <v>0.227799629996213</v>
      </c>
      <c r="W179">
        <v>133.19999999999999</v>
      </c>
      <c r="X179">
        <v>136.65</v>
      </c>
      <c r="Y179">
        <v>132.19999999999999</v>
      </c>
      <c r="Z179">
        <v>136.65</v>
      </c>
      <c r="AA179">
        <v>128.61000000000001</v>
      </c>
      <c r="AB179">
        <v>149.35</v>
      </c>
      <c r="AC179" s="2">
        <f>(Table2[[#This Row],[Close Price]]/Table2[[#This Row],[Day Low]])-1</f>
        <v>6.3063063063062419E-3</v>
      </c>
      <c r="AD179" s="2">
        <f>(Table2[[#This Row],[Day High]]/Table2[[#This Row],[Close Price]])-1</f>
        <v>1.947179946284705E-2</v>
      </c>
      <c r="AE179" s="2">
        <f>(Table2[[#This Row],[Close Price]]/Table2[[#This Row],[Current Week Low]])-1</f>
        <v>1.3918305597579561E-2</v>
      </c>
      <c r="AF179" s="2">
        <f>(Table2[[#This Row],[Current Week High]]/Table2[[#This Row],[Close Price]])-1</f>
        <v>1.947179946284705E-2</v>
      </c>
      <c r="AG179" s="2">
        <f>(Table2[[#This Row],[Close Price]]/Table2[[#This Row],[Current Month Low]])-1</f>
        <v>4.2220667133193279E-2</v>
      </c>
      <c r="AH179" s="2">
        <f>(Table2[[#This Row],[Current Month High]]/Table2[[#This Row],[Close Price]])-1</f>
        <v>0.11421963592957329</v>
      </c>
      <c r="AI179">
        <v>26.790510295434199</v>
      </c>
      <c r="AJ179">
        <v>106.056879323597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0.23</v>
      </c>
      <c r="AM179" t="s">
        <v>10340</v>
      </c>
      <c r="AN179">
        <v>-5.76</v>
      </c>
      <c r="AO179" t="s">
        <v>10339</v>
      </c>
      <c r="AP179">
        <v>8.6131603961176001E-2</v>
      </c>
      <c r="AQ179">
        <f>(Table2[[#This Row],[Sharpe Ratio]]-AVERAGE(Table2[Sharpe Ratio]))/_xlfn.STDEV.P(Table2[Sharpe Ratio])</f>
        <v>0.23910147670361201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-0.60316200758956284</v>
      </c>
      <c r="AS179">
        <f>_xlfn.RANK.AVG(Table2[[#This Row],[1Y Return vs Nifty Z-Score]],Table2[1Y Return vs Nifty Z-Score])</f>
        <v>145</v>
      </c>
      <c r="AT179">
        <f>_xlfn.RANK.AVG(Table2[[#This Row],[6M Return vs Nifty Z-Score]],Table2[6M Return vs Nifty Z-Score])</f>
        <v>240</v>
      </c>
      <c r="AU179">
        <f>_xlfn.RANK.AVG(Table2[[#This Row],[Sharpe Ratio Z-Score]],Table2[Sharpe Ratio Z-Score])</f>
        <v>276</v>
      </c>
      <c r="AV179">
        <f>(Table2[[#This Row],[Rank 1Y]]+Table2[[#This Row],[Rank 6M]]+Table2[[#This Row],[Rank Sharpe]])/3</f>
        <v>220.33333333333334</v>
      </c>
    </row>
    <row r="180" spans="1:48" x14ac:dyDescent="0.3">
      <c r="A180" t="s">
        <v>215</v>
      </c>
      <c r="B180" t="s">
        <v>216</v>
      </c>
      <c r="C180" t="s">
        <v>10299</v>
      </c>
      <c r="D180" t="s">
        <v>51</v>
      </c>
      <c r="E180">
        <v>120008.49681734999</v>
      </c>
      <c r="F180">
        <v>1205.6500000000001</v>
      </c>
      <c r="G180">
        <v>56.880616463268503</v>
      </c>
      <c r="H180">
        <f>(Table2[[#This Row],[1Y Return vs Nifty]]-AVERAGE(Table2[1Y Return vs Nifty]))/_xlfn.STDEV.P(Table2[1Y Return vs Nifty])</f>
        <v>0.35405444076940812</v>
      </c>
      <c r="I180">
        <v>4.1037907903011099</v>
      </c>
      <c r="J180">
        <f>(Table2[[#This Row],[1M Return vs Nifty]]-AVERAGE(Table2[1M Return vs Nifty]))/_xlfn.STDEV.P(Table2[1M Return vs Nifty])</f>
        <v>4.1378519912439279E-2</v>
      </c>
      <c r="K180">
        <v>22.579569819172701</v>
      </c>
      <c r="L180">
        <f>(Table2[[#This Row],[6M Return vs Nifty]]-AVERAGE(Table2[6M Return vs Nifty]))/_xlfn.STDEV.P(Table2[6M Return vs Nifty])</f>
        <v>0.49216948367414598</v>
      </c>
      <c r="M180">
        <v>-1.9533442060545301</v>
      </c>
      <c r="N180">
        <f>(Table2[[#This Row],[1W Return vs Nifty]]-AVERAGE(Table2[1W Return vs Nifty]))/_xlfn.STDEV.P(Table2[1W Return vs Nifty])</f>
        <v>-0.40388366079932042</v>
      </c>
      <c r="O180">
        <v>1206.42</v>
      </c>
      <c r="P180">
        <v>1161.2430941641801</v>
      </c>
      <c r="Q180">
        <v>954.99518486100806</v>
      </c>
      <c r="R180">
        <v>43.088196730625398</v>
      </c>
      <c r="S180" s="2">
        <f>(Table2[[#This Row],[Close Price]]-Table2[[#This Row],[20D EMA]])/Table2[[#This Row],[20D EMA]]</f>
        <v>-6.3825201836838067E-4</v>
      </c>
      <c r="T180" s="2">
        <f>(Table2[[#This Row],[Close Price]]-Table2[[#This Row],[50D EMA]])/Table2[[#This Row],[50D EMA]]</f>
        <v>3.8240835238535865E-2</v>
      </c>
      <c r="U180" s="2">
        <f>(Table2[[#This Row],[Close Price]]-Table2[[#This Row],[200D EMA]])/Table2[[#This Row],[200D EMA]]</f>
        <v>0.26246709838172938</v>
      </c>
      <c r="V180">
        <v>1.55634851198194</v>
      </c>
      <c r="W180">
        <v>1187.8</v>
      </c>
      <c r="X180">
        <v>1216.45</v>
      </c>
      <c r="Y180">
        <v>1171</v>
      </c>
      <c r="Z180">
        <v>1216.45</v>
      </c>
      <c r="AA180">
        <v>1157.2</v>
      </c>
      <c r="AB180">
        <v>1324.3</v>
      </c>
      <c r="AC180" s="2">
        <f>(Table2[[#This Row],[Close Price]]/Table2[[#This Row],[Day Low]])-1</f>
        <v>1.5027782454958949E-2</v>
      </c>
      <c r="AD180" s="2">
        <f>(Table2[[#This Row],[Day High]]/Table2[[#This Row],[Close Price]])-1</f>
        <v>8.9578235806411222E-3</v>
      </c>
      <c r="AE180" s="2">
        <f>(Table2[[#This Row],[Close Price]]/Table2[[#This Row],[Current Week Low]])-1</f>
        <v>2.9590093936806117E-2</v>
      </c>
      <c r="AF180" s="2">
        <f>(Table2[[#This Row],[Current Week High]]/Table2[[#This Row],[Close Price]])-1</f>
        <v>8.9578235806411222E-3</v>
      </c>
      <c r="AG180" s="2">
        <f>(Table2[[#This Row],[Close Price]]/Table2[[#This Row],[Current Month Low]])-1</f>
        <v>4.1868302799861867E-2</v>
      </c>
      <c r="AH180" s="2">
        <f>(Table2[[#This Row],[Current Month High]]/Table2[[#This Row],[Close Price]])-1</f>
        <v>9.8411645170654705E-2</v>
      </c>
      <c r="AI180">
        <v>9.8411645170654705</v>
      </c>
      <c r="AJ180">
        <v>112.355790400704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</v>
      </c>
      <c r="AM180" t="s">
        <v>10341</v>
      </c>
      <c r="AN180">
        <v>-3.54</v>
      </c>
      <c r="AO180" t="s">
        <v>10339</v>
      </c>
      <c r="AP180">
        <v>8.7780208847277996E-2</v>
      </c>
      <c r="AQ180">
        <f>(Table2[[#This Row],[Sharpe Ratio]]-AVERAGE(Table2[Sharpe Ratio]))/_xlfn.STDEV.P(Table2[Sharpe Ratio])</f>
        <v>0.25797678737086377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0.7416955709275368</v>
      </c>
      <c r="AS180">
        <f>_xlfn.RANK.AVG(Table2[[#This Row],[1Y Return vs Nifty Z-Score]],Table2[1Y Return vs Nifty Z-Score])</f>
        <v>203</v>
      </c>
      <c r="AT180">
        <f>_xlfn.RANK.AVG(Table2[[#This Row],[6M Return vs Nifty Z-Score]],Table2[6M Return vs Nifty Z-Score])</f>
        <v>191</v>
      </c>
      <c r="AU180">
        <f>_xlfn.RANK.AVG(Table2[[#This Row],[Sharpe Ratio Z-Score]],Table2[Sharpe Ratio Z-Score])</f>
        <v>273</v>
      </c>
      <c r="AV180">
        <f>(Table2[[#This Row],[Rank 1Y]]+Table2[[#This Row],[Rank 6M]]+Table2[[#This Row],[Rank Sharpe]])/3</f>
        <v>222.33333333333334</v>
      </c>
    </row>
    <row r="181" spans="1:48" x14ac:dyDescent="0.3">
      <c r="A181" t="s">
        <v>928</v>
      </c>
      <c r="B181" t="s">
        <v>929</v>
      </c>
      <c r="C181" t="s">
        <v>10305</v>
      </c>
      <c r="D181" t="s">
        <v>258</v>
      </c>
      <c r="E181">
        <v>16025.5313776</v>
      </c>
      <c r="F181">
        <v>927.55</v>
      </c>
      <c r="G181">
        <v>48.539651994006697</v>
      </c>
      <c r="H181">
        <f>(Table2[[#This Row],[1Y Return vs Nifty]]-AVERAGE(Table2[1Y Return vs Nifty]))/_xlfn.STDEV.P(Table2[1Y Return vs Nifty])</f>
        <v>0.22714490755559263</v>
      </c>
      <c r="I181">
        <v>-3.9299781311008202</v>
      </c>
      <c r="J181">
        <f>(Table2[[#This Row],[1M Return vs Nifty]]-AVERAGE(Table2[1M Return vs Nifty]))/_xlfn.STDEV.P(Table2[1M Return vs Nifty])</f>
        <v>-0.65347068303081945</v>
      </c>
      <c r="K181">
        <v>5.5227188686524897</v>
      </c>
      <c r="L181">
        <f>(Table2[[#This Row],[6M Return vs Nifty]]-AVERAGE(Table2[6M Return vs Nifty]))/_xlfn.STDEV.P(Table2[6M Return vs Nifty])</f>
        <v>-8.2417273965182281E-2</v>
      </c>
      <c r="M181">
        <v>-2.48620748712829</v>
      </c>
      <c r="N181">
        <f>(Table2[[#This Row],[1W Return vs Nifty]]-AVERAGE(Table2[1W Return vs Nifty]))/_xlfn.STDEV.P(Table2[1W Return vs Nifty])</f>
        <v>-0.51578267967859082</v>
      </c>
      <c r="O181">
        <v>936.04</v>
      </c>
      <c r="P181">
        <v>939.30076651411002</v>
      </c>
      <c r="Q181">
        <v>819.79538335578195</v>
      </c>
      <c r="R181">
        <v>39.569517151008299</v>
      </c>
      <c r="S181" s="2">
        <f>(Table2[[#This Row],[Close Price]]-Table2[[#This Row],[20D EMA]])/Table2[[#This Row],[20D EMA]]</f>
        <v>-9.0701252083244411E-3</v>
      </c>
      <c r="T181" s="2">
        <f>(Table2[[#This Row],[Close Price]]-Table2[[#This Row],[50D EMA]])/Table2[[#This Row],[50D EMA]]</f>
        <v>-1.2510121287049487E-2</v>
      </c>
      <c r="U181" s="2">
        <f>(Table2[[#This Row],[Close Price]]-Table2[[#This Row],[200D EMA]])/Table2[[#This Row],[200D EMA]]</f>
        <v>0.13144086784574355</v>
      </c>
      <c r="V181">
        <v>0.49426925720141202</v>
      </c>
      <c r="W181">
        <v>918</v>
      </c>
      <c r="X181">
        <v>939.8</v>
      </c>
      <c r="Y181">
        <v>907</v>
      </c>
      <c r="Z181">
        <v>939.8</v>
      </c>
      <c r="AA181">
        <v>901.05</v>
      </c>
      <c r="AB181">
        <v>980</v>
      </c>
      <c r="AC181" s="2">
        <f>(Table2[[#This Row],[Close Price]]/Table2[[#This Row],[Day Low]])-1</f>
        <v>1.0403050108932499E-2</v>
      </c>
      <c r="AD181" s="2">
        <f>(Table2[[#This Row],[Day High]]/Table2[[#This Row],[Close Price]])-1</f>
        <v>1.3206835211039936E-2</v>
      </c>
      <c r="AE181" s="2">
        <f>(Table2[[#This Row],[Close Price]]/Table2[[#This Row],[Current Week Low]])-1</f>
        <v>2.265711135611892E-2</v>
      </c>
      <c r="AF181" s="2">
        <f>(Table2[[#This Row],[Current Week High]]/Table2[[#This Row],[Close Price]])-1</f>
        <v>1.3206835211039936E-2</v>
      </c>
      <c r="AG181" s="2">
        <f>(Table2[[#This Row],[Close Price]]/Table2[[#This Row],[Current Month Low]])-1</f>
        <v>2.9410132623050922E-2</v>
      </c>
      <c r="AH181" s="2">
        <f>(Table2[[#This Row],[Current Month High]]/Table2[[#This Row],[Close Price]])-1</f>
        <v>5.6546816883186857E-2</v>
      </c>
      <c r="AI181">
        <v>14.279553662875299</v>
      </c>
      <c r="AJ181">
        <v>78.984234799220403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-0.08</v>
      </c>
      <c r="AM181" t="s">
        <v>10339</v>
      </c>
      <c r="AN181">
        <v>-2.12</v>
      </c>
      <c r="AO181" t="s">
        <v>10339</v>
      </c>
      <c r="AP181">
        <v>0.16162169122742501</v>
      </c>
      <c r="AQ181">
        <f>(Table2[[#This Row],[Sharpe Ratio]]-AVERAGE(Table2[Sharpe Ratio]))/_xlfn.STDEV.P(Table2[Sharpe Ratio])</f>
        <v>1.1034073279482148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231</v>
      </c>
      <c r="AT181">
        <f>_xlfn.RANK.AVG(Table2[[#This Row],[6M Return vs Nifty Z-Score]],Table2[6M Return vs Nifty Z-Score])</f>
        <v>334</v>
      </c>
      <c r="AU181">
        <f>_xlfn.RANK.AVG(Table2[[#This Row],[Sharpe Ratio Z-Score]],Table2[Sharpe Ratio Z-Score])</f>
        <v>103</v>
      </c>
      <c r="AV181">
        <f>(Table2[[#This Row],[Rank 1Y]]+Table2[[#This Row],[Rank 6M]]+Table2[[#This Row],[Rank Sharpe]])/3</f>
        <v>222.66666666666666</v>
      </c>
    </row>
    <row r="182" spans="1:48" x14ac:dyDescent="0.3">
      <c r="A182" t="s">
        <v>55</v>
      </c>
      <c r="B182" t="s">
        <v>56</v>
      </c>
      <c r="C182" t="s">
        <v>10293</v>
      </c>
      <c r="D182" t="s">
        <v>57</v>
      </c>
      <c r="E182">
        <v>415275.01659006003</v>
      </c>
      <c r="F182">
        <v>327.7</v>
      </c>
      <c r="G182">
        <v>58.416722138206801</v>
      </c>
      <c r="H182">
        <f>(Table2[[#This Row],[1Y Return vs Nifty]]-AVERAGE(Table2[1Y Return vs Nifty]))/_xlfn.STDEV.P(Table2[1Y Return vs Nifty])</f>
        <v>0.37742661252387738</v>
      </c>
      <c r="I182">
        <v>2.7805855308198502</v>
      </c>
      <c r="J182">
        <f>(Table2[[#This Row],[1M Return vs Nifty]]-AVERAGE(Table2[1M Return vs Nifty]))/_xlfn.STDEV.P(Table2[1M Return vs Nifty])</f>
        <v>-7.3066907741264842E-2</v>
      </c>
      <c r="K182">
        <v>7.7478328295319301</v>
      </c>
      <c r="L182">
        <f>(Table2[[#This Row],[6M Return vs Nifty]]-AVERAGE(Table2[6M Return vs Nifty]))/_xlfn.STDEV.P(Table2[6M Return vs Nifty])</f>
        <v>-7.4608227498583037E-3</v>
      </c>
      <c r="M182">
        <v>-3.8510239229351599</v>
      </c>
      <c r="N182">
        <f>(Table2[[#This Row],[1W Return vs Nifty]]-AVERAGE(Table2[1W Return vs Nifty]))/_xlfn.STDEV.P(Table2[1W Return vs Nifty])</f>
        <v>-0.80238831669930255</v>
      </c>
      <c r="O182">
        <v>325.87</v>
      </c>
      <c r="P182">
        <v>310.12591323117499</v>
      </c>
      <c r="Q182">
        <v>264.29759037699398</v>
      </c>
      <c r="R182">
        <v>51.439546487786501</v>
      </c>
      <c r="S182" s="2">
        <f>(Table2[[#This Row],[Close Price]]-Table2[[#This Row],[20D EMA]])/Table2[[#This Row],[20D EMA]]</f>
        <v>5.6157363365758866E-3</v>
      </c>
      <c r="T182" s="2">
        <f>(Table2[[#This Row],[Close Price]]-Table2[[#This Row],[50D EMA]])/Table2[[#This Row],[50D EMA]]</f>
        <v>5.6667585709694851E-2</v>
      </c>
      <c r="U182" s="2">
        <f>(Table2[[#This Row],[Close Price]]-Table2[[#This Row],[200D EMA]])/Table2[[#This Row],[200D EMA]]</f>
        <v>0.23989022954227027</v>
      </c>
      <c r="V182">
        <v>1.0532559246971001</v>
      </c>
      <c r="W182">
        <v>326.5</v>
      </c>
      <c r="X182">
        <v>331.5</v>
      </c>
      <c r="Y182">
        <v>326.5</v>
      </c>
      <c r="Z182">
        <v>338.75</v>
      </c>
      <c r="AA182">
        <v>305.14999999999998</v>
      </c>
      <c r="AB182">
        <v>345</v>
      </c>
      <c r="AC182" s="2">
        <f>(Table2[[#This Row],[Close Price]]/Table2[[#This Row],[Day Low]])-1</f>
        <v>3.6753445635528958E-3</v>
      </c>
      <c r="AD182" s="2">
        <f>(Table2[[#This Row],[Day High]]/Table2[[#This Row],[Close Price]])-1</f>
        <v>1.1595971925541626E-2</v>
      </c>
      <c r="AE182" s="2">
        <f>(Table2[[#This Row],[Close Price]]/Table2[[#This Row],[Current Week Low]])-1</f>
        <v>3.6753445635528958E-3</v>
      </c>
      <c r="AF182" s="2">
        <f>(Table2[[#This Row],[Current Week High]]/Table2[[#This Row],[Close Price]])-1</f>
        <v>3.3719865730851506E-2</v>
      </c>
      <c r="AG182" s="2">
        <f>(Table2[[#This Row],[Close Price]]/Table2[[#This Row],[Current Month Low]])-1</f>
        <v>7.3898082910044183E-2</v>
      </c>
      <c r="AH182" s="2">
        <f>(Table2[[#This Row],[Current Month High]]/Table2[[#This Row],[Close Price]])-1</f>
        <v>5.2792187976808069E-2</v>
      </c>
      <c r="AI182">
        <v>5.2792187976807998</v>
      </c>
      <c r="AJ182">
        <v>89.641203703703596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0.14000000000000001</v>
      </c>
      <c r="AM182" t="s">
        <v>10340</v>
      </c>
      <c r="AN182">
        <v>-0.73</v>
      </c>
      <c r="AO182" t="s">
        <v>10339</v>
      </c>
      <c r="AP182">
        <v>0.13389357373907501</v>
      </c>
      <c r="AQ182">
        <f>(Table2[[#This Row],[Sharpe Ratio]]-AVERAGE(Table2[Sharpe Ratio]))/_xlfn.STDEV.P(Table2[Sharpe Ratio])</f>
        <v>0.78594082264860432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0.28045138798205593</v>
      </c>
      <c r="AS182">
        <f>_xlfn.RANK.AVG(Table2[[#This Row],[1Y Return vs Nifty Z-Score]],Table2[1Y Return vs Nifty Z-Score])</f>
        <v>199</v>
      </c>
      <c r="AT182">
        <f>_xlfn.RANK.AVG(Table2[[#This Row],[6M Return vs Nifty Z-Score]],Table2[6M Return vs Nifty Z-Score])</f>
        <v>316</v>
      </c>
      <c r="AU182">
        <f>_xlfn.RANK.AVG(Table2[[#This Row],[Sharpe Ratio Z-Score]],Table2[Sharpe Ratio Z-Score])</f>
        <v>158</v>
      </c>
      <c r="AV182">
        <f>(Table2[[#This Row],[Rank 1Y]]+Table2[[#This Row],[Rank 6M]]+Table2[[#This Row],[Rank Sharpe]])/3</f>
        <v>224.33333333333334</v>
      </c>
    </row>
    <row r="183" spans="1:48" x14ac:dyDescent="0.3">
      <c r="A183" t="s">
        <v>1261</v>
      </c>
      <c r="B183" t="s">
        <v>1262</v>
      </c>
      <c r="C183" t="s">
        <v>10298</v>
      </c>
      <c r="D183" t="s">
        <v>46</v>
      </c>
      <c r="E183">
        <v>9000.7834994000004</v>
      </c>
      <c r="F183">
        <v>1341.75</v>
      </c>
      <c r="G183">
        <v>62.5550852013873</v>
      </c>
      <c r="H183">
        <f>(Table2[[#This Row],[1Y Return vs Nifty]]-AVERAGE(Table2[1Y Return vs Nifty]))/_xlfn.STDEV.P(Table2[1Y Return vs Nifty])</f>
        <v>0.44039267916437153</v>
      </c>
      <c r="I183">
        <v>-3.76233027774565</v>
      </c>
      <c r="J183">
        <f>(Table2[[#This Row],[1M Return vs Nifty]]-AVERAGE(Table2[1M Return vs Nifty]))/_xlfn.STDEV.P(Table2[1M Return vs Nifty])</f>
        <v>-0.63897064221328237</v>
      </c>
      <c r="K183">
        <v>3.6822981066336502</v>
      </c>
      <c r="L183">
        <f>(Table2[[#This Row],[6M Return vs Nifty]]-AVERAGE(Table2[6M Return vs Nifty]))/_xlfn.STDEV.P(Table2[6M Return vs Nifty])</f>
        <v>-0.1444147318434347</v>
      </c>
      <c r="M183">
        <v>5.2854836591694196</v>
      </c>
      <c r="N183">
        <f>(Table2[[#This Row],[1W Return vs Nifty]]-AVERAGE(Table2[1W Return vs Nifty]))/_xlfn.STDEV.P(Table2[1W Return vs Nifty])</f>
        <v>1.1162393514717377</v>
      </c>
      <c r="O183">
        <v>1338.64</v>
      </c>
      <c r="P183">
        <v>1313.2443224061799</v>
      </c>
      <c r="Q183">
        <v>1095.4902607498</v>
      </c>
      <c r="R183">
        <v>52.646349828136898</v>
      </c>
      <c r="S183" s="2">
        <f>(Table2[[#This Row],[Close Price]]-Table2[[#This Row],[20D EMA]])/Table2[[#This Row],[20D EMA]]</f>
        <v>2.3232534512638947E-3</v>
      </c>
      <c r="T183" s="2">
        <f>(Table2[[#This Row],[Close Price]]-Table2[[#This Row],[50D EMA]])/Table2[[#This Row],[50D EMA]]</f>
        <v>2.1706301795838601E-2</v>
      </c>
      <c r="U183" s="2">
        <f>(Table2[[#This Row],[Close Price]]-Table2[[#This Row],[200D EMA]])/Table2[[#This Row],[200D EMA]]</f>
        <v>0.22479409272123463</v>
      </c>
      <c r="V183">
        <v>0.44734872149985799</v>
      </c>
      <c r="W183">
        <v>1330.55</v>
      </c>
      <c r="X183">
        <v>1349.95</v>
      </c>
      <c r="Y183">
        <v>1324.05</v>
      </c>
      <c r="Z183">
        <v>1363.7</v>
      </c>
      <c r="AA183">
        <v>1196</v>
      </c>
      <c r="AB183">
        <v>1429</v>
      </c>
      <c r="AC183" s="2">
        <f>(Table2[[#This Row],[Close Price]]/Table2[[#This Row],[Day Low]])-1</f>
        <v>8.4175716808838619E-3</v>
      </c>
      <c r="AD183" s="2">
        <f>(Table2[[#This Row],[Day High]]/Table2[[#This Row],[Close Price]])-1</f>
        <v>6.1114216508291186E-3</v>
      </c>
      <c r="AE183" s="2">
        <f>(Table2[[#This Row],[Close Price]]/Table2[[#This Row],[Current Week Low]])-1</f>
        <v>1.3368075223745279E-2</v>
      </c>
      <c r="AF183" s="2">
        <f>(Table2[[#This Row],[Current Week High]]/Table2[[#This Row],[Close Price]])-1</f>
        <v>1.6359232345817043E-2</v>
      </c>
      <c r="AG183" s="2">
        <f>(Table2[[#This Row],[Close Price]]/Table2[[#This Row],[Current Month Low]])-1</f>
        <v>0.12186454849498318</v>
      </c>
      <c r="AH183" s="2">
        <f>(Table2[[#This Row],[Current Month High]]/Table2[[#This Row],[Close Price]])-1</f>
        <v>6.5027016955468531E-2</v>
      </c>
      <c r="AI183">
        <v>14.958077138065899</v>
      </c>
      <c r="AJ183">
        <v>106.423076923076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0.12</v>
      </c>
      <c r="AM183" t="s">
        <v>10340</v>
      </c>
      <c r="AN183">
        <v>-1.1299999999999999</v>
      </c>
      <c r="AO183" t="s">
        <v>10339</v>
      </c>
      <c r="AP183">
        <v>0.14550027772235899</v>
      </c>
      <c r="AQ183">
        <f>(Table2[[#This Row],[Sharpe Ratio]]-AVERAGE(Table2[Sharpe Ratio]))/_xlfn.STDEV.P(Table2[Sharpe Ratio])</f>
        <v>0.91882902730831062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1.6920756838877029</v>
      </c>
      <c r="AS183">
        <f>_xlfn.RANK.AVG(Table2[[#This Row],[1Y Return vs Nifty Z-Score]],Table2[1Y Return vs Nifty Z-Score])</f>
        <v>180</v>
      </c>
      <c r="AT183">
        <f>_xlfn.RANK.AVG(Table2[[#This Row],[6M Return vs Nifty Z-Score]],Table2[6M Return vs Nifty Z-Score])</f>
        <v>360</v>
      </c>
      <c r="AU183">
        <f>_xlfn.RANK.AVG(Table2[[#This Row],[Sharpe Ratio Z-Score]],Table2[Sharpe Ratio Z-Score])</f>
        <v>133</v>
      </c>
      <c r="AV183">
        <f>(Table2[[#This Row],[Rank 1Y]]+Table2[[#This Row],[Rank 6M]]+Table2[[#This Row],[Rank Sharpe]])/3</f>
        <v>224.33333333333334</v>
      </c>
    </row>
    <row r="184" spans="1:48" x14ac:dyDescent="0.3">
      <c r="A184" t="s">
        <v>792</v>
      </c>
      <c r="B184" t="s">
        <v>793</v>
      </c>
      <c r="C184" t="s">
        <v>10296</v>
      </c>
      <c r="D184" t="s">
        <v>653</v>
      </c>
      <c r="E184">
        <v>20298.898223447999</v>
      </c>
      <c r="F184">
        <v>146.61000000000001</v>
      </c>
      <c r="G184">
        <v>90.9341392081744</v>
      </c>
      <c r="H184">
        <f>(Table2[[#This Row],[1Y Return vs Nifty]]-AVERAGE(Table2[1Y Return vs Nifty]))/_xlfn.STDEV.P(Table2[1Y Return vs Nifty])</f>
        <v>0.87218597001503484</v>
      </c>
      <c r="I184">
        <v>22.168027517512002</v>
      </c>
      <c r="J184">
        <f>(Table2[[#This Row],[1M Return vs Nifty]]-AVERAGE(Table2[1M Return vs Nifty]))/_xlfn.STDEV.P(Table2[1M Return vs Nifty])</f>
        <v>1.6037735320769739</v>
      </c>
      <c r="K184">
        <v>18.3576632327418</v>
      </c>
      <c r="L184">
        <f>(Table2[[#This Row],[6M Return vs Nifty]]-AVERAGE(Table2[6M Return vs Nifty]))/_xlfn.STDEV.P(Table2[6M Return vs Nifty])</f>
        <v>0.34994794327430617</v>
      </c>
      <c r="M184">
        <v>8.9309012362025195E-2</v>
      </c>
      <c r="N184">
        <f>(Table2[[#This Row],[1W Return vs Nifty]]-AVERAGE(Table2[1W Return vs Nifty]))/_xlfn.STDEV.P(Table2[1W Return vs Nifty])</f>
        <v>2.506481279564925E-2</v>
      </c>
      <c r="O184">
        <v>132.87</v>
      </c>
      <c r="P184">
        <v>124.10947809566601</v>
      </c>
      <c r="Q184">
        <v>102.867983427251</v>
      </c>
      <c r="R184">
        <v>63.543108875006801</v>
      </c>
      <c r="S184" s="2">
        <f>(Table2[[#This Row],[Close Price]]-Table2[[#This Row],[20D EMA]])/Table2[[#This Row],[20D EMA]]</f>
        <v>0.10340934748250176</v>
      </c>
      <c r="T184" s="2">
        <f>(Table2[[#This Row],[Close Price]]-Table2[[#This Row],[50D EMA]])/Table2[[#This Row],[50D EMA]]</f>
        <v>0.1812957579838517</v>
      </c>
      <c r="U184" s="2">
        <f>(Table2[[#This Row],[Close Price]]-Table2[[#This Row],[200D EMA]])/Table2[[#This Row],[200D EMA]]</f>
        <v>0.4252247892434256</v>
      </c>
      <c r="V184">
        <v>1.4882906533661699</v>
      </c>
      <c r="W184">
        <v>138.72</v>
      </c>
      <c r="X184">
        <v>148.5</v>
      </c>
      <c r="Y184">
        <v>131.72</v>
      </c>
      <c r="Z184">
        <v>148.5</v>
      </c>
      <c r="AA184">
        <v>122.27</v>
      </c>
      <c r="AB184">
        <v>148.5</v>
      </c>
      <c r="AC184" s="2">
        <f>(Table2[[#This Row],[Close Price]]/Table2[[#This Row],[Day Low]])-1</f>
        <v>5.6877162629757949E-2</v>
      </c>
      <c r="AD184" s="2">
        <f>(Table2[[#This Row],[Day High]]/Table2[[#This Row],[Close Price]])-1</f>
        <v>1.2891344383056946E-2</v>
      </c>
      <c r="AE184" s="2">
        <f>(Table2[[#This Row],[Close Price]]/Table2[[#This Row],[Current Week Low]])-1</f>
        <v>0.11304281809899797</v>
      </c>
      <c r="AF184" s="2">
        <f>(Table2[[#This Row],[Current Week High]]/Table2[[#This Row],[Close Price]])-1</f>
        <v>1.2891344383056946E-2</v>
      </c>
      <c r="AG184" s="2">
        <f>(Table2[[#This Row],[Close Price]]/Table2[[#This Row],[Current Month Low]])-1</f>
        <v>0.19906763719636889</v>
      </c>
      <c r="AH184" s="2">
        <f>(Table2[[#This Row],[Current Month High]]/Table2[[#This Row],[Close Price]])-1</f>
        <v>1.2891344383056946E-2</v>
      </c>
      <c r="AI184">
        <v>1.28913443830569</v>
      </c>
      <c r="AJ184">
        <v>138.39024390243901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0.27</v>
      </c>
      <c r="AM184" t="s">
        <v>10340</v>
      </c>
      <c r="AN184">
        <v>10.42</v>
      </c>
      <c r="AO184" t="s">
        <v>10340</v>
      </c>
      <c r="AP184">
        <v>7.0148078109315004E-2</v>
      </c>
      <c r="AQ184">
        <f>(Table2[[#This Row],[Sharpe Ratio]]-AVERAGE(Table2[Sharpe Ratio]))/_xlfn.STDEV.P(Table2[Sharpe Ratio])</f>
        <v>5.6101888048225017E-2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2.907074146210189</v>
      </c>
      <c r="AS184">
        <f>_xlfn.RANK.AVG(Table2[[#This Row],[1Y Return vs Nifty Z-Score]],Table2[1Y Return vs Nifty Z-Score])</f>
        <v>112</v>
      </c>
      <c r="AT184">
        <f>_xlfn.RANK.AVG(Table2[[#This Row],[6M Return vs Nifty Z-Score]],Table2[6M Return vs Nifty Z-Score])</f>
        <v>223</v>
      </c>
      <c r="AU184">
        <f>_xlfn.RANK.AVG(Table2[[#This Row],[Sharpe Ratio Z-Score]],Table2[Sharpe Ratio Z-Score])</f>
        <v>339</v>
      </c>
      <c r="AV184">
        <f>(Table2[[#This Row],[Rank 1Y]]+Table2[[#This Row],[Rank 6M]]+Table2[[#This Row],[Rank Sharpe]])/3</f>
        <v>224.66666666666666</v>
      </c>
    </row>
    <row r="185" spans="1:48" x14ac:dyDescent="0.3">
      <c r="A185" t="s">
        <v>336</v>
      </c>
      <c r="B185" t="s">
        <v>337</v>
      </c>
      <c r="C185" t="s">
        <v>10294</v>
      </c>
      <c r="D185" t="s">
        <v>288</v>
      </c>
      <c r="E185">
        <v>75505.135447665001</v>
      </c>
      <c r="F185">
        <v>4912.6000000000004</v>
      </c>
      <c r="G185">
        <v>68.360800515392995</v>
      </c>
      <c r="H185">
        <f>(Table2[[#This Row],[1Y Return vs Nifty]]-AVERAGE(Table2[1Y Return vs Nifty]))/_xlfn.STDEV.P(Table2[1Y Return vs Nifty])</f>
        <v>0.52872786188670862</v>
      </c>
      <c r="I185">
        <v>6.6793450175920297</v>
      </c>
      <c r="J185">
        <f>(Table2[[#This Row],[1M Return vs Nifty]]-AVERAGE(Table2[1M Return vs Nifty]))/_xlfn.STDEV.P(Table2[1M Return vs Nifty])</f>
        <v>0.26414093932964339</v>
      </c>
      <c r="K185">
        <v>3.0098163893686301</v>
      </c>
      <c r="L185">
        <f>(Table2[[#This Row],[6M Return vs Nifty]]-AVERAGE(Table2[6M Return vs Nifty]))/_xlfn.STDEV.P(Table2[6M Return vs Nifty])</f>
        <v>-0.16706833247674802</v>
      </c>
      <c r="M185">
        <v>1.26039900072315</v>
      </c>
      <c r="N185">
        <f>(Table2[[#This Row],[1W Return vs Nifty]]-AVERAGE(Table2[1W Return vs Nifty]))/_xlfn.STDEV.P(Table2[1W Return vs Nifty])</f>
        <v>0.27098872118146045</v>
      </c>
      <c r="O185">
        <v>4740.83</v>
      </c>
      <c r="P185">
        <v>4506.4927370594696</v>
      </c>
      <c r="Q185">
        <v>3890.0122505312502</v>
      </c>
      <c r="R185">
        <v>71.121131641686802</v>
      </c>
      <c r="S185" s="2">
        <f>(Table2[[#This Row],[Close Price]]-Table2[[#This Row],[20D EMA]])/Table2[[#This Row],[20D EMA]]</f>
        <v>3.6232052193392386E-2</v>
      </c>
      <c r="T185" s="2">
        <f>(Table2[[#This Row],[Close Price]]-Table2[[#This Row],[50D EMA]])/Table2[[#This Row],[50D EMA]]</f>
        <v>9.0116036269376018E-2</v>
      </c>
      <c r="U185" s="2">
        <f>(Table2[[#This Row],[Close Price]]-Table2[[#This Row],[200D EMA]])/Table2[[#This Row],[200D EMA]]</f>
        <v>0.26287520028480571</v>
      </c>
      <c r="V185">
        <v>0.60610511578830595</v>
      </c>
      <c r="W185">
        <v>4890</v>
      </c>
      <c r="X185">
        <v>4949.3</v>
      </c>
      <c r="Y185">
        <v>4818.8999999999996</v>
      </c>
      <c r="Z185">
        <v>4996.8999999999996</v>
      </c>
      <c r="AA185">
        <v>4409.1000000000004</v>
      </c>
      <c r="AB185">
        <v>4996.8999999999996</v>
      </c>
      <c r="AC185" s="2">
        <f>(Table2[[#This Row],[Close Price]]/Table2[[#This Row],[Day Low]])-1</f>
        <v>4.6216768916156337E-3</v>
      </c>
      <c r="AD185" s="2">
        <f>(Table2[[#This Row],[Day High]]/Table2[[#This Row],[Close Price]])-1</f>
        <v>7.4705858404917613E-3</v>
      </c>
      <c r="AE185" s="2">
        <f>(Table2[[#This Row],[Close Price]]/Table2[[#This Row],[Current Week Low]])-1</f>
        <v>1.9444271514246214E-2</v>
      </c>
      <c r="AF185" s="2">
        <f>(Table2[[#This Row],[Current Week High]]/Table2[[#This Row],[Close Price]])-1</f>
        <v>1.715995603142928E-2</v>
      </c>
      <c r="AG185" s="2">
        <f>(Table2[[#This Row],[Close Price]]/Table2[[#This Row],[Current Month Low]])-1</f>
        <v>0.11419564083373013</v>
      </c>
      <c r="AH185" s="2">
        <f>(Table2[[#This Row],[Current Month High]]/Table2[[#This Row],[Close Price]])-1</f>
        <v>1.715995603142928E-2</v>
      </c>
      <c r="AI185">
        <v>1.71599560314292</v>
      </c>
      <c r="AJ185">
        <v>102.416588551592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0.12</v>
      </c>
      <c r="AM185" t="s">
        <v>10340</v>
      </c>
      <c r="AN185">
        <v>5.96</v>
      </c>
      <c r="AO185" t="s">
        <v>10340</v>
      </c>
      <c r="AP185">
        <v>0.135506100459717</v>
      </c>
      <c r="AQ185">
        <f>(Table2[[#This Row],[Sharpe Ratio]]-AVERAGE(Table2[Sharpe Ratio]))/_xlfn.STDEV.P(Table2[Sharpe Ratio])</f>
        <v>0.80440306491656721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1.7011922548376317</v>
      </c>
      <c r="AS185">
        <f>_xlfn.RANK.AVG(Table2[[#This Row],[1Y Return vs Nifty Z-Score]],Table2[1Y Return vs Nifty Z-Score])</f>
        <v>165</v>
      </c>
      <c r="AT185">
        <f>_xlfn.RANK.AVG(Table2[[#This Row],[6M Return vs Nifty Z-Score]],Table2[6M Return vs Nifty Z-Score])</f>
        <v>366</v>
      </c>
      <c r="AU185">
        <f>_xlfn.RANK.AVG(Table2[[#This Row],[Sharpe Ratio Z-Score]],Table2[Sharpe Ratio Z-Score])</f>
        <v>153</v>
      </c>
      <c r="AV185">
        <f>(Table2[[#This Row],[Rank 1Y]]+Table2[[#This Row],[Rank 6M]]+Table2[[#This Row],[Rank Sharpe]])/3</f>
        <v>228</v>
      </c>
    </row>
    <row r="186" spans="1:48" x14ac:dyDescent="0.3">
      <c r="A186" t="s">
        <v>1517</v>
      </c>
      <c r="B186" t="s">
        <v>1518</v>
      </c>
      <c r="C186" t="s">
        <v>10294</v>
      </c>
      <c r="D186" t="s">
        <v>21</v>
      </c>
      <c r="E186">
        <v>6586.8431747799996</v>
      </c>
      <c r="F186">
        <v>788</v>
      </c>
      <c r="G186">
        <v>23.756621010475499</v>
      </c>
      <c r="H186">
        <f>(Table2[[#This Row],[1Y Return vs Nifty]]-AVERAGE(Table2[1Y Return vs Nifty]))/_xlfn.STDEV.P(Table2[1Y Return vs Nifty])</f>
        <v>-0.14993413472233574</v>
      </c>
      <c r="I186">
        <v>-7.8033345525631503</v>
      </c>
      <c r="J186">
        <f>(Table2[[#This Row],[1M Return vs Nifty]]-AVERAGE(Table2[1M Return vs Nifty]))/_xlfn.STDEV.P(Table2[1M Return vs Nifty])</f>
        <v>-0.98848139201429253</v>
      </c>
      <c r="K186">
        <v>26.2021337044186</v>
      </c>
      <c r="L186">
        <f>(Table2[[#This Row],[6M Return vs Nifty]]-AVERAGE(Table2[6M Return vs Nifty]))/_xlfn.STDEV.P(Table2[6M Return vs Nifty])</f>
        <v>0.61420122582883063</v>
      </c>
      <c r="M186">
        <v>4.90193128247933</v>
      </c>
      <c r="N186">
        <f>(Table2[[#This Row],[1W Return vs Nifty]]-AVERAGE(Table2[1W Return vs Nifty]))/_xlfn.STDEV.P(Table2[1W Return vs Nifty])</f>
        <v>1.0356949864069354</v>
      </c>
      <c r="O186">
        <v>824.16</v>
      </c>
      <c r="P186">
        <v>830.58429421097696</v>
      </c>
      <c r="Q186">
        <v>690.15413576402</v>
      </c>
      <c r="R186">
        <v>40.257736468175899</v>
      </c>
      <c r="S186" s="2">
        <f>(Table2[[#This Row],[Close Price]]-Table2[[#This Row],[20D EMA]])/Table2[[#This Row],[20D EMA]]</f>
        <v>-4.3874975732867368E-2</v>
      </c>
      <c r="T186" s="2">
        <f>(Table2[[#This Row],[Close Price]]-Table2[[#This Row],[50D EMA]])/Table2[[#This Row],[50D EMA]]</f>
        <v>-5.1270285879207962E-2</v>
      </c>
      <c r="U186" s="2">
        <f>(Table2[[#This Row],[Close Price]]-Table2[[#This Row],[200D EMA]])/Table2[[#This Row],[200D EMA]]</f>
        <v>0.14177393014918599</v>
      </c>
      <c r="V186">
        <v>0.86530356983662904</v>
      </c>
      <c r="W186">
        <v>781.65</v>
      </c>
      <c r="X186">
        <v>792</v>
      </c>
      <c r="Y186">
        <v>781.65</v>
      </c>
      <c r="Z186">
        <v>801.25</v>
      </c>
      <c r="AA186">
        <v>716.05</v>
      </c>
      <c r="AB186">
        <v>881.45</v>
      </c>
      <c r="AC186" s="2">
        <f>(Table2[[#This Row],[Close Price]]/Table2[[#This Row],[Day Low]])-1</f>
        <v>8.1238405936161495E-3</v>
      </c>
      <c r="AD186" s="2">
        <f>(Table2[[#This Row],[Day High]]/Table2[[#This Row],[Close Price]])-1</f>
        <v>5.0761421319795996E-3</v>
      </c>
      <c r="AE186" s="2">
        <f>(Table2[[#This Row],[Close Price]]/Table2[[#This Row],[Current Week Low]])-1</f>
        <v>8.1238405936161495E-3</v>
      </c>
      <c r="AF186" s="2">
        <f>(Table2[[#This Row],[Current Week High]]/Table2[[#This Row],[Close Price]])-1</f>
        <v>1.6814720812182715E-2</v>
      </c>
      <c r="AG186" s="2">
        <f>(Table2[[#This Row],[Close Price]]/Table2[[#This Row],[Current Month Low]])-1</f>
        <v>0.1004818099294742</v>
      </c>
      <c r="AH186" s="2">
        <f>(Table2[[#This Row],[Current Month High]]/Table2[[#This Row],[Close Price]])-1</f>
        <v>0.11859137055837565</v>
      </c>
      <c r="AI186">
        <v>17.728426395939099</v>
      </c>
      <c r="AJ186">
        <v>89.879518072289102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-0.19</v>
      </c>
      <c r="AM186" t="s">
        <v>10339</v>
      </c>
      <c r="AN186">
        <v>-8.81</v>
      </c>
      <c r="AO186" t="s">
        <v>10339</v>
      </c>
      <c r="AP186">
        <v>0.123449736299744</v>
      </c>
      <c r="AQ186">
        <f>(Table2[[#This Row],[Sharpe Ratio]]-AVERAGE(Table2[Sharpe Ratio]))/_xlfn.STDEV.P(Table2[Sharpe Ratio])</f>
        <v>0.66636658270336857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334</v>
      </c>
      <c r="AT186">
        <f>_xlfn.RANK.AVG(Table2[[#This Row],[6M Return vs Nifty Z-Score]],Table2[6M Return vs Nifty Z-Score])</f>
        <v>172</v>
      </c>
      <c r="AU186">
        <f>_xlfn.RANK.AVG(Table2[[#This Row],[Sharpe Ratio Z-Score]],Table2[Sharpe Ratio Z-Score])</f>
        <v>180</v>
      </c>
      <c r="AV186">
        <f>(Table2[[#This Row],[Rank 1Y]]+Table2[[#This Row],[Rank 6M]]+Table2[[#This Row],[Rank Sharpe]])/3</f>
        <v>228.66666666666666</v>
      </c>
    </row>
    <row r="187" spans="1:48" x14ac:dyDescent="0.3">
      <c r="A187" t="s">
        <v>346</v>
      </c>
      <c r="B187" t="s">
        <v>347</v>
      </c>
      <c r="C187" t="s">
        <v>10300</v>
      </c>
      <c r="D187" t="s">
        <v>130</v>
      </c>
      <c r="E187">
        <v>73441.950811679999</v>
      </c>
      <c r="F187">
        <v>1600</v>
      </c>
      <c r="G187">
        <v>35.533397772232</v>
      </c>
      <c r="H187">
        <f>(Table2[[#This Row],[1Y Return vs Nifty]]-AVERAGE(Table2[1Y Return vs Nifty]))/_xlfn.STDEV.P(Table2[1Y Return vs Nifty])</f>
        <v>2.9252007012913875E-2</v>
      </c>
      <c r="I187">
        <v>-0.43692760872919001</v>
      </c>
      <c r="J187">
        <f>(Table2[[#This Row],[1M Return vs Nifty]]-AVERAGE(Table2[1M Return vs Nifty]))/_xlfn.STDEV.P(Table2[1M Return vs Nifty])</f>
        <v>-0.35135303500579851</v>
      </c>
      <c r="K187">
        <v>30.126675087137599</v>
      </c>
      <c r="L187">
        <f>(Table2[[#This Row],[6M Return vs Nifty]]-AVERAGE(Table2[6M Return vs Nifty]))/_xlfn.STDEV.P(Table2[6M Return vs Nifty])</f>
        <v>0.74640555327821256</v>
      </c>
      <c r="M187">
        <v>-2.5978370295492601</v>
      </c>
      <c r="N187">
        <f>(Table2[[#This Row],[1W Return vs Nifty]]-AVERAGE(Table2[1W Return vs Nifty]))/_xlfn.STDEV.P(Table2[1W Return vs Nifty])</f>
        <v>-0.53922440801400484</v>
      </c>
      <c r="O187">
        <v>1607.92</v>
      </c>
      <c r="P187">
        <v>1596.05081072608</v>
      </c>
      <c r="Q187">
        <v>1368.29466369272</v>
      </c>
      <c r="R187">
        <v>42.953773144134097</v>
      </c>
      <c r="S187" s="2">
        <f>(Table2[[#This Row],[Close Price]]-Table2[[#This Row],[20D EMA]])/Table2[[#This Row],[20D EMA]]</f>
        <v>-4.9256181899597446E-3</v>
      </c>
      <c r="T187" s="2">
        <f>(Table2[[#This Row],[Close Price]]-Table2[[#This Row],[50D EMA]])/Table2[[#This Row],[50D EMA]]</f>
        <v>2.4743505954696889E-3</v>
      </c>
      <c r="U187" s="2">
        <f>(Table2[[#This Row],[Close Price]]-Table2[[#This Row],[200D EMA]])/Table2[[#This Row],[200D EMA]]</f>
        <v>0.16933877070159684</v>
      </c>
      <c r="V187">
        <v>0.93629504226257998</v>
      </c>
      <c r="W187">
        <v>1573.15</v>
      </c>
      <c r="X187">
        <v>1610</v>
      </c>
      <c r="Y187">
        <v>1551.05</v>
      </c>
      <c r="Z187">
        <v>1613.7</v>
      </c>
      <c r="AA187">
        <v>1510.4</v>
      </c>
      <c r="AB187">
        <v>1771.2</v>
      </c>
      <c r="AC187" s="2">
        <f>(Table2[[#This Row],[Close Price]]/Table2[[#This Row],[Day Low]])-1</f>
        <v>1.7067666783205704E-2</v>
      </c>
      <c r="AD187" s="2">
        <f>(Table2[[#This Row],[Day High]]/Table2[[#This Row],[Close Price]])-1</f>
        <v>6.2500000000000888E-3</v>
      </c>
      <c r="AE187" s="2">
        <f>(Table2[[#This Row],[Close Price]]/Table2[[#This Row],[Current Week Low]])-1</f>
        <v>3.1559266303471833E-2</v>
      </c>
      <c r="AF187" s="2">
        <f>(Table2[[#This Row],[Current Week High]]/Table2[[#This Row],[Close Price]])-1</f>
        <v>8.5625000000000284E-3</v>
      </c>
      <c r="AG187" s="2">
        <f>(Table2[[#This Row],[Close Price]]/Table2[[#This Row],[Current Month Low]])-1</f>
        <v>5.9322033898304927E-2</v>
      </c>
      <c r="AH187" s="2">
        <f>(Table2[[#This Row],[Current Month High]]/Table2[[#This Row],[Close Price]])-1</f>
        <v>0.10699999999999998</v>
      </c>
      <c r="AI187">
        <v>12.78125</v>
      </c>
      <c r="AJ187">
        <v>65.408870050656404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-0.06</v>
      </c>
      <c r="AM187" t="s">
        <v>10339</v>
      </c>
      <c r="AN187">
        <v>-3.35</v>
      </c>
      <c r="AO187" t="s">
        <v>10339</v>
      </c>
      <c r="AP187">
        <v>9.4157537240921005E-2</v>
      </c>
      <c r="AQ187">
        <f>(Table2[[#This Row],[Sharpe Ratio]]-AVERAGE(Table2[Sharpe Ratio]))/_xlfn.STDEV.P(Table2[Sharpe Ratio])</f>
        <v>0.33099249639360789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0.21607261366493102</v>
      </c>
      <c r="AS187">
        <f>_xlfn.RANK.AVG(Table2[[#This Row],[1Y Return vs Nifty Z-Score]],Table2[1Y Return vs Nifty Z-Score])</f>
        <v>281</v>
      </c>
      <c r="AT187">
        <f>_xlfn.RANK.AVG(Table2[[#This Row],[6M Return vs Nifty Z-Score]],Table2[6M Return vs Nifty Z-Score])</f>
        <v>151</v>
      </c>
      <c r="AU187">
        <f>_xlfn.RANK.AVG(Table2[[#This Row],[Sharpe Ratio Z-Score]],Table2[Sharpe Ratio Z-Score])</f>
        <v>256</v>
      </c>
      <c r="AV187">
        <f>(Table2[[#This Row],[Rank 1Y]]+Table2[[#This Row],[Rank 6M]]+Table2[[#This Row],[Rank Sharpe]])/3</f>
        <v>229.33333333333334</v>
      </c>
    </row>
    <row r="188" spans="1:48" x14ac:dyDescent="0.3">
      <c r="A188" t="s">
        <v>1017</v>
      </c>
      <c r="B188" t="s">
        <v>1018</v>
      </c>
      <c r="C188" t="s">
        <v>10305</v>
      </c>
      <c r="D188" t="s">
        <v>163</v>
      </c>
      <c r="E188">
        <v>13697.371727199999</v>
      </c>
      <c r="F188">
        <v>612.65</v>
      </c>
      <c r="G188">
        <v>17.402561085000102</v>
      </c>
      <c r="H188">
        <f>(Table2[[#This Row],[1Y Return vs Nifty]]-AVERAGE(Table2[1Y Return vs Nifty]))/_xlfn.STDEV.P(Table2[1Y Return vs Nifty])</f>
        <v>-0.24661249633464236</v>
      </c>
      <c r="I188">
        <v>-3.2411356183871498</v>
      </c>
      <c r="J188">
        <f>(Table2[[#This Row],[1M Return vs Nifty]]-AVERAGE(Table2[1M Return vs Nifty]))/_xlfn.STDEV.P(Table2[1M Return vs Nifty])</f>
        <v>-0.59389196280681278</v>
      </c>
      <c r="K188">
        <v>10.292776172163199</v>
      </c>
      <c r="L188">
        <f>(Table2[[#This Row],[6M Return vs Nifty]]-AVERAGE(Table2[6M Return vs Nifty]))/_xlfn.STDEV.P(Table2[6M Return vs Nifty])</f>
        <v>7.8269582461526682E-2</v>
      </c>
      <c r="M188">
        <v>-1.0221571647807599</v>
      </c>
      <c r="N188">
        <f>(Table2[[#This Row],[1W Return vs Nifty]]-AVERAGE(Table2[1W Return vs Nifty]))/_xlfn.STDEV.P(Table2[1W Return vs Nifty])</f>
        <v>-0.20833834924837838</v>
      </c>
      <c r="O188">
        <v>608.57000000000005</v>
      </c>
      <c r="P188">
        <v>609.430644220256</v>
      </c>
      <c r="Q188">
        <v>531.07431851128104</v>
      </c>
      <c r="R188">
        <v>55.483827575924302</v>
      </c>
      <c r="S188" s="2">
        <f>(Table2[[#This Row],[Close Price]]-Table2[[#This Row],[20D EMA]])/Table2[[#This Row],[20D EMA]]</f>
        <v>6.7042410897676964E-3</v>
      </c>
      <c r="T188" s="2">
        <f>(Table2[[#This Row],[Close Price]]-Table2[[#This Row],[50D EMA]])/Table2[[#This Row],[50D EMA]]</f>
        <v>5.2825630123392057E-3</v>
      </c>
      <c r="U188" s="2">
        <f>(Table2[[#This Row],[Close Price]]-Table2[[#This Row],[200D EMA]])/Table2[[#This Row],[200D EMA]]</f>
        <v>0.15360502032445034</v>
      </c>
      <c r="V188">
        <v>0.31485352259666399</v>
      </c>
      <c r="W188">
        <v>604.79999999999995</v>
      </c>
      <c r="X188">
        <v>615</v>
      </c>
      <c r="Y188">
        <v>604.75</v>
      </c>
      <c r="Z188">
        <v>616.54999999999995</v>
      </c>
      <c r="AA188">
        <v>562</v>
      </c>
      <c r="AB188">
        <v>642</v>
      </c>
      <c r="AC188" s="2">
        <f>(Table2[[#This Row],[Close Price]]/Table2[[#This Row],[Day Low]])-1</f>
        <v>1.2979497354497438E-2</v>
      </c>
      <c r="AD188" s="2">
        <f>(Table2[[#This Row],[Day High]]/Table2[[#This Row],[Close Price]])-1</f>
        <v>3.8357953154330993E-3</v>
      </c>
      <c r="AE188" s="2">
        <f>(Table2[[#This Row],[Close Price]]/Table2[[#This Row],[Current Week Low]])-1</f>
        <v>1.3063249276560551E-2</v>
      </c>
      <c r="AF188" s="2">
        <f>(Table2[[#This Row],[Current Week High]]/Table2[[#This Row],[Close Price]])-1</f>
        <v>6.3657879702929687E-3</v>
      </c>
      <c r="AG188" s="2">
        <f>(Table2[[#This Row],[Close Price]]/Table2[[#This Row],[Current Month Low]])-1</f>
        <v>9.0124555160142394E-2</v>
      </c>
      <c r="AH188" s="2">
        <f>(Table2[[#This Row],[Current Month High]]/Table2[[#This Row],[Close Price]])-1</f>
        <v>4.7906635109769002E-2</v>
      </c>
      <c r="AI188">
        <v>16.991757120705099</v>
      </c>
      <c r="AJ188">
        <v>77.028100845192498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0.04</v>
      </c>
      <c r="AM188" t="s">
        <v>10340</v>
      </c>
      <c r="AN188">
        <v>0.7</v>
      </c>
      <c r="AO188" t="s">
        <v>10340</v>
      </c>
      <c r="AP188">
        <v>0.19804423389217901</v>
      </c>
      <c r="AQ188">
        <f>(Table2[[#This Row],[Sharpe Ratio]]-AVERAGE(Table2[Sharpe Ratio]))/_xlfn.STDEV.P(Table2[Sharpe Ratio])</f>
        <v>1.5204185923719034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358</v>
      </c>
      <c r="AT188">
        <f>_xlfn.RANK.AVG(Table2[[#This Row],[6M Return vs Nifty Z-Score]],Table2[6M Return vs Nifty Z-Score])</f>
        <v>291</v>
      </c>
      <c r="AU188">
        <f>_xlfn.RANK.AVG(Table2[[#This Row],[Sharpe Ratio Z-Score]],Table2[Sharpe Ratio Z-Score])</f>
        <v>43</v>
      </c>
      <c r="AV188">
        <f>(Table2[[#This Row],[Rank 1Y]]+Table2[[#This Row],[Rank 6M]]+Table2[[#This Row],[Rank Sharpe]])/3</f>
        <v>230.66666666666666</v>
      </c>
    </row>
    <row r="189" spans="1:48" x14ac:dyDescent="0.3">
      <c r="A189" t="s">
        <v>1056</v>
      </c>
      <c r="B189" t="s">
        <v>1057</v>
      </c>
      <c r="C189" t="s">
        <v>10304</v>
      </c>
      <c r="D189" t="s">
        <v>397</v>
      </c>
      <c r="E189">
        <v>12602.19221555</v>
      </c>
      <c r="F189">
        <v>272.39999999999998</v>
      </c>
      <c r="G189">
        <v>108.32494795045299</v>
      </c>
      <c r="H189">
        <f>(Table2[[#This Row],[1Y Return vs Nifty]]-AVERAGE(Table2[1Y Return vs Nifty]))/_xlfn.STDEV.P(Table2[1Y Return vs Nifty])</f>
        <v>1.1367907921344422</v>
      </c>
      <c r="I189">
        <v>-11.9641538128064</v>
      </c>
      <c r="J189">
        <f>(Table2[[#This Row],[1M Return vs Nifty]]-AVERAGE(Table2[1M Return vs Nifty]))/_xlfn.STDEV.P(Table2[1M Return vs Nifty])</f>
        <v>-1.3483550671045719</v>
      </c>
      <c r="K189">
        <v>6.5451658643258498E-2</v>
      </c>
      <c r="L189">
        <f>(Table2[[#This Row],[6M Return vs Nifty]]-AVERAGE(Table2[6M Return vs Nifty]))/_xlfn.STDEV.P(Table2[6M Return vs Nifty])</f>
        <v>-0.26625387316317162</v>
      </c>
      <c r="M189">
        <v>-1.4544804410885901</v>
      </c>
      <c r="N189">
        <f>(Table2[[#This Row],[1W Return vs Nifty]]-AVERAGE(Table2[1W Return vs Nifty]))/_xlfn.STDEV.P(Table2[1W Return vs Nifty])</f>
        <v>-0.29912439545526942</v>
      </c>
      <c r="O189">
        <v>273.44</v>
      </c>
      <c r="P189">
        <v>270.24867599138599</v>
      </c>
      <c r="Q189">
        <v>223.76084796594901</v>
      </c>
      <c r="R189">
        <v>48.783052123037898</v>
      </c>
      <c r="S189" s="2">
        <f>(Table2[[#This Row],[Close Price]]-Table2[[#This Row],[20D EMA]])/Table2[[#This Row],[20D EMA]]</f>
        <v>-3.8033937975424973E-3</v>
      </c>
      <c r="T189" s="2">
        <f>(Table2[[#This Row],[Close Price]]-Table2[[#This Row],[50D EMA]])/Table2[[#This Row],[50D EMA]]</f>
        <v>7.9605348693088697E-3</v>
      </c>
      <c r="U189" s="2">
        <f>(Table2[[#This Row],[Close Price]]-Table2[[#This Row],[200D EMA]])/Table2[[#This Row],[200D EMA]]</f>
        <v>0.21737114636539395</v>
      </c>
      <c r="V189">
        <v>0.58433838216761302</v>
      </c>
      <c r="W189">
        <v>269.64999999999998</v>
      </c>
      <c r="X189">
        <v>277.8</v>
      </c>
      <c r="Y189">
        <v>268.05</v>
      </c>
      <c r="Z189">
        <v>277.89999999999998</v>
      </c>
      <c r="AA189">
        <v>248.35</v>
      </c>
      <c r="AB189">
        <v>296.60000000000002</v>
      </c>
      <c r="AC189" s="2">
        <f>(Table2[[#This Row],[Close Price]]/Table2[[#This Row],[Day Low]])-1</f>
        <v>1.0198405340255956E-2</v>
      </c>
      <c r="AD189" s="2">
        <f>(Table2[[#This Row],[Day High]]/Table2[[#This Row],[Close Price]])-1</f>
        <v>1.982378854625555E-2</v>
      </c>
      <c r="AE189" s="2">
        <f>(Table2[[#This Row],[Close Price]]/Table2[[#This Row],[Current Week Low]])-1</f>
        <v>1.6228315612758726E-2</v>
      </c>
      <c r="AF189" s="2">
        <f>(Table2[[#This Row],[Current Week High]]/Table2[[#This Row],[Close Price]])-1</f>
        <v>2.0190895741556636E-2</v>
      </c>
      <c r="AG189" s="2">
        <f>(Table2[[#This Row],[Close Price]]/Table2[[#This Row],[Current Month Low]])-1</f>
        <v>9.6839138312864836E-2</v>
      </c>
      <c r="AH189" s="2">
        <f>(Table2[[#This Row],[Current Month High]]/Table2[[#This Row],[Close Price]])-1</f>
        <v>8.8839941262848887E-2</v>
      </c>
      <c r="AI189">
        <v>41.042584434654898</v>
      </c>
      <c r="AJ189">
        <v>139.157155399473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0.04</v>
      </c>
      <c r="AM189" t="s">
        <v>10340</v>
      </c>
      <c r="AN189">
        <v>-4</v>
      </c>
      <c r="AO189" t="s">
        <v>10339</v>
      </c>
      <c r="AP189">
        <v>0.113862857543711</v>
      </c>
      <c r="AQ189">
        <f>(Table2[[#This Row],[Sharpe Ratio]]-AVERAGE(Table2[Sharpe Ratio]))/_xlfn.STDEV.P(Table2[Sharpe Ratio])</f>
        <v>0.55660388796985094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-0.22033865561871974</v>
      </c>
      <c r="AS189">
        <f>_xlfn.RANK.AVG(Table2[[#This Row],[1Y Return vs Nifty Z-Score]],Table2[1Y Return vs Nifty Z-Score])</f>
        <v>87</v>
      </c>
      <c r="AT189">
        <f>_xlfn.RANK.AVG(Table2[[#This Row],[6M Return vs Nifty Z-Score]],Table2[6M Return vs Nifty Z-Score])</f>
        <v>403</v>
      </c>
      <c r="AU189">
        <f>_xlfn.RANK.AVG(Table2[[#This Row],[Sharpe Ratio Z-Score]],Table2[Sharpe Ratio Z-Score])</f>
        <v>206</v>
      </c>
      <c r="AV189">
        <f>(Table2[[#This Row],[Rank 1Y]]+Table2[[#This Row],[Rank 6M]]+Table2[[#This Row],[Rank Sharpe]])/3</f>
        <v>232</v>
      </c>
    </row>
    <row r="190" spans="1:48" x14ac:dyDescent="0.3">
      <c r="A190" t="s">
        <v>1319</v>
      </c>
      <c r="B190" t="s">
        <v>1320</v>
      </c>
      <c r="C190" t="s">
        <v>10295</v>
      </c>
      <c r="D190" t="s">
        <v>413</v>
      </c>
      <c r="E190">
        <v>8453.0203465859995</v>
      </c>
      <c r="F190">
        <v>100.69</v>
      </c>
      <c r="G190">
        <v>70.095674525482906</v>
      </c>
      <c r="H190">
        <f>(Table2[[#This Row],[1Y Return vs Nifty]]-AVERAGE(Table2[1Y Return vs Nifty]))/_xlfn.STDEV.P(Table2[1Y Return vs Nifty])</f>
        <v>0.55512433577371179</v>
      </c>
      <c r="I190">
        <v>53.383385801934502</v>
      </c>
      <c r="J190">
        <f>(Table2[[#This Row],[1M Return vs Nifty]]-AVERAGE(Table2[1M Return vs Nifty]))/_xlfn.STDEV.P(Table2[1M Return vs Nifty])</f>
        <v>4.3036230094172083</v>
      </c>
      <c r="K190">
        <v>17.695669812802102</v>
      </c>
      <c r="L190">
        <f>(Table2[[#This Row],[6M Return vs Nifty]]-AVERAGE(Table2[6M Return vs Nifty]))/_xlfn.STDEV.P(Table2[6M Return vs Nifty])</f>
        <v>0.32764765737480839</v>
      </c>
      <c r="M190">
        <v>17.959249811891301</v>
      </c>
      <c r="N190">
        <f>(Table2[[#This Row],[1W Return vs Nifty]]-AVERAGE(Table2[1W Return vs Nifty]))/_xlfn.STDEV.P(Table2[1W Return vs Nifty])</f>
        <v>3.7776762497641854</v>
      </c>
      <c r="O190">
        <v>78.59</v>
      </c>
      <c r="P190">
        <v>73.209752368849905</v>
      </c>
      <c r="Q190">
        <v>68.910158485013795</v>
      </c>
      <c r="R190">
        <v>81.412536150565103</v>
      </c>
      <c r="S190" s="2">
        <f>(Table2[[#This Row],[Close Price]]-Table2[[#This Row],[20D EMA]])/Table2[[#This Row],[20D EMA]]</f>
        <v>0.28120626033846535</v>
      </c>
      <c r="T190" s="2">
        <f>(Table2[[#This Row],[Close Price]]-Table2[[#This Row],[50D EMA]])/Table2[[#This Row],[50D EMA]]</f>
        <v>0.37536320970869302</v>
      </c>
      <c r="U190" s="2">
        <f>(Table2[[#This Row],[Close Price]]-Table2[[#This Row],[200D EMA]])/Table2[[#This Row],[200D EMA]]</f>
        <v>0.46117789036717294</v>
      </c>
      <c r="V190">
        <v>3.1917445412813001</v>
      </c>
      <c r="W190">
        <v>94.16</v>
      </c>
      <c r="X190">
        <v>101.5</v>
      </c>
      <c r="Y190">
        <v>84.83</v>
      </c>
      <c r="Z190">
        <v>101.5</v>
      </c>
      <c r="AA190">
        <v>62.02</v>
      </c>
      <c r="AB190">
        <v>101.5</v>
      </c>
      <c r="AC190" s="2">
        <f>(Table2[[#This Row],[Close Price]]/Table2[[#This Row],[Day Low]])-1</f>
        <v>6.9350042480883722E-2</v>
      </c>
      <c r="AD190" s="2">
        <f>(Table2[[#This Row],[Day High]]/Table2[[#This Row],[Close Price]])-1</f>
        <v>8.0444929983116698E-3</v>
      </c>
      <c r="AE190" s="2">
        <f>(Table2[[#This Row],[Close Price]]/Table2[[#This Row],[Current Week Low]])-1</f>
        <v>0.18696215961334439</v>
      </c>
      <c r="AF190" s="2">
        <f>(Table2[[#This Row],[Current Week High]]/Table2[[#This Row],[Close Price]])-1</f>
        <v>8.0444929983116698E-3</v>
      </c>
      <c r="AG190" s="2">
        <f>(Table2[[#This Row],[Close Price]]/Table2[[#This Row],[Current Month Low]])-1</f>
        <v>0.62350854563044167</v>
      </c>
      <c r="AH190" s="2">
        <f>(Table2[[#This Row],[Current Month High]]/Table2[[#This Row],[Close Price]])-1</f>
        <v>8.0444929983116698E-3</v>
      </c>
      <c r="AI190">
        <v>0.80444929983116698</v>
      </c>
      <c r="AJ190">
        <v>101.98595787361999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0.32</v>
      </c>
      <c r="AM190" t="s">
        <v>10340</v>
      </c>
      <c r="AN190">
        <v>52.61</v>
      </c>
      <c r="AO190" t="s">
        <v>10340</v>
      </c>
      <c r="AP190">
        <v>7.5993759245628997E-2</v>
      </c>
      <c r="AQ190">
        <f>(Table2[[#This Row],[Sharpe Ratio]]-AVERAGE(Table2[Sharpe Ratio]))/_xlfn.STDEV.P(Table2[Sharpe Ratio])</f>
        <v>0.12303062788139904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9.0871018802113124</v>
      </c>
      <c r="AS190">
        <f>_xlfn.RANK.AVG(Table2[[#This Row],[1Y Return vs Nifty Z-Score]],Table2[1Y Return vs Nifty Z-Score])</f>
        <v>163</v>
      </c>
      <c r="AT190">
        <f>_xlfn.RANK.AVG(Table2[[#This Row],[6M Return vs Nifty Z-Score]],Table2[6M Return vs Nifty Z-Score])</f>
        <v>229</v>
      </c>
      <c r="AU190">
        <f>_xlfn.RANK.AVG(Table2[[#This Row],[Sharpe Ratio Z-Score]],Table2[Sharpe Ratio Z-Score])</f>
        <v>308</v>
      </c>
      <c r="AV190">
        <f>(Table2[[#This Row],[Rank 1Y]]+Table2[[#This Row],[Rank 6M]]+Table2[[#This Row],[Rank Sharpe]])/3</f>
        <v>233.33333333333334</v>
      </c>
    </row>
    <row r="191" spans="1:48" x14ac:dyDescent="0.3">
      <c r="A191" t="s">
        <v>998</v>
      </c>
      <c r="B191" t="s">
        <v>999</v>
      </c>
      <c r="C191" t="s">
        <v>10299</v>
      </c>
      <c r="D191" t="s">
        <v>51</v>
      </c>
      <c r="E191">
        <v>14200.894094159999</v>
      </c>
      <c r="F191">
        <v>898.45</v>
      </c>
      <c r="G191">
        <v>74.858157276771493</v>
      </c>
      <c r="H191">
        <f>(Table2[[#This Row],[1Y Return vs Nifty]]-AVERAGE(Table2[1Y Return vs Nifty]))/_xlfn.STDEV.P(Table2[1Y Return vs Nifty])</f>
        <v>0.62758651507350849</v>
      </c>
      <c r="I191">
        <v>20.162707018229899</v>
      </c>
      <c r="J191">
        <f>(Table2[[#This Row],[1M Return vs Nifty]]-AVERAGE(Table2[1M Return vs Nifty]))/_xlfn.STDEV.P(Table2[1M Return vs Nifty])</f>
        <v>1.4303312331754026</v>
      </c>
      <c r="K191">
        <v>41.6652208900651</v>
      </c>
      <c r="L191">
        <f>(Table2[[#This Row],[6M Return vs Nifty]]-AVERAGE(Table2[6M Return vs Nifty]))/_xlfn.STDEV.P(Table2[6M Return vs Nifty])</f>
        <v>1.1350995531266892</v>
      </c>
      <c r="M191">
        <v>2.0156766636179801</v>
      </c>
      <c r="N191">
        <f>(Table2[[#This Row],[1W Return vs Nifty]]-AVERAGE(Table2[1W Return vs Nifty]))/_xlfn.STDEV.P(Table2[1W Return vs Nifty])</f>
        <v>0.42959381269584673</v>
      </c>
      <c r="O191">
        <v>836.2</v>
      </c>
      <c r="P191">
        <v>782.56791458565397</v>
      </c>
      <c r="Q191">
        <v>646.45014347051404</v>
      </c>
      <c r="R191">
        <v>73.584879830285303</v>
      </c>
      <c r="S191" s="2">
        <f>(Table2[[#This Row],[Close Price]]-Table2[[#This Row],[20D EMA]])/Table2[[#This Row],[20D EMA]]</f>
        <v>7.4443912939488155E-2</v>
      </c>
      <c r="T191" s="2">
        <f>(Table2[[#This Row],[Close Price]]-Table2[[#This Row],[50D EMA]])/Table2[[#This Row],[50D EMA]]</f>
        <v>0.14807926986848438</v>
      </c>
      <c r="U191" s="2">
        <f>(Table2[[#This Row],[Close Price]]-Table2[[#This Row],[200D EMA]])/Table2[[#This Row],[200D EMA]]</f>
        <v>0.38982102343826036</v>
      </c>
      <c r="V191">
        <v>0.89447272504192399</v>
      </c>
      <c r="W191">
        <v>886</v>
      </c>
      <c r="X191">
        <v>901.35</v>
      </c>
      <c r="Y191">
        <v>855.6</v>
      </c>
      <c r="Z191">
        <v>925.5</v>
      </c>
      <c r="AA191">
        <v>778.6</v>
      </c>
      <c r="AB191">
        <v>925.5</v>
      </c>
      <c r="AC191" s="2">
        <f>(Table2[[#This Row],[Close Price]]/Table2[[#This Row],[Day Low]])-1</f>
        <v>1.4051918735891622E-2</v>
      </c>
      <c r="AD191" s="2">
        <f>(Table2[[#This Row],[Day High]]/Table2[[#This Row],[Close Price]])-1</f>
        <v>3.2277811786967092E-3</v>
      </c>
      <c r="AE191" s="2">
        <f>(Table2[[#This Row],[Close Price]]/Table2[[#This Row],[Current Week Low]])-1</f>
        <v>5.0081813931743824E-2</v>
      </c>
      <c r="AF191" s="2">
        <f>(Table2[[#This Row],[Current Week High]]/Table2[[#This Row],[Close Price]])-1</f>
        <v>3.0107407201291014E-2</v>
      </c>
      <c r="AG191" s="2">
        <f>(Table2[[#This Row],[Close Price]]/Table2[[#This Row],[Current Month Low]])-1</f>
        <v>0.15393013100436681</v>
      </c>
      <c r="AH191" s="2">
        <f>(Table2[[#This Row],[Current Month High]]/Table2[[#This Row],[Close Price]])-1</f>
        <v>3.0107407201291014E-2</v>
      </c>
      <c r="AI191">
        <v>3.0107407201291001</v>
      </c>
      <c r="AJ191">
        <v>181.86666666666599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0.09</v>
      </c>
      <c r="AM191" t="s">
        <v>10340</v>
      </c>
      <c r="AN191">
        <v>5.53</v>
      </c>
      <c r="AO191" t="s">
        <v>10340</v>
      </c>
      <c r="AP191">
        <v>2.3186178089168001E-2</v>
      </c>
      <c r="AQ191">
        <f>(Table2[[#This Row],[Sharpe Ratio]]-AVERAGE(Table2[Sharpe Ratio]))/_xlfn.STDEV.P(Table2[Sharpe Ratio])</f>
        <v>-0.48157724894655091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3.1410338651248959</v>
      </c>
      <c r="AS191">
        <f>_xlfn.RANK.AVG(Table2[[#This Row],[1Y Return vs Nifty Z-Score]],Table2[1Y Return vs Nifty Z-Score])</f>
        <v>146</v>
      </c>
      <c r="AT191">
        <f>_xlfn.RANK.AVG(Table2[[#This Row],[6M Return vs Nifty Z-Score]],Table2[6M Return vs Nifty Z-Score])</f>
        <v>88</v>
      </c>
      <c r="AU191">
        <f>_xlfn.RANK.AVG(Table2[[#This Row],[Sharpe Ratio Z-Score]],Table2[Sharpe Ratio Z-Score])</f>
        <v>468</v>
      </c>
      <c r="AV191">
        <f>(Table2[[#This Row],[Rank 1Y]]+Table2[[#This Row],[Rank 6M]]+Table2[[#This Row],[Rank Sharpe]])/3</f>
        <v>234</v>
      </c>
    </row>
    <row r="192" spans="1:48" x14ac:dyDescent="0.3">
      <c r="A192" t="s">
        <v>780</v>
      </c>
      <c r="B192" t="s">
        <v>781</v>
      </c>
      <c r="C192" t="s">
        <v>10306</v>
      </c>
      <c r="D192" t="s">
        <v>221</v>
      </c>
      <c r="E192">
        <v>20797.348358715</v>
      </c>
      <c r="F192">
        <v>479.9</v>
      </c>
      <c r="G192">
        <v>28.240021997346201</v>
      </c>
      <c r="H192">
        <f>(Table2[[#This Row],[1Y Return vs Nifty]]-AVERAGE(Table2[1Y Return vs Nifty]))/_xlfn.STDEV.P(Table2[1Y Return vs Nifty])</f>
        <v>-8.1718243316617173E-2</v>
      </c>
      <c r="I192">
        <v>6.2586813696288699</v>
      </c>
      <c r="J192">
        <f>(Table2[[#This Row],[1M Return vs Nifty]]-AVERAGE(Table2[1M Return vs Nifty]))/_xlfn.STDEV.P(Table2[1M Return vs Nifty])</f>
        <v>0.22775729382600873</v>
      </c>
      <c r="K192">
        <v>41.134457839836898</v>
      </c>
      <c r="L192">
        <f>(Table2[[#This Row],[6M Return vs Nifty]]-AVERAGE(Table2[6M Return vs Nifty]))/_xlfn.STDEV.P(Table2[6M Return vs Nifty])</f>
        <v>1.1172199679095784</v>
      </c>
      <c r="M192">
        <v>-12.6003149473378</v>
      </c>
      <c r="N192">
        <f>(Table2[[#This Row],[1W Return vs Nifty]]-AVERAGE(Table2[1W Return vs Nifty]))/_xlfn.STDEV.P(Table2[1W Return vs Nifty])</f>
        <v>-2.6397021574034851</v>
      </c>
      <c r="O192">
        <v>479.14</v>
      </c>
      <c r="P192">
        <v>451.72299358601998</v>
      </c>
      <c r="Q192">
        <v>373.02466789021702</v>
      </c>
      <c r="R192">
        <v>45.237624564336897</v>
      </c>
      <c r="S192" s="2">
        <f>(Table2[[#This Row],[Close Price]]-Table2[[#This Row],[20D EMA]])/Table2[[#This Row],[20D EMA]]</f>
        <v>1.5861752306215113E-3</v>
      </c>
      <c r="T192" s="2">
        <f>(Table2[[#This Row],[Close Price]]-Table2[[#This Row],[50D EMA]])/Table2[[#This Row],[50D EMA]]</f>
        <v>6.2376737102301946E-2</v>
      </c>
      <c r="U192" s="2">
        <f>(Table2[[#This Row],[Close Price]]-Table2[[#This Row],[200D EMA]])/Table2[[#This Row],[200D EMA]]</f>
        <v>0.28651009252084342</v>
      </c>
      <c r="V192">
        <v>1.9916499130276499</v>
      </c>
      <c r="W192">
        <v>476.15</v>
      </c>
      <c r="X192">
        <v>481.5</v>
      </c>
      <c r="Y192">
        <v>472.35</v>
      </c>
      <c r="Z192">
        <v>525.9</v>
      </c>
      <c r="AA192">
        <v>441.55</v>
      </c>
      <c r="AB192">
        <v>577.45000000000005</v>
      </c>
      <c r="AC192" s="2">
        <f>(Table2[[#This Row],[Close Price]]/Table2[[#This Row],[Day Low]])-1</f>
        <v>7.8756694319017662E-3</v>
      </c>
      <c r="AD192" s="2">
        <f>(Table2[[#This Row],[Day High]]/Table2[[#This Row],[Close Price]])-1</f>
        <v>3.3340279224838287E-3</v>
      </c>
      <c r="AE192" s="2">
        <f>(Table2[[#This Row],[Close Price]]/Table2[[#This Row],[Current Week Low]])-1</f>
        <v>1.5983910236053722E-2</v>
      </c>
      <c r="AF192" s="2">
        <f>(Table2[[#This Row],[Current Week High]]/Table2[[#This Row],[Close Price]])-1</f>
        <v>9.5853302771410798E-2</v>
      </c>
      <c r="AG192" s="2">
        <f>(Table2[[#This Row],[Close Price]]/Table2[[#This Row],[Current Month Low]])-1</f>
        <v>8.6853131015739882E-2</v>
      </c>
      <c r="AH192" s="2">
        <f>(Table2[[#This Row],[Current Month High]]/Table2[[#This Row],[Close Price]])-1</f>
        <v>0.20327151489893747</v>
      </c>
      <c r="AI192">
        <v>20.327151489893701</v>
      </c>
      <c r="AJ192">
        <v>70.782918149466099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0.22</v>
      </c>
      <c r="AM192" t="s">
        <v>10340</v>
      </c>
      <c r="AN192">
        <v>4.28</v>
      </c>
      <c r="AO192" t="s">
        <v>10340</v>
      </c>
      <c r="AP192">
        <v>7.9171950155882007E-2</v>
      </c>
      <c r="AQ192">
        <f>(Table2[[#This Row],[Sharpe Ratio]]-AVERAGE(Table2[Sharpe Ratio]))/_xlfn.STDEV.P(Table2[Sharpe Ratio])</f>
        <v>0.15941857098200551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-1.2170245680025096</v>
      </c>
      <c r="AS192">
        <f>_xlfn.RANK.AVG(Table2[[#This Row],[1Y Return vs Nifty Z-Score]],Table2[1Y Return vs Nifty Z-Score])</f>
        <v>317</v>
      </c>
      <c r="AT192">
        <f>_xlfn.RANK.AVG(Table2[[#This Row],[6M Return vs Nifty Z-Score]],Table2[6M Return vs Nifty Z-Score])</f>
        <v>90</v>
      </c>
      <c r="AU192">
        <f>_xlfn.RANK.AVG(Table2[[#This Row],[Sharpe Ratio Z-Score]],Table2[Sharpe Ratio Z-Score])</f>
        <v>298</v>
      </c>
      <c r="AV192">
        <f>(Table2[[#This Row],[Rank 1Y]]+Table2[[#This Row],[Rank 6M]]+Table2[[#This Row],[Rank Sharpe]])/3</f>
        <v>235</v>
      </c>
    </row>
    <row r="193" spans="1:48" x14ac:dyDescent="0.3">
      <c r="A193" t="s">
        <v>782</v>
      </c>
      <c r="B193" t="s">
        <v>783</v>
      </c>
      <c r="C193" t="s">
        <v>10297</v>
      </c>
      <c r="D193" t="s">
        <v>40</v>
      </c>
      <c r="E193">
        <v>20699.5512622799</v>
      </c>
      <c r="F193">
        <v>565.70000000000005</v>
      </c>
      <c r="G193">
        <v>41.622327388820899</v>
      </c>
      <c r="H193">
        <f>(Table2[[#This Row],[1Y Return vs Nifty]]-AVERAGE(Table2[1Y Return vs Nifty]))/_xlfn.STDEV.P(Table2[1Y Return vs Nifty])</f>
        <v>0.12189635506892031</v>
      </c>
      <c r="I193">
        <v>13.7258894706872</v>
      </c>
      <c r="J193">
        <f>(Table2[[#This Row],[1M Return vs Nifty]]-AVERAGE(Table2[1M Return vs Nifty]))/_xlfn.STDEV.P(Table2[1M Return vs Nifty])</f>
        <v>0.8736040499368869</v>
      </c>
      <c r="K193">
        <v>7.6807295720534503</v>
      </c>
      <c r="L193">
        <f>(Table2[[#This Row],[6M Return vs Nifty]]-AVERAGE(Table2[6M Return vs Nifty]))/_xlfn.STDEV.P(Table2[6M Return vs Nifty])</f>
        <v>-9.721301149619473E-3</v>
      </c>
      <c r="M193">
        <v>-1.2371199327203799</v>
      </c>
      <c r="N193">
        <f>(Table2[[#This Row],[1W Return vs Nifty]]-AVERAGE(Table2[1W Return vs Nifty]))/_xlfn.STDEV.P(Table2[1W Return vs Nifty])</f>
        <v>-0.25347961471434344</v>
      </c>
      <c r="O193">
        <v>538.51</v>
      </c>
      <c r="P193">
        <v>506.381529896762</v>
      </c>
      <c r="Q193">
        <v>445.04471292987</v>
      </c>
      <c r="R193">
        <v>67.840130012543995</v>
      </c>
      <c r="S193" s="2">
        <f>(Table2[[#This Row],[Close Price]]-Table2[[#This Row],[20D EMA]])/Table2[[#This Row],[20D EMA]]</f>
        <v>5.0491170080407148E-2</v>
      </c>
      <c r="T193" s="2">
        <f>(Table2[[#This Row],[Close Price]]-Table2[[#This Row],[50D EMA]])/Table2[[#This Row],[50D EMA]]</f>
        <v>0.11714185174828855</v>
      </c>
      <c r="U193" s="2">
        <f>(Table2[[#This Row],[Close Price]]-Table2[[#This Row],[200D EMA]])/Table2[[#This Row],[200D EMA]]</f>
        <v>0.27110823601479983</v>
      </c>
      <c r="V193">
        <v>0.59663486957995604</v>
      </c>
      <c r="W193">
        <v>555.9</v>
      </c>
      <c r="X193">
        <v>572.95000000000005</v>
      </c>
      <c r="Y193">
        <v>549.15</v>
      </c>
      <c r="Z193">
        <v>575</v>
      </c>
      <c r="AA193">
        <v>499.6</v>
      </c>
      <c r="AB193">
        <v>593.45000000000005</v>
      </c>
      <c r="AC193" s="2">
        <f>(Table2[[#This Row],[Close Price]]/Table2[[#This Row],[Day Low]])-1</f>
        <v>1.762906997661462E-2</v>
      </c>
      <c r="AD193" s="2">
        <f>(Table2[[#This Row],[Day High]]/Table2[[#This Row],[Close Price]])-1</f>
        <v>1.2815980201520194E-2</v>
      </c>
      <c r="AE193" s="2">
        <f>(Table2[[#This Row],[Close Price]]/Table2[[#This Row],[Current Week Low]])-1</f>
        <v>3.0137485204406955E-2</v>
      </c>
      <c r="AF193" s="2">
        <f>(Table2[[#This Row],[Current Week High]]/Table2[[#This Row],[Close Price]])-1</f>
        <v>1.6439809086087998E-2</v>
      </c>
      <c r="AG193" s="2">
        <f>(Table2[[#This Row],[Close Price]]/Table2[[#This Row],[Current Month Low]])-1</f>
        <v>0.13230584467574058</v>
      </c>
      <c r="AH193" s="2">
        <f>(Table2[[#This Row],[Current Month High]]/Table2[[#This Row],[Close Price]])-1</f>
        <v>4.9054269047198229E-2</v>
      </c>
      <c r="AI193">
        <v>4.9054269047198202</v>
      </c>
      <c r="AJ193">
        <v>74.949744858512403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0.21</v>
      </c>
      <c r="AM193" t="s">
        <v>10340</v>
      </c>
      <c r="AN193">
        <v>9.07</v>
      </c>
      <c r="AO193" t="s">
        <v>10340</v>
      </c>
      <c r="AP193">
        <v>0.14762251316883701</v>
      </c>
      <c r="AQ193">
        <f>(Table2[[#This Row],[Sharpe Ratio]]-AVERAGE(Table2[Sharpe Ratio]))/_xlfn.STDEV.P(Table2[Sharpe Ratio])</f>
        <v>0.94312705875236402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1.6754265478942083</v>
      </c>
      <c r="AS193">
        <f>_xlfn.RANK.AVG(Table2[[#This Row],[1Y Return vs Nifty Z-Score]],Table2[1Y Return vs Nifty Z-Score])</f>
        <v>260</v>
      </c>
      <c r="AT193">
        <f>_xlfn.RANK.AVG(Table2[[#This Row],[6M Return vs Nifty Z-Score]],Table2[6M Return vs Nifty Z-Score])</f>
        <v>317</v>
      </c>
      <c r="AU193">
        <f>_xlfn.RANK.AVG(Table2[[#This Row],[Sharpe Ratio Z-Score]],Table2[Sharpe Ratio Z-Score])</f>
        <v>128</v>
      </c>
      <c r="AV193">
        <f>(Table2[[#This Row],[Rank 1Y]]+Table2[[#This Row],[Rank 6M]]+Table2[[#This Row],[Rank Sharpe]])/3</f>
        <v>235</v>
      </c>
    </row>
    <row r="194" spans="1:48" x14ac:dyDescent="0.3">
      <c r="A194" t="s">
        <v>1848</v>
      </c>
      <c r="B194" t="s">
        <v>1849</v>
      </c>
      <c r="C194" t="s">
        <v>10308</v>
      </c>
      <c r="D194" t="s">
        <v>297</v>
      </c>
      <c r="E194">
        <v>3916.9393650000002</v>
      </c>
      <c r="F194">
        <v>1304.25</v>
      </c>
      <c r="G194">
        <v>58.106726708228102</v>
      </c>
      <c r="H194">
        <f>(Table2[[#This Row],[1Y Return vs Nifty]]-AVERAGE(Table2[1Y Return vs Nifty]))/_xlfn.STDEV.P(Table2[1Y Return vs Nifty])</f>
        <v>0.37270996668969431</v>
      </c>
      <c r="I194">
        <v>21.668740344727201</v>
      </c>
      <c r="J194">
        <f>(Table2[[#This Row],[1M Return vs Nifty]]-AVERAGE(Table2[1M Return vs Nifty]))/_xlfn.STDEV.P(Table2[1M Return vs Nifty])</f>
        <v>1.5605896544420204</v>
      </c>
      <c r="K194">
        <v>36.059613898369903</v>
      </c>
      <c r="L194">
        <f>(Table2[[#This Row],[6M Return vs Nifty]]-AVERAGE(Table2[6M Return vs Nifty]))/_xlfn.STDEV.P(Table2[6M Return vs Nifty])</f>
        <v>0.94626589588820242</v>
      </c>
      <c r="M194">
        <v>-2.03999223811749</v>
      </c>
      <c r="N194">
        <f>(Table2[[#This Row],[1W Return vs Nifty]]-AVERAGE(Table2[1W Return vs Nifty]))/_xlfn.STDEV.P(Table2[1W Return vs Nifty])</f>
        <v>-0.422079378387755</v>
      </c>
      <c r="O194">
        <v>1201.04</v>
      </c>
      <c r="P194">
        <v>1080.3024727911099</v>
      </c>
      <c r="Q194">
        <v>893.61761287009597</v>
      </c>
      <c r="R194">
        <v>60.6643489827851</v>
      </c>
      <c r="S194" s="2">
        <f>(Table2[[#This Row],[Close Price]]-Table2[[#This Row],[20D EMA]])/Table2[[#This Row],[20D EMA]]</f>
        <v>8.5933857323652871E-2</v>
      </c>
      <c r="T194" s="2">
        <f>(Table2[[#This Row],[Close Price]]-Table2[[#This Row],[50D EMA]])/Table2[[#This Row],[50D EMA]]</f>
        <v>0.20730076330408725</v>
      </c>
      <c r="U194" s="2">
        <f>(Table2[[#This Row],[Close Price]]-Table2[[#This Row],[200D EMA]])/Table2[[#This Row],[200D EMA]]</f>
        <v>0.45951689091159076</v>
      </c>
      <c r="V194">
        <v>0.84931014638397795</v>
      </c>
      <c r="W194">
        <v>1251</v>
      </c>
      <c r="X194">
        <v>1318</v>
      </c>
      <c r="Y194">
        <v>1251</v>
      </c>
      <c r="Z194">
        <v>1318</v>
      </c>
      <c r="AA194">
        <v>1128.05</v>
      </c>
      <c r="AB194">
        <v>1344.8</v>
      </c>
      <c r="AC194" s="2">
        <f>(Table2[[#This Row],[Close Price]]/Table2[[#This Row],[Day Low]])-1</f>
        <v>4.2565947242206192E-2</v>
      </c>
      <c r="AD194" s="2">
        <f>(Table2[[#This Row],[Day High]]/Table2[[#This Row],[Close Price]])-1</f>
        <v>1.0542457350968037E-2</v>
      </c>
      <c r="AE194" s="2">
        <f>(Table2[[#This Row],[Close Price]]/Table2[[#This Row],[Current Week Low]])-1</f>
        <v>4.2565947242206192E-2</v>
      </c>
      <c r="AF194" s="2">
        <f>(Table2[[#This Row],[Current Week High]]/Table2[[#This Row],[Close Price]])-1</f>
        <v>1.0542457350968037E-2</v>
      </c>
      <c r="AG194" s="2">
        <f>(Table2[[#This Row],[Close Price]]/Table2[[#This Row],[Current Month Low]])-1</f>
        <v>0.1561987500554054</v>
      </c>
      <c r="AH194" s="2">
        <f>(Table2[[#This Row],[Current Month High]]/Table2[[#This Row],[Close Price]])-1</f>
        <v>3.1090665133218343E-2</v>
      </c>
      <c r="AI194">
        <v>3.1090665133218298</v>
      </c>
      <c r="AJ194">
        <v>109.87207337677999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0.64</v>
      </c>
      <c r="AM194" t="s">
        <v>10340</v>
      </c>
      <c r="AN194">
        <v>4.21</v>
      </c>
      <c r="AO194" t="s">
        <v>10340</v>
      </c>
      <c r="AP194">
        <v>4.9895342728825003E-2</v>
      </c>
      <c r="AQ194">
        <f>(Table2[[#This Row],[Sharpe Ratio]]-AVERAGE(Table2[Sharpe Ratio]))/_xlfn.STDEV.P(Table2[Sharpe Ratio])</f>
        <v>-0.17577700263749604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2.281709135994666</v>
      </c>
      <c r="AS194">
        <f>_xlfn.RANK.AVG(Table2[[#This Row],[1Y Return vs Nifty Z-Score]],Table2[1Y Return vs Nifty Z-Score])</f>
        <v>200</v>
      </c>
      <c r="AT194">
        <f>_xlfn.RANK.AVG(Table2[[#This Row],[6M Return vs Nifty Z-Score]],Table2[6M Return vs Nifty Z-Score])</f>
        <v>113</v>
      </c>
      <c r="AU194">
        <f>_xlfn.RANK.AVG(Table2[[#This Row],[Sharpe Ratio Z-Score]],Table2[Sharpe Ratio Z-Score])</f>
        <v>394</v>
      </c>
      <c r="AV194">
        <f>(Table2[[#This Row],[Rank 1Y]]+Table2[[#This Row],[Rank 6M]]+Table2[[#This Row],[Rank Sharpe]])/3</f>
        <v>235.66666666666666</v>
      </c>
    </row>
    <row r="195" spans="1:48" x14ac:dyDescent="0.3">
      <c r="A195" t="s">
        <v>451</v>
      </c>
      <c r="B195" t="s">
        <v>452</v>
      </c>
      <c r="C195" t="s">
        <v>10295</v>
      </c>
      <c r="D195" t="s">
        <v>24</v>
      </c>
      <c r="E195">
        <v>49902.305002200002</v>
      </c>
      <c r="F195">
        <v>203.25</v>
      </c>
      <c r="G195">
        <v>23.673069132061698</v>
      </c>
      <c r="H195">
        <f>(Table2[[#This Row],[1Y Return vs Nifty]]-AVERAGE(Table2[1Y Return vs Nifty]))/_xlfn.STDEV.P(Table2[1Y Return vs Nifty])</f>
        <v>-0.15120539417053375</v>
      </c>
      <c r="I195">
        <v>5.5398689889711203</v>
      </c>
      <c r="J195">
        <f>(Table2[[#This Row],[1M Return vs Nifty]]-AVERAGE(Table2[1M Return vs Nifty]))/_xlfn.STDEV.P(Table2[1M Return vs Nifty])</f>
        <v>0.16558644790645441</v>
      </c>
      <c r="K195">
        <v>19.8843359861004</v>
      </c>
      <c r="L195">
        <f>(Table2[[#This Row],[6M Return vs Nifty]]-AVERAGE(Table2[6M Return vs Nifty]))/_xlfn.STDEV.P(Table2[6M Return vs Nifty])</f>
        <v>0.40137630774048394</v>
      </c>
      <c r="M195">
        <v>-2.0765326419505401</v>
      </c>
      <c r="N195">
        <f>(Table2[[#This Row],[1W Return vs Nifty]]-AVERAGE(Table2[1W Return vs Nifty]))/_xlfn.STDEV.P(Table2[1W Return vs Nifty])</f>
        <v>-0.42975270752038225</v>
      </c>
      <c r="O195">
        <v>198.69</v>
      </c>
      <c r="P195">
        <v>189.782703906845</v>
      </c>
      <c r="Q195">
        <v>166.23317328878099</v>
      </c>
      <c r="R195">
        <v>67.307057114122799</v>
      </c>
      <c r="S195" s="2">
        <f>(Table2[[#This Row],[Close Price]]-Table2[[#This Row],[20D EMA]])/Table2[[#This Row],[20D EMA]]</f>
        <v>2.2950324626302292E-2</v>
      </c>
      <c r="T195" s="2">
        <f>(Table2[[#This Row],[Close Price]]-Table2[[#This Row],[50D EMA]])/Table2[[#This Row],[50D EMA]]</f>
        <v>7.0961662026722064E-2</v>
      </c>
      <c r="U195" s="2">
        <f>(Table2[[#This Row],[Close Price]]-Table2[[#This Row],[200D EMA]])/Table2[[#This Row],[200D EMA]]</f>
        <v>0.22268014247019888</v>
      </c>
      <c r="V195">
        <v>0.63744299038218299</v>
      </c>
      <c r="W195">
        <v>200.81</v>
      </c>
      <c r="X195">
        <v>204.1</v>
      </c>
      <c r="Y195">
        <v>200.81</v>
      </c>
      <c r="Z195">
        <v>205.7</v>
      </c>
      <c r="AA195">
        <v>190.26</v>
      </c>
      <c r="AB195">
        <v>206.59</v>
      </c>
      <c r="AC195" s="2">
        <f>(Table2[[#This Row],[Close Price]]/Table2[[#This Row],[Day Low]])-1</f>
        <v>1.2150789303321474E-2</v>
      </c>
      <c r="AD195" s="2">
        <f>(Table2[[#This Row],[Day High]]/Table2[[#This Row],[Close Price]])-1</f>
        <v>4.1820418204181475E-3</v>
      </c>
      <c r="AE195" s="2">
        <f>(Table2[[#This Row],[Close Price]]/Table2[[#This Row],[Current Week Low]])-1</f>
        <v>1.2150789303321474E-2</v>
      </c>
      <c r="AF195" s="2">
        <f>(Table2[[#This Row],[Current Week High]]/Table2[[#This Row],[Close Price]])-1</f>
        <v>1.2054120541205249E-2</v>
      </c>
      <c r="AG195" s="2">
        <f>(Table2[[#This Row],[Close Price]]/Table2[[#This Row],[Current Month Low]])-1</f>
        <v>6.8274992116051703E-2</v>
      </c>
      <c r="AH195" s="2">
        <f>(Table2[[#This Row],[Current Month High]]/Table2[[#This Row],[Close Price]])-1</f>
        <v>1.6432964329643251E-2</v>
      </c>
      <c r="AI195">
        <v>1.64329643296432</v>
      </c>
      <c r="AJ195">
        <v>52.076318742985301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0.21</v>
      </c>
      <c r="AM195" t="s">
        <v>10340</v>
      </c>
      <c r="AN195">
        <v>2.8</v>
      </c>
      <c r="AO195" t="s">
        <v>10340</v>
      </c>
      <c r="AP195">
        <v>0.132511639289669</v>
      </c>
      <c r="AQ195">
        <f>(Table2[[#This Row],[Sharpe Ratio]]-AVERAGE(Table2[Sharpe Ratio]))/_xlfn.STDEV.P(Table2[Sharpe Ratio])</f>
        <v>0.7701186919038685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0.75612334585989083</v>
      </c>
      <c r="AS195">
        <f>_xlfn.RANK.AVG(Table2[[#This Row],[1Y Return vs Nifty Z-Score]],Table2[1Y Return vs Nifty Z-Score])</f>
        <v>336</v>
      </c>
      <c r="AT195">
        <f>_xlfn.RANK.AVG(Table2[[#This Row],[6M Return vs Nifty Z-Score]],Table2[6M Return vs Nifty Z-Score])</f>
        <v>211</v>
      </c>
      <c r="AU195">
        <f>_xlfn.RANK.AVG(Table2[[#This Row],[Sharpe Ratio Z-Score]],Table2[Sharpe Ratio Z-Score])</f>
        <v>161</v>
      </c>
      <c r="AV195">
        <f>(Table2[[#This Row],[Rank 1Y]]+Table2[[#This Row],[Rank 6M]]+Table2[[#This Row],[Rank Sharpe]])/3</f>
        <v>236</v>
      </c>
    </row>
    <row r="196" spans="1:48" x14ac:dyDescent="0.3">
      <c r="A196" t="s">
        <v>58</v>
      </c>
      <c r="B196" t="s">
        <v>178</v>
      </c>
      <c r="C196" t="s">
        <v>10300</v>
      </c>
      <c r="D196" t="s">
        <v>60</v>
      </c>
      <c r="E196">
        <v>151860.11489632499</v>
      </c>
      <c r="F196">
        <v>746.9</v>
      </c>
      <c r="G196">
        <v>58.5125512457033</v>
      </c>
      <c r="H196">
        <f>(Table2[[#This Row],[1Y Return vs Nifty]]-AVERAGE(Table2[1Y Return vs Nifty]))/_xlfn.STDEV.P(Table2[1Y Return vs Nifty])</f>
        <v>0.37888467260140141</v>
      </c>
      <c r="I196">
        <v>11.549839181959699</v>
      </c>
      <c r="J196">
        <f>(Table2[[#This Row],[1M Return vs Nifty]]-AVERAGE(Table2[1M Return vs Nifty]))/_xlfn.STDEV.P(Table2[1M Return vs Nifty])</f>
        <v>0.68539515029344333</v>
      </c>
      <c r="K196">
        <v>10.001504217473199</v>
      </c>
      <c r="L196">
        <f>(Table2[[#This Row],[6M Return vs Nifty]]-AVERAGE(Table2[6M Return vs Nifty]))/_xlfn.STDEV.P(Table2[6M Return vs Nifty])</f>
        <v>6.8457630154381027E-2</v>
      </c>
      <c r="M196">
        <v>0.43751086084532897</v>
      </c>
      <c r="N196">
        <f>(Table2[[#This Row],[1W Return vs Nifty]]-AVERAGE(Table2[1W Return vs Nifty]))/_xlfn.STDEV.P(Table2[1W Return vs Nifty])</f>
        <v>9.8185717540137871E-2</v>
      </c>
      <c r="O196">
        <v>731.56</v>
      </c>
      <c r="P196">
        <v>706.82166794201703</v>
      </c>
      <c r="Q196">
        <v>609.76262975585303</v>
      </c>
      <c r="R196">
        <v>39.2687657472623</v>
      </c>
      <c r="S196" s="2">
        <f>(Table2[[#This Row],[Close Price]]-Table2[[#This Row],[20D EMA]])/Table2[[#This Row],[20D EMA]]</f>
        <v>2.0968888402865156E-2</v>
      </c>
      <c r="T196" s="2">
        <f>(Table2[[#This Row],[Close Price]]-Table2[[#This Row],[50D EMA]])/Table2[[#This Row],[50D EMA]]</f>
        <v>5.6702183698860105E-2</v>
      </c>
      <c r="U196" s="2">
        <f>(Table2[[#This Row],[Close Price]]-Table2[[#This Row],[200D EMA]])/Table2[[#This Row],[200D EMA]]</f>
        <v>0.22490287786094124</v>
      </c>
      <c r="V196">
        <v>1.9343889019902201</v>
      </c>
      <c r="W196">
        <v>744.95</v>
      </c>
      <c r="X196">
        <v>753.65</v>
      </c>
      <c r="Y196">
        <v>743.75</v>
      </c>
      <c r="Z196">
        <v>758.4</v>
      </c>
      <c r="AA196">
        <v>695.5</v>
      </c>
      <c r="AB196">
        <v>802.8</v>
      </c>
      <c r="AC196" s="2">
        <f>(Table2[[#This Row],[Close Price]]/Table2[[#This Row],[Day Low]])-1</f>
        <v>2.617625343982688E-3</v>
      </c>
      <c r="AD196" s="2">
        <f>(Table2[[#This Row],[Day High]]/Table2[[#This Row],[Close Price]])-1</f>
        <v>9.0373543981792093E-3</v>
      </c>
      <c r="AE196" s="2">
        <f>(Table2[[#This Row],[Close Price]]/Table2[[#This Row],[Current Week Low]])-1</f>
        <v>4.2352941176471148E-3</v>
      </c>
      <c r="AF196" s="2">
        <f>(Table2[[#This Row],[Current Week High]]/Table2[[#This Row],[Close Price]])-1</f>
        <v>1.5396974159860743E-2</v>
      </c>
      <c r="AG196" s="2">
        <f>(Table2[[#This Row],[Close Price]]/Table2[[#This Row],[Current Month Low]])-1</f>
        <v>7.3903666427030945E-2</v>
      </c>
      <c r="AH196" s="2">
        <f>(Table2[[#This Row],[Current Month High]]/Table2[[#This Row],[Close Price]])-1</f>
        <v>7.4842683090105666E-2</v>
      </c>
      <c r="AI196">
        <v>7.6850984067478896</v>
      </c>
      <c r="AJ196">
        <v>90.026714158504006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0.11</v>
      </c>
      <c r="AM196" t="s">
        <v>10340</v>
      </c>
      <c r="AN196">
        <v>-0.03</v>
      </c>
      <c r="AO196" t="s">
        <v>10339</v>
      </c>
      <c r="AP196">
        <v>0.108572439416318</v>
      </c>
      <c r="AQ196">
        <f>(Table2[[#This Row],[Sharpe Ratio]]-AVERAGE(Table2[Sharpe Ratio]))/_xlfn.STDEV.P(Table2[Sharpe Ratio])</f>
        <v>0.49603250027348739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1.7269556708628513</v>
      </c>
      <c r="AS196">
        <f>_xlfn.RANK.AVG(Table2[[#This Row],[1Y Return vs Nifty Z-Score]],Table2[1Y Return vs Nifty Z-Score])</f>
        <v>197</v>
      </c>
      <c r="AT196">
        <f>_xlfn.RANK.AVG(Table2[[#This Row],[6M Return vs Nifty Z-Score]],Table2[6M Return vs Nifty Z-Score])</f>
        <v>295</v>
      </c>
      <c r="AU196">
        <f>_xlfn.RANK.AVG(Table2[[#This Row],[Sharpe Ratio Z-Score]],Table2[Sharpe Ratio Z-Score])</f>
        <v>217</v>
      </c>
      <c r="AV196">
        <f>(Table2[[#This Row],[Rank 1Y]]+Table2[[#This Row],[Rank 6M]]+Table2[[#This Row],[Rank Sharpe]])/3</f>
        <v>236.33333333333334</v>
      </c>
    </row>
    <row r="197" spans="1:48" x14ac:dyDescent="0.3">
      <c r="A197" t="s">
        <v>453</v>
      </c>
      <c r="B197" t="s">
        <v>454</v>
      </c>
      <c r="C197" t="s">
        <v>10294</v>
      </c>
      <c r="D197" t="s">
        <v>21</v>
      </c>
      <c r="E197">
        <v>49599.413289465003</v>
      </c>
      <c r="F197">
        <v>1830.35</v>
      </c>
      <c r="G197">
        <v>34.053864962214298</v>
      </c>
      <c r="H197">
        <f>(Table2[[#This Row],[1Y Return vs Nifty]]-AVERAGE(Table2[1Y Return vs Nifty]))/_xlfn.STDEV.P(Table2[1Y Return vs Nifty])</f>
        <v>6.7406033274250822E-3</v>
      </c>
      <c r="I197">
        <v>1.8282076721115801</v>
      </c>
      <c r="J197">
        <f>(Table2[[#This Row],[1M Return vs Nifty]]-AVERAGE(Table2[1M Return vs Nifty]))/_xlfn.STDEV.P(Table2[1M Return vs Nifty])</f>
        <v>-0.15543907981872221</v>
      </c>
      <c r="K197">
        <v>4.1422122852387702</v>
      </c>
      <c r="L197">
        <f>(Table2[[#This Row],[6M Return vs Nifty]]-AVERAGE(Table2[6M Return vs Nifty]))/_xlfn.STDEV.P(Table2[6M Return vs Nifty])</f>
        <v>-0.12892180190908414</v>
      </c>
      <c r="M197">
        <v>1.9704194540415401</v>
      </c>
      <c r="N197">
        <f>(Table2[[#This Row],[1W Return vs Nifty]]-AVERAGE(Table2[1W Return vs Nifty]))/_xlfn.STDEV.P(Table2[1W Return vs Nifty])</f>
        <v>0.42008999149313159</v>
      </c>
      <c r="O197">
        <v>1786.12</v>
      </c>
      <c r="P197">
        <v>1720.49775112578</v>
      </c>
      <c r="Q197">
        <v>1517.3488065255401</v>
      </c>
      <c r="R197">
        <v>59.0022533192436</v>
      </c>
      <c r="S197" s="2">
        <f>(Table2[[#This Row],[Close Price]]-Table2[[#This Row],[20D EMA]])/Table2[[#This Row],[20D EMA]]</f>
        <v>2.4763173806911083E-2</v>
      </c>
      <c r="T197" s="2">
        <f>(Table2[[#This Row],[Close Price]]-Table2[[#This Row],[50D EMA]])/Table2[[#This Row],[50D EMA]]</f>
        <v>6.3849109248959965E-2</v>
      </c>
      <c r="U197" s="2">
        <f>(Table2[[#This Row],[Close Price]]-Table2[[#This Row],[200D EMA]])/Table2[[#This Row],[200D EMA]]</f>
        <v>0.20628163552662426</v>
      </c>
      <c r="V197">
        <v>0.59990896377986402</v>
      </c>
      <c r="W197">
        <v>1818</v>
      </c>
      <c r="X197">
        <v>1855</v>
      </c>
      <c r="Y197">
        <v>1801</v>
      </c>
      <c r="Z197">
        <v>1899</v>
      </c>
      <c r="AA197">
        <v>1685</v>
      </c>
      <c r="AB197">
        <v>1899.9</v>
      </c>
      <c r="AC197" s="2">
        <f>(Table2[[#This Row],[Close Price]]/Table2[[#This Row],[Day Low]])-1</f>
        <v>6.7931793179316635E-3</v>
      </c>
      <c r="AD197" s="2">
        <f>(Table2[[#This Row],[Day High]]/Table2[[#This Row],[Close Price]])-1</f>
        <v>1.3467369628759496E-2</v>
      </c>
      <c r="AE197" s="2">
        <f>(Table2[[#This Row],[Close Price]]/Table2[[#This Row],[Current Week Low]])-1</f>
        <v>1.6296501943364738E-2</v>
      </c>
      <c r="AF197" s="2">
        <f>(Table2[[#This Row],[Current Week High]]/Table2[[#This Row],[Close Price]])-1</f>
        <v>3.75064878301965E-2</v>
      </c>
      <c r="AG197" s="2">
        <f>(Table2[[#This Row],[Close Price]]/Table2[[#This Row],[Current Month Low]])-1</f>
        <v>8.6261127596439113E-2</v>
      </c>
      <c r="AH197" s="2">
        <f>(Table2[[#This Row],[Current Month High]]/Table2[[#This Row],[Close Price]])-1</f>
        <v>3.7998197066134942E-2</v>
      </c>
      <c r="AI197">
        <v>5.3732892616166401</v>
      </c>
      <c r="AJ197">
        <v>76.334296724470093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-0.02</v>
      </c>
      <c r="AM197" t="s">
        <v>10339</v>
      </c>
      <c r="AN197">
        <v>0.35</v>
      </c>
      <c r="AO197" t="s">
        <v>10340</v>
      </c>
      <c r="AP197">
        <v>0.186122152666855</v>
      </c>
      <c r="AQ197">
        <f>(Table2[[#This Row],[Sharpe Ratio]]-AVERAGE(Table2[Sharpe Ratio]))/_xlfn.STDEV.P(Table2[Sharpe Ratio])</f>
        <v>1.3839195507729947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1.526389263865745</v>
      </c>
      <c r="AS197">
        <f>_xlfn.RANK.AVG(Table2[[#This Row],[1Y Return vs Nifty Z-Score]],Table2[1Y Return vs Nifty Z-Score])</f>
        <v>291</v>
      </c>
      <c r="AT197">
        <f>_xlfn.RANK.AVG(Table2[[#This Row],[6M Return vs Nifty Z-Score]],Table2[6M Return vs Nifty Z-Score])</f>
        <v>354</v>
      </c>
      <c r="AU197">
        <f>_xlfn.RANK.AVG(Table2[[#This Row],[Sharpe Ratio Z-Score]],Table2[Sharpe Ratio Z-Score])</f>
        <v>64</v>
      </c>
      <c r="AV197">
        <f>(Table2[[#This Row],[Rank 1Y]]+Table2[[#This Row],[Rank 6M]]+Table2[[#This Row],[Rank Sharpe]])/3</f>
        <v>236.33333333333334</v>
      </c>
    </row>
    <row r="198" spans="1:48" x14ac:dyDescent="0.3">
      <c r="A198" t="s">
        <v>90</v>
      </c>
      <c r="B198" t="s">
        <v>91</v>
      </c>
      <c r="C198" t="s">
        <v>10301</v>
      </c>
      <c r="D198" t="s">
        <v>92</v>
      </c>
      <c r="E198">
        <v>316685.56003694999</v>
      </c>
      <c r="F198">
        <v>336.65</v>
      </c>
      <c r="G198">
        <v>53.856787861910497</v>
      </c>
      <c r="H198">
        <f>(Table2[[#This Row],[1Y Return vs Nifty]]-AVERAGE(Table2[1Y Return vs Nifty]))/_xlfn.STDEV.P(Table2[1Y Return vs Nifty])</f>
        <v>0.3080462509813881</v>
      </c>
      <c r="I198">
        <v>1.97234144110474</v>
      </c>
      <c r="J198">
        <f>(Table2[[#This Row],[1M Return vs Nifty]]-AVERAGE(Table2[1M Return vs Nifty]))/_xlfn.STDEV.P(Table2[1M Return vs Nifty])</f>
        <v>-0.14297279712103317</v>
      </c>
      <c r="K198">
        <v>7.8784321712607399</v>
      </c>
      <c r="L198">
        <f>(Table2[[#This Row],[6M Return vs Nifty]]-AVERAGE(Table2[6M Return vs Nifty]))/_xlfn.STDEV.P(Table2[6M Return vs Nifty])</f>
        <v>-3.0613792340844371E-3</v>
      </c>
      <c r="M198">
        <v>-1.76552906855476</v>
      </c>
      <c r="N198">
        <f>(Table2[[#This Row],[1W Return vs Nifty]]-AVERAGE(Table2[1W Return vs Nifty]))/_xlfn.STDEV.P(Table2[1W Return vs Nifty])</f>
        <v>-0.36444328206924531</v>
      </c>
      <c r="O198">
        <v>341.04</v>
      </c>
      <c r="P198">
        <v>334.52437522132101</v>
      </c>
      <c r="Q198">
        <v>288.278014239524</v>
      </c>
      <c r="R198">
        <v>48.071089928172199</v>
      </c>
      <c r="S198" s="2">
        <f>(Table2[[#This Row],[Close Price]]-Table2[[#This Row],[20D EMA]])/Table2[[#This Row],[20D EMA]]</f>
        <v>-1.2872390335444649E-2</v>
      </c>
      <c r="T198" s="2">
        <f>(Table2[[#This Row],[Close Price]]-Table2[[#This Row],[50D EMA]])/Table2[[#This Row],[50D EMA]]</f>
        <v>6.3541700878229192E-3</v>
      </c>
      <c r="U198" s="2">
        <f>(Table2[[#This Row],[Close Price]]-Table2[[#This Row],[200D EMA]])/Table2[[#This Row],[200D EMA]]</f>
        <v>0.16779630554928388</v>
      </c>
      <c r="V198">
        <v>0.60145229474316797</v>
      </c>
      <c r="W198">
        <v>336.15</v>
      </c>
      <c r="X198">
        <v>340.95</v>
      </c>
      <c r="Y198">
        <v>336.15</v>
      </c>
      <c r="Z198">
        <v>343.3</v>
      </c>
      <c r="AA198">
        <v>330.6</v>
      </c>
      <c r="AB198">
        <v>362.5</v>
      </c>
      <c r="AC198" s="2">
        <f>(Table2[[#This Row],[Close Price]]/Table2[[#This Row],[Day Low]])-1</f>
        <v>1.4874312063066775E-3</v>
      </c>
      <c r="AD198" s="2">
        <f>(Table2[[#This Row],[Day High]]/Table2[[#This Row],[Close Price]])-1</f>
        <v>1.2772909549977784E-2</v>
      </c>
      <c r="AE198" s="2">
        <f>(Table2[[#This Row],[Close Price]]/Table2[[#This Row],[Current Week Low]])-1</f>
        <v>1.4874312063066775E-3</v>
      </c>
      <c r="AF198" s="2">
        <f>(Table2[[#This Row],[Current Week High]]/Table2[[#This Row],[Close Price]])-1</f>
        <v>1.9753453141244659E-2</v>
      </c>
      <c r="AG198" s="2">
        <f>(Table2[[#This Row],[Close Price]]/Table2[[#This Row],[Current Month Low]])-1</f>
        <v>1.8300060496067694E-2</v>
      </c>
      <c r="AH198" s="2">
        <f>(Table2[[#This Row],[Current Month High]]/Table2[[#This Row],[Close Price]])-1</f>
        <v>7.6785979503935842E-2</v>
      </c>
      <c r="AI198">
        <v>7.6785979503935797</v>
      </c>
      <c r="AJ198">
        <v>85.943109638221401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</v>
      </c>
      <c r="AM198" t="s">
        <v>10341</v>
      </c>
      <c r="AN198">
        <v>-6.03</v>
      </c>
      <c r="AO198" t="s">
        <v>10339</v>
      </c>
      <c r="AP198">
        <v>0.121615306679176</v>
      </c>
      <c r="AQ198">
        <f>(Table2[[#This Row],[Sharpe Ratio]]-AVERAGE(Table2[Sharpe Ratio]))/_xlfn.STDEV.P(Table2[Sharpe Ratio])</f>
        <v>0.64536371580825769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0.44293250836528292</v>
      </c>
      <c r="AS198">
        <f>_xlfn.RANK.AVG(Table2[[#This Row],[1Y Return vs Nifty Z-Score]],Table2[1Y Return vs Nifty Z-Score])</f>
        <v>209</v>
      </c>
      <c r="AT198">
        <f>_xlfn.RANK.AVG(Table2[[#This Row],[6M Return vs Nifty Z-Score]],Table2[6M Return vs Nifty Z-Score])</f>
        <v>315</v>
      </c>
      <c r="AU198">
        <f>_xlfn.RANK.AVG(Table2[[#This Row],[Sharpe Ratio Z-Score]],Table2[Sharpe Ratio Z-Score])</f>
        <v>187</v>
      </c>
      <c r="AV198">
        <f>(Table2[[#This Row],[Rank 1Y]]+Table2[[#This Row],[Rank 6M]]+Table2[[#This Row],[Rank Sharpe]])/3</f>
        <v>237</v>
      </c>
    </row>
    <row r="199" spans="1:48" x14ac:dyDescent="0.3">
      <c r="A199" t="s">
        <v>380</v>
      </c>
      <c r="B199" t="s">
        <v>381</v>
      </c>
      <c r="C199" t="s">
        <v>10307</v>
      </c>
      <c r="D199" t="s">
        <v>139</v>
      </c>
      <c r="E199">
        <v>63824.918671794898</v>
      </c>
      <c r="F199">
        <v>1744.85</v>
      </c>
      <c r="G199">
        <v>34.098818490568597</v>
      </c>
      <c r="H199">
        <f>(Table2[[#This Row],[1Y Return vs Nifty]]-AVERAGE(Table2[1Y Return vs Nifty]))/_xlfn.STDEV.P(Table2[1Y Return vs Nifty])</f>
        <v>7.4245807404427593E-3</v>
      </c>
      <c r="I199">
        <v>1.8291915988762799</v>
      </c>
      <c r="J199">
        <f>(Table2[[#This Row],[1M Return vs Nifty]]-AVERAGE(Table2[1M Return vs Nifty]))/_xlfn.STDEV.P(Table2[1M Return vs Nifty])</f>
        <v>-0.15535397894827213</v>
      </c>
      <c r="K199">
        <v>19.739768392167001</v>
      </c>
      <c r="L199">
        <f>(Table2[[#This Row],[6M Return vs Nifty]]-AVERAGE(Table2[6M Return vs Nifty]))/_xlfn.STDEV.P(Table2[6M Return vs Nifty])</f>
        <v>0.39650632175661876</v>
      </c>
      <c r="M199">
        <v>-3.0961974487819401</v>
      </c>
      <c r="N199">
        <f>(Table2[[#This Row],[1W Return vs Nifty]]-AVERAGE(Table2[1W Return vs Nifty]))/_xlfn.STDEV.P(Table2[1W Return vs Nifty])</f>
        <v>-0.64387797289846449</v>
      </c>
      <c r="O199">
        <v>1760.93</v>
      </c>
      <c r="P199">
        <v>1751.0920768382</v>
      </c>
      <c r="Q199">
        <v>1546.7405122592299</v>
      </c>
      <c r="R199">
        <v>48.5193669165008</v>
      </c>
      <c r="S199" s="2">
        <f>(Table2[[#This Row],[Close Price]]-Table2[[#This Row],[20D EMA]])/Table2[[#This Row],[20D EMA]]</f>
        <v>-9.1315384484335852E-3</v>
      </c>
      <c r="T199" s="2">
        <f>(Table2[[#This Row],[Close Price]]-Table2[[#This Row],[50D EMA]])/Table2[[#This Row],[50D EMA]]</f>
        <v>-3.5646765357255717E-3</v>
      </c>
      <c r="U199" s="2">
        <f>(Table2[[#This Row],[Close Price]]-Table2[[#This Row],[200D EMA]])/Table2[[#This Row],[200D EMA]]</f>
        <v>0.12808191559643284</v>
      </c>
      <c r="V199">
        <v>0.72204555503998302</v>
      </c>
      <c r="W199">
        <v>1733.35</v>
      </c>
      <c r="X199">
        <v>1766.45</v>
      </c>
      <c r="Y199">
        <v>1733.35</v>
      </c>
      <c r="Z199">
        <v>1780</v>
      </c>
      <c r="AA199">
        <v>1687</v>
      </c>
      <c r="AB199">
        <v>1870</v>
      </c>
      <c r="AC199" s="2">
        <f>(Table2[[#This Row],[Close Price]]/Table2[[#This Row],[Day Low]])-1</f>
        <v>6.6345515908501351E-3</v>
      </c>
      <c r="AD199" s="2">
        <f>(Table2[[#This Row],[Day High]]/Table2[[#This Row],[Close Price]])-1</f>
        <v>1.237928761784679E-2</v>
      </c>
      <c r="AE199" s="2">
        <f>(Table2[[#This Row],[Close Price]]/Table2[[#This Row],[Current Week Low]])-1</f>
        <v>6.6345515908501351E-3</v>
      </c>
      <c r="AF199" s="2">
        <f>(Table2[[#This Row],[Current Week High]]/Table2[[#This Row],[Close Price]])-1</f>
        <v>2.0144998137375802E-2</v>
      </c>
      <c r="AG199" s="2">
        <f>(Table2[[#This Row],[Close Price]]/Table2[[#This Row],[Current Month Low]])-1</f>
        <v>3.4291641967990394E-2</v>
      </c>
      <c r="AH199" s="2">
        <f>(Table2[[#This Row],[Current Month High]]/Table2[[#This Row],[Close Price]])-1</f>
        <v>7.1725363211737392E-2</v>
      </c>
      <c r="AI199">
        <v>11.9322577872023</v>
      </c>
      <c r="AJ199">
        <v>66.002283322233794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-0.06</v>
      </c>
      <c r="AM199" t="s">
        <v>10339</v>
      </c>
      <c r="AN199">
        <v>-1.94</v>
      </c>
      <c r="AO199" t="s">
        <v>10339</v>
      </c>
      <c r="AP199">
        <v>0.11034484558381701</v>
      </c>
      <c r="AQ199">
        <f>(Table2[[#This Row],[Sharpe Ratio]]-AVERAGE(Table2[Sharpe Ratio]))/_xlfn.STDEV.P(Table2[Sharpe Ratio])</f>
        <v>0.51632524435190508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0.12102419500222994</v>
      </c>
      <c r="AS199">
        <f>_xlfn.RANK.AVG(Table2[[#This Row],[1Y Return vs Nifty Z-Score]],Table2[1Y Return vs Nifty Z-Score])</f>
        <v>290</v>
      </c>
      <c r="AT199">
        <f>_xlfn.RANK.AVG(Table2[[#This Row],[6M Return vs Nifty Z-Score]],Table2[6M Return vs Nifty Z-Score])</f>
        <v>212</v>
      </c>
      <c r="AU199">
        <f>_xlfn.RANK.AVG(Table2[[#This Row],[Sharpe Ratio Z-Score]],Table2[Sharpe Ratio Z-Score])</f>
        <v>211</v>
      </c>
      <c r="AV199">
        <f>(Table2[[#This Row],[Rank 1Y]]+Table2[[#This Row],[Rank 6M]]+Table2[[#This Row],[Rank Sharpe]])/3</f>
        <v>237.66666666666666</v>
      </c>
    </row>
    <row r="200" spans="1:48" x14ac:dyDescent="0.3">
      <c r="A200" t="s">
        <v>743</v>
      </c>
      <c r="B200" t="s">
        <v>744</v>
      </c>
      <c r="C200" t="s">
        <v>10305</v>
      </c>
      <c r="D200" t="s">
        <v>492</v>
      </c>
      <c r="E200">
        <v>22361.261632450001</v>
      </c>
      <c r="F200">
        <v>1439.95</v>
      </c>
      <c r="G200">
        <v>7.1284533031397697</v>
      </c>
      <c r="H200">
        <f>(Table2[[#This Row],[1Y Return vs Nifty]]-AVERAGE(Table2[1Y Return vs Nifty]))/_xlfn.STDEV.P(Table2[1Y Return vs Nifty])</f>
        <v>-0.40293521268110344</v>
      </c>
      <c r="I200">
        <v>-5.2005796946843796</v>
      </c>
      <c r="J200">
        <f>(Table2[[#This Row],[1M Return vs Nifty]]-AVERAGE(Table2[1M Return vs Nifty]))/_xlfn.STDEV.P(Table2[1M Return vs Nifty])</f>
        <v>-0.76336636118040069</v>
      </c>
      <c r="K200">
        <v>33.425765828818399</v>
      </c>
      <c r="L200">
        <f>(Table2[[#This Row],[6M Return vs Nifty]]-AVERAGE(Table2[6M Return vs Nifty]))/_xlfn.STDEV.P(Table2[6M Return vs Nifty])</f>
        <v>0.85754059560925222</v>
      </c>
      <c r="M200">
        <v>-1.6104493785947001</v>
      </c>
      <c r="N200">
        <f>(Table2[[#This Row],[1W Return vs Nifty]]-AVERAGE(Table2[1W Return vs Nifty]))/_xlfn.STDEV.P(Table2[1W Return vs Nifty])</f>
        <v>-0.33187720786037134</v>
      </c>
      <c r="O200">
        <v>1491.99</v>
      </c>
      <c r="P200">
        <v>1479.4464103088901</v>
      </c>
      <c r="Q200">
        <v>1230.4208094590899</v>
      </c>
      <c r="R200">
        <v>41.978212344634898</v>
      </c>
      <c r="S200" s="2">
        <f>(Table2[[#This Row],[Close Price]]-Table2[[#This Row],[20D EMA]])/Table2[[#This Row],[20D EMA]]</f>
        <v>-3.4879590345779775E-2</v>
      </c>
      <c r="T200" s="2">
        <f>(Table2[[#This Row],[Close Price]]-Table2[[#This Row],[50D EMA]])/Table2[[#This Row],[50D EMA]]</f>
        <v>-2.6696749563672063E-2</v>
      </c>
      <c r="U200" s="2">
        <f>(Table2[[#This Row],[Close Price]]-Table2[[#This Row],[200D EMA]])/Table2[[#This Row],[200D EMA]]</f>
        <v>0.17029067529589495</v>
      </c>
      <c r="V200">
        <v>0.25956120610240802</v>
      </c>
      <c r="W200">
        <v>1438.5</v>
      </c>
      <c r="X200">
        <v>1487.75</v>
      </c>
      <c r="Y200">
        <v>1425</v>
      </c>
      <c r="Z200">
        <v>1490</v>
      </c>
      <c r="AA200">
        <v>1420.25</v>
      </c>
      <c r="AB200">
        <v>1548.85</v>
      </c>
      <c r="AC200" s="2">
        <f>(Table2[[#This Row],[Close Price]]/Table2[[#This Row],[Day Low]])-1</f>
        <v>1.007994438651405E-3</v>
      </c>
      <c r="AD200" s="2">
        <f>(Table2[[#This Row],[Day High]]/Table2[[#This Row],[Close Price]])-1</f>
        <v>3.3195597069342719E-2</v>
      </c>
      <c r="AE200" s="2">
        <f>(Table2[[#This Row],[Close Price]]/Table2[[#This Row],[Current Week Low]])-1</f>
        <v>1.049122807017544E-2</v>
      </c>
      <c r="AF200" s="2">
        <f>(Table2[[#This Row],[Current Week High]]/Table2[[#This Row],[Close Price]])-1</f>
        <v>3.4758151324698838E-2</v>
      </c>
      <c r="AG200" s="2">
        <f>(Table2[[#This Row],[Close Price]]/Table2[[#This Row],[Current Month Low]])-1</f>
        <v>1.3870797394824885E-2</v>
      </c>
      <c r="AH200" s="2">
        <f>(Table2[[#This Row],[Current Month High]]/Table2[[#This Row],[Close Price]])-1</f>
        <v>7.5627625959234557E-2</v>
      </c>
      <c r="AI200">
        <v>18.059654849126701</v>
      </c>
      <c r="AJ200">
        <v>73.227067669172897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-0.12</v>
      </c>
      <c r="AM200" t="s">
        <v>10339</v>
      </c>
      <c r="AN200">
        <v>-6.09</v>
      </c>
      <c r="AO200" t="s">
        <v>10339</v>
      </c>
      <c r="AP200">
        <v>0.13285924802874499</v>
      </c>
      <c r="AQ200">
        <f>(Table2[[#This Row],[Sharpe Ratio]]-AVERAGE(Table2[Sharpe Ratio]))/_xlfn.STDEV.P(Table2[Sharpe Ratio])</f>
        <v>0.77409855572449848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0.13346036961187524</v>
      </c>
      <c r="AS200">
        <f>_xlfn.RANK.AVG(Table2[[#This Row],[1Y Return vs Nifty Z-Score]],Table2[1Y Return vs Nifty Z-Score])</f>
        <v>428</v>
      </c>
      <c r="AT200">
        <f>_xlfn.RANK.AVG(Table2[[#This Row],[6M Return vs Nifty Z-Score]],Table2[6M Return vs Nifty Z-Score])</f>
        <v>126</v>
      </c>
      <c r="AU200">
        <f>_xlfn.RANK.AVG(Table2[[#This Row],[Sharpe Ratio Z-Score]],Table2[Sharpe Ratio Z-Score])</f>
        <v>159</v>
      </c>
      <c r="AV200">
        <f>(Table2[[#This Row],[Rank 1Y]]+Table2[[#This Row],[Rank 6M]]+Table2[[#This Row],[Rank Sharpe]])/3</f>
        <v>237.66666666666666</v>
      </c>
    </row>
    <row r="201" spans="1:48" x14ac:dyDescent="0.3">
      <c r="A201" t="s">
        <v>546</v>
      </c>
      <c r="B201" t="s">
        <v>547</v>
      </c>
      <c r="C201" t="s">
        <v>10299</v>
      </c>
      <c r="D201" t="s">
        <v>51</v>
      </c>
      <c r="E201">
        <v>36957.742731129998</v>
      </c>
      <c r="F201">
        <v>3077.65</v>
      </c>
      <c r="G201">
        <v>44.274632728467701</v>
      </c>
      <c r="H201">
        <f>(Table2[[#This Row],[1Y Return vs Nifty]]-AVERAGE(Table2[1Y Return vs Nifty]))/_xlfn.STDEV.P(Table2[1Y Return vs Nifty])</f>
        <v>0.16225174008890661</v>
      </c>
      <c r="I201">
        <v>29.700021660479301</v>
      </c>
      <c r="J201">
        <f>(Table2[[#This Row],[1M Return vs Nifty]]-AVERAGE(Table2[1M Return vs Nifty]))/_xlfn.STDEV.P(Table2[1M Return vs Nifty])</f>
        <v>2.2552237017316963</v>
      </c>
      <c r="K201">
        <v>33.335421029343998</v>
      </c>
      <c r="L201">
        <f>(Table2[[#This Row],[6M Return vs Nifty]]-AVERAGE(Table2[6M Return vs Nifty]))/_xlfn.STDEV.P(Table2[6M Return vs Nifty])</f>
        <v>0.85449718944066</v>
      </c>
      <c r="M201">
        <v>-9.9235399106157498</v>
      </c>
      <c r="N201">
        <f>(Table2[[#This Row],[1W Return vs Nifty]]-AVERAGE(Table2[1W Return vs Nifty]))/_xlfn.STDEV.P(Table2[1W Return vs Nifty])</f>
        <v>-2.0775908035001955</v>
      </c>
      <c r="O201">
        <v>2834.3</v>
      </c>
      <c r="P201">
        <v>2605.2087892867698</v>
      </c>
      <c r="Q201">
        <v>2237.5964315251599</v>
      </c>
      <c r="R201">
        <v>58.6264920790587</v>
      </c>
      <c r="S201" s="2">
        <f>(Table2[[#This Row],[Close Price]]-Table2[[#This Row],[20D EMA]])/Table2[[#This Row],[20D EMA]]</f>
        <v>8.5858942243234621E-2</v>
      </c>
      <c r="T201" s="2">
        <f>(Table2[[#This Row],[Close Price]]-Table2[[#This Row],[50D EMA]])/Table2[[#This Row],[50D EMA]]</f>
        <v>0.18134485522082508</v>
      </c>
      <c r="U201" s="2">
        <f>(Table2[[#This Row],[Close Price]]-Table2[[#This Row],[200D EMA]])/Table2[[#This Row],[200D EMA]]</f>
        <v>0.37542675553082389</v>
      </c>
      <c r="V201">
        <v>1.8068298029630601</v>
      </c>
      <c r="W201">
        <v>2917.4</v>
      </c>
      <c r="X201">
        <v>3125</v>
      </c>
      <c r="Y201">
        <v>2902</v>
      </c>
      <c r="Z201">
        <v>3125</v>
      </c>
      <c r="AA201">
        <v>2663.85</v>
      </c>
      <c r="AB201">
        <v>3389.85</v>
      </c>
      <c r="AC201" s="2">
        <f>(Table2[[#This Row],[Close Price]]/Table2[[#This Row],[Day Low]])-1</f>
        <v>5.4929046411188009E-2</v>
      </c>
      <c r="AD201" s="2">
        <f>(Table2[[#This Row],[Day High]]/Table2[[#This Row],[Close Price]])-1</f>
        <v>1.5385115266518312E-2</v>
      </c>
      <c r="AE201" s="2">
        <f>(Table2[[#This Row],[Close Price]]/Table2[[#This Row],[Current Week Low]])-1</f>
        <v>6.0527222605099906E-2</v>
      </c>
      <c r="AF201" s="2">
        <f>(Table2[[#This Row],[Current Week High]]/Table2[[#This Row],[Close Price]])-1</f>
        <v>1.5385115266518312E-2</v>
      </c>
      <c r="AG201" s="2">
        <f>(Table2[[#This Row],[Close Price]]/Table2[[#This Row],[Current Month Low]])-1</f>
        <v>0.15533907689997561</v>
      </c>
      <c r="AH201" s="2">
        <f>(Table2[[#This Row],[Current Month High]]/Table2[[#This Row],[Close Price]])-1</f>
        <v>0.10144103455558628</v>
      </c>
      <c r="AI201">
        <v>10.1441034555586</v>
      </c>
      <c r="AJ201">
        <v>86.5185903457471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</v>
      </c>
      <c r="AM201" t="s">
        <v>10340</v>
      </c>
      <c r="AN201">
        <v>8.81</v>
      </c>
      <c r="AO201" t="s">
        <v>10340</v>
      </c>
      <c r="AP201">
        <v>6.8708653344813006E-2</v>
      </c>
      <c r="AQ201">
        <f>(Table2[[#This Row],[Sharpe Ratio]]-AVERAGE(Table2[Sharpe Ratio]))/_xlfn.STDEV.P(Table2[Sharpe Ratio])</f>
        <v>3.9621535574958108E-2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1.2340033633360252</v>
      </c>
      <c r="AS201">
        <f>_xlfn.RANK.AVG(Table2[[#This Row],[1Y Return vs Nifty Z-Score]],Table2[1Y Return vs Nifty Z-Score])</f>
        <v>247</v>
      </c>
      <c r="AT201">
        <f>_xlfn.RANK.AVG(Table2[[#This Row],[6M Return vs Nifty Z-Score]],Table2[6M Return vs Nifty Z-Score])</f>
        <v>127</v>
      </c>
      <c r="AU201">
        <f>_xlfn.RANK.AVG(Table2[[#This Row],[Sharpe Ratio Z-Score]],Table2[Sharpe Ratio Z-Score])</f>
        <v>344</v>
      </c>
      <c r="AV201">
        <f>(Table2[[#This Row],[Rank 1Y]]+Table2[[#This Row],[Rank 6M]]+Table2[[#This Row],[Rank Sharpe]])/3</f>
        <v>239.33333333333334</v>
      </c>
    </row>
    <row r="202" spans="1:48" x14ac:dyDescent="0.3">
      <c r="A202" t="s">
        <v>455</v>
      </c>
      <c r="B202" t="s">
        <v>456</v>
      </c>
      <c r="C202" t="s">
        <v>10305</v>
      </c>
      <c r="D202" t="s">
        <v>258</v>
      </c>
      <c r="E202">
        <v>49293.937036005002</v>
      </c>
      <c r="F202">
        <v>4497.5</v>
      </c>
      <c r="G202">
        <v>34.846455426787003</v>
      </c>
      <c r="H202">
        <f>(Table2[[#This Row],[1Y Return vs Nifty]]-AVERAGE(Table2[1Y Return vs Nifty]))/_xlfn.STDEV.P(Table2[1Y Return vs Nifty])</f>
        <v>1.8800034375156819E-2</v>
      </c>
      <c r="I202">
        <v>-12.5643196216825</v>
      </c>
      <c r="J202">
        <f>(Table2[[#This Row],[1M Return vs Nifty]]-AVERAGE(Table2[1M Return vs Nifty]))/_xlfn.STDEV.P(Table2[1M Return vs Nifty])</f>
        <v>-1.4002640450713641</v>
      </c>
      <c r="K202">
        <v>14.586680317821999</v>
      </c>
      <c r="L202">
        <f>(Table2[[#This Row],[6M Return vs Nifty]]-AVERAGE(Table2[6M Return vs Nifty]))/_xlfn.STDEV.P(Table2[6M Return vs Nifty])</f>
        <v>0.22291647348644433</v>
      </c>
      <c r="M202">
        <v>-1.5731402605373599</v>
      </c>
      <c r="N202">
        <f>(Table2[[#This Row],[1W Return vs Nifty]]-AVERAGE(Table2[1W Return vs Nifty]))/_xlfn.STDEV.P(Table2[1W Return vs Nifty])</f>
        <v>-0.32404245201558013</v>
      </c>
      <c r="O202">
        <v>4594.32</v>
      </c>
      <c r="P202">
        <v>4803.45070364809</v>
      </c>
      <c r="Q202">
        <v>4192.3316849869298</v>
      </c>
      <c r="R202">
        <v>36.6095779246455</v>
      </c>
      <c r="S202" s="2">
        <f>(Table2[[#This Row],[Close Price]]-Table2[[#This Row],[20D EMA]])/Table2[[#This Row],[20D EMA]]</f>
        <v>-2.107384770760411E-2</v>
      </c>
      <c r="T202" s="2">
        <f>(Table2[[#This Row],[Close Price]]-Table2[[#This Row],[50D EMA]])/Table2[[#This Row],[50D EMA]]</f>
        <v>-6.369394056979262E-2</v>
      </c>
      <c r="U202" s="2">
        <f>(Table2[[#This Row],[Close Price]]-Table2[[#This Row],[200D EMA]])/Table2[[#This Row],[200D EMA]]</f>
        <v>7.2792025522670847E-2</v>
      </c>
      <c r="V202">
        <v>0.48038188613576899</v>
      </c>
      <c r="W202">
        <v>4356.6000000000004</v>
      </c>
      <c r="X202">
        <v>4550</v>
      </c>
      <c r="Y202">
        <v>4288.8</v>
      </c>
      <c r="Z202">
        <v>4550</v>
      </c>
      <c r="AA202">
        <v>4171.3500000000004</v>
      </c>
      <c r="AB202">
        <v>5215.05</v>
      </c>
      <c r="AC202" s="2">
        <f>(Table2[[#This Row],[Close Price]]/Table2[[#This Row],[Day Low]])-1</f>
        <v>3.234173438002097E-2</v>
      </c>
      <c r="AD202" s="2">
        <f>(Table2[[#This Row],[Day High]]/Table2[[#This Row],[Close Price]])-1</f>
        <v>1.1673151750972721E-2</v>
      </c>
      <c r="AE202" s="2">
        <f>(Table2[[#This Row],[Close Price]]/Table2[[#This Row],[Current Week Low]])-1</f>
        <v>4.8661630292855751E-2</v>
      </c>
      <c r="AF202" s="2">
        <f>(Table2[[#This Row],[Current Week High]]/Table2[[#This Row],[Close Price]])-1</f>
        <v>1.1673151750972721E-2</v>
      </c>
      <c r="AG202" s="2">
        <f>(Table2[[#This Row],[Close Price]]/Table2[[#This Row],[Current Month Low]])-1</f>
        <v>7.8188116556989762E-2</v>
      </c>
      <c r="AH202" s="2">
        <f>(Table2[[#This Row],[Current Month High]]/Table2[[#This Row],[Close Price]])-1</f>
        <v>0.15954419121734298</v>
      </c>
      <c r="AI202">
        <v>29.848804891606399</v>
      </c>
      <c r="AJ202">
        <v>79.882011798820102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-0.22</v>
      </c>
      <c r="AM202" t="s">
        <v>10339</v>
      </c>
      <c r="AN202">
        <v>-9.77</v>
      </c>
      <c r="AO202" t="s">
        <v>10339</v>
      </c>
      <c r="AP202">
        <v>0.125191361427827</v>
      </c>
      <c r="AQ202">
        <f>(Table2[[#This Row],[Sharpe Ratio]]-AVERAGE(Table2[Sharpe Ratio]))/_xlfn.STDEV.P(Table2[Sharpe Ratio])</f>
        <v>0.6863069065708941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285</v>
      </c>
      <c r="AT202">
        <f>_xlfn.RANK.AVG(Table2[[#This Row],[6M Return vs Nifty Z-Score]],Table2[6M Return vs Nifty Z-Score])</f>
        <v>255</v>
      </c>
      <c r="AU202">
        <f>_xlfn.RANK.AVG(Table2[[#This Row],[Sharpe Ratio Z-Score]],Table2[Sharpe Ratio Z-Score])</f>
        <v>179</v>
      </c>
      <c r="AV202">
        <f>(Table2[[#This Row],[Rank 1Y]]+Table2[[#This Row],[Rank 6M]]+Table2[[#This Row],[Rank Sharpe]])/3</f>
        <v>239.66666666666666</v>
      </c>
    </row>
    <row r="203" spans="1:48" x14ac:dyDescent="0.3">
      <c r="A203" t="s">
        <v>310</v>
      </c>
      <c r="B203" t="s">
        <v>311</v>
      </c>
      <c r="C203" t="s">
        <v>10303</v>
      </c>
      <c r="D203" t="s">
        <v>312</v>
      </c>
      <c r="E203">
        <v>87704.776666605001</v>
      </c>
      <c r="F203">
        <v>621.15</v>
      </c>
      <c r="G203">
        <v>35.995451134812299</v>
      </c>
      <c r="H203">
        <f>(Table2[[#This Row],[1Y Return vs Nifty]]-AVERAGE(Table2[1Y Return vs Nifty]))/_xlfn.STDEV.P(Table2[1Y Return vs Nifty])</f>
        <v>3.6282246355262886E-2</v>
      </c>
      <c r="I203">
        <v>6.0972213290520303</v>
      </c>
      <c r="J203">
        <f>(Table2[[#This Row],[1M Return vs Nifty]]-AVERAGE(Table2[1M Return vs Nifty]))/_xlfn.STDEV.P(Table2[1M Return vs Nifty])</f>
        <v>0.21379244350486887</v>
      </c>
      <c r="K203">
        <v>-0.79373030982287796</v>
      </c>
      <c r="L203">
        <f>(Table2[[#This Row],[6M Return vs Nifty]]-AVERAGE(Table2[6M Return vs Nifty]))/_xlfn.STDEV.P(Table2[6M Return vs Nifty])</f>
        <v>-0.29519676437534326</v>
      </c>
      <c r="M203">
        <v>-1.85895248736147</v>
      </c>
      <c r="N203">
        <f>(Table2[[#This Row],[1W Return vs Nifty]]-AVERAGE(Table2[1W Return vs Nifty]))/_xlfn.STDEV.P(Table2[1W Return vs Nifty])</f>
        <v>-0.38406180200882989</v>
      </c>
      <c r="O203">
        <v>617.61</v>
      </c>
      <c r="P203">
        <v>610.63455328156704</v>
      </c>
      <c r="Q203">
        <v>546.440760050525</v>
      </c>
      <c r="R203">
        <v>48.872929087388599</v>
      </c>
      <c r="S203" s="2">
        <f>(Table2[[#This Row],[Close Price]]-Table2[[#This Row],[20D EMA]])/Table2[[#This Row],[20D EMA]]</f>
        <v>5.7317724777771794E-3</v>
      </c>
      <c r="T203" s="2">
        <f>(Table2[[#This Row],[Close Price]]-Table2[[#This Row],[50D EMA]])/Table2[[#This Row],[50D EMA]]</f>
        <v>1.7220523571623386E-2</v>
      </c>
      <c r="U203" s="2">
        <f>(Table2[[#This Row],[Close Price]]-Table2[[#This Row],[200D EMA]])/Table2[[#This Row],[200D EMA]]</f>
        <v>0.13671974239726775</v>
      </c>
      <c r="V203">
        <v>0.51260315121005096</v>
      </c>
      <c r="W203">
        <v>613.6</v>
      </c>
      <c r="X203">
        <v>622.25</v>
      </c>
      <c r="Y203">
        <v>607.6</v>
      </c>
      <c r="Z203">
        <v>630.75</v>
      </c>
      <c r="AA203">
        <v>595</v>
      </c>
      <c r="AB203">
        <v>642.35</v>
      </c>
      <c r="AC203" s="2">
        <f>(Table2[[#This Row],[Close Price]]/Table2[[#This Row],[Day Low]])-1</f>
        <v>1.2304432855280156E-2</v>
      </c>
      <c r="AD203" s="2">
        <f>(Table2[[#This Row],[Day High]]/Table2[[#This Row],[Close Price]])-1</f>
        <v>1.7709087981969684E-3</v>
      </c>
      <c r="AE203" s="2">
        <f>(Table2[[#This Row],[Close Price]]/Table2[[#This Row],[Current Week Low]])-1</f>
        <v>2.2300855826201449E-2</v>
      </c>
      <c r="AF203" s="2">
        <f>(Table2[[#This Row],[Current Week High]]/Table2[[#This Row],[Close Price]])-1</f>
        <v>1.5455204056991079E-2</v>
      </c>
      <c r="AG203" s="2">
        <f>(Table2[[#This Row],[Close Price]]/Table2[[#This Row],[Current Month Low]])-1</f>
        <v>4.3949579831932706E-2</v>
      </c>
      <c r="AH203" s="2">
        <f>(Table2[[#This Row],[Current Month High]]/Table2[[#This Row],[Close Price]])-1</f>
        <v>3.4130242292522039E-2</v>
      </c>
      <c r="AI203">
        <v>6.7294534331482101</v>
      </c>
      <c r="AJ203">
        <v>67.155543595263694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</v>
      </c>
      <c r="AM203" t="s">
        <v>10341</v>
      </c>
      <c r="AN203">
        <v>-1.22</v>
      </c>
      <c r="AO203" t="s">
        <v>10339</v>
      </c>
      <c r="AP203">
        <v>0.20370558418361001</v>
      </c>
      <c r="AQ203">
        <f>(Table2[[#This Row],[Sharpe Ratio]]-AVERAGE(Table2[Sharpe Ratio]))/_xlfn.STDEV.P(Table2[Sharpe Ratio])</f>
        <v>1.5852368799117142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1.1560530033876728</v>
      </c>
      <c r="AS203">
        <f>_xlfn.RANK.AVG(Table2[[#This Row],[1Y Return vs Nifty Z-Score]],Table2[1Y Return vs Nifty Z-Score])</f>
        <v>275</v>
      </c>
      <c r="AT203">
        <f>_xlfn.RANK.AVG(Table2[[#This Row],[6M Return vs Nifty Z-Score]],Table2[6M Return vs Nifty Z-Score])</f>
        <v>413</v>
      </c>
      <c r="AU203">
        <f>_xlfn.RANK.AVG(Table2[[#This Row],[Sharpe Ratio Z-Score]],Table2[Sharpe Ratio Z-Score])</f>
        <v>34</v>
      </c>
      <c r="AV203">
        <f>(Table2[[#This Row],[Rank 1Y]]+Table2[[#This Row],[Rank 6M]]+Table2[[#This Row],[Rank Sharpe]])/3</f>
        <v>240.66666666666666</v>
      </c>
    </row>
    <row r="204" spans="1:48" x14ac:dyDescent="0.3">
      <c r="A204" t="s">
        <v>898</v>
      </c>
      <c r="B204" t="s">
        <v>899</v>
      </c>
      <c r="C204" t="s">
        <v>10302</v>
      </c>
      <c r="D204" t="s">
        <v>130</v>
      </c>
      <c r="E204">
        <v>16710.621694739999</v>
      </c>
      <c r="F204">
        <v>919.65</v>
      </c>
      <c r="G204">
        <v>287.46829467653299</v>
      </c>
      <c r="H204">
        <f>(Table2[[#This Row],[1Y Return vs Nifty]]-AVERAGE(Table2[1Y Return vs Nifty]))/_xlfn.STDEV.P(Table2[1Y Return vs Nifty])</f>
        <v>3.8624945875589076</v>
      </c>
      <c r="I204">
        <v>12.049186994140699</v>
      </c>
      <c r="J204">
        <f>(Table2[[#This Row],[1M Return vs Nifty]]-AVERAGE(Table2[1M Return vs Nifty]))/_xlfn.STDEV.P(Table2[1M Return vs Nifty])</f>
        <v>0.72858427269415083</v>
      </c>
      <c r="K204">
        <v>-27.597263489068901</v>
      </c>
      <c r="L204">
        <f>(Table2[[#This Row],[6M Return vs Nifty]]-AVERAGE(Table2[6M Return vs Nifty]))/_xlfn.STDEV.P(Table2[6M Return vs Nifty])</f>
        <v>-1.1981157889606766</v>
      </c>
      <c r="M204">
        <v>-1.09799329932677</v>
      </c>
      <c r="N204">
        <f>(Table2[[#This Row],[1W Return vs Nifty]]-AVERAGE(Table2[1W Return vs Nifty]))/_xlfn.STDEV.P(Table2[1W Return vs Nifty])</f>
        <v>-0.22426361441995291</v>
      </c>
      <c r="O204">
        <v>906.25</v>
      </c>
      <c r="P204">
        <v>906.45878912946898</v>
      </c>
      <c r="Q204">
        <v>826.79842039677806</v>
      </c>
      <c r="R204">
        <v>54.859534677015901</v>
      </c>
      <c r="S204" s="2">
        <f>(Table2[[#This Row],[Close Price]]-Table2[[#This Row],[20D EMA]])/Table2[[#This Row],[20D EMA]]</f>
        <v>1.4786206896551699E-2</v>
      </c>
      <c r="T204" s="2">
        <f>(Table2[[#This Row],[Close Price]]-Table2[[#This Row],[50D EMA]])/Table2[[#This Row],[50D EMA]]</f>
        <v>1.4552466177970836E-2</v>
      </c>
      <c r="U204" s="2">
        <f>(Table2[[#This Row],[Close Price]]-Table2[[#This Row],[200D EMA]])/Table2[[#This Row],[200D EMA]]</f>
        <v>0.11230256047013579</v>
      </c>
      <c r="V204">
        <v>1.09586739471499</v>
      </c>
      <c r="W204">
        <v>907.6</v>
      </c>
      <c r="X204">
        <v>925.1</v>
      </c>
      <c r="Y204">
        <v>900.1</v>
      </c>
      <c r="Z204">
        <v>941</v>
      </c>
      <c r="AA204">
        <v>856</v>
      </c>
      <c r="AB204">
        <v>948.25</v>
      </c>
      <c r="AC204" s="2">
        <f>(Table2[[#This Row],[Close Price]]/Table2[[#This Row],[Day Low]])-1</f>
        <v>1.3276773909211004E-2</v>
      </c>
      <c r="AD204" s="2">
        <f>(Table2[[#This Row],[Day High]]/Table2[[#This Row],[Close Price]])-1</f>
        <v>5.9261675637471978E-3</v>
      </c>
      <c r="AE204" s="2">
        <f>(Table2[[#This Row],[Close Price]]/Table2[[#This Row],[Current Week Low]])-1</f>
        <v>2.1719808910121152E-2</v>
      </c>
      <c r="AF204" s="2">
        <f>(Table2[[#This Row],[Current Week High]]/Table2[[#This Row],[Close Price]])-1</f>
        <v>2.3215353667155991E-2</v>
      </c>
      <c r="AG204" s="2">
        <f>(Table2[[#This Row],[Close Price]]/Table2[[#This Row],[Current Month Low]])-1</f>
        <v>7.4357476635513953E-2</v>
      </c>
      <c r="AH204" s="2">
        <f>(Table2[[#This Row],[Current Month High]]/Table2[[#This Row],[Close Price]])-1</f>
        <v>3.109878758223239E-2</v>
      </c>
      <c r="AI204">
        <v>42.880443647039598</v>
      </c>
      <c r="AJ204">
        <v>355.836431226765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0.11</v>
      </c>
      <c r="AM204" t="s">
        <v>10340</v>
      </c>
      <c r="AN204">
        <v>0.93</v>
      </c>
      <c r="AO204" t="s">
        <v>10340</v>
      </c>
      <c r="AP204">
        <v>0.224726499480981</v>
      </c>
      <c r="AQ204">
        <f>(Table2[[#This Row],[Sharpe Ratio]]-AVERAGE(Table2[Sharpe Ratio]))/_xlfn.STDEV.P(Table2[Sharpe Ratio])</f>
        <v>1.8259108643774591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7</v>
      </c>
      <c r="AT204">
        <f>_xlfn.RANK.AVG(Table2[[#This Row],[6M Return vs Nifty Z-Score]],Table2[6M Return vs Nifty Z-Score])</f>
        <v>689</v>
      </c>
      <c r="AU204">
        <f>_xlfn.RANK.AVG(Table2[[#This Row],[Sharpe Ratio Z-Score]],Table2[Sharpe Ratio Z-Score])</f>
        <v>26</v>
      </c>
      <c r="AV204">
        <f>(Table2[[#This Row],[Rank 1Y]]+Table2[[#This Row],[Rank 6M]]+Table2[[#This Row],[Rank Sharpe]])/3</f>
        <v>240.66666666666666</v>
      </c>
    </row>
    <row r="205" spans="1:48" x14ac:dyDescent="0.3">
      <c r="A205" t="s">
        <v>1157</v>
      </c>
      <c r="B205" t="s">
        <v>1158</v>
      </c>
      <c r="C205" t="s">
        <v>10308</v>
      </c>
      <c r="D205" t="s">
        <v>394</v>
      </c>
      <c r="E205">
        <v>10496.969478700001</v>
      </c>
      <c r="F205">
        <v>192.37</v>
      </c>
      <c r="G205">
        <v>49.412701013704201</v>
      </c>
      <c r="H205">
        <f>(Table2[[#This Row],[1Y Return vs Nifty]]-AVERAGE(Table2[1Y Return vs Nifty]))/_xlfn.STDEV.P(Table2[1Y Return vs Nifty])</f>
        <v>0.24042853248540788</v>
      </c>
      <c r="I205">
        <v>-11.562910378921501</v>
      </c>
      <c r="J205">
        <f>(Table2[[#This Row],[1M Return vs Nifty]]-AVERAGE(Table2[1M Return vs Nifty]))/_xlfn.STDEV.P(Table2[1M Return vs Nifty])</f>
        <v>-1.3136510965337471</v>
      </c>
      <c r="K205">
        <v>15.340176211390499</v>
      </c>
      <c r="L205">
        <f>(Table2[[#This Row],[6M Return vs Nifty]]-AVERAGE(Table2[6M Return vs Nifty]))/_xlfn.STDEV.P(Table2[6M Return vs Nifty])</f>
        <v>0.24829916362285948</v>
      </c>
      <c r="M205">
        <v>-3.3820278742358001</v>
      </c>
      <c r="N205">
        <f>(Table2[[#This Row],[1W Return vs Nifty]]-AVERAGE(Table2[1W Return vs Nifty]))/_xlfn.STDEV.P(Table2[1W Return vs Nifty])</f>
        <v>-0.70390114452643049</v>
      </c>
      <c r="O205">
        <v>199.96</v>
      </c>
      <c r="P205">
        <v>196.14370764418399</v>
      </c>
      <c r="Q205">
        <v>165.277153874937</v>
      </c>
      <c r="R205">
        <v>35.987331408032603</v>
      </c>
      <c r="S205" s="2">
        <f>(Table2[[#This Row],[Close Price]]-Table2[[#This Row],[20D EMA]])/Table2[[#This Row],[20D EMA]]</f>
        <v>-3.7957591518303677E-2</v>
      </c>
      <c r="T205" s="2">
        <f>(Table2[[#This Row],[Close Price]]-Table2[[#This Row],[50D EMA]])/Table2[[#This Row],[50D EMA]]</f>
        <v>-1.9239503981589405E-2</v>
      </c>
      <c r="U205" s="2">
        <f>(Table2[[#This Row],[Close Price]]-Table2[[#This Row],[200D EMA]])/Table2[[#This Row],[200D EMA]]</f>
        <v>0.16392372139687134</v>
      </c>
      <c r="V205">
        <v>0.24824731818660101</v>
      </c>
      <c r="W205">
        <v>190.44</v>
      </c>
      <c r="X205">
        <v>194.5</v>
      </c>
      <c r="Y205">
        <v>188.3</v>
      </c>
      <c r="Z205">
        <v>195.4</v>
      </c>
      <c r="AA205">
        <v>185.21</v>
      </c>
      <c r="AB205">
        <v>221.4</v>
      </c>
      <c r="AC205" s="2">
        <f>(Table2[[#This Row],[Close Price]]/Table2[[#This Row],[Day Low]])-1</f>
        <v>1.0134425540852865E-2</v>
      </c>
      <c r="AD205" s="2">
        <f>(Table2[[#This Row],[Day High]]/Table2[[#This Row],[Close Price]])-1</f>
        <v>1.1072412538337462E-2</v>
      </c>
      <c r="AE205" s="2">
        <f>(Table2[[#This Row],[Close Price]]/Table2[[#This Row],[Current Week Low]])-1</f>
        <v>2.1614445034519258E-2</v>
      </c>
      <c r="AF205" s="2">
        <f>(Table2[[#This Row],[Current Week High]]/Table2[[#This Row],[Close Price]])-1</f>
        <v>1.5750896709466167E-2</v>
      </c>
      <c r="AG205" s="2">
        <f>(Table2[[#This Row],[Close Price]]/Table2[[#This Row],[Current Month Low]])-1</f>
        <v>3.8658819718157655E-2</v>
      </c>
      <c r="AH205" s="2">
        <f>(Table2[[#This Row],[Current Month High]]/Table2[[#This Row],[Close Price]])-1</f>
        <v>0.15090710609762437</v>
      </c>
      <c r="AI205">
        <v>27.3587357696106</v>
      </c>
      <c r="AJ205">
        <v>77.626962142197598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0.18</v>
      </c>
      <c r="AM205" t="s">
        <v>10340</v>
      </c>
      <c r="AN205">
        <v>-9.19</v>
      </c>
      <c r="AO205" t="s">
        <v>10339</v>
      </c>
      <c r="AP205">
        <v>9.5991974296630006E-2</v>
      </c>
      <c r="AQ205">
        <f>(Table2[[#This Row],[Sharpe Ratio]]-AVERAGE(Table2[Sharpe Ratio]))/_xlfn.STDEV.P(Table2[Sharpe Ratio])</f>
        <v>0.35199544841560243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-1.1768290965363077</v>
      </c>
      <c r="AS205">
        <f>_xlfn.RANK.AVG(Table2[[#This Row],[1Y Return vs Nifty Z-Score]],Table2[1Y Return vs Nifty Z-Score])</f>
        <v>225</v>
      </c>
      <c r="AT205">
        <f>_xlfn.RANK.AVG(Table2[[#This Row],[6M Return vs Nifty Z-Score]],Table2[6M Return vs Nifty Z-Score])</f>
        <v>247</v>
      </c>
      <c r="AU205">
        <f>_xlfn.RANK.AVG(Table2[[#This Row],[Sharpe Ratio Z-Score]],Table2[Sharpe Ratio Z-Score])</f>
        <v>250</v>
      </c>
      <c r="AV205">
        <f>(Table2[[#This Row],[Rank 1Y]]+Table2[[#This Row],[Rank 6M]]+Table2[[#This Row],[Rank Sharpe]])/3</f>
        <v>240.66666666666666</v>
      </c>
    </row>
    <row r="206" spans="1:48" x14ac:dyDescent="0.3">
      <c r="A206" t="s">
        <v>1797</v>
      </c>
      <c r="B206" t="s">
        <v>1798</v>
      </c>
      <c r="C206" t="s">
        <v>10293</v>
      </c>
      <c r="D206" t="s">
        <v>297</v>
      </c>
      <c r="E206">
        <v>4167.2246463000001</v>
      </c>
      <c r="F206">
        <v>2529.4</v>
      </c>
      <c r="G206">
        <v>89.578826585650802</v>
      </c>
      <c r="H206">
        <f>(Table2[[#This Row],[1Y Return vs Nifty]]-AVERAGE(Table2[1Y Return vs Nifty]))/_xlfn.STDEV.P(Table2[1Y Return vs Nifty])</f>
        <v>0.85156460267590683</v>
      </c>
      <c r="I206">
        <v>9.6551262667467093</v>
      </c>
      <c r="J206">
        <f>(Table2[[#This Row],[1M Return vs Nifty]]-AVERAGE(Table2[1M Return vs Nifty]))/_xlfn.STDEV.P(Table2[1M Return vs Nifty])</f>
        <v>0.52151941876290508</v>
      </c>
      <c r="K206">
        <v>34.636288920142</v>
      </c>
      <c r="L206">
        <f>(Table2[[#This Row],[6M Return vs Nifty]]-AVERAGE(Table2[6M Return vs Nifty]))/_xlfn.STDEV.P(Table2[6M Return vs Nifty])</f>
        <v>0.89831896320529148</v>
      </c>
      <c r="M206">
        <v>-1.2682651456184699</v>
      </c>
      <c r="N206">
        <f>(Table2[[#This Row],[1W Return vs Nifty]]-AVERAGE(Table2[1W Return vs Nifty]))/_xlfn.STDEV.P(Table2[1W Return vs Nifty])</f>
        <v>-0.26001997673564747</v>
      </c>
      <c r="O206">
        <v>2439.1</v>
      </c>
      <c r="P206">
        <v>2307.4226119722098</v>
      </c>
      <c r="Q206">
        <v>1823.20566127389</v>
      </c>
      <c r="R206">
        <v>52.975306326477998</v>
      </c>
      <c r="S206" s="2">
        <f>(Table2[[#This Row],[Close Price]]-Table2[[#This Row],[20D EMA]])/Table2[[#This Row],[20D EMA]]</f>
        <v>3.7021852322578076E-2</v>
      </c>
      <c r="T206" s="2">
        <f>(Table2[[#This Row],[Close Price]]-Table2[[#This Row],[50D EMA]])/Table2[[#This Row],[50D EMA]]</f>
        <v>9.6201444363094316E-2</v>
      </c>
      <c r="U206" s="2">
        <f>(Table2[[#This Row],[Close Price]]-Table2[[#This Row],[200D EMA]])/Table2[[#This Row],[200D EMA]]</f>
        <v>0.3873366311470785</v>
      </c>
      <c r="V206">
        <v>0.478310262853266</v>
      </c>
      <c r="W206">
        <v>2454.4</v>
      </c>
      <c r="X206">
        <v>2552.9</v>
      </c>
      <c r="Y206">
        <v>2376</v>
      </c>
      <c r="Z206">
        <v>2552.9</v>
      </c>
      <c r="AA206">
        <v>2332</v>
      </c>
      <c r="AB206">
        <v>2750</v>
      </c>
      <c r="AC206" s="2">
        <f>(Table2[[#This Row],[Close Price]]/Table2[[#This Row],[Day Low]])-1</f>
        <v>3.055736636245121E-2</v>
      </c>
      <c r="AD206" s="2">
        <f>(Table2[[#This Row],[Day High]]/Table2[[#This Row],[Close Price]])-1</f>
        <v>9.2907408871669706E-3</v>
      </c>
      <c r="AE206" s="2">
        <f>(Table2[[#This Row],[Close Price]]/Table2[[#This Row],[Current Week Low]])-1</f>
        <v>6.456228956228971E-2</v>
      </c>
      <c r="AF206" s="2">
        <f>(Table2[[#This Row],[Current Week High]]/Table2[[#This Row],[Close Price]])-1</f>
        <v>9.2907408871669706E-3</v>
      </c>
      <c r="AG206" s="2">
        <f>(Table2[[#This Row],[Close Price]]/Table2[[#This Row],[Current Month Low]])-1</f>
        <v>8.4648370497427239E-2</v>
      </c>
      <c r="AH206" s="2">
        <f>(Table2[[#This Row],[Current Month High]]/Table2[[#This Row],[Close Price]])-1</f>
        <v>8.7214359136554176E-2</v>
      </c>
      <c r="AI206">
        <v>10.0616747054637</v>
      </c>
      <c r="AJ206">
        <v>128.23370178208799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0.28999999999999998</v>
      </c>
      <c r="AM206" t="s">
        <v>10340</v>
      </c>
      <c r="AN206">
        <v>-2.54</v>
      </c>
      <c r="AO206" t="s">
        <v>10339</v>
      </c>
      <c r="AP206">
        <v>1.5142193597855E-2</v>
      </c>
      <c r="AQ206">
        <f>(Table2[[#This Row],[Sharpe Ratio]]-AVERAGE(Table2[Sharpe Ratio]))/_xlfn.STDEV.P(Table2[Sharpe Ratio])</f>
        <v>-0.57367494170244548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1.4377080662060104</v>
      </c>
      <c r="AS206">
        <f>_xlfn.RANK.AVG(Table2[[#This Row],[1Y Return vs Nifty Z-Score]],Table2[1Y Return vs Nifty Z-Score])</f>
        <v>117</v>
      </c>
      <c r="AT206">
        <f>_xlfn.RANK.AVG(Table2[[#This Row],[6M Return vs Nifty Z-Score]],Table2[6M Return vs Nifty Z-Score])</f>
        <v>120</v>
      </c>
      <c r="AU206">
        <f>_xlfn.RANK.AVG(Table2[[#This Row],[Sharpe Ratio Z-Score]],Table2[Sharpe Ratio Z-Score])</f>
        <v>491</v>
      </c>
      <c r="AV206">
        <f>(Table2[[#This Row],[Rank 1Y]]+Table2[[#This Row],[Rank 6M]]+Table2[[#This Row],[Rank Sharpe]])/3</f>
        <v>242.66666666666666</v>
      </c>
    </row>
    <row r="207" spans="1:48" x14ac:dyDescent="0.3">
      <c r="A207" t="s">
        <v>796</v>
      </c>
      <c r="B207" t="s">
        <v>797</v>
      </c>
      <c r="C207" t="s">
        <v>10308</v>
      </c>
      <c r="D207" t="s">
        <v>394</v>
      </c>
      <c r="E207">
        <v>20246.963828895001</v>
      </c>
      <c r="F207">
        <v>523.75</v>
      </c>
      <c r="G207">
        <v>72.908483910582902</v>
      </c>
      <c r="H207">
        <f>(Table2[[#This Row],[1Y Return vs Nifty]]-AVERAGE(Table2[1Y Return vs Nifty]))/_xlfn.STDEV.P(Table2[1Y Return vs Nifty])</f>
        <v>0.59792182368988711</v>
      </c>
      <c r="I207">
        <v>3.4788156030445698</v>
      </c>
      <c r="J207">
        <f>(Table2[[#This Row],[1M Return vs Nifty]]-AVERAGE(Table2[1M Return vs Nifty]))/_xlfn.STDEV.P(Table2[1M Return vs Nifty])</f>
        <v>-1.2676247528984684E-2</v>
      </c>
      <c r="K207">
        <v>30.790306931055699</v>
      </c>
      <c r="L207">
        <f>(Table2[[#This Row],[6M Return vs Nifty]]-AVERAGE(Table2[6M Return vs Nifty]))/_xlfn.STDEV.P(Table2[6M Return vs Nifty])</f>
        <v>0.76876103205734081</v>
      </c>
      <c r="M207">
        <v>-0.49344501128495499</v>
      </c>
      <c r="N207">
        <f>(Table2[[#This Row],[1W Return vs Nifty]]-AVERAGE(Table2[1W Return vs Nifty]))/_xlfn.STDEV.P(Table2[1W Return vs Nifty])</f>
        <v>-9.7311049475517081E-2</v>
      </c>
      <c r="O207">
        <v>505.23</v>
      </c>
      <c r="P207">
        <v>488.34872497651099</v>
      </c>
      <c r="Q207">
        <v>410.95650414763099</v>
      </c>
      <c r="R207">
        <v>51.4651825267999</v>
      </c>
      <c r="S207" s="2">
        <f>(Table2[[#This Row],[Close Price]]-Table2[[#This Row],[20D EMA]])/Table2[[#This Row],[20D EMA]]</f>
        <v>3.6656572254220809E-2</v>
      </c>
      <c r="T207" s="2">
        <f>(Table2[[#This Row],[Close Price]]-Table2[[#This Row],[50D EMA]])/Table2[[#This Row],[50D EMA]]</f>
        <v>7.2491793697611814E-2</v>
      </c>
      <c r="U207" s="2">
        <f>(Table2[[#This Row],[Close Price]]-Table2[[#This Row],[200D EMA]])/Table2[[#This Row],[200D EMA]]</f>
        <v>0.27446577609549</v>
      </c>
      <c r="V207">
        <v>0.66795093644085402</v>
      </c>
      <c r="W207">
        <v>503</v>
      </c>
      <c r="X207">
        <v>525.95000000000005</v>
      </c>
      <c r="Y207">
        <v>491.25</v>
      </c>
      <c r="Z207">
        <v>525.95000000000005</v>
      </c>
      <c r="AA207">
        <v>481.2</v>
      </c>
      <c r="AB207">
        <v>538.5</v>
      </c>
      <c r="AC207" s="2">
        <f>(Table2[[#This Row],[Close Price]]/Table2[[#This Row],[Day Low]])-1</f>
        <v>4.1252485089463331E-2</v>
      </c>
      <c r="AD207" s="2">
        <f>(Table2[[#This Row],[Day High]]/Table2[[#This Row],[Close Price]])-1</f>
        <v>4.2004773269690432E-3</v>
      </c>
      <c r="AE207" s="2">
        <f>(Table2[[#This Row],[Close Price]]/Table2[[#This Row],[Current Week Low]])-1</f>
        <v>6.61577608142494E-2</v>
      </c>
      <c r="AF207" s="2">
        <f>(Table2[[#This Row],[Current Week High]]/Table2[[#This Row],[Close Price]])-1</f>
        <v>4.2004773269690432E-3</v>
      </c>
      <c r="AG207" s="2">
        <f>(Table2[[#This Row],[Close Price]]/Table2[[#This Row],[Current Month Low]])-1</f>
        <v>8.8424771404821412E-2</v>
      </c>
      <c r="AH207" s="2">
        <f>(Table2[[#This Row],[Current Month High]]/Table2[[#This Row],[Close Price]])-1</f>
        <v>2.8162291169451015E-2</v>
      </c>
      <c r="AI207">
        <v>9.6610978520286395</v>
      </c>
      <c r="AJ207">
        <v>102.689628482972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0.27</v>
      </c>
      <c r="AM207" t="s">
        <v>10340</v>
      </c>
      <c r="AN207">
        <v>-0.32</v>
      </c>
      <c r="AO207" t="s">
        <v>10339</v>
      </c>
      <c r="AP207">
        <v>3.6113173355370003E-2</v>
      </c>
      <c r="AQ207">
        <f>(Table2[[#This Row],[Sharpe Ratio]]-AVERAGE(Table2[Sharpe Ratio]))/_xlfn.STDEV.P(Table2[Sharpe Ratio])</f>
        <v>-0.33357268235778004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0.92312287638494606</v>
      </c>
      <c r="AS207">
        <f>_xlfn.RANK.AVG(Table2[[#This Row],[1Y Return vs Nifty Z-Score]],Table2[1Y Return vs Nifty Z-Score])</f>
        <v>150</v>
      </c>
      <c r="AT207">
        <f>_xlfn.RANK.AVG(Table2[[#This Row],[6M Return vs Nifty Z-Score]],Table2[6M Return vs Nifty Z-Score])</f>
        <v>148</v>
      </c>
      <c r="AU207">
        <f>_xlfn.RANK.AVG(Table2[[#This Row],[Sharpe Ratio Z-Score]],Table2[Sharpe Ratio Z-Score])</f>
        <v>431</v>
      </c>
      <c r="AV207">
        <f>(Table2[[#This Row],[Rank 1Y]]+Table2[[#This Row],[Rank 6M]]+Table2[[#This Row],[Rank Sharpe]])/3</f>
        <v>243</v>
      </c>
    </row>
    <row r="208" spans="1:48" x14ac:dyDescent="0.3">
      <c r="A208" t="s">
        <v>1117</v>
      </c>
      <c r="B208" t="s">
        <v>1118</v>
      </c>
      <c r="C208" t="s">
        <v>6499</v>
      </c>
      <c r="D208" t="s">
        <v>80</v>
      </c>
      <c r="E208">
        <v>11298.85194846</v>
      </c>
      <c r="F208">
        <v>363.85</v>
      </c>
      <c r="G208">
        <v>20.786625169001599</v>
      </c>
      <c r="H208">
        <f>(Table2[[#This Row],[1Y Return vs Nifty]]-AVERAGE(Table2[1Y Return vs Nifty]))/_xlfn.STDEV.P(Table2[1Y Return vs Nifty])</f>
        <v>-0.19512324771729664</v>
      </c>
      <c r="I208">
        <v>6.9239039201397503</v>
      </c>
      <c r="J208">
        <f>(Table2[[#This Row],[1M Return vs Nifty]]-AVERAGE(Table2[1M Return vs Nifty]))/_xlfn.STDEV.P(Table2[1M Return vs Nifty])</f>
        <v>0.28529309844331474</v>
      </c>
      <c r="K208">
        <v>37.575928761966303</v>
      </c>
      <c r="L208">
        <f>(Table2[[#This Row],[6M Return vs Nifty]]-AVERAGE(Table2[6M Return vs Nifty]))/_xlfn.STDEV.P(Table2[6M Return vs Nifty])</f>
        <v>0.99734533860371744</v>
      </c>
      <c r="M208">
        <v>-2.7862382382024902</v>
      </c>
      <c r="N208">
        <f>(Table2[[#This Row],[1W Return vs Nifty]]-AVERAGE(Table2[1W Return vs Nifty]))/_xlfn.STDEV.P(Table2[1W Return vs Nifty])</f>
        <v>-0.57878785918947995</v>
      </c>
      <c r="O208">
        <v>357.09</v>
      </c>
      <c r="P208">
        <v>320.99177859100598</v>
      </c>
      <c r="Q208">
        <v>261.19448648454397</v>
      </c>
      <c r="R208">
        <v>57.190399518695003</v>
      </c>
      <c r="S208" s="2">
        <f>(Table2[[#This Row],[Close Price]]-Table2[[#This Row],[20D EMA]])/Table2[[#This Row],[20D EMA]]</f>
        <v>1.8930801758660416E-2</v>
      </c>
      <c r="T208" s="2">
        <f>(Table2[[#This Row],[Close Price]]-Table2[[#This Row],[50D EMA]])/Table2[[#This Row],[50D EMA]]</f>
        <v>0.13351812808764227</v>
      </c>
      <c r="U208" s="2">
        <f>(Table2[[#This Row],[Close Price]]-Table2[[#This Row],[200D EMA]])/Table2[[#This Row],[200D EMA]]</f>
        <v>0.39302327892564698</v>
      </c>
      <c r="V208">
        <v>0.116658327825648</v>
      </c>
      <c r="W208">
        <v>362.6</v>
      </c>
      <c r="X208">
        <v>368.2</v>
      </c>
      <c r="Y208">
        <v>362.6</v>
      </c>
      <c r="Z208">
        <v>368.4</v>
      </c>
      <c r="AA208">
        <v>359</v>
      </c>
      <c r="AB208">
        <v>375.45</v>
      </c>
      <c r="AC208" s="2">
        <f>(Table2[[#This Row],[Close Price]]/Table2[[#This Row],[Day Low]])-1</f>
        <v>3.4473248758963848E-3</v>
      </c>
      <c r="AD208" s="2">
        <f>(Table2[[#This Row],[Day High]]/Table2[[#This Row],[Close Price]])-1</f>
        <v>1.1955476157757161E-2</v>
      </c>
      <c r="AE208" s="2">
        <f>(Table2[[#This Row],[Close Price]]/Table2[[#This Row],[Current Week Low]])-1</f>
        <v>3.4473248758963848E-3</v>
      </c>
      <c r="AF208" s="2">
        <f>(Table2[[#This Row],[Current Week High]]/Table2[[#This Row],[Close Price]])-1</f>
        <v>1.250515322248158E-2</v>
      </c>
      <c r="AG208" s="2">
        <f>(Table2[[#This Row],[Close Price]]/Table2[[#This Row],[Current Month Low]])-1</f>
        <v>1.3509749303621144E-2</v>
      </c>
      <c r="AH208" s="2">
        <f>(Table2[[#This Row],[Current Month High]]/Table2[[#This Row],[Close Price]])-1</f>
        <v>3.1881269754019392E-2</v>
      </c>
      <c r="AI208">
        <v>5.8128349594612896</v>
      </c>
      <c r="AJ208">
        <v>110.866415531729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0.67</v>
      </c>
      <c r="AM208" t="s">
        <v>10340</v>
      </c>
      <c r="AN208">
        <v>-2.2000000000000002</v>
      </c>
      <c r="AO208" t="s">
        <v>10339</v>
      </c>
      <c r="AP208">
        <v>8.2585916073252996E-2</v>
      </c>
      <c r="AQ208">
        <f>(Table2[[#This Row],[Sharpe Ratio]]-AVERAGE(Table2[Sharpe Ratio]))/_xlfn.STDEV.P(Table2[Sharpe Ratio])</f>
        <v>0.19850596411120427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0.70723329425145987</v>
      </c>
      <c r="AS208">
        <f>_xlfn.RANK.AVG(Table2[[#This Row],[1Y Return vs Nifty Z-Score]],Table2[1Y Return vs Nifty Z-Score])</f>
        <v>344</v>
      </c>
      <c r="AT208">
        <f>_xlfn.RANK.AVG(Table2[[#This Row],[6M Return vs Nifty Z-Score]],Table2[6M Return vs Nifty Z-Score])</f>
        <v>106</v>
      </c>
      <c r="AU208">
        <f>_xlfn.RANK.AVG(Table2[[#This Row],[Sharpe Ratio Z-Score]],Table2[Sharpe Ratio Z-Score])</f>
        <v>286</v>
      </c>
      <c r="AV208">
        <f>(Table2[[#This Row],[Rank 1Y]]+Table2[[#This Row],[Rank 6M]]+Table2[[#This Row],[Rank Sharpe]])/3</f>
        <v>245.33333333333334</v>
      </c>
    </row>
    <row r="209" spans="1:48" x14ac:dyDescent="0.3">
      <c r="A209" t="s">
        <v>1302</v>
      </c>
      <c r="B209" t="s">
        <v>1303</v>
      </c>
      <c r="C209" t="s">
        <v>10297</v>
      </c>
      <c r="D209" t="s">
        <v>118</v>
      </c>
      <c r="E209">
        <v>8576.1758839399899</v>
      </c>
      <c r="F209">
        <v>1451.15</v>
      </c>
      <c r="G209">
        <v>14.539055271967801</v>
      </c>
      <c r="H209">
        <f>(Table2[[#This Row],[1Y Return vs Nifty]]-AVERAGE(Table2[1Y Return vs Nifty]))/_xlfn.STDEV.P(Table2[1Y Return vs Nifty])</f>
        <v>-0.29018134109188887</v>
      </c>
      <c r="I209">
        <v>1.27913289548702</v>
      </c>
      <c r="J209">
        <f>(Table2[[#This Row],[1M Return vs Nifty]]-AVERAGE(Table2[1M Return vs Nifty]))/_xlfn.STDEV.P(Table2[1M Return vs Nifty])</f>
        <v>-0.20292914016604491</v>
      </c>
      <c r="K209">
        <v>18.352819293299699</v>
      </c>
      <c r="L209">
        <f>(Table2[[#This Row],[6M Return vs Nifty]]-AVERAGE(Table2[6M Return vs Nifty]))/_xlfn.STDEV.P(Table2[6M Return vs Nifty])</f>
        <v>0.34978476758224486</v>
      </c>
      <c r="M209">
        <v>0.44762796827707502</v>
      </c>
      <c r="N209">
        <f>(Table2[[#This Row],[1W Return vs Nifty]]-AVERAGE(Table2[1W Return vs Nifty]))/_xlfn.STDEV.P(Table2[1W Return vs Nifty])</f>
        <v>0.10031026699910472</v>
      </c>
      <c r="O209">
        <v>1420.24</v>
      </c>
      <c r="P209">
        <v>1389.39507245155</v>
      </c>
      <c r="Q209">
        <v>1220.7121668677501</v>
      </c>
      <c r="R209">
        <v>60.299903871634498</v>
      </c>
      <c r="S209" s="2">
        <f>(Table2[[#This Row],[Close Price]]-Table2[[#This Row],[20D EMA]])/Table2[[#This Row],[20D EMA]]</f>
        <v>2.1763927223567906E-2</v>
      </c>
      <c r="T209" s="2">
        <f>(Table2[[#This Row],[Close Price]]-Table2[[#This Row],[50D EMA]])/Table2[[#This Row],[50D EMA]]</f>
        <v>4.4447348902342906E-2</v>
      </c>
      <c r="U209" s="2">
        <f>(Table2[[#This Row],[Close Price]]-Table2[[#This Row],[200D EMA]])/Table2[[#This Row],[200D EMA]]</f>
        <v>0.18877327463978272</v>
      </c>
      <c r="V209">
        <v>0.849720318274922</v>
      </c>
      <c r="W209">
        <v>1441</v>
      </c>
      <c r="X209">
        <v>1474</v>
      </c>
      <c r="Y209">
        <v>1441</v>
      </c>
      <c r="Z209">
        <v>1508</v>
      </c>
      <c r="AA209">
        <v>1314.2</v>
      </c>
      <c r="AB209">
        <v>1508</v>
      </c>
      <c r="AC209" s="2">
        <f>(Table2[[#This Row],[Close Price]]/Table2[[#This Row],[Day Low]])-1</f>
        <v>7.0437196391395229E-3</v>
      </c>
      <c r="AD209" s="2">
        <f>(Table2[[#This Row],[Day High]]/Table2[[#This Row],[Close Price]])-1</f>
        <v>1.5746132377769229E-2</v>
      </c>
      <c r="AE209" s="2">
        <f>(Table2[[#This Row],[Close Price]]/Table2[[#This Row],[Current Week Low]])-1</f>
        <v>7.0437196391395229E-3</v>
      </c>
      <c r="AF209" s="2">
        <f>(Table2[[#This Row],[Current Week High]]/Table2[[#This Row],[Close Price]])-1</f>
        <v>3.9175826068979624E-2</v>
      </c>
      <c r="AG209" s="2">
        <f>(Table2[[#This Row],[Close Price]]/Table2[[#This Row],[Current Month Low]])-1</f>
        <v>0.10420788312281237</v>
      </c>
      <c r="AH209" s="2">
        <f>(Table2[[#This Row],[Current Month High]]/Table2[[#This Row],[Close Price]])-1</f>
        <v>3.9175826068979624E-2</v>
      </c>
      <c r="AI209">
        <v>7.9109671639733898</v>
      </c>
      <c r="AJ209">
        <v>58.077342047930202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-0.02</v>
      </c>
      <c r="AM209" t="s">
        <v>10339</v>
      </c>
      <c r="AN209">
        <v>4.03</v>
      </c>
      <c r="AO209" t="s">
        <v>10340</v>
      </c>
      <c r="AP209">
        <v>0.14550194767592201</v>
      </c>
      <c r="AQ209">
        <f>(Table2[[#This Row],[Sharpe Ratio]]-AVERAGE(Table2[Sharpe Ratio]))/_xlfn.STDEV.P(Table2[Sharpe Ratio])</f>
        <v>0.91884814704559115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0.87583270036900696</v>
      </c>
      <c r="AS209">
        <f>_xlfn.RANK.AVG(Table2[[#This Row],[1Y Return vs Nifty Z-Score]],Table2[1Y Return vs Nifty Z-Score])</f>
        <v>381</v>
      </c>
      <c r="AT209">
        <f>_xlfn.RANK.AVG(Table2[[#This Row],[6M Return vs Nifty Z-Score]],Table2[6M Return vs Nifty Z-Score])</f>
        <v>224</v>
      </c>
      <c r="AU209">
        <f>_xlfn.RANK.AVG(Table2[[#This Row],[Sharpe Ratio Z-Score]],Table2[Sharpe Ratio Z-Score])</f>
        <v>132</v>
      </c>
      <c r="AV209">
        <f>(Table2[[#This Row],[Rank 1Y]]+Table2[[#This Row],[Rank 6M]]+Table2[[#This Row],[Rank Sharpe]])/3</f>
        <v>245.66666666666666</v>
      </c>
    </row>
    <row r="210" spans="1:48" x14ac:dyDescent="0.3">
      <c r="A210" t="s">
        <v>900</v>
      </c>
      <c r="B210" t="s">
        <v>901</v>
      </c>
      <c r="C210" t="s">
        <v>10300</v>
      </c>
      <c r="D210" t="s">
        <v>729</v>
      </c>
      <c r="E210">
        <v>16698.644793799998</v>
      </c>
      <c r="F210">
        <v>927.1</v>
      </c>
      <c r="G210">
        <v>15.0719543950317</v>
      </c>
      <c r="H210">
        <f>(Table2[[#This Row],[1Y Return vs Nifty]]-AVERAGE(Table2[1Y Return vs Nifty]))/_xlfn.STDEV.P(Table2[1Y Return vs Nifty])</f>
        <v>-0.2820731685649201</v>
      </c>
      <c r="I210">
        <v>7.3304937617018302</v>
      </c>
      <c r="J210">
        <f>(Table2[[#This Row],[1M Return vs Nifty]]-AVERAGE(Table2[1M Return vs Nifty]))/_xlfn.STDEV.P(Table2[1M Return vs Nifty])</f>
        <v>0.32045948549007292</v>
      </c>
      <c r="K210">
        <v>10.0302011027088</v>
      </c>
      <c r="L210">
        <f>(Table2[[#This Row],[6M Return vs Nifty]]-AVERAGE(Table2[6M Return vs Nifty]))/_xlfn.STDEV.P(Table2[6M Return vs Nifty])</f>
        <v>6.942432971045405E-2</v>
      </c>
      <c r="M210">
        <v>-3.1753749599445</v>
      </c>
      <c r="N210">
        <f>(Table2[[#This Row],[1W Return vs Nifty]]-AVERAGE(Table2[1W Return vs Nifty]))/_xlfn.STDEV.P(Table2[1W Return vs Nifty])</f>
        <v>-0.66050491292431801</v>
      </c>
      <c r="O210">
        <v>909.34</v>
      </c>
      <c r="P210">
        <v>872.41086367270805</v>
      </c>
      <c r="Q210">
        <v>753.94556808681705</v>
      </c>
      <c r="R210">
        <v>54.848521949624001</v>
      </c>
      <c r="S210" s="2">
        <f>(Table2[[#This Row],[Close Price]]-Table2[[#This Row],[20D EMA]])/Table2[[#This Row],[20D EMA]]</f>
        <v>1.9530648602282964E-2</v>
      </c>
      <c r="T210" s="2">
        <f>(Table2[[#This Row],[Close Price]]-Table2[[#This Row],[50D EMA]])/Table2[[#This Row],[50D EMA]]</f>
        <v>6.26873628063956E-2</v>
      </c>
      <c r="U210" s="2">
        <f>(Table2[[#This Row],[Close Price]]-Table2[[#This Row],[200D EMA]])/Table2[[#This Row],[200D EMA]]</f>
        <v>0.22966436735290177</v>
      </c>
      <c r="V210">
        <v>1.0061735299707999</v>
      </c>
      <c r="W210">
        <v>916.6</v>
      </c>
      <c r="X210">
        <v>943.65</v>
      </c>
      <c r="Y210">
        <v>915</v>
      </c>
      <c r="Z210">
        <v>975</v>
      </c>
      <c r="AA210">
        <v>835</v>
      </c>
      <c r="AB210">
        <v>975</v>
      </c>
      <c r="AC210" s="2">
        <f>(Table2[[#This Row],[Close Price]]/Table2[[#This Row],[Day Low]])-1</f>
        <v>1.1455378572987174E-2</v>
      </c>
      <c r="AD210" s="2">
        <f>(Table2[[#This Row],[Day High]]/Table2[[#This Row],[Close Price]])-1</f>
        <v>1.7851364469852138E-2</v>
      </c>
      <c r="AE210" s="2">
        <f>(Table2[[#This Row],[Close Price]]/Table2[[#This Row],[Current Week Low]])-1</f>
        <v>1.3224043715847067E-2</v>
      </c>
      <c r="AF210" s="2">
        <f>(Table2[[#This Row],[Current Week High]]/Table2[[#This Row],[Close Price]])-1</f>
        <v>5.1666486894617503E-2</v>
      </c>
      <c r="AG210" s="2">
        <f>(Table2[[#This Row],[Close Price]]/Table2[[#This Row],[Current Month Low]])-1</f>
        <v>0.11029940119760484</v>
      </c>
      <c r="AH210" s="2">
        <f>(Table2[[#This Row],[Current Month High]]/Table2[[#This Row],[Close Price]])-1</f>
        <v>5.1666486894617503E-2</v>
      </c>
      <c r="AI210">
        <v>7.6960414194800997</v>
      </c>
      <c r="AJ210">
        <v>58.886032562125102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0.27</v>
      </c>
      <c r="AM210" t="s">
        <v>10340</v>
      </c>
      <c r="AN210">
        <v>4.5</v>
      </c>
      <c r="AO210" t="s">
        <v>10340</v>
      </c>
      <c r="AP210">
        <v>0.18205916477300699</v>
      </c>
      <c r="AQ210">
        <f>(Table2[[#This Row],[Sharpe Ratio]]-AVERAGE(Table2[Sharpe Ratio]))/_xlfn.STDEV.P(Table2[Sharpe Ratio])</f>
        <v>1.3374013344434335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0.78470706815472224</v>
      </c>
      <c r="AS210">
        <f>_xlfn.RANK.AVG(Table2[[#This Row],[1Y Return vs Nifty Z-Score]],Table2[1Y Return vs Nifty Z-Score])</f>
        <v>377</v>
      </c>
      <c r="AT210">
        <f>_xlfn.RANK.AVG(Table2[[#This Row],[6M Return vs Nifty Z-Score]],Table2[6M Return vs Nifty Z-Score])</f>
        <v>294</v>
      </c>
      <c r="AU210">
        <f>_xlfn.RANK.AVG(Table2[[#This Row],[Sharpe Ratio Z-Score]],Table2[Sharpe Ratio Z-Score])</f>
        <v>71</v>
      </c>
      <c r="AV210">
        <f>(Table2[[#This Row],[Rank 1Y]]+Table2[[#This Row],[Rank 6M]]+Table2[[#This Row],[Rank Sharpe]])/3</f>
        <v>247.33333333333334</v>
      </c>
    </row>
    <row r="211" spans="1:48" x14ac:dyDescent="0.3">
      <c r="A211" t="s">
        <v>1889</v>
      </c>
      <c r="B211" t="s">
        <v>1890</v>
      </c>
      <c r="C211" t="s">
        <v>10294</v>
      </c>
      <c r="D211" t="s">
        <v>288</v>
      </c>
      <c r="E211">
        <v>3734.5149907800001</v>
      </c>
      <c r="F211">
        <v>1367.25</v>
      </c>
      <c r="G211">
        <v>48.0832874882948</v>
      </c>
      <c r="H211">
        <f>(Table2[[#This Row],[1Y Return vs Nifty]]-AVERAGE(Table2[1Y Return vs Nifty]))/_xlfn.STDEV.P(Table2[1Y Return vs Nifty])</f>
        <v>0.2202012253700748</v>
      </c>
      <c r="I211">
        <v>1.30189737875847</v>
      </c>
      <c r="J211">
        <f>(Table2[[#This Row],[1M Return vs Nifty]]-AVERAGE(Table2[1M Return vs Nifty]))/_xlfn.STDEV.P(Table2[1M Return vs Nifty])</f>
        <v>-0.20096021584032236</v>
      </c>
      <c r="K211">
        <v>12.279153892726701</v>
      </c>
      <c r="L211">
        <f>(Table2[[#This Row],[6M Return vs Nifty]]-AVERAGE(Table2[6M Return vs Nifty]))/_xlfn.STDEV.P(Table2[6M Return vs Nifty])</f>
        <v>0.14518382924813958</v>
      </c>
      <c r="M211">
        <v>-2.0431967687411499</v>
      </c>
      <c r="N211">
        <f>(Table2[[#This Row],[1W Return vs Nifty]]-AVERAGE(Table2[1W Return vs Nifty]))/_xlfn.STDEV.P(Table2[1W Return vs Nifty])</f>
        <v>-0.4227523161665292</v>
      </c>
      <c r="O211">
        <v>1360.07</v>
      </c>
      <c r="P211">
        <v>1348.57795202637</v>
      </c>
      <c r="Q211">
        <v>1204.0502567349299</v>
      </c>
      <c r="R211">
        <v>67.477101804763706</v>
      </c>
      <c r="S211" s="2">
        <f>(Table2[[#This Row],[Close Price]]-Table2[[#This Row],[20D EMA]])/Table2[[#This Row],[20D EMA]]</f>
        <v>5.2791400442624746E-3</v>
      </c>
      <c r="T211" s="2">
        <f>(Table2[[#This Row],[Close Price]]-Table2[[#This Row],[50D EMA]])/Table2[[#This Row],[50D EMA]]</f>
        <v>1.3845731309468199E-2</v>
      </c>
      <c r="U211" s="2">
        <f>(Table2[[#This Row],[Close Price]]-Table2[[#This Row],[200D EMA]])/Table2[[#This Row],[200D EMA]]</f>
        <v>0.13554230178699117</v>
      </c>
      <c r="V211">
        <v>0.34533002309535799</v>
      </c>
      <c r="W211">
        <v>1365</v>
      </c>
      <c r="X211">
        <v>1372.65</v>
      </c>
      <c r="Y211">
        <v>1360</v>
      </c>
      <c r="Z211">
        <v>1387</v>
      </c>
      <c r="AA211">
        <v>1345.5</v>
      </c>
      <c r="AB211">
        <v>1387</v>
      </c>
      <c r="AC211" s="2">
        <f>(Table2[[#This Row],[Close Price]]/Table2[[#This Row],[Day Low]])-1</f>
        <v>1.6483516483516425E-3</v>
      </c>
      <c r="AD211" s="2">
        <f>(Table2[[#This Row],[Day High]]/Table2[[#This Row],[Close Price]])-1</f>
        <v>3.9495337356008076E-3</v>
      </c>
      <c r="AE211" s="2">
        <f>(Table2[[#This Row],[Close Price]]/Table2[[#This Row],[Current Week Low]])-1</f>
        <v>5.330882352941213E-3</v>
      </c>
      <c r="AF211" s="2">
        <f>(Table2[[#This Row],[Current Week High]]/Table2[[#This Row],[Close Price]])-1</f>
        <v>1.4445053940391306E-2</v>
      </c>
      <c r="AG211" s="2">
        <f>(Table2[[#This Row],[Close Price]]/Table2[[#This Row],[Current Month Low]])-1</f>
        <v>1.6164994425863943E-2</v>
      </c>
      <c r="AH211" s="2">
        <f>(Table2[[#This Row],[Current Month High]]/Table2[[#This Row],[Close Price]])-1</f>
        <v>1.4445053940391306E-2</v>
      </c>
      <c r="AI211">
        <v>3.4924117754616901</v>
      </c>
      <c r="AJ211">
        <v>78.340833496380299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-0.19</v>
      </c>
      <c r="AM211" t="s">
        <v>10339</v>
      </c>
      <c r="AN211">
        <v>0.01</v>
      </c>
      <c r="AO211" t="s">
        <v>10340</v>
      </c>
      <c r="AP211">
        <v>0.10329637165161901</v>
      </c>
      <c r="AQ211">
        <f>(Table2[[#This Row],[Sharpe Ratio]]-AVERAGE(Table2[Sharpe Ratio]))/_xlfn.STDEV.P(Table2[Sharpe Ratio])</f>
        <v>0.43562541365151741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0.17729793626288026</v>
      </c>
      <c r="AS211">
        <f>_xlfn.RANK.AVG(Table2[[#This Row],[1Y Return vs Nifty Z-Score]],Table2[1Y Return vs Nifty Z-Score])</f>
        <v>234</v>
      </c>
      <c r="AT211">
        <f>_xlfn.RANK.AVG(Table2[[#This Row],[6M Return vs Nifty Z-Score]],Table2[6M Return vs Nifty Z-Score])</f>
        <v>277</v>
      </c>
      <c r="AU211">
        <f>_xlfn.RANK.AVG(Table2[[#This Row],[Sharpe Ratio Z-Score]],Table2[Sharpe Ratio Z-Score])</f>
        <v>231</v>
      </c>
      <c r="AV211">
        <f>(Table2[[#This Row],[Rank 1Y]]+Table2[[#This Row],[Rank 6M]]+Table2[[#This Row],[Rank Sharpe]])/3</f>
        <v>247.33333333333334</v>
      </c>
    </row>
    <row r="212" spans="1:48" x14ac:dyDescent="0.3">
      <c r="A212" t="s">
        <v>189</v>
      </c>
      <c r="B212" t="s">
        <v>190</v>
      </c>
      <c r="C212" t="s">
        <v>10301</v>
      </c>
      <c r="D212" t="s">
        <v>92</v>
      </c>
      <c r="E212">
        <v>134939.18906981</v>
      </c>
      <c r="F212">
        <v>424.5</v>
      </c>
      <c r="G212">
        <v>49.6317584594183</v>
      </c>
      <c r="H212">
        <f>(Table2[[#This Row],[1Y Return vs Nifty]]-AVERAGE(Table2[1Y Return vs Nifty]))/_xlfn.STDEV.P(Table2[1Y Return vs Nifty])</f>
        <v>0.24376153771340492</v>
      </c>
      <c r="I212">
        <v>0.67331017456837094</v>
      </c>
      <c r="J212">
        <f>(Table2[[#This Row],[1M Return vs Nifty]]-AVERAGE(Table2[1M Return vs Nifty]))/_xlfn.STDEV.P(Table2[1M Return vs Nifty])</f>
        <v>-0.25532739046097386</v>
      </c>
      <c r="K212">
        <v>0.75353684750574701</v>
      </c>
      <c r="L212">
        <f>(Table2[[#This Row],[6M Return vs Nifty]]-AVERAGE(Table2[6M Return vs Nifty]))/_xlfn.STDEV.P(Table2[6M Return vs Nifty])</f>
        <v>-0.24307464513362234</v>
      </c>
      <c r="M212">
        <v>0.40533264302355598</v>
      </c>
      <c r="N212">
        <f>(Table2[[#This Row],[1W Return vs Nifty]]-AVERAGE(Table2[1W Return vs Nifty]))/_xlfn.STDEV.P(Table2[1W Return vs Nifty])</f>
        <v>9.1428428885749549E-2</v>
      </c>
      <c r="O212">
        <v>425.78</v>
      </c>
      <c r="P212">
        <v>429.76103054395401</v>
      </c>
      <c r="Q212">
        <v>386.15831803782601</v>
      </c>
      <c r="R212">
        <v>48.798230073983902</v>
      </c>
      <c r="S212" s="2">
        <f>(Table2[[#This Row],[Close Price]]-Table2[[#This Row],[20D EMA]])/Table2[[#This Row],[20D EMA]]</f>
        <v>-3.0062473577903443E-3</v>
      </c>
      <c r="T212" s="2">
        <f>(Table2[[#This Row],[Close Price]]-Table2[[#This Row],[50D EMA]])/Table2[[#This Row],[50D EMA]]</f>
        <v>-1.2241758023744158E-2</v>
      </c>
      <c r="U212" s="2">
        <f>(Table2[[#This Row],[Close Price]]-Table2[[#This Row],[200D EMA]])/Table2[[#This Row],[200D EMA]]</f>
        <v>9.9290058432506031E-2</v>
      </c>
      <c r="V212">
        <v>1.01409928260575</v>
      </c>
      <c r="W212">
        <v>421.65</v>
      </c>
      <c r="X212">
        <v>427.3</v>
      </c>
      <c r="Y212">
        <v>415.05</v>
      </c>
      <c r="Z212">
        <v>427.3</v>
      </c>
      <c r="AA212">
        <v>403.1</v>
      </c>
      <c r="AB212">
        <v>471</v>
      </c>
      <c r="AC212" s="2">
        <f>(Table2[[#This Row],[Close Price]]/Table2[[#This Row],[Day Low]])-1</f>
        <v>6.7591604411241235E-3</v>
      </c>
      <c r="AD212" s="2">
        <f>(Table2[[#This Row],[Day High]]/Table2[[#This Row],[Close Price]])-1</f>
        <v>6.5959952885747963E-3</v>
      </c>
      <c r="AE212" s="2">
        <f>(Table2[[#This Row],[Close Price]]/Table2[[#This Row],[Current Week Low]])-1</f>
        <v>2.2768341163715178E-2</v>
      </c>
      <c r="AF212" s="2">
        <f>(Table2[[#This Row],[Current Week High]]/Table2[[#This Row],[Close Price]])-1</f>
        <v>6.5959952885747963E-3</v>
      </c>
      <c r="AG212" s="2">
        <f>(Table2[[#This Row],[Close Price]]/Table2[[#This Row],[Current Month Low]])-1</f>
        <v>5.3088563631852992E-2</v>
      </c>
      <c r="AH212" s="2">
        <f>(Table2[[#This Row],[Current Month High]]/Table2[[#This Row],[Close Price]])-1</f>
        <v>0.10954063604240272</v>
      </c>
      <c r="AI212">
        <v>10.954063604240201</v>
      </c>
      <c r="AJ212">
        <v>84.485006518904797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-0.1</v>
      </c>
      <c r="AM212" t="s">
        <v>10339</v>
      </c>
      <c r="AN212">
        <v>-7.79</v>
      </c>
      <c r="AO212" t="s">
        <v>10339</v>
      </c>
      <c r="AP212">
        <v>0.14806772680807601</v>
      </c>
      <c r="AQ212">
        <f>(Table2[[#This Row],[Sharpe Ratio]]-AVERAGE(Table2[Sharpe Ratio]))/_xlfn.STDEV.P(Table2[Sharpe Ratio])</f>
        <v>0.94822442672984431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223</v>
      </c>
      <c r="AT212">
        <f>_xlfn.RANK.AVG(Table2[[#This Row],[6M Return vs Nifty Z-Score]],Table2[6M Return vs Nifty Z-Score])</f>
        <v>395</v>
      </c>
      <c r="AU212">
        <f>_xlfn.RANK.AVG(Table2[[#This Row],[Sharpe Ratio Z-Score]],Table2[Sharpe Ratio Z-Score])</f>
        <v>127</v>
      </c>
      <c r="AV212">
        <f>(Table2[[#This Row],[Rank 1Y]]+Table2[[#This Row],[Rank 6M]]+Table2[[#This Row],[Rank Sharpe]])/3</f>
        <v>248.33333333333334</v>
      </c>
    </row>
    <row r="213" spans="1:48" x14ac:dyDescent="0.3">
      <c r="A213" t="s">
        <v>236</v>
      </c>
      <c r="B213" t="s">
        <v>237</v>
      </c>
      <c r="C213" t="s">
        <v>10299</v>
      </c>
      <c r="D213" t="s">
        <v>51</v>
      </c>
      <c r="E213">
        <v>113802.2792</v>
      </c>
      <c r="F213">
        <v>3350.75</v>
      </c>
      <c r="G213">
        <v>41.870246217066502</v>
      </c>
      <c r="H213">
        <f>(Table2[[#This Row],[1Y Return vs Nifty]]-AVERAGE(Table2[1Y Return vs Nifty]))/_xlfn.STDEV.P(Table2[1Y Return vs Nifty])</f>
        <v>0.12566849231797755</v>
      </c>
      <c r="I213">
        <v>12.585108105450299</v>
      </c>
      <c r="J213">
        <f>(Table2[[#This Row],[1M Return vs Nifty]]-AVERAGE(Table2[1M Return vs Nifty]))/_xlfn.STDEV.P(Table2[1M Return vs Nifty])</f>
        <v>0.77493665856398963</v>
      </c>
      <c r="K213">
        <v>16.415683493198198</v>
      </c>
      <c r="L213">
        <f>(Table2[[#This Row],[6M Return vs Nifty]]-AVERAGE(Table2[6M Return vs Nifty]))/_xlfn.STDEV.P(Table2[6M Return vs Nifty])</f>
        <v>0.28452931206374305</v>
      </c>
      <c r="M213">
        <v>-3.3326256231442302</v>
      </c>
      <c r="N213">
        <f>(Table2[[#This Row],[1W Return vs Nifty]]-AVERAGE(Table2[1W Return vs Nifty]))/_xlfn.STDEV.P(Table2[1W Return vs Nifty])</f>
        <v>-0.69352688226457115</v>
      </c>
      <c r="O213">
        <v>3253.54</v>
      </c>
      <c r="P213">
        <v>3078.8185569021898</v>
      </c>
      <c r="Q213">
        <v>2643.4202952452301</v>
      </c>
      <c r="R213">
        <v>73.308710630669196</v>
      </c>
      <c r="S213" s="2">
        <f>(Table2[[#This Row],[Close Price]]-Table2[[#This Row],[20D EMA]])/Table2[[#This Row],[20D EMA]]</f>
        <v>2.9878224948824982E-2</v>
      </c>
      <c r="T213" s="2">
        <f>(Table2[[#This Row],[Close Price]]-Table2[[#This Row],[50D EMA]])/Table2[[#This Row],[50D EMA]]</f>
        <v>8.8323309110952944E-2</v>
      </c>
      <c r="U213" s="2">
        <f>(Table2[[#This Row],[Close Price]]-Table2[[#This Row],[200D EMA]])/Table2[[#This Row],[200D EMA]]</f>
        <v>0.26758124919713189</v>
      </c>
      <c r="V213">
        <v>0.77056951897530102</v>
      </c>
      <c r="W213">
        <v>3338</v>
      </c>
      <c r="X213">
        <v>3371.5</v>
      </c>
      <c r="Y213">
        <v>3328.05</v>
      </c>
      <c r="Z213">
        <v>3379.5</v>
      </c>
      <c r="AA213">
        <v>3156.45</v>
      </c>
      <c r="AB213">
        <v>3383.9</v>
      </c>
      <c r="AC213" s="2">
        <f>(Table2[[#This Row],[Close Price]]/Table2[[#This Row],[Day Low]])-1</f>
        <v>3.8196524865188319E-3</v>
      </c>
      <c r="AD213" s="2">
        <f>(Table2[[#This Row],[Day High]]/Table2[[#This Row],[Close Price]])-1</f>
        <v>6.1926434380361606E-3</v>
      </c>
      <c r="AE213" s="2">
        <f>(Table2[[#This Row],[Close Price]]/Table2[[#This Row],[Current Week Low]])-1</f>
        <v>6.8208109854117627E-3</v>
      </c>
      <c r="AF213" s="2">
        <f>(Table2[[#This Row],[Current Week High]]/Table2[[#This Row],[Close Price]])-1</f>
        <v>8.5801686189659332E-3</v>
      </c>
      <c r="AG213" s="2">
        <f>(Table2[[#This Row],[Close Price]]/Table2[[#This Row],[Current Month Low]])-1</f>
        <v>6.155649542999253E-2</v>
      </c>
      <c r="AH213" s="2">
        <f>(Table2[[#This Row],[Current Month High]]/Table2[[#This Row],[Close Price]])-1</f>
        <v>9.8933074684772748E-3</v>
      </c>
      <c r="AI213">
        <v>0.98933074684772704</v>
      </c>
      <c r="AJ213">
        <v>89.088908326514499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0.03</v>
      </c>
      <c r="AM213" t="s">
        <v>10340</v>
      </c>
      <c r="AN213">
        <v>3.8</v>
      </c>
      <c r="AO213" t="s">
        <v>10340</v>
      </c>
      <c r="AP213">
        <v>9.7409038341368007E-2</v>
      </c>
      <c r="AQ213">
        <f>(Table2[[#This Row],[Sharpe Ratio]]-AVERAGE(Table2[Sharpe Ratio]))/_xlfn.STDEV.P(Table2[Sharpe Ratio])</f>
        <v>0.36821978713090531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0.85982736781204439</v>
      </c>
      <c r="AS213">
        <f>_xlfn.RANK.AVG(Table2[[#This Row],[1Y Return vs Nifty Z-Score]],Table2[1Y Return vs Nifty Z-Score])</f>
        <v>258</v>
      </c>
      <c r="AT213">
        <f>_xlfn.RANK.AVG(Table2[[#This Row],[6M Return vs Nifty Z-Score]],Table2[6M Return vs Nifty Z-Score])</f>
        <v>239</v>
      </c>
      <c r="AU213">
        <f>_xlfn.RANK.AVG(Table2[[#This Row],[Sharpe Ratio Z-Score]],Table2[Sharpe Ratio Z-Score])</f>
        <v>248</v>
      </c>
      <c r="AV213">
        <f>(Table2[[#This Row],[Rank 1Y]]+Table2[[#This Row],[Rank 6M]]+Table2[[#This Row],[Rank Sharpe]])/3</f>
        <v>248.33333333333334</v>
      </c>
    </row>
    <row r="214" spans="1:48" x14ac:dyDescent="0.3">
      <c r="A214" t="s">
        <v>331</v>
      </c>
      <c r="B214" t="s">
        <v>332</v>
      </c>
      <c r="C214" t="s">
        <v>10305</v>
      </c>
      <c r="D214" t="s">
        <v>193</v>
      </c>
      <c r="E214">
        <v>76347.109175999998</v>
      </c>
      <c r="F214">
        <v>260.25</v>
      </c>
      <c r="G214">
        <v>11.5592682910083</v>
      </c>
      <c r="H214">
        <f>(Table2[[#This Row],[1Y Return vs Nifty]]-AVERAGE(Table2[1Y Return vs Nifty]))/_xlfn.STDEV.P(Table2[1Y Return vs Nifty])</f>
        <v>-0.33551942833872772</v>
      </c>
      <c r="I214">
        <v>14.8786975789019</v>
      </c>
      <c r="J214">
        <f>(Table2[[#This Row],[1M Return vs Nifty]]-AVERAGE(Table2[1M Return vs Nifty]))/_xlfn.STDEV.P(Table2[1M Return vs Nifty])</f>
        <v>0.97331164707794671</v>
      </c>
      <c r="K214">
        <v>39.615658868506102</v>
      </c>
      <c r="L214">
        <f>(Table2[[#This Row],[6M Return vs Nifty]]-AVERAGE(Table2[6M Return vs Nifty]))/_xlfn.STDEV.P(Table2[6M Return vs Nifty])</f>
        <v>1.0660568441316638</v>
      </c>
      <c r="M214">
        <v>0.60041103159271902</v>
      </c>
      <c r="N214">
        <f>(Table2[[#This Row],[1W Return vs Nifty]]-AVERAGE(Table2[1W Return vs Nifty]))/_xlfn.STDEV.P(Table2[1W Return vs Nifty])</f>
        <v>0.13239405939692153</v>
      </c>
      <c r="O214">
        <v>249.26</v>
      </c>
      <c r="P214">
        <v>238.12194839742</v>
      </c>
      <c r="Q214">
        <v>204.39769455815599</v>
      </c>
      <c r="R214">
        <v>69.376727444736503</v>
      </c>
      <c r="S214" s="2">
        <f>(Table2[[#This Row],[Close Price]]-Table2[[#This Row],[20D EMA]])/Table2[[#This Row],[20D EMA]]</f>
        <v>4.4090507903394083E-2</v>
      </c>
      <c r="T214" s="2">
        <f>(Table2[[#This Row],[Close Price]]-Table2[[#This Row],[50D EMA]])/Table2[[#This Row],[50D EMA]]</f>
        <v>9.2927391832225384E-2</v>
      </c>
      <c r="U214" s="2">
        <f>(Table2[[#This Row],[Close Price]]-Table2[[#This Row],[200D EMA]])/Table2[[#This Row],[200D EMA]]</f>
        <v>0.27325310866435776</v>
      </c>
      <c r="V214">
        <v>0.56076882299577002</v>
      </c>
      <c r="W214">
        <v>258.14999999999998</v>
      </c>
      <c r="X214">
        <v>261.5</v>
      </c>
      <c r="Y214">
        <v>255.7</v>
      </c>
      <c r="Z214">
        <v>261.75</v>
      </c>
      <c r="AA214">
        <v>240</v>
      </c>
      <c r="AB214">
        <v>261.75</v>
      </c>
      <c r="AC214" s="2">
        <f>(Table2[[#This Row],[Close Price]]/Table2[[#This Row],[Day Low]])-1</f>
        <v>8.1348053457293013E-3</v>
      </c>
      <c r="AD214" s="2">
        <f>(Table2[[#This Row],[Day High]]/Table2[[#This Row],[Close Price]])-1</f>
        <v>4.8030739673390332E-3</v>
      </c>
      <c r="AE214" s="2">
        <f>(Table2[[#This Row],[Close Price]]/Table2[[#This Row],[Current Week Low]])-1</f>
        <v>1.7794290183809292E-2</v>
      </c>
      <c r="AF214" s="2">
        <f>(Table2[[#This Row],[Current Week High]]/Table2[[#This Row],[Close Price]])-1</f>
        <v>5.7636887608070175E-3</v>
      </c>
      <c r="AG214" s="2">
        <f>(Table2[[#This Row],[Close Price]]/Table2[[#This Row],[Current Month Low]])-1</f>
        <v>8.4375000000000089E-2</v>
      </c>
      <c r="AH214" s="2">
        <f>(Table2[[#This Row],[Current Month High]]/Table2[[#This Row],[Close Price]])-1</f>
        <v>5.7636887608070175E-3</v>
      </c>
      <c r="AI214">
        <v>0.57636887608070098</v>
      </c>
      <c r="AJ214">
        <v>65.1856553475087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0.06</v>
      </c>
      <c r="AM214" t="s">
        <v>10340</v>
      </c>
      <c r="AN214">
        <v>4.04</v>
      </c>
      <c r="AO214" t="s">
        <v>10340</v>
      </c>
      <c r="AP214">
        <v>9.5696333315801005E-2</v>
      </c>
      <c r="AQ214">
        <f>(Table2[[#This Row],[Sharpe Ratio]]-AVERAGE(Table2[Sharpe Ratio]))/_xlfn.STDEV.P(Table2[Sharpe Ratio])</f>
        <v>0.34861057711856736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2.1848536993863719</v>
      </c>
      <c r="AS214">
        <f>_xlfn.RANK.AVG(Table2[[#This Row],[1Y Return vs Nifty Z-Score]],Table2[1Y Return vs Nifty Z-Score])</f>
        <v>403</v>
      </c>
      <c r="AT214">
        <f>_xlfn.RANK.AVG(Table2[[#This Row],[6M Return vs Nifty Z-Score]],Table2[6M Return vs Nifty Z-Score])</f>
        <v>95</v>
      </c>
      <c r="AU214">
        <f>_xlfn.RANK.AVG(Table2[[#This Row],[Sharpe Ratio Z-Score]],Table2[Sharpe Ratio Z-Score])</f>
        <v>251</v>
      </c>
      <c r="AV214">
        <f>(Table2[[#This Row],[Rank 1Y]]+Table2[[#This Row],[Rank 6M]]+Table2[[#This Row],[Rank Sharpe]])/3</f>
        <v>249.66666666666666</v>
      </c>
    </row>
    <row r="215" spans="1:48" x14ac:dyDescent="0.3">
      <c r="A215" t="s">
        <v>1374</v>
      </c>
      <c r="B215" t="s">
        <v>1375</v>
      </c>
      <c r="C215" t="s">
        <v>10300</v>
      </c>
      <c r="D215" t="s">
        <v>203</v>
      </c>
      <c r="E215">
        <v>8081.1191782199903</v>
      </c>
      <c r="F215">
        <v>1497.65</v>
      </c>
      <c r="G215">
        <v>35.793180558926998</v>
      </c>
      <c r="H215">
        <f>(Table2[[#This Row],[1Y Return vs Nifty]]-AVERAGE(Table2[1Y Return vs Nifty]))/_xlfn.STDEV.P(Table2[1Y Return vs Nifty])</f>
        <v>3.3204656891467337E-2</v>
      </c>
      <c r="I215">
        <v>10.746724094229601</v>
      </c>
      <c r="J215">
        <f>(Table2[[#This Row],[1M Return vs Nifty]]-AVERAGE(Table2[1M Return vs Nifty]))/_xlfn.STDEV.P(Table2[1M Return vs Nifty])</f>
        <v>0.61593287374048722</v>
      </c>
      <c r="K215">
        <v>32.8877209911075</v>
      </c>
      <c r="L215">
        <f>(Table2[[#This Row],[6M Return vs Nifty]]-AVERAGE(Table2[6M Return vs Nifty]))/_xlfn.STDEV.P(Table2[6M Return vs Nifty])</f>
        <v>0.83941571196796927</v>
      </c>
      <c r="M215">
        <v>3.45732866518579</v>
      </c>
      <c r="N215">
        <f>(Table2[[#This Row],[1W Return vs Nifty]]-AVERAGE(Table2[1W Return vs Nifty]))/_xlfn.STDEV.P(Table2[1W Return vs Nifty])</f>
        <v>0.73233459118541244</v>
      </c>
      <c r="O215">
        <v>1421.79</v>
      </c>
      <c r="P215">
        <v>1340.5464211629301</v>
      </c>
      <c r="Q215">
        <v>1124.1266687946099</v>
      </c>
      <c r="R215">
        <v>75.514856832089293</v>
      </c>
      <c r="S215" s="2">
        <f>(Table2[[#This Row],[Close Price]]-Table2[[#This Row],[20D EMA]])/Table2[[#This Row],[20D EMA]]</f>
        <v>5.3355277502303525E-2</v>
      </c>
      <c r="T215" s="2">
        <f>(Table2[[#This Row],[Close Price]]-Table2[[#This Row],[50D EMA]])/Table2[[#This Row],[50D EMA]]</f>
        <v>0.11719368785512251</v>
      </c>
      <c r="U215" s="2">
        <f>(Table2[[#This Row],[Close Price]]-Table2[[#This Row],[200D EMA]])/Table2[[#This Row],[200D EMA]]</f>
        <v>0.33227868493318069</v>
      </c>
      <c r="V215">
        <v>0.56475147482527099</v>
      </c>
      <c r="W215">
        <v>1477.55</v>
      </c>
      <c r="X215">
        <v>1528.75</v>
      </c>
      <c r="Y215">
        <v>1463.8</v>
      </c>
      <c r="Z215">
        <v>1528.75</v>
      </c>
      <c r="AA215">
        <v>1339.7</v>
      </c>
      <c r="AB215">
        <v>1528.75</v>
      </c>
      <c r="AC215" s="2">
        <f>(Table2[[#This Row],[Close Price]]/Table2[[#This Row],[Day Low]])-1</f>
        <v>1.3603600554972894E-2</v>
      </c>
      <c r="AD215" s="2">
        <f>(Table2[[#This Row],[Day High]]/Table2[[#This Row],[Close Price]])-1</f>
        <v>2.0765866524221188E-2</v>
      </c>
      <c r="AE215" s="2">
        <f>(Table2[[#This Row],[Close Price]]/Table2[[#This Row],[Current Week Low]])-1</f>
        <v>2.3124743817461546E-2</v>
      </c>
      <c r="AF215" s="2">
        <f>(Table2[[#This Row],[Current Week High]]/Table2[[#This Row],[Close Price]])-1</f>
        <v>2.0765866524221188E-2</v>
      </c>
      <c r="AG215" s="2">
        <f>(Table2[[#This Row],[Close Price]]/Table2[[#This Row],[Current Month Low]])-1</f>
        <v>0.11789952974546547</v>
      </c>
      <c r="AH215" s="2">
        <f>(Table2[[#This Row],[Current Month High]]/Table2[[#This Row],[Close Price]])-1</f>
        <v>2.0765866524221188E-2</v>
      </c>
      <c r="AI215">
        <v>2.0765866524221099</v>
      </c>
      <c r="AJ215">
        <v>82.528945764777504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0.31</v>
      </c>
      <c r="AM215" t="s">
        <v>10340</v>
      </c>
      <c r="AN215">
        <v>4.28</v>
      </c>
      <c r="AO215" t="s">
        <v>10340</v>
      </c>
      <c r="AP215">
        <v>6.9324933926385002E-2</v>
      </c>
      <c r="AQ215">
        <f>(Table2[[#This Row],[Sharpe Ratio]]-AVERAGE(Table2[Sharpe Ratio]))/_xlfn.STDEV.P(Table2[Sharpe Ratio])</f>
        <v>4.6677493939166391E-2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2.2675653277245029</v>
      </c>
      <c r="AS215">
        <f>_xlfn.RANK.AVG(Table2[[#This Row],[1Y Return vs Nifty Z-Score]],Table2[1Y Return vs Nifty Z-Score])</f>
        <v>276</v>
      </c>
      <c r="AT215">
        <f>_xlfn.RANK.AVG(Table2[[#This Row],[6M Return vs Nifty Z-Score]],Table2[6M Return vs Nifty Z-Score])</f>
        <v>132</v>
      </c>
      <c r="AU215">
        <f>_xlfn.RANK.AVG(Table2[[#This Row],[Sharpe Ratio Z-Score]],Table2[Sharpe Ratio Z-Score])</f>
        <v>342</v>
      </c>
      <c r="AV215">
        <f>(Table2[[#This Row],[Rank 1Y]]+Table2[[#This Row],[Rank 6M]]+Table2[[#This Row],[Rank Sharpe]])/3</f>
        <v>250</v>
      </c>
    </row>
    <row r="216" spans="1:48" x14ac:dyDescent="0.3">
      <c r="A216" t="s">
        <v>720</v>
      </c>
      <c r="B216" t="s">
        <v>721</v>
      </c>
      <c r="C216" t="s">
        <v>10295</v>
      </c>
      <c r="D216" t="s">
        <v>413</v>
      </c>
      <c r="E216">
        <v>23199.678653579998</v>
      </c>
      <c r="F216">
        <v>6256.05</v>
      </c>
      <c r="G216">
        <v>111.742449795502</v>
      </c>
      <c r="H216">
        <f>(Table2[[#This Row],[1Y Return vs Nifty]]-AVERAGE(Table2[1Y Return vs Nifty]))/_xlfn.STDEV.P(Table2[1Y Return vs Nifty])</f>
        <v>1.1887888033369653</v>
      </c>
      <c r="I216">
        <v>35.160288717294002</v>
      </c>
      <c r="J216">
        <f>(Table2[[#This Row],[1M Return vs Nifty]]-AVERAGE(Table2[1M Return vs Nifty]))/_xlfn.STDEV.P(Table2[1M Return vs Nifty])</f>
        <v>2.727487996286853</v>
      </c>
      <c r="K216">
        <v>33.517885363552203</v>
      </c>
      <c r="L216">
        <f>(Table2[[#This Row],[6M Return vs Nifty]]-AVERAGE(Table2[6M Return vs Nifty]))/_xlfn.STDEV.P(Table2[6M Return vs Nifty])</f>
        <v>0.86064378651661755</v>
      </c>
      <c r="M216">
        <v>2.79968748173322</v>
      </c>
      <c r="N216">
        <f>(Table2[[#This Row],[1W Return vs Nifty]]-AVERAGE(Table2[1W Return vs Nifty]))/_xlfn.STDEV.P(Table2[1W Return vs Nifty])</f>
        <v>0.59423274439526275</v>
      </c>
      <c r="O216">
        <v>6031.64</v>
      </c>
      <c r="P216">
        <v>5591.1690359925096</v>
      </c>
      <c r="Q216">
        <v>4393.6162985926303</v>
      </c>
      <c r="R216">
        <v>70.423498160943694</v>
      </c>
      <c r="S216" s="2">
        <f>(Table2[[#This Row],[Close Price]]-Table2[[#This Row],[20D EMA]])/Table2[[#This Row],[20D EMA]]</f>
        <v>3.7205469822469486E-2</v>
      </c>
      <c r="T216" s="2">
        <f>(Table2[[#This Row],[Close Price]]-Table2[[#This Row],[50D EMA]])/Table2[[#This Row],[50D EMA]]</f>
        <v>0.11891626951848452</v>
      </c>
      <c r="U216" s="2">
        <f>(Table2[[#This Row],[Close Price]]-Table2[[#This Row],[200D EMA]])/Table2[[#This Row],[200D EMA]]</f>
        <v>0.42389539159437917</v>
      </c>
      <c r="V216">
        <v>1.8753990995209</v>
      </c>
      <c r="W216">
        <v>6170</v>
      </c>
      <c r="X216">
        <v>6565</v>
      </c>
      <c r="Y216">
        <v>6170</v>
      </c>
      <c r="Z216">
        <v>6898.85</v>
      </c>
      <c r="AA216">
        <v>5758.7</v>
      </c>
      <c r="AB216">
        <v>6898.85</v>
      </c>
      <c r="AC216" s="2">
        <f>(Table2[[#This Row],[Close Price]]/Table2[[#This Row],[Day Low]])-1</f>
        <v>1.3946515397082582E-2</v>
      </c>
      <c r="AD216" s="2">
        <f>(Table2[[#This Row],[Day High]]/Table2[[#This Row],[Close Price]])-1</f>
        <v>4.9384196098176902E-2</v>
      </c>
      <c r="AE216" s="2">
        <f>(Table2[[#This Row],[Close Price]]/Table2[[#This Row],[Current Week Low]])-1</f>
        <v>1.3946515397082582E-2</v>
      </c>
      <c r="AF216" s="2">
        <f>(Table2[[#This Row],[Current Week High]]/Table2[[#This Row],[Close Price]])-1</f>
        <v>0.10274853941384743</v>
      </c>
      <c r="AG216" s="2">
        <f>(Table2[[#This Row],[Close Price]]/Table2[[#This Row],[Current Month Low]])-1</f>
        <v>8.6364978206886933E-2</v>
      </c>
      <c r="AH216" s="2">
        <f>(Table2[[#This Row],[Current Month High]]/Table2[[#This Row],[Close Price]])-1</f>
        <v>0.10274853941384743</v>
      </c>
      <c r="AI216">
        <v>10.2748539413847</v>
      </c>
      <c r="AJ216">
        <v>197.90714285714199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0.21</v>
      </c>
      <c r="AM216" t="s">
        <v>10340</v>
      </c>
      <c r="AN216">
        <v>-2.4700000000000002</v>
      </c>
      <c r="AO216" t="s">
        <v>10339</v>
      </c>
      <c r="AQ216">
        <f>(Table2[[#This Row],[Sharpe Ratio]]-AVERAGE(Table2[Sharpe Ratio]))/_xlfn.STDEV.P(Table2[Sharpe Ratio])</f>
        <v>-0.74704189624239536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4.6241114342933027</v>
      </c>
      <c r="AS216">
        <f>_xlfn.RANK.AVG(Table2[[#This Row],[1Y Return vs Nifty Z-Score]],Table2[1Y Return vs Nifty Z-Score])</f>
        <v>81</v>
      </c>
      <c r="AT216">
        <f>_xlfn.RANK.AVG(Table2[[#This Row],[6M Return vs Nifty Z-Score]],Table2[6M Return vs Nifty Z-Score])</f>
        <v>125</v>
      </c>
      <c r="AU216">
        <f>_xlfn.RANK.AVG(Table2[[#This Row],[Sharpe Ratio Z-Score]],Table2[Sharpe Ratio Z-Score])</f>
        <v>549.5</v>
      </c>
      <c r="AV216">
        <f>(Table2[[#This Row],[Rank 1Y]]+Table2[[#This Row],[Rank 6M]]+Table2[[#This Row],[Rank Sharpe]])/3</f>
        <v>251.83333333333334</v>
      </c>
    </row>
    <row r="217" spans="1:48" x14ac:dyDescent="0.3">
      <c r="A217" t="s">
        <v>142</v>
      </c>
      <c r="B217" t="s">
        <v>143</v>
      </c>
      <c r="C217" t="s">
        <v>10297</v>
      </c>
      <c r="D217" t="s">
        <v>144</v>
      </c>
      <c r="E217">
        <v>193825.72513392</v>
      </c>
      <c r="F217">
        <v>1546.1</v>
      </c>
      <c r="G217">
        <v>44.199027559069201</v>
      </c>
      <c r="H217">
        <f>(Table2[[#This Row],[1Y Return vs Nifty]]-AVERAGE(Table2[1Y Return vs Nifty]))/_xlfn.STDEV.P(Table2[1Y Return vs Nifty])</f>
        <v>0.16110139149405589</v>
      </c>
      <c r="I217">
        <v>-5.0989175086693903</v>
      </c>
      <c r="J217">
        <f>(Table2[[#This Row],[1M Return vs Nifty]]-AVERAGE(Table2[1M Return vs Nifty]))/_xlfn.STDEV.P(Table2[1M Return vs Nifty])</f>
        <v>-0.75457349078381741</v>
      </c>
      <c r="K217">
        <v>-6.7172878091294903</v>
      </c>
      <c r="L217">
        <f>(Table2[[#This Row],[6M Return vs Nifty]]-AVERAGE(Table2[6M Return vs Nifty]))/_xlfn.STDEV.P(Table2[6M Return vs Nifty])</f>
        <v>-0.49474108278969325</v>
      </c>
      <c r="M217">
        <v>-1.5309096498147201</v>
      </c>
      <c r="N217">
        <f>(Table2[[#This Row],[1W Return vs Nifty]]-AVERAGE(Table2[1W Return vs Nifty]))/_xlfn.STDEV.P(Table2[1W Return vs Nifty])</f>
        <v>-0.31517420367800769</v>
      </c>
      <c r="O217">
        <v>1523.43</v>
      </c>
      <c r="P217">
        <v>1537.23290780001</v>
      </c>
      <c r="Q217">
        <v>1366.8057604205401</v>
      </c>
      <c r="R217">
        <v>46.822368812539601</v>
      </c>
      <c r="S217" s="2">
        <f>(Table2[[#This Row],[Close Price]]-Table2[[#This Row],[20D EMA]])/Table2[[#This Row],[20D EMA]]</f>
        <v>1.4880893772605137E-2</v>
      </c>
      <c r="T217" s="2">
        <f>(Table2[[#This Row],[Close Price]]-Table2[[#This Row],[50D EMA]])/Table2[[#This Row],[50D EMA]]</f>
        <v>5.768216484956663E-3</v>
      </c>
      <c r="U217" s="2">
        <f>(Table2[[#This Row],[Close Price]]-Table2[[#This Row],[200D EMA]])/Table2[[#This Row],[200D EMA]]</f>
        <v>0.13117755629321784</v>
      </c>
      <c r="V217">
        <v>1.11567807666203</v>
      </c>
      <c r="W217">
        <v>1509.75</v>
      </c>
      <c r="X217">
        <v>1553.4</v>
      </c>
      <c r="Y217">
        <v>1417.95</v>
      </c>
      <c r="Z217">
        <v>1553.4</v>
      </c>
      <c r="AA217">
        <v>1412.5</v>
      </c>
      <c r="AB217">
        <v>1593</v>
      </c>
      <c r="AC217" s="2">
        <f>(Table2[[#This Row],[Close Price]]/Table2[[#This Row],[Day Low]])-1</f>
        <v>2.4076833912899387E-2</v>
      </c>
      <c r="AD217" s="2">
        <f>(Table2[[#This Row],[Day High]]/Table2[[#This Row],[Close Price]])-1</f>
        <v>4.7215574671755078E-3</v>
      </c>
      <c r="AE217" s="2">
        <f>(Table2[[#This Row],[Close Price]]/Table2[[#This Row],[Current Week Low]])-1</f>
        <v>9.037695264289991E-2</v>
      </c>
      <c r="AF217" s="2">
        <f>(Table2[[#This Row],[Current Week High]]/Table2[[#This Row],[Close Price]])-1</f>
        <v>4.7215574671755078E-3</v>
      </c>
      <c r="AG217" s="2">
        <f>(Table2[[#This Row],[Close Price]]/Table2[[#This Row],[Current Month Low]])-1</f>
        <v>9.4584070796460029E-2</v>
      </c>
      <c r="AH217" s="2">
        <f>(Table2[[#This Row],[Current Month High]]/Table2[[#This Row],[Close Price]])-1</f>
        <v>3.033438975486713E-2</v>
      </c>
      <c r="AI217">
        <v>10.1351788370739</v>
      </c>
      <c r="AJ217">
        <v>86.693231902433098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-7.0000000000000007E-2</v>
      </c>
      <c r="AM217" t="s">
        <v>10339</v>
      </c>
      <c r="AN217">
        <v>-1.67</v>
      </c>
      <c r="AO217" t="s">
        <v>10339</v>
      </c>
      <c r="AP217">
        <v>0.20874061580029299</v>
      </c>
      <c r="AQ217">
        <f>(Table2[[#This Row],[Sharpe Ratio]]-AVERAGE(Table2[Sharpe Ratio]))/_xlfn.STDEV.P(Table2[Sharpe Ratio])</f>
        <v>1.6428842803200898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248</v>
      </c>
      <c r="AT217">
        <f>_xlfn.RANK.AVG(Table2[[#This Row],[6M Return vs Nifty Z-Score]],Table2[6M Return vs Nifty Z-Score])</f>
        <v>479</v>
      </c>
      <c r="AU217">
        <f>_xlfn.RANK.AVG(Table2[[#This Row],[Sharpe Ratio Z-Score]],Table2[Sharpe Ratio Z-Score])</f>
        <v>32</v>
      </c>
      <c r="AV217">
        <f>(Table2[[#This Row],[Rank 1Y]]+Table2[[#This Row],[Rank 6M]]+Table2[[#This Row],[Rank Sharpe]])/3</f>
        <v>253</v>
      </c>
    </row>
    <row r="218" spans="1:48" x14ac:dyDescent="0.3">
      <c r="A218" t="s">
        <v>1854</v>
      </c>
      <c r="B218" t="s">
        <v>1855</v>
      </c>
      <c r="C218" t="s">
        <v>10308</v>
      </c>
      <c r="D218" t="s">
        <v>297</v>
      </c>
      <c r="E218">
        <v>3899.36320974</v>
      </c>
      <c r="F218">
        <v>154.26</v>
      </c>
      <c r="G218">
        <v>50.0977467357839</v>
      </c>
      <c r="H218">
        <f>(Table2[[#This Row],[1Y Return vs Nifty]]-AVERAGE(Table2[1Y Return vs Nifty]))/_xlfn.STDEV.P(Table2[1Y Return vs Nifty])</f>
        <v>0.25085164759873124</v>
      </c>
      <c r="I218">
        <v>15.108359912305099</v>
      </c>
      <c r="J218">
        <f>(Table2[[#This Row],[1M Return vs Nifty]]-AVERAGE(Table2[1M Return vs Nifty]))/_xlfn.STDEV.P(Table2[1M Return vs Nifty])</f>
        <v>0.99317538611158751</v>
      </c>
      <c r="K218">
        <v>43.507395853062697</v>
      </c>
      <c r="L218">
        <f>(Table2[[#This Row],[6M Return vs Nifty]]-AVERAGE(Table2[6M Return vs Nifty]))/_xlfn.STDEV.P(Table2[6M Return vs Nifty])</f>
        <v>1.1971561040142875</v>
      </c>
      <c r="M218">
        <v>9.6554938293549402</v>
      </c>
      <c r="N218">
        <f>(Table2[[#This Row],[1W Return vs Nifty]]-AVERAGE(Table2[1W Return vs Nifty]))/_xlfn.STDEV.P(Table2[1W Return vs Nifty])</f>
        <v>2.0339228697483613</v>
      </c>
      <c r="O218">
        <v>145.5</v>
      </c>
      <c r="P218">
        <v>136.30009406816001</v>
      </c>
      <c r="Q218">
        <v>112.49161850683301</v>
      </c>
      <c r="R218">
        <v>69.978311761442001</v>
      </c>
      <c r="S218" s="2">
        <f>(Table2[[#This Row],[Close Price]]-Table2[[#This Row],[20D EMA]])/Table2[[#This Row],[20D EMA]]</f>
        <v>6.0206185567010247E-2</v>
      </c>
      <c r="T218" s="2">
        <f>(Table2[[#This Row],[Close Price]]-Table2[[#This Row],[50D EMA]])/Table2[[#This Row],[50D EMA]]</f>
        <v>0.13176737737876187</v>
      </c>
      <c r="U218" s="2">
        <f>(Table2[[#This Row],[Close Price]]-Table2[[#This Row],[200D EMA]])/Table2[[#This Row],[200D EMA]]</f>
        <v>0.3713021649753388</v>
      </c>
      <c r="V218">
        <v>0.73972233250155806</v>
      </c>
      <c r="W218">
        <v>153.61000000000001</v>
      </c>
      <c r="X218">
        <v>157.74</v>
      </c>
      <c r="Y218">
        <v>143.49</v>
      </c>
      <c r="Z218">
        <v>158.19999999999999</v>
      </c>
      <c r="AA218">
        <v>135.1</v>
      </c>
      <c r="AB218">
        <v>158.19999999999999</v>
      </c>
      <c r="AC218" s="2">
        <f>(Table2[[#This Row],[Close Price]]/Table2[[#This Row],[Day Low]])-1</f>
        <v>4.2314953453550519E-3</v>
      </c>
      <c r="AD218" s="2">
        <f>(Table2[[#This Row],[Day High]]/Table2[[#This Row],[Close Price]])-1</f>
        <v>2.2559315441462502E-2</v>
      </c>
      <c r="AE218" s="2">
        <f>(Table2[[#This Row],[Close Price]]/Table2[[#This Row],[Current Week Low]])-1</f>
        <v>7.5057495295839383E-2</v>
      </c>
      <c r="AF218" s="2">
        <f>(Table2[[#This Row],[Current Week High]]/Table2[[#This Row],[Close Price]])-1</f>
        <v>2.5541293919356889E-2</v>
      </c>
      <c r="AG218" s="2">
        <f>(Table2[[#This Row],[Close Price]]/Table2[[#This Row],[Current Month Low]])-1</f>
        <v>0.14182087342709093</v>
      </c>
      <c r="AH218" s="2">
        <f>(Table2[[#This Row],[Current Month High]]/Table2[[#This Row],[Close Price]])-1</f>
        <v>2.5541293919356889E-2</v>
      </c>
      <c r="AI218">
        <v>6.6381433942694201</v>
      </c>
      <c r="AJ218">
        <v>89.044117647058798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0.55000000000000004</v>
      </c>
      <c r="AM218" t="s">
        <v>10340</v>
      </c>
      <c r="AN218">
        <v>5.1100000000000003</v>
      </c>
      <c r="AO218" t="s">
        <v>10340</v>
      </c>
      <c r="AP218">
        <v>2.6449849101435999E-2</v>
      </c>
      <c r="AQ218">
        <f>(Table2[[#This Row],[Sharpe Ratio]]-AVERAGE(Table2[Sharpe Ratio]))/_xlfn.STDEV.P(Table2[Sharpe Ratio])</f>
        <v>-0.4442106216900239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4.0308953857829435</v>
      </c>
      <c r="AS218">
        <f>_xlfn.RANK.AVG(Table2[[#This Row],[1Y Return vs Nifty Z-Score]],Table2[1Y Return vs Nifty Z-Score])</f>
        <v>220</v>
      </c>
      <c r="AT218">
        <f>_xlfn.RANK.AVG(Table2[[#This Row],[6M Return vs Nifty Z-Score]],Table2[6M Return vs Nifty Z-Score])</f>
        <v>83</v>
      </c>
      <c r="AU218">
        <f>_xlfn.RANK.AVG(Table2[[#This Row],[Sharpe Ratio Z-Score]],Table2[Sharpe Ratio Z-Score])</f>
        <v>456</v>
      </c>
      <c r="AV218">
        <f>(Table2[[#This Row],[Rank 1Y]]+Table2[[#This Row],[Rank 6M]]+Table2[[#This Row],[Rank Sharpe]])/3</f>
        <v>253</v>
      </c>
    </row>
    <row r="219" spans="1:48" x14ac:dyDescent="0.3">
      <c r="A219" t="s">
        <v>386</v>
      </c>
      <c r="B219" t="s">
        <v>387</v>
      </c>
      <c r="C219" t="s">
        <v>10300</v>
      </c>
      <c r="D219" t="s">
        <v>203</v>
      </c>
      <c r="E219">
        <v>61952.522641199997</v>
      </c>
      <c r="F219">
        <v>4121.3500000000004</v>
      </c>
      <c r="G219">
        <v>11.763331550537201</v>
      </c>
      <c r="H219">
        <f>(Table2[[#This Row],[1Y Return vs Nifty]]-AVERAGE(Table2[1Y Return vs Nifty]))/_xlfn.STDEV.P(Table2[1Y Return vs Nifty])</f>
        <v>-0.33241456281528126</v>
      </c>
      <c r="I219">
        <v>1.10745209043834</v>
      </c>
      <c r="J219">
        <f>(Table2[[#This Row],[1M Return vs Nifty]]-AVERAGE(Table2[1M Return vs Nifty]))/_xlfn.STDEV.P(Table2[1M Return vs Nifty])</f>
        <v>-0.21777799525707678</v>
      </c>
      <c r="K219">
        <v>31.380379225592801</v>
      </c>
      <c r="L219">
        <f>(Table2[[#This Row],[6M Return vs Nifty]]-AVERAGE(Table2[6M Return vs Nifty]))/_xlfn.STDEV.P(Table2[6M Return vs Nifty])</f>
        <v>0.78863854212496154</v>
      </c>
      <c r="M219">
        <v>-3.8421673569764399</v>
      </c>
      <c r="N219">
        <f>(Table2[[#This Row],[1W Return vs Nifty]]-AVERAGE(Table2[1W Return vs Nifty]))/_xlfn.STDEV.P(Table2[1W Return vs Nifty])</f>
        <v>-0.80052847557941276</v>
      </c>
      <c r="O219">
        <v>4041.74</v>
      </c>
      <c r="P219">
        <v>4101.4962918710698</v>
      </c>
      <c r="Q219">
        <v>3673.5721382215002</v>
      </c>
      <c r="R219">
        <v>45.092382459073299</v>
      </c>
      <c r="S219" s="2">
        <f>(Table2[[#This Row],[Close Price]]-Table2[[#This Row],[20D EMA]])/Table2[[#This Row],[20D EMA]]</f>
        <v>1.9696962199448897E-2</v>
      </c>
      <c r="T219" s="2">
        <f>(Table2[[#This Row],[Close Price]]-Table2[[#This Row],[50D EMA]])/Table2[[#This Row],[50D EMA]]</f>
        <v>4.8406012625878585E-3</v>
      </c>
      <c r="U219" s="2">
        <f>(Table2[[#This Row],[Close Price]]-Table2[[#This Row],[200D EMA]])/Table2[[#This Row],[200D EMA]]</f>
        <v>0.1218916751680517</v>
      </c>
      <c r="V219">
        <v>0.49500635899527101</v>
      </c>
      <c r="W219">
        <v>3935.05</v>
      </c>
      <c r="X219">
        <v>4145</v>
      </c>
      <c r="Y219">
        <v>3928</v>
      </c>
      <c r="Z219">
        <v>4145</v>
      </c>
      <c r="AA219">
        <v>3784.9</v>
      </c>
      <c r="AB219">
        <v>4286.3999999999996</v>
      </c>
      <c r="AC219" s="2">
        <f>(Table2[[#This Row],[Close Price]]/Table2[[#This Row],[Day Low]])-1</f>
        <v>4.7343744043913061E-2</v>
      </c>
      <c r="AD219" s="2">
        <f>(Table2[[#This Row],[Day High]]/Table2[[#This Row],[Close Price]])-1</f>
        <v>5.7384109575744358E-3</v>
      </c>
      <c r="AE219" s="2">
        <f>(Table2[[#This Row],[Close Price]]/Table2[[#This Row],[Current Week Low]])-1</f>
        <v>4.9223523421588755E-2</v>
      </c>
      <c r="AF219" s="2">
        <f>(Table2[[#This Row],[Current Week High]]/Table2[[#This Row],[Close Price]])-1</f>
        <v>5.7384109575744358E-3</v>
      </c>
      <c r="AG219" s="2">
        <f>(Table2[[#This Row],[Close Price]]/Table2[[#This Row],[Current Month Low]])-1</f>
        <v>8.8892705223387658E-2</v>
      </c>
      <c r="AH219" s="2">
        <f>(Table2[[#This Row],[Current Month High]]/Table2[[#This Row],[Close Price]])-1</f>
        <v>4.0047557232460118E-2</v>
      </c>
      <c r="AI219">
        <v>20.130539750324498</v>
      </c>
      <c r="AJ219">
        <v>57.773141413368002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-0.11</v>
      </c>
      <c r="AM219" t="s">
        <v>10339</v>
      </c>
      <c r="AN219">
        <v>1.9</v>
      </c>
      <c r="AO219" t="s">
        <v>10340</v>
      </c>
      <c r="AP219">
        <v>0.108667998207995</v>
      </c>
      <c r="AQ219">
        <f>(Table2[[#This Row],[Sharpe Ratio]]-AVERAGE(Table2[Sharpe Ratio]))/_xlfn.STDEV.P(Table2[Sharpe Ratio])</f>
        <v>0.49712657799647364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401</v>
      </c>
      <c r="AT219">
        <f>_xlfn.RANK.AVG(Table2[[#This Row],[6M Return vs Nifty Z-Score]],Table2[6M Return vs Nifty Z-Score])</f>
        <v>144</v>
      </c>
      <c r="AU219">
        <f>_xlfn.RANK.AVG(Table2[[#This Row],[Sharpe Ratio Z-Score]],Table2[Sharpe Ratio Z-Score])</f>
        <v>215</v>
      </c>
      <c r="AV219">
        <f>(Table2[[#This Row],[Rank 1Y]]+Table2[[#This Row],[Rank 6M]]+Table2[[#This Row],[Rank Sharpe]])/3</f>
        <v>253.33333333333334</v>
      </c>
    </row>
    <row r="220" spans="1:48" x14ac:dyDescent="0.3">
      <c r="A220" t="s">
        <v>1040</v>
      </c>
      <c r="B220" t="s">
        <v>1041</v>
      </c>
      <c r="C220" t="s">
        <v>10305</v>
      </c>
      <c r="D220" t="s">
        <v>130</v>
      </c>
      <c r="E220">
        <v>12889.80914392</v>
      </c>
      <c r="F220">
        <v>951.1</v>
      </c>
      <c r="G220">
        <v>35.289532750750602</v>
      </c>
      <c r="H220">
        <f>(Table2[[#This Row],[1Y Return vs Nifty]]-AVERAGE(Table2[1Y Return vs Nifty]))/_xlfn.STDEV.P(Table2[1Y Return vs Nifty])</f>
        <v>2.5541549288578273E-2</v>
      </c>
      <c r="I220">
        <v>-11.6021568060194</v>
      </c>
      <c r="J220">
        <f>(Table2[[#This Row],[1M Return vs Nifty]]-AVERAGE(Table2[1M Return vs Nifty]))/_xlfn.STDEV.P(Table2[1M Return vs Nifty])</f>
        <v>-1.3170455616788297</v>
      </c>
      <c r="K220">
        <v>10.522741091577201</v>
      </c>
      <c r="L220">
        <f>(Table2[[#This Row],[6M Return vs Nifty]]-AVERAGE(Table2[6M Return vs Nifty]))/_xlfn.STDEV.P(Table2[6M Return vs Nifty])</f>
        <v>8.60163111982781E-2</v>
      </c>
      <c r="M220">
        <v>-8.3008433381842401</v>
      </c>
      <c r="N220">
        <f>(Table2[[#This Row],[1W Return vs Nifty]]-AVERAGE(Table2[1W Return vs Nifty]))/_xlfn.STDEV.P(Table2[1W Return vs Nifty])</f>
        <v>-1.7368314364296269</v>
      </c>
      <c r="O220">
        <v>1044.1400000000001</v>
      </c>
      <c r="P220">
        <v>1044.86986786835</v>
      </c>
      <c r="Q220">
        <v>871.10170469893501</v>
      </c>
      <c r="R220">
        <v>27.9461168415062</v>
      </c>
      <c r="S220" s="2">
        <f>(Table2[[#This Row],[Close Price]]-Table2[[#This Row],[20D EMA]])/Table2[[#This Row],[20D EMA]]</f>
        <v>-8.9106824755301073E-2</v>
      </c>
      <c r="T220" s="2">
        <f>(Table2[[#This Row],[Close Price]]-Table2[[#This Row],[50D EMA]])/Table2[[#This Row],[50D EMA]]</f>
        <v>-8.9743106535985037E-2</v>
      </c>
      <c r="U220" s="2">
        <f>(Table2[[#This Row],[Close Price]]-Table2[[#This Row],[200D EMA]])/Table2[[#This Row],[200D EMA]]</f>
        <v>9.1835769427995262E-2</v>
      </c>
      <c r="V220">
        <v>1.0068675346498801</v>
      </c>
      <c r="W220">
        <v>945</v>
      </c>
      <c r="X220">
        <v>967</v>
      </c>
      <c r="Y220">
        <v>945</v>
      </c>
      <c r="Z220">
        <v>1007.25</v>
      </c>
      <c r="AA220">
        <v>945</v>
      </c>
      <c r="AB220">
        <v>1166.95</v>
      </c>
      <c r="AC220" s="2">
        <f>(Table2[[#This Row],[Close Price]]/Table2[[#This Row],[Day Low]])-1</f>
        <v>6.4550264550264913E-3</v>
      </c>
      <c r="AD220" s="2">
        <f>(Table2[[#This Row],[Day High]]/Table2[[#This Row],[Close Price]])-1</f>
        <v>1.6717485017348377E-2</v>
      </c>
      <c r="AE220" s="2">
        <f>(Table2[[#This Row],[Close Price]]/Table2[[#This Row],[Current Week Low]])-1</f>
        <v>6.4550264550264913E-3</v>
      </c>
      <c r="AF220" s="2">
        <f>(Table2[[#This Row],[Current Week High]]/Table2[[#This Row],[Close Price]])-1</f>
        <v>5.9036904636736276E-2</v>
      </c>
      <c r="AG220" s="2">
        <f>(Table2[[#This Row],[Close Price]]/Table2[[#This Row],[Current Month Low]])-1</f>
        <v>6.4550264550264913E-3</v>
      </c>
      <c r="AH220" s="2">
        <f>(Table2[[#This Row],[Current Month High]]/Table2[[#This Row],[Close Price]])-1</f>
        <v>0.22694774471664392</v>
      </c>
      <c r="AI220">
        <v>28.687835138260901</v>
      </c>
      <c r="AJ220">
        <v>71.585783871549694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0.03</v>
      </c>
      <c r="AM220" t="s">
        <v>10340</v>
      </c>
      <c r="AN220">
        <v>-14.88</v>
      </c>
      <c r="AO220" t="s">
        <v>10339</v>
      </c>
      <c r="AP220">
        <v>0.12161789542815001</v>
      </c>
      <c r="AQ220">
        <f>(Table2[[#This Row],[Sharpe Ratio]]-AVERAGE(Table2[Sharpe Ratio]))/_xlfn.STDEV.P(Table2[Sharpe Ratio])</f>
        <v>0.64539335507569873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284</v>
      </c>
      <c r="AT220">
        <f>_xlfn.RANK.AVG(Table2[[#This Row],[6M Return vs Nifty Z-Score]],Table2[6M Return vs Nifty Z-Score])</f>
        <v>290</v>
      </c>
      <c r="AU220">
        <f>_xlfn.RANK.AVG(Table2[[#This Row],[Sharpe Ratio Z-Score]],Table2[Sharpe Ratio Z-Score])</f>
        <v>186</v>
      </c>
      <c r="AV220">
        <f>(Table2[[#This Row],[Rank 1Y]]+Table2[[#This Row],[Rank 6M]]+Table2[[#This Row],[Rank Sharpe]])/3</f>
        <v>253.33333333333334</v>
      </c>
    </row>
    <row r="221" spans="1:48" x14ac:dyDescent="0.3">
      <c r="A221" t="s">
        <v>298</v>
      </c>
      <c r="B221" t="s">
        <v>299</v>
      </c>
      <c r="C221" t="s">
        <v>10300</v>
      </c>
      <c r="D221" t="s">
        <v>203</v>
      </c>
      <c r="E221">
        <v>94540.388338000004</v>
      </c>
      <c r="F221">
        <v>32213.7</v>
      </c>
      <c r="G221">
        <v>48.661785138126596</v>
      </c>
      <c r="H221">
        <f>(Table2[[#This Row],[1Y Return vs Nifty]]-AVERAGE(Table2[1Y Return vs Nifty]))/_xlfn.STDEV.P(Table2[1Y Return vs Nifty])</f>
        <v>0.22900318909693143</v>
      </c>
      <c r="I221">
        <v>-7.0650231366473397</v>
      </c>
      <c r="J221">
        <f>(Table2[[#This Row],[1M Return vs Nifty]]-AVERAGE(Table2[1M Return vs Nifty]))/_xlfn.STDEV.P(Table2[1M Return vs Nifty])</f>
        <v>-0.92462405383440793</v>
      </c>
      <c r="K221">
        <v>2.5156663549393499</v>
      </c>
      <c r="L221">
        <f>(Table2[[#This Row],[6M Return vs Nifty]]-AVERAGE(Table2[6M Return vs Nifty]))/_xlfn.STDEV.P(Table2[6M Return vs Nifty])</f>
        <v>-0.18371455087273059</v>
      </c>
      <c r="M221">
        <v>-1.33406808577275</v>
      </c>
      <c r="N221">
        <f>(Table2[[#This Row],[1W Return vs Nifty]]-AVERAGE(Table2[1W Return vs Nifty]))/_xlfn.STDEV.P(Table2[1W Return vs Nifty])</f>
        <v>-0.27383831382916557</v>
      </c>
      <c r="O221">
        <v>32669.91</v>
      </c>
      <c r="P221">
        <v>32839.460050369002</v>
      </c>
      <c r="Q221">
        <v>28761.956816497001</v>
      </c>
      <c r="R221">
        <v>44.225303699742199</v>
      </c>
      <c r="S221" s="2">
        <f>(Table2[[#This Row],[Close Price]]-Table2[[#This Row],[20D EMA]])/Table2[[#This Row],[20D EMA]]</f>
        <v>-1.3964225796765253E-2</v>
      </c>
      <c r="T221" s="2">
        <f>(Table2[[#This Row],[Close Price]]-Table2[[#This Row],[50D EMA]])/Table2[[#This Row],[50D EMA]]</f>
        <v>-1.9055126040720929E-2</v>
      </c>
      <c r="U221" s="2">
        <f>(Table2[[#This Row],[Close Price]]-Table2[[#This Row],[200D EMA]])/Table2[[#This Row],[200D EMA]]</f>
        <v>0.12001072129846128</v>
      </c>
      <c r="V221">
        <v>0.59928139284832604</v>
      </c>
      <c r="W221">
        <v>31751.9</v>
      </c>
      <c r="X221">
        <v>32279.85</v>
      </c>
      <c r="Y221">
        <v>31525.1</v>
      </c>
      <c r="Z221">
        <v>32345.200000000001</v>
      </c>
      <c r="AA221">
        <v>30900</v>
      </c>
      <c r="AB221">
        <v>35182.800000000003</v>
      </c>
      <c r="AC221" s="2">
        <f>(Table2[[#This Row],[Close Price]]/Table2[[#This Row],[Day Low]])-1</f>
        <v>1.4544011539466828E-2</v>
      </c>
      <c r="AD221" s="2">
        <f>(Table2[[#This Row],[Day High]]/Table2[[#This Row],[Close Price]])-1</f>
        <v>2.0534741429887315E-3</v>
      </c>
      <c r="AE221" s="2">
        <f>(Table2[[#This Row],[Close Price]]/Table2[[#This Row],[Current Week Low]])-1</f>
        <v>2.1842912472918474E-2</v>
      </c>
      <c r="AF221" s="2">
        <f>(Table2[[#This Row],[Current Week High]]/Table2[[#This Row],[Close Price]])-1</f>
        <v>4.0821141315652287E-3</v>
      </c>
      <c r="AG221" s="2">
        <f>(Table2[[#This Row],[Close Price]]/Table2[[#This Row],[Current Month Low]])-1</f>
        <v>4.2514563106796244E-2</v>
      </c>
      <c r="AH221" s="2">
        <f>(Table2[[#This Row],[Current Month High]]/Table2[[#This Row],[Close Price]])-1</f>
        <v>9.2168859832928218E-2</v>
      </c>
      <c r="AI221">
        <v>13.858389443000901</v>
      </c>
      <c r="AJ221">
        <v>77.241328084379404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-0.03</v>
      </c>
      <c r="AM221" t="s">
        <v>10339</v>
      </c>
      <c r="AN221">
        <v>-5</v>
      </c>
      <c r="AO221" t="s">
        <v>10339</v>
      </c>
      <c r="AP221">
        <v>0.13145095815608801</v>
      </c>
      <c r="AQ221">
        <f>(Table2[[#This Row],[Sharpe Ratio]]-AVERAGE(Table2[Sharpe Ratio]))/_xlfn.STDEV.P(Table2[Sharpe Ratio])</f>
        <v>0.75797467481159164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229</v>
      </c>
      <c r="AT221">
        <f>_xlfn.RANK.AVG(Table2[[#This Row],[6M Return vs Nifty Z-Score]],Table2[6M Return vs Nifty Z-Score])</f>
        <v>370</v>
      </c>
      <c r="AU221">
        <f>_xlfn.RANK.AVG(Table2[[#This Row],[Sharpe Ratio Z-Score]],Table2[Sharpe Ratio Z-Score])</f>
        <v>163</v>
      </c>
      <c r="AV221">
        <f>(Table2[[#This Row],[Rank 1Y]]+Table2[[#This Row],[Rank 6M]]+Table2[[#This Row],[Rank Sharpe]])/3</f>
        <v>254</v>
      </c>
    </row>
    <row r="222" spans="1:48" x14ac:dyDescent="0.3">
      <c r="A222" t="s">
        <v>322</v>
      </c>
      <c r="B222" t="s">
        <v>323</v>
      </c>
      <c r="C222" t="s">
        <v>10293</v>
      </c>
      <c r="D222" t="s">
        <v>18</v>
      </c>
      <c r="E222">
        <v>84368.162799049998</v>
      </c>
      <c r="F222">
        <v>407.5</v>
      </c>
      <c r="G222">
        <v>106.921334715008</v>
      </c>
      <c r="H222">
        <f>(Table2[[#This Row],[1Y Return vs Nifty]]-AVERAGE(Table2[1Y Return vs Nifty]))/_xlfn.STDEV.P(Table2[1Y Return vs Nifty])</f>
        <v>1.1154345207848266</v>
      </c>
      <c r="I222">
        <v>15.044978445187001</v>
      </c>
      <c r="J222">
        <f>(Table2[[#This Row],[1M Return vs Nifty]]-AVERAGE(Table2[1M Return vs Nifty]))/_xlfn.STDEV.P(Table2[1M Return vs Nifty])</f>
        <v>0.98769345573255196</v>
      </c>
      <c r="K222">
        <v>0.20647128292508601</v>
      </c>
      <c r="L222">
        <f>(Table2[[#This Row],[6M Return vs Nifty]]-AVERAGE(Table2[6M Return vs Nifty]))/_xlfn.STDEV.P(Table2[6M Return vs Nifty])</f>
        <v>-0.26150340609778755</v>
      </c>
      <c r="M222">
        <v>4.0486892863801902</v>
      </c>
      <c r="N222">
        <f>(Table2[[#This Row],[1W Return vs Nifty]]-AVERAGE(Table2[1W Return vs Nifty]))/_xlfn.STDEV.P(Table2[1W Return vs Nifty])</f>
        <v>0.85651780227503049</v>
      </c>
      <c r="O222">
        <v>380.72</v>
      </c>
      <c r="P222">
        <v>365.42958100950898</v>
      </c>
      <c r="Q222">
        <v>315.14790825171798</v>
      </c>
      <c r="R222">
        <v>67.441528822761995</v>
      </c>
      <c r="S222" s="2">
        <f>(Table2[[#This Row],[Close Price]]-Table2[[#This Row],[20D EMA]])/Table2[[#This Row],[20D EMA]]</f>
        <v>7.0340407648665615E-2</v>
      </c>
      <c r="T222" s="2">
        <f>(Table2[[#This Row],[Close Price]]-Table2[[#This Row],[50D EMA]])/Table2[[#This Row],[50D EMA]]</f>
        <v>0.11512592624349229</v>
      </c>
      <c r="U222" s="2">
        <f>(Table2[[#This Row],[Close Price]]-Table2[[#This Row],[200D EMA]])/Table2[[#This Row],[200D EMA]]</f>
        <v>0.29304364500023167</v>
      </c>
      <c r="V222">
        <v>1.10067992999899</v>
      </c>
      <c r="W222">
        <v>394</v>
      </c>
      <c r="X222">
        <v>411.8</v>
      </c>
      <c r="Y222">
        <v>383.55</v>
      </c>
      <c r="Z222">
        <v>411.8</v>
      </c>
      <c r="AA222">
        <v>363.95</v>
      </c>
      <c r="AB222">
        <v>411.8</v>
      </c>
      <c r="AC222" s="2">
        <f>(Table2[[#This Row],[Close Price]]/Table2[[#This Row],[Day Low]])-1</f>
        <v>3.4263959390862908E-2</v>
      </c>
      <c r="AD222" s="2">
        <f>(Table2[[#This Row],[Day High]]/Table2[[#This Row],[Close Price]])-1</f>
        <v>1.0552147239263787E-2</v>
      </c>
      <c r="AE222" s="2">
        <f>(Table2[[#This Row],[Close Price]]/Table2[[#This Row],[Current Week Low]])-1</f>
        <v>6.2442967018641715E-2</v>
      </c>
      <c r="AF222" s="2">
        <f>(Table2[[#This Row],[Current Week High]]/Table2[[#This Row],[Close Price]])-1</f>
        <v>1.0552147239263787E-2</v>
      </c>
      <c r="AG222" s="2">
        <f>(Table2[[#This Row],[Close Price]]/Table2[[#This Row],[Current Month Low]])-1</f>
        <v>0.11965929385904661</v>
      </c>
      <c r="AH222" s="2">
        <f>(Table2[[#This Row],[Current Month High]]/Table2[[#This Row],[Close Price]])-1</f>
        <v>1.0552147239263787E-2</v>
      </c>
      <c r="AI222">
        <v>1.0552147239263701</v>
      </c>
      <c r="AJ222">
        <v>155.53929765886201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0.05</v>
      </c>
      <c r="AM222" t="s">
        <v>10340</v>
      </c>
      <c r="AN222">
        <v>4.6900000000000004</v>
      </c>
      <c r="AO222" t="s">
        <v>10340</v>
      </c>
      <c r="AP222">
        <v>8.8122608801574007E-2</v>
      </c>
      <c r="AQ222">
        <f>(Table2[[#This Row],[Sharpe Ratio]]-AVERAGE(Table2[Sharpe Ratio]))/_xlfn.STDEV.P(Table2[Sharpe Ratio])</f>
        <v>0.26189701444544866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2.9600393871400703</v>
      </c>
      <c r="AS222">
        <f>_xlfn.RANK.AVG(Table2[[#This Row],[1Y Return vs Nifty Z-Score]],Table2[1Y Return vs Nifty Z-Score])</f>
        <v>90</v>
      </c>
      <c r="AT222">
        <f>_xlfn.RANK.AVG(Table2[[#This Row],[6M Return vs Nifty Z-Score]],Table2[6M Return vs Nifty Z-Score])</f>
        <v>401</v>
      </c>
      <c r="AU222">
        <f>_xlfn.RANK.AVG(Table2[[#This Row],[Sharpe Ratio Z-Score]],Table2[Sharpe Ratio Z-Score])</f>
        <v>272</v>
      </c>
      <c r="AV222">
        <f>(Table2[[#This Row],[Rank 1Y]]+Table2[[#This Row],[Rank 6M]]+Table2[[#This Row],[Rank Sharpe]])/3</f>
        <v>254.33333333333334</v>
      </c>
    </row>
    <row r="223" spans="1:48" x14ac:dyDescent="0.3">
      <c r="A223" t="s">
        <v>134</v>
      </c>
      <c r="B223" t="s">
        <v>135</v>
      </c>
      <c r="C223" t="s">
        <v>10302</v>
      </c>
      <c r="D223" t="s">
        <v>136</v>
      </c>
      <c r="E223">
        <v>216589.85193999999</v>
      </c>
      <c r="F223">
        <v>510.85</v>
      </c>
      <c r="G223">
        <v>34.399556599904699</v>
      </c>
      <c r="H223">
        <f>(Table2[[#This Row],[1Y Return vs Nifty]]-AVERAGE(Table2[1Y Return vs Nifty]))/_xlfn.STDEV.P(Table2[1Y Return vs Nifty])</f>
        <v>1.2000374489007657E-2</v>
      </c>
      <c r="I223">
        <v>-19.867909427175</v>
      </c>
      <c r="J223">
        <f>(Table2[[#This Row],[1M Return vs Nifty]]-AVERAGE(Table2[1M Return vs Nifty]))/_xlfn.STDEV.P(Table2[1M Return vs Nifty])</f>
        <v>-2.0319592810958254</v>
      </c>
      <c r="K223">
        <v>52.9593531484363</v>
      </c>
      <c r="L223">
        <f>(Table2[[#This Row],[6M Return vs Nifty]]-AVERAGE(Table2[6M Return vs Nifty]))/_xlfn.STDEV.P(Table2[6M Return vs Nifty])</f>
        <v>1.5155600996550231</v>
      </c>
      <c r="M223">
        <v>-11.0671251732428</v>
      </c>
      <c r="N223">
        <f>(Table2[[#This Row],[1W Return vs Nifty]]-AVERAGE(Table2[1W Return vs Nifty]))/_xlfn.STDEV.P(Table2[1W Return vs Nifty])</f>
        <v>-2.3177388366596552</v>
      </c>
      <c r="O223">
        <v>581.96</v>
      </c>
      <c r="P223">
        <v>603.05991662176496</v>
      </c>
      <c r="Q223">
        <v>487.44105331008899</v>
      </c>
      <c r="R223">
        <v>25.4644306379734</v>
      </c>
      <c r="S223" s="2">
        <f>(Table2[[#This Row],[Close Price]]-Table2[[#This Row],[20D EMA]])/Table2[[#This Row],[20D EMA]]</f>
        <v>-0.12219052855866384</v>
      </c>
      <c r="T223" s="2">
        <f>(Table2[[#This Row],[Close Price]]-Table2[[#This Row],[50D EMA]])/Table2[[#This Row],[50D EMA]]</f>
        <v>-0.15290340823563367</v>
      </c>
      <c r="U223" s="2">
        <f>(Table2[[#This Row],[Close Price]]-Table2[[#This Row],[200D EMA]])/Table2[[#This Row],[200D EMA]]</f>
        <v>4.8024159087435896E-2</v>
      </c>
      <c r="V223">
        <v>2.7971381584576398</v>
      </c>
      <c r="W223">
        <v>508.75</v>
      </c>
      <c r="X223">
        <v>516.9</v>
      </c>
      <c r="Y223">
        <v>488.05</v>
      </c>
      <c r="Z223">
        <v>516.9</v>
      </c>
      <c r="AA223">
        <v>488.05</v>
      </c>
      <c r="AB223">
        <v>663.15</v>
      </c>
      <c r="AC223" s="2">
        <f>(Table2[[#This Row],[Close Price]]/Table2[[#This Row],[Day Low]])-1</f>
        <v>4.1277641277641663E-3</v>
      </c>
      <c r="AD223" s="2">
        <f>(Table2[[#This Row],[Day High]]/Table2[[#This Row],[Close Price]])-1</f>
        <v>1.1843006753450069E-2</v>
      </c>
      <c r="AE223" s="2">
        <f>(Table2[[#This Row],[Close Price]]/Table2[[#This Row],[Current Week Low]])-1</f>
        <v>4.6716524946214477E-2</v>
      </c>
      <c r="AF223" s="2">
        <f>(Table2[[#This Row],[Current Week High]]/Table2[[#This Row],[Close Price]])-1</f>
        <v>1.1843006753450069E-2</v>
      </c>
      <c r="AG223" s="2">
        <f>(Table2[[#This Row],[Close Price]]/Table2[[#This Row],[Current Month Low]])-1</f>
        <v>4.6716524946214477E-2</v>
      </c>
      <c r="AH223" s="2">
        <f>(Table2[[#This Row],[Current Month High]]/Table2[[#This Row],[Close Price]])-1</f>
        <v>0.29813056670255444</v>
      </c>
      <c r="AI223">
        <v>58.109033963002801</v>
      </c>
      <c r="AJ223">
        <v>79.497540407589497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-0.22</v>
      </c>
      <c r="AM223" t="s">
        <v>10339</v>
      </c>
      <c r="AN223">
        <v>-21.62</v>
      </c>
      <c r="AO223" t="s">
        <v>10339</v>
      </c>
      <c r="AP223">
        <v>3.7648154814162997E-2</v>
      </c>
      <c r="AQ223">
        <f>(Table2[[#This Row],[Sharpe Ratio]]-AVERAGE(Table2[Sharpe Ratio]))/_xlfn.STDEV.P(Table2[Sharpe Ratio])</f>
        <v>-0.3159982761750505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288</v>
      </c>
      <c r="AT223">
        <f>_xlfn.RANK.AVG(Table2[[#This Row],[6M Return vs Nifty Z-Score]],Table2[6M Return vs Nifty Z-Score])</f>
        <v>56</v>
      </c>
      <c r="AU223">
        <f>_xlfn.RANK.AVG(Table2[[#This Row],[Sharpe Ratio Z-Score]],Table2[Sharpe Ratio Z-Score])</f>
        <v>427</v>
      </c>
      <c r="AV223">
        <f>(Table2[[#This Row],[Rank 1Y]]+Table2[[#This Row],[Rank 6M]]+Table2[[#This Row],[Rank Sharpe]])/3</f>
        <v>257</v>
      </c>
    </row>
    <row r="224" spans="1:48" x14ac:dyDescent="0.3">
      <c r="A224" t="s">
        <v>1123</v>
      </c>
      <c r="B224" t="s">
        <v>1124</v>
      </c>
      <c r="C224" t="s">
        <v>10304</v>
      </c>
      <c r="D224" t="s">
        <v>86</v>
      </c>
      <c r="E224">
        <v>11144.256805319999</v>
      </c>
      <c r="F224">
        <v>232.87</v>
      </c>
      <c r="G224">
        <v>67.146713974398295</v>
      </c>
      <c r="H224">
        <f>(Table2[[#This Row],[1Y Return vs Nifty]]-AVERAGE(Table2[1Y Return vs Nifty]))/_xlfn.STDEV.P(Table2[1Y Return vs Nifty])</f>
        <v>0.5102552791576217</v>
      </c>
      <c r="I224">
        <v>9.7290050727966797</v>
      </c>
      <c r="J224">
        <f>(Table2[[#This Row],[1M Return vs Nifty]]-AVERAGE(Table2[1M Return vs Nifty]))/_xlfn.STDEV.P(Table2[1M Return vs Nifty])</f>
        <v>0.5279092751305019</v>
      </c>
      <c r="K224">
        <v>5.0632059703647601</v>
      </c>
      <c r="L224">
        <f>(Table2[[#This Row],[6M Return vs Nifty]]-AVERAGE(Table2[6M Return vs Nifty]))/_xlfn.STDEV.P(Table2[6M Return vs Nifty])</f>
        <v>-9.7896686143110978E-2</v>
      </c>
      <c r="M224">
        <v>-5.8959803315139503</v>
      </c>
      <c r="N224">
        <f>(Table2[[#This Row],[1W Return vs Nifty]]-AVERAGE(Table2[1W Return vs Nifty]))/_xlfn.STDEV.P(Table2[1W Return vs Nifty])</f>
        <v>-1.231820450416109</v>
      </c>
      <c r="O224">
        <v>227.17</v>
      </c>
      <c r="P224">
        <v>220.34610587478301</v>
      </c>
      <c r="Q224">
        <v>191.593914436549</v>
      </c>
      <c r="R224">
        <v>53.802343188641899</v>
      </c>
      <c r="S224" s="2">
        <f>(Table2[[#This Row],[Close Price]]-Table2[[#This Row],[20D EMA]])/Table2[[#This Row],[20D EMA]]</f>
        <v>2.5091341286261466E-2</v>
      </c>
      <c r="T224" s="2">
        <f>(Table2[[#This Row],[Close Price]]-Table2[[#This Row],[50D EMA]])/Table2[[#This Row],[50D EMA]]</f>
        <v>5.6837374436442288E-2</v>
      </c>
      <c r="U224" s="2">
        <f>(Table2[[#This Row],[Close Price]]-Table2[[#This Row],[200D EMA]])/Table2[[#This Row],[200D EMA]]</f>
        <v>0.2154352641358063</v>
      </c>
      <c r="V224">
        <v>1.26478438559401</v>
      </c>
      <c r="W224">
        <v>231</v>
      </c>
      <c r="X224">
        <v>234.4</v>
      </c>
      <c r="Y224">
        <v>229</v>
      </c>
      <c r="Z224">
        <v>238.13</v>
      </c>
      <c r="AA224">
        <v>211.2</v>
      </c>
      <c r="AB224">
        <v>250.69</v>
      </c>
      <c r="AC224" s="2">
        <f>(Table2[[#This Row],[Close Price]]/Table2[[#This Row],[Day Low]])-1</f>
        <v>8.0952380952381553E-3</v>
      </c>
      <c r="AD224" s="2">
        <f>(Table2[[#This Row],[Day High]]/Table2[[#This Row],[Close Price]])-1</f>
        <v>6.5701893760468089E-3</v>
      </c>
      <c r="AE224" s="2">
        <f>(Table2[[#This Row],[Close Price]]/Table2[[#This Row],[Current Week Low]])-1</f>
        <v>1.68995633187774E-2</v>
      </c>
      <c r="AF224" s="2">
        <f>(Table2[[#This Row],[Current Week High]]/Table2[[#This Row],[Close Price]])-1</f>
        <v>2.2587709881049411E-2</v>
      </c>
      <c r="AG224" s="2">
        <f>(Table2[[#This Row],[Close Price]]/Table2[[#This Row],[Current Month Low]])-1</f>
        <v>0.10260416666666683</v>
      </c>
      <c r="AH224" s="2">
        <f>(Table2[[#This Row],[Current Month High]]/Table2[[#This Row],[Close Price]])-1</f>
        <v>7.6523382144544128E-2</v>
      </c>
      <c r="AI224">
        <v>7.6523382144544101</v>
      </c>
      <c r="AJ224">
        <v>100.663507109004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0.13</v>
      </c>
      <c r="AM224" t="s">
        <v>10340</v>
      </c>
      <c r="AN224">
        <v>2.48</v>
      </c>
      <c r="AO224" t="s">
        <v>10340</v>
      </c>
      <c r="AP224">
        <v>8.9341610126294005E-2</v>
      </c>
      <c r="AQ224">
        <f>(Table2[[#This Row],[Sharpe Ratio]]-AVERAGE(Table2[Sharpe Ratio]))/_xlfn.STDEV.P(Table2[Sharpe Ratio])</f>
        <v>0.27585368101962376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-1.5698901251472552E-2</v>
      </c>
      <c r="AS224">
        <f>_xlfn.RANK.AVG(Table2[[#This Row],[1Y Return vs Nifty Z-Score]],Table2[1Y Return vs Nifty Z-Score])</f>
        <v>168</v>
      </c>
      <c r="AT224">
        <f>_xlfn.RANK.AVG(Table2[[#This Row],[6M Return vs Nifty Z-Score]],Table2[6M Return vs Nifty Z-Score])</f>
        <v>339</v>
      </c>
      <c r="AU224">
        <f>_xlfn.RANK.AVG(Table2[[#This Row],[Sharpe Ratio Z-Score]],Table2[Sharpe Ratio Z-Score])</f>
        <v>267</v>
      </c>
      <c r="AV224">
        <f>(Table2[[#This Row],[Rank 1Y]]+Table2[[#This Row],[Rank 6M]]+Table2[[#This Row],[Rank Sharpe]])/3</f>
        <v>258</v>
      </c>
    </row>
    <row r="225" spans="1:48" x14ac:dyDescent="0.3">
      <c r="A225" t="s">
        <v>765</v>
      </c>
      <c r="B225" t="s">
        <v>766</v>
      </c>
      <c r="C225" t="s">
        <v>10310</v>
      </c>
      <c r="D225" t="s">
        <v>630</v>
      </c>
      <c r="E225">
        <v>21282.155274969999</v>
      </c>
      <c r="F225">
        <v>698</v>
      </c>
      <c r="G225">
        <v>121.874132512364</v>
      </c>
      <c r="H225">
        <f>(Table2[[#This Row],[1Y Return vs Nifty]]-AVERAGE(Table2[1Y Return vs Nifty]))/_xlfn.STDEV.P(Table2[1Y Return vs Nifty])</f>
        <v>1.3429444922870748</v>
      </c>
      <c r="I225">
        <v>-2.1472656448154899</v>
      </c>
      <c r="J225">
        <f>(Table2[[#This Row],[1M Return vs Nifty]]-AVERAGE(Table2[1M Return vs Nifty]))/_xlfn.STDEV.P(Table2[1M Return vs Nifty])</f>
        <v>-0.49928198750182295</v>
      </c>
      <c r="K225">
        <v>-14.1253871748532</v>
      </c>
      <c r="L225">
        <f>(Table2[[#This Row],[6M Return vs Nifty]]-AVERAGE(Table2[6M Return vs Nifty]))/_xlfn.STDEV.P(Table2[6M Return vs Nifty])</f>
        <v>-0.74429452071144109</v>
      </c>
      <c r="M225">
        <v>-3.62236414997935</v>
      </c>
      <c r="N225">
        <f>(Table2[[#This Row],[1W Return vs Nifty]]-AVERAGE(Table2[1W Return vs Nifty]))/_xlfn.STDEV.P(Table2[1W Return vs Nifty])</f>
        <v>-0.75437073853299963</v>
      </c>
      <c r="O225">
        <v>689.1</v>
      </c>
      <c r="P225">
        <v>674.03882639264998</v>
      </c>
      <c r="Q225">
        <v>584.03781636780002</v>
      </c>
      <c r="R225">
        <v>43.5521830071567</v>
      </c>
      <c r="S225" s="2">
        <f>(Table2[[#This Row],[Close Price]]-Table2[[#This Row],[20D EMA]])/Table2[[#This Row],[20D EMA]]</f>
        <v>1.2915396894500039E-2</v>
      </c>
      <c r="T225" s="2">
        <f>(Table2[[#This Row],[Close Price]]-Table2[[#This Row],[50D EMA]])/Table2[[#This Row],[50D EMA]]</f>
        <v>3.5548654868424213E-2</v>
      </c>
      <c r="U225" s="2">
        <f>(Table2[[#This Row],[Close Price]]-Table2[[#This Row],[200D EMA]])/Table2[[#This Row],[200D EMA]]</f>
        <v>0.19512809006263365</v>
      </c>
      <c r="V225">
        <v>0.98946245495656604</v>
      </c>
      <c r="W225">
        <v>681.05</v>
      </c>
      <c r="X225">
        <v>718.85</v>
      </c>
      <c r="Y225">
        <v>676</v>
      </c>
      <c r="Z225">
        <v>718.85</v>
      </c>
      <c r="AA225">
        <v>651.65</v>
      </c>
      <c r="AB225">
        <v>764.4</v>
      </c>
      <c r="AC225" s="2">
        <f>(Table2[[#This Row],[Close Price]]/Table2[[#This Row],[Day Low]])-1</f>
        <v>2.4888040525659072E-2</v>
      </c>
      <c r="AD225" s="2">
        <f>(Table2[[#This Row],[Day High]]/Table2[[#This Row],[Close Price]])-1</f>
        <v>2.9871060171919872E-2</v>
      </c>
      <c r="AE225" s="2">
        <f>(Table2[[#This Row],[Close Price]]/Table2[[#This Row],[Current Week Low]])-1</f>
        <v>3.2544378698224907E-2</v>
      </c>
      <c r="AF225" s="2">
        <f>(Table2[[#This Row],[Current Week High]]/Table2[[#This Row],[Close Price]])-1</f>
        <v>2.9871060171919872E-2</v>
      </c>
      <c r="AG225" s="2">
        <f>(Table2[[#This Row],[Close Price]]/Table2[[#This Row],[Current Month Low]])-1</f>
        <v>7.1127138801504008E-2</v>
      </c>
      <c r="AH225" s="2">
        <f>(Table2[[#This Row],[Current Month High]]/Table2[[#This Row],[Close Price]])-1</f>
        <v>9.5128939828080128E-2</v>
      </c>
      <c r="AI225">
        <v>12.070200573065801</v>
      </c>
      <c r="AJ225">
        <v>158.51851851851799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7.0000000000000007E-2</v>
      </c>
      <c r="AM225" t="s">
        <v>10340</v>
      </c>
      <c r="AN225">
        <v>-3.08</v>
      </c>
      <c r="AO225" t="s">
        <v>10339</v>
      </c>
      <c r="AP225">
        <v>0.13976003393170999</v>
      </c>
      <c r="AQ225">
        <f>(Table2[[#This Row],[Sharpe Ratio]]-AVERAGE(Table2[Sharpe Ratio]))/_xlfn.STDEV.P(Table2[Sharpe Ratio])</f>
        <v>0.85310746735925225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0.19810471290006348</v>
      </c>
      <c r="AS225">
        <f>_xlfn.RANK.AVG(Table2[[#This Row],[1Y Return vs Nifty Z-Score]],Table2[1Y Return vs Nifty Z-Score])</f>
        <v>64</v>
      </c>
      <c r="AT225">
        <f>_xlfn.RANK.AVG(Table2[[#This Row],[6M Return vs Nifty Z-Score]],Table2[6M Return vs Nifty Z-Score])</f>
        <v>567</v>
      </c>
      <c r="AU225">
        <f>_xlfn.RANK.AVG(Table2[[#This Row],[Sharpe Ratio Z-Score]],Table2[Sharpe Ratio Z-Score])</f>
        <v>146</v>
      </c>
      <c r="AV225">
        <f>(Table2[[#This Row],[Rank 1Y]]+Table2[[#This Row],[Rank 6M]]+Table2[[#This Row],[Rank Sharpe]])/3</f>
        <v>259</v>
      </c>
    </row>
    <row r="226" spans="1:48" x14ac:dyDescent="0.3">
      <c r="A226" t="s">
        <v>1312</v>
      </c>
      <c r="B226" t="s">
        <v>1313</v>
      </c>
      <c r="C226" t="s">
        <v>10306</v>
      </c>
      <c r="D226" t="s">
        <v>95</v>
      </c>
      <c r="E226">
        <v>8525.76393336</v>
      </c>
      <c r="F226">
        <v>1089.8</v>
      </c>
      <c r="G226">
        <v>136.69471539769199</v>
      </c>
      <c r="H226">
        <f>(Table2[[#This Row],[1Y Return vs Nifty]]-AVERAGE(Table2[1Y Return vs Nifty]))/_xlfn.STDEV.P(Table2[1Y Return vs Nifty])</f>
        <v>1.5684427860233747</v>
      </c>
      <c r="I226">
        <v>15.1591629380058</v>
      </c>
      <c r="J226">
        <f>(Table2[[#This Row],[1M Return vs Nifty]]-AVERAGE(Table2[1M Return vs Nifty]))/_xlfn.STDEV.P(Table2[1M Return vs Nifty])</f>
        <v>0.99756939373871722</v>
      </c>
      <c r="K226">
        <v>25.0907143815996</v>
      </c>
      <c r="L226">
        <f>(Table2[[#This Row],[6M Return vs Nifty]]-AVERAGE(Table2[6M Return vs Nifty]))/_xlfn.STDEV.P(Table2[6M Return vs Nifty])</f>
        <v>0.57676132400118452</v>
      </c>
      <c r="M226">
        <v>-2.69029577227698</v>
      </c>
      <c r="N226">
        <f>(Table2[[#This Row],[1W Return vs Nifty]]-AVERAGE(Table2[1W Return vs Nifty]))/_xlfn.STDEV.P(Table2[1W Return vs Nifty])</f>
        <v>-0.55864035008679069</v>
      </c>
      <c r="O226">
        <v>1045.05</v>
      </c>
      <c r="P226">
        <v>1006.64252707107</v>
      </c>
      <c r="Q226">
        <v>836.92978556307298</v>
      </c>
      <c r="R226">
        <v>71.170651671969594</v>
      </c>
      <c r="S226" s="2">
        <f>(Table2[[#This Row],[Close Price]]-Table2[[#This Row],[20D EMA]])/Table2[[#This Row],[20D EMA]]</f>
        <v>4.2820917659442133E-2</v>
      </c>
      <c r="T226" s="2">
        <f>(Table2[[#This Row],[Close Price]]-Table2[[#This Row],[50D EMA]])/Table2[[#This Row],[50D EMA]]</f>
        <v>8.2608742123070372E-2</v>
      </c>
      <c r="U226" s="2">
        <f>(Table2[[#This Row],[Close Price]]-Table2[[#This Row],[200D EMA]])/Table2[[#This Row],[200D EMA]]</f>
        <v>0.30214029754813893</v>
      </c>
      <c r="V226">
        <v>0.922891986410311</v>
      </c>
      <c r="W226">
        <v>1076.2</v>
      </c>
      <c r="X226">
        <v>1110.4000000000001</v>
      </c>
      <c r="Y226">
        <v>1076.2</v>
      </c>
      <c r="Z226">
        <v>1149.95</v>
      </c>
      <c r="AA226">
        <v>955</v>
      </c>
      <c r="AB226">
        <v>1176</v>
      </c>
      <c r="AC226" s="2">
        <f>(Table2[[#This Row],[Close Price]]/Table2[[#This Row],[Day Low]])-1</f>
        <v>1.2637056309236172E-2</v>
      </c>
      <c r="AD226" s="2">
        <f>(Table2[[#This Row],[Day High]]/Table2[[#This Row],[Close Price]])-1</f>
        <v>1.890255092677573E-2</v>
      </c>
      <c r="AE226" s="2">
        <f>(Table2[[#This Row],[Close Price]]/Table2[[#This Row],[Current Week Low]])-1</f>
        <v>1.2637056309236172E-2</v>
      </c>
      <c r="AF226" s="2">
        <f>(Table2[[#This Row],[Current Week High]]/Table2[[#This Row],[Close Price]])-1</f>
        <v>5.5193613507065642E-2</v>
      </c>
      <c r="AG226" s="2">
        <f>(Table2[[#This Row],[Close Price]]/Table2[[#This Row],[Current Month Low]])-1</f>
        <v>0.14115183246073304</v>
      </c>
      <c r="AH226" s="2">
        <f>(Table2[[#This Row],[Current Month High]]/Table2[[#This Row],[Close Price]])-1</f>
        <v>7.9097082033400712E-2</v>
      </c>
      <c r="AI226">
        <v>8.0014681592952694</v>
      </c>
      <c r="AJ226">
        <v>186.78947368421001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0.08</v>
      </c>
      <c r="AM226" t="s">
        <v>10340</v>
      </c>
      <c r="AN226">
        <v>10.38</v>
      </c>
      <c r="AO226" t="s">
        <v>10340</v>
      </c>
      <c r="AQ226">
        <f>(Table2[[#This Row],[Sharpe Ratio]]-AVERAGE(Table2[Sharpe Ratio]))/_xlfn.STDEV.P(Table2[Sharpe Ratio])</f>
        <v>-0.74704189624239536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1.8370912574340905</v>
      </c>
      <c r="AS226">
        <f>_xlfn.RANK.AVG(Table2[[#This Row],[1Y Return vs Nifty Z-Score]],Table2[1Y Return vs Nifty Z-Score])</f>
        <v>53</v>
      </c>
      <c r="AT226">
        <f>_xlfn.RANK.AVG(Table2[[#This Row],[6M Return vs Nifty Z-Score]],Table2[6M Return vs Nifty Z-Score])</f>
        <v>175</v>
      </c>
      <c r="AU226">
        <f>_xlfn.RANK.AVG(Table2[[#This Row],[Sharpe Ratio Z-Score]],Table2[Sharpe Ratio Z-Score])</f>
        <v>549.5</v>
      </c>
      <c r="AV226">
        <f>(Table2[[#This Row],[Rank 1Y]]+Table2[[#This Row],[Rank 6M]]+Table2[[#This Row],[Rank Sharpe]])/3</f>
        <v>259.16666666666669</v>
      </c>
    </row>
    <row r="227" spans="1:48" x14ac:dyDescent="0.3">
      <c r="A227" t="s">
        <v>694</v>
      </c>
      <c r="B227" t="s">
        <v>695</v>
      </c>
      <c r="C227" t="s">
        <v>10293</v>
      </c>
      <c r="D227" t="s">
        <v>297</v>
      </c>
      <c r="E227">
        <v>24797.298166879998</v>
      </c>
      <c r="F227">
        <v>268.5</v>
      </c>
      <c r="G227">
        <v>55.427853556673199</v>
      </c>
      <c r="H227">
        <f>(Table2[[#This Row],[1Y Return vs Nifty]]-AVERAGE(Table2[1Y Return vs Nifty]))/_xlfn.STDEV.P(Table2[1Y Return vs Nifty])</f>
        <v>0.33195034680931562</v>
      </c>
      <c r="I227">
        <v>2.47846336607109</v>
      </c>
      <c r="J227">
        <f>(Table2[[#This Row],[1M Return vs Nifty]]-AVERAGE(Table2[1M Return vs Nifty]))/_xlfn.STDEV.P(Table2[1M Return vs Nifty])</f>
        <v>-9.9197774513884715E-2</v>
      </c>
      <c r="K227">
        <v>20.6429154461213</v>
      </c>
      <c r="L227">
        <f>(Table2[[#This Row],[6M Return vs Nifty]]-AVERAGE(Table2[6M Return vs Nifty]))/_xlfn.STDEV.P(Table2[6M Return vs Nifty])</f>
        <v>0.42693024578037214</v>
      </c>
      <c r="M227">
        <v>-2.6743803900573599</v>
      </c>
      <c r="N227">
        <f>(Table2[[#This Row],[1W Return vs Nifty]]-AVERAGE(Table2[1W Return vs Nifty]))/_xlfn.STDEV.P(Table2[1W Return vs Nifty])</f>
        <v>-0.55529818762463834</v>
      </c>
      <c r="O227">
        <v>253.9</v>
      </c>
      <c r="P227">
        <v>241.787083437962</v>
      </c>
      <c r="Q227">
        <v>202.62090153925001</v>
      </c>
      <c r="R227">
        <v>46.160987272120003</v>
      </c>
      <c r="S227" s="2">
        <f>(Table2[[#This Row],[Close Price]]-Table2[[#This Row],[20D EMA]])/Table2[[#This Row],[20D EMA]]</f>
        <v>5.7502953918865674E-2</v>
      </c>
      <c r="T227" s="2">
        <f>(Table2[[#This Row],[Close Price]]-Table2[[#This Row],[50D EMA]])/Table2[[#This Row],[50D EMA]]</f>
        <v>0.11048115632236423</v>
      </c>
      <c r="U227" s="2">
        <f>(Table2[[#This Row],[Close Price]]-Table2[[#This Row],[200D EMA]])/Table2[[#This Row],[200D EMA]]</f>
        <v>0.32513476132169139</v>
      </c>
      <c r="V227">
        <v>0.71557714102621295</v>
      </c>
      <c r="W227">
        <v>250.75</v>
      </c>
      <c r="X227">
        <v>274.39999999999998</v>
      </c>
      <c r="Y227">
        <v>249.85</v>
      </c>
      <c r="Z227">
        <v>274.39999999999998</v>
      </c>
      <c r="AA227">
        <v>240</v>
      </c>
      <c r="AB227">
        <v>274.39999999999998</v>
      </c>
      <c r="AC227" s="2">
        <f>(Table2[[#This Row],[Close Price]]/Table2[[#This Row],[Day Low]])-1</f>
        <v>7.0787637088733701E-2</v>
      </c>
      <c r="AD227" s="2">
        <f>(Table2[[#This Row],[Day High]]/Table2[[#This Row],[Close Price]])-1</f>
        <v>2.1973929236498879E-2</v>
      </c>
      <c r="AE227" s="2">
        <f>(Table2[[#This Row],[Close Price]]/Table2[[#This Row],[Current Week Low]])-1</f>
        <v>7.4644786872123392E-2</v>
      </c>
      <c r="AF227" s="2">
        <f>(Table2[[#This Row],[Current Week High]]/Table2[[#This Row],[Close Price]])-1</f>
        <v>2.1973929236498879E-2</v>
      </c>
      <c r="AG227" s="2">
        <f>(Table2[[#This Row],[Close Price]]/Table2[[#This Row],[Current Month Low]])-1</f>
        <v>0.11874999999999991</v>
      </c>
      <c r="AH227" s="2">
        <f>(Table2[[#This Row],[Current Month High]]/Table2[[#This Row],[Close Price]])-1</f>
        <v>2.1973929236498879E-2</v>
      </c>
      <c r="AI227">
        <v>4.2085661080074601</v>
      </c>
      <c r="AJ227">
        <v>102.794561933534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0.26</v>
      </c>
      <c r="AM227" t="s">
        <v>10340</v>
      </c>
      <c r="AN227">
        <v>3.23</v>
      </c>
      <c r="AO227" t="s">
        <v>10340</v>
      </c>
      <c r="AP227">
        <v>5.7963463171446003E-2</v>
      </c>
      <c r="AQ227">
        <f>(Table2[[#This Row],[Sharpe Ratio]]-AVERAGE(Table2[Sharpe Ratio]))/_xlfn.STDEV.P(Table2[Sharpe Ratio])</f>
        <v>-8.3402971031080866E-2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2.0981659420083787E-2</v>
      </c>
      <c r="AS227">
        <f>_xlfn.RANK.AVG(Table2[[#This Row],[1Y Return vs Nifty Z-Score]],Table2[1Y Return vs Nifty Z-Score])</f>
        <v>207</v>
      </c>
      <c r="AT227">
        <f>_xlfn.RANK.AVG(Table2[[#This Row],[6M Return vs Nifty Z-Score]],Table2[6M Return vs Nifty Z-Score])</f>
        <v>207</v>
      </c>
      <c r="AU227">
        <f>_xlfn.RANK.AVG(Table2[[#This Row],[Sharpe Ratio Z-Score]],Table2[Sharpe Ratio Z-Score])</f>
        <v>366</v>
      </c>
      <c r="AV227">
        <f>(Table2[[#This Row],[Rank 1Y]]+Table2[[#This Row],[Rank 6M]]+Table2[[#This Row],[Rank Sharpe]])/3</f>
        <v>260</v>
      </c>
    </row>
    <row r="228" spans="1:48" x14ac:dyDescent="0.3">
      <c r="A228" t="s">
        <v>1488</v>
      </c>
      <c r="B228" t="s">
        <v>1489</v>
      </c>
      <c r="C228" t="s">
        <v>6499</v>
      </c>
      <c r="D228" t="s">
        <v>80</v>
      </c>
      <c r="E228">
        <v>6711.5005775999998</v>
      </c>
      <c r="F228">
        <v>327.2</v>
      </c>
      <c r="G228">
        <v>46.6900671428061</v>
      </c>
      <c r="H228">
        <f>(Table2[[#This Row],[1Y Return vs Nifty]]-AVERAGE(Table2[1Y Return vs Nifty]))/_xlfn.STDEV.P(Table2[1Y Return vs Nifty])</f>
        <v>0.19900308403263664</v>
      </c>
      <c r="I228">
        <v>1.3835020413652599</v>
      </c>
      <c r="J228">
        <f>(Table2[[#This Row],[1M Return vs Nifty]]-AVERAGE(Table2[1M Return vs Nifty]))/_xlfn.STDEV.P(Table2[1M Return vs Nifty])</f>
        <v>-0.19390214193708563</v>
      </c>
      <c r="K228">
        <v>16.2297758105634</v>
      </c>
      <c r="L228">
        <f>(Table2[[#This Row],[6M Return vs Nifty]]-AVERAGE(Table2[6M Return vs Nifty]))/_xlfn.STDEV.P(Table2[6M Return vs Nifty])</f>
        <v>0.27826672039924166</v>
      </c>
      <c r="M228">
        <v>-7.4727161374642304</v>
      </c>
      <c r="N228">
        <f>(Table2[[#This Row],[1W Return vs Nifty]]-AVERAGE(Table2[1W Return vs Nifty]))/_xlfn.STDEV.P(Table2[1W Return vs Nifty])</f>
        <v>-1.5629282523313053</v>
      </c>
      <c r="O228">
        <v>332.48</v>
      </c>
      <c r="P228">
        <v>306.96417995207099</v>
      </c>
      <c r="Q228">
        <v>249.996980823694</v>
      </c>
      <c r="R228">
        <v>43.483809256363799</v>
      </c>
      <c r="S228" s="2">
        <f>(Table2[[#This Row],[Close Price]]-Table2[[#This Row],[20D EMA]])/Table2[[#This Row],[20D EMA]]</f>
        <v>-1.5880654475457258E-2</v>
      </c>
      <c r="T228" s="2">
        <f>(Table2[[#This Row],[Close Price]]-Table2[[#This Row],[50D EMA]])/Table2[[#This Row],[50D EMA]]</f>
        <v>6.5922414957629891E-2</v>
      </c>
      <c r="U228" s="2">
        <f>(Table2[[#This Row],[Close Price]]-Table2[[#This Row],[200D EMA]])/Table2[[#This Row],[200D EMA]]</f>
        <v>0.30881580618268373</v>
      </c>
      <c r="V228">
        <v>0.98816247890678499</v>
      </c>
      <c r="W228">
        <v>325.10000000000002</v>
      </c>
      <c r="X228">
        <v>332.95</v>
      </c>
      <c r="Y228">
        <v>325.10000000000002</v>
      </c>
      <c r="Z228">
        <v>344.75</v>
      </c>
      <c r="AA228">
        <v>317.5</v>
      </c>
      <c r="AB228">
        <v>369.6</v>
      </c>
      <c r="AC228" s="2">
        <f>(Table2[[#This Row],[Close Price]]/Table2[[#This Row],[Day Low]])-1</f>
        <v>6.4595509074130142E-3</v>
      </c>
      <c r="AD228" s="2">
        <f>(Table2[[#This Row],[Day High]]/Table2[[#This Row],[Close Price]])-1</f>
        <v>1.7573349633251745E-2</v>
      </c>
      <c r="AE228" s="2">
        <f>(Table2[[#This Row],[Close Price]]/Table2[[#This Row],[Current Week Low]])-1</f>
        <v>6.4595509074130142E-3</v>
      </c>
      <c r="AF228" s="2">
        <f>(Table2[[#This Row],[Current Week High]]/Table2[[#This Row],[Close Price]])-1</f>
        <v>5.3636919315403375E-2</v>
      </c>
      <c r="AG228" s="2">
        <f>(Table2[[#This Row],[Close Price]]/Table2[[#This Row],[Current Month Low]])-1</f>
        <v>3.0551181102362213E-2</v>
      </c>
      <c r="AH228" s="2">
        <f>(Table2[[#This Row],[Current Month High]]/Table2[[#This Row],[Close Price]])-1</f>
        <v>0.12958435207823982</v>
      </c>
      <c r="AI228">
        <v>12.9584352078239</v>
      </c>
      <c r="AJ228">
        <v>103.29294812053401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0.49</v>
      </c>
      <c r="AM228" t="s">
        <v>10340</v>
      </c>
      <c r="AN228">
        <v>-7.97</v>
      </c>
      <c r="AO228" t="s">
        <v>10339</v>
      </c>
      <c r="AP228">
        <v>7.7643008542067002E-2</v>
      </c>
      <c r="AQ228">
        <f>(Table2[[#This Row],[Sharpe Ratio]]-AVERAGE(Table2[Sharpe Ratio]))/_xlfn.STDEV.P(Table2[Sharpe Ratio])</f>
        <v>0.14191331657196732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-1.1376472732645453</v>
      </c>
      <c r="AS228">
        <f>_xlfn.RANK.AVG(Table2[[#This Row],[1Y Return vs Nifty Z-Score]],Table2[1Y Return vs Nifty Z-Score])</f>
        <v>239</v>
      </c>
      <c r="AT228">
        <f>_xlfn.RANK.AVG(Table2[[#This Row],[6M Return vs Nifty Z-Score]],Table2[6M Return vs Nifty Z-Score])</f>
        <v>242</v>
      </c>
      <c r="AU228">
        <f>_xlfn.RANK.AVG(Table2[[#This Row],[Sharpe Ratio Z-Score]],Table2[Sharpe Ratio Z-Score])</f>
        <v>303</v>
      </c>
      <c r="AV228">
        <f>(Table2[[#This Row],[Rank 1Y]]+Table2[[#This Row],[Rank 6M]]+Table2[[#This Row],[Rank Sharpe]])/3</f>
        <v>261.33333333333331</v>
      </c>
    </row>
    <row r="229" spans="1:48" x14ac:dyDescent="0.3">
      <c r="A229" t="s">
        <v>608</v>
      </c>
      <c r="B229" t="s">
        <v>609</v>
      </c>
      <c r="C229" t="s">
        <v>10295</v>
      </c>
      <c r="D229" t="s">
        <v>248</v>
      </c>
      <c r="E229">
        <v>31322.788824159899</v>
      </c>
      <c r="F229">
        <v>6262.25</v>
      </c>
      <c r="G229">
        <v>127.977611344815</v>
      </c>
      <c r="H229">
        <f>(Table2[[#This Row],[1Y Return vs Nifty]]-AVERAGE(Table2[1Y Return vs Nifty]))/_xlfn.STDEV.P(Table2[1Y Return vs Nifty])</f>
        <v>1.4358102097303376</v>
      </c>
      <c r="I229">
        <v>-3.0040305128538001</v>
      </c>
      <c r="J229">
        <f>(Table2[[#This Row],[1M Return vs Nifty]]-AVERAGE(Table2[1M Return vs Nifty]))/_xlfn.STDEV.P(Table2[1M Return vs Nifty])</f>
        <v>-0.57338449051012697</v>
      </c>
      <c r="K229">
        <v>-15.592019072444501</v>
      </c>
      <c r="L229">
        <f>(Table2[[#This Row],[6M Return vs Nifty]]-AVERAGE(Table2[6M Return vs Nifty]))/_xlfn.STDEV.P(Table2[6M Return vs Nifty])</f>
        <v>-0.7937003148484707</v>
      </c>
      <c r="M229">
        <v>0.86370746625565897</v>
      </c>
      <c r="N229">
        <f>(Table2[[#This Row],[1W Return vs Nifty]]-AVERAGE(Table2[1W Return vs Nifty]))/_xlfn.STDEV.P(Table2[1W Return vs Nifty])</f>
        <v>0.18768518895988093</v>
      </c>
      <c r="O229">
        <v>6165.1</v>
      </c>
      <c r="P229">
        <v>6310.4376468116798</v>
      </c>
      <c r="Q229">
        <v>5704.1877847215101</v>
      </c>
      <c r="R229">
        <v>58.513394117008502</v>
      </c>
      <c r="S229" s="2">
        <f>(Table2[[#This Row],[Close Price]]-Table2[[#This Row],[20D EMA]])/Table2[[#This Row],[20D EMA]]</f>
        <v>1.5758057452433801E-2</v>
      </c>
      <c r="T229" s="2">
        <f>(Table2[[#This Row],[Close Price]]-Table2[[#This Row],[50D EMA]])/Table2[[#This Row],[50D EMA]]</f>
        <v>-7.63618143600965E-3</v>
      </c>
      <c r="U229" s="2">
        <f>(Table2[[#This Row],[Close Price]]-Table2[[#This Row],[200D EMA]])/Table2[[#This Row],[200D EMA]]</f>
        <v>9.7833773420510847E-2</v>
      </c>
      <c r="V229">
        <v>0.58808357675474898</v>
      </c>
      <c r="W229">
        <v>6205.55</v>
      </c>
      <c r="X229">
        <v>6340</v>
      </c>
      <c r="Y229">
        <v>6025</v>
      </c>
      <c r="Z229">
        <v>6340</v>
      </c>
      <c r="AA229">
        <v>5850.1</v>
      </c>
      <c r="AB229">
        <v>6401</v>
      </c>
      <c r="AC229" s="2">
        <f>(Table2[[#This Row],[Close Price]]/Table2[[#This Row],[Day Low]])-1</f>
        <v>9.1369822175311199E-3</v>
      </c>
      <c r="AD229" s="2">
        <f>(Table2[[#This Row],[Day High]]/Table2[[#This Row],[Close Price]])-1</f>
        <v>1.2415665296019895E-2</v>
      </c>
      <c r="AE229" s="2">
        <f>(Table2[[#This Row],[Close Price]]/Table2[[#This Row],[Current Week Low]])-1</f>
        <v>3.9377593360995888E-2</v>
      </c>
      <c r="AF229" s="2">
        <f>(Table2[[#This Row],[Current Week High]]/Table2[[#This Row],[Close Price]])-1</f>
        <v>1.2415665296019895E-2</v>
      </c>
      <c r="AG229" s="2">
        <f>(Table2[[#This Row],[Close Price]]/Table2[[#This Row],[Current Month Low]])-1</f>
        <v>7.0451787148937628E-2</v>
      </c>
      <c r="AH229" s="2">
        <f>(Table2[[#This Row],[Current Month High]]/Table2[[#This Row],[Close Price]])-1</f>
        <v>2.215657311669128E-2</v>
      </c>
      <c r="AI229">
        <v>55.804223721505799</v>
      </c>
      <c r="AJ229">
        <v>160.81840899625101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-0.08</v>
      </c>
      <c r="AM229" t="s">
        <v>10339</v>
      </c>
      <c r="AN229">
        <v>0.75</v>
      </c>
      <c r="AO229" t="s">
        <v>10340</v>
      </c>
      <c r="AP229">
        <v>0.14097607189511399</v>
      </c>
      <c r="AQ229">
        <f>(Table2[[#This Row],[Sharpe Ratio]]-AVERAGE(Table2[Sharpe Ratio]))/_xlfn.STDEV.P(Table2[Sharpe Ratio])</f>
        <v>0.86703020563081801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59</v>
      </c>
      <c r="AT229">
        <f>_xlfn.RANK.AVG(Table2[[#This Row],[6M Return vs Nifty Z-Score]],Table2[6M Return vs Nifty Z-Score])</f>
        <v>585</v>
      </c>
      <c r="AU229">
        <f>_xlfn.RANK.AVG(Table2[[#This Row],[Sharpe Ratio Z-Score]],Table2[Sharpe Ratio Z-Score])</f>
        <v>143</v>
      </c>
      <c r="AV229">
        <f>(Table2[[#This Row],[Rank 1Y]]+Table2[[#This Row],[Rank 6M]]+Table2[[#This Row],[Rank Sharpe]])/3</f>
        <v>262.33333333333331</v>
      </c>
    </row>
    <row r="230" spans="1:48" x14ac:dyDescent="0.3">
      <c r="A230" t="s">
        <v>1490</v>
      </c>
      <c r="B230" t="s">
        <v>1491</v>
      </c>
      <c r="C230" t="s">
        <v>10299</v>
      </c>
      <c r="D230" t="s">
        <v>51</v>
      </c>
      <c r="E230">
        <v>6706.9894251799997</v>
      </c>
      <c r="F230">
        <v>695.9</v>
      </c>
      <c r="G230">
        <v>60.995065155165598</v>
      </c>
      <c r="H230">
        <f>(Table2[[#This Row],[1Y Return vs Nifty]]-AVERAGE(Table2[1Y Return vs Nifty]))/_xlfn.STDEV.P(Table2[1Y Return vs Nifty])</f>
        <v>0.41665664520813134</v>
      </c>
      <c r="I230">
        <v>7.8722975723166799</v>
      </c>
      <c r="J230">
        <f>(Table2[[#This Row],[1M Return vs Nifty]]-AVERAGE(Table2[1M Return vs Nifty]))/_xlfn.STDEV.P(Table2[1M Return vs Nifty])</f>
        <v>0.36732067226810294</v>
      </c>
      <c r="K230">
        <v>45.453893245944101</v>
      </c>
      <c r="L230">
        <f>(Table2[[#This Row],[6M Return vs Nifty]]-AVERAGE(Table2[6M Return vs Nifty]))/_xlfn.STDEV.P(Table2[6M Return vs Nifty])</f>
        <v>1.2627269194580975</v>
      </c>
      <c r="M230">
        <v>-0.97220476992650595</v>
      </c>
      <c r="N230">
        <f>(Table2[[#This Row],[1W Return vs Nifty]]-AVERAGE(Table2[1W Return vs Nifty]))/_xlfn.STDEV.P(Table2[1W Return vs Nifty])</f>
        <v>-0.19784855914012131</v>
      </c>
      <c r="O230">
        <v>677.06</v>
      </c>
      <c r="P230">
        <v>635.66033489833603</v>
      </c>
      <c r="Q230">
        <v>504.398942092911</v>
      </c>
      <c r="R230">
        <v>53.568926559281998</v>
      </c>
      <c r="S230" s="2">
        <f>(Table2[[#This Row],[Close Price]]-Table2[[#This Row],[20D EMA]])/Table2[[#This Row],[20D EMA]]</f>
        <v>2.7826189702537491E-2</v>
      </c>
      <c r="T230" s="2">
        <f>(Table2[[#This Row],[Close Price]]-Table2[[#This Row],[50D EMA]])/Table2[[#This Row],[50D EMA]]</f>
        <v>9.4767066300115041E-2</v>
      </c>
      <c r="U230" s="2">
        <f>(Table2[[#This Row],[Close Price]]-Table2[[#This Row],[200D EMA]])/Table2[[#This Row],[200D EMA]]</f>
        <v>0.37966189443715015</v>
      </c>
      <c r="V230">
        <v>0.66736886237625503</v>
      </c>
      <c r="W230">
        <v>685.45</v>
      </c>
      <c r="X230">
        <v>705.7</v>
      </c>
      <c r="Y230">
        <v>671.1</v>
      </c>
      <c r="Z230">
        <v>705.7</v>
      </c>
      <c r="AA230">
        <v>656</v>
      </c>
      <c r="AB230">
        <v>739.4</v>
      </c>
      <c r="AC230" s="2">
        <f>(Table2[[#This Row],[Close Price]]/Table2[[#This Row],[Day Low]])-1</f>
        <v>1.524545918739495E-2</v>
      </c>
      <c r="AD230" s="2">
        <f>(Table2[[#This Row],[Day High]]/Table2[[#This Row],[Close Price]])-1</f>
        <v>1.4082483115390287E-2</v>
      </c>
      <c r="AE230" s="2">
        <f>(Table2[[#This Row],[Close Price]]/Table2[[#This Row],[Current Week Low]])-1</f>
        <v>3.6954254209506709E-2</v>
      </c>
      <c r="AF230" s="2">
        <f>(Table2[[#This Row],[Current Week High]]/Table2[[#This Row],[Close Price]])-1</f>
        <v>1.4082483115390287E-2</v>
      </c>
      <c r="AG230" s="2">
        <f>(Table2[[#This Row],[Close Price]]/Table2[[#This Row],[Current Month Low]])-1</f>
        <v>6.0823170731707288E-2</v>
      </c>
      <c r="AH230" s="2">
        <f>(Table2[[#This Row],[Current Month High]]/Table2[[#This Row],[Close Price]])-1</f>
        <v>6.2508981175456224E-2</v>
      </c>
      <c r="AI230">
        <v>6.2508981175456197</v>
      </c>
      <c r="AJ230">
        <v>134.46765498652201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0.19</v>
      </c>
      <c r="AM230" t="s">
        <v>10340</v>
      </c>
      <c r="AN230">
        <v>-0.54</v>
      </c>
      <c r="AO230" t="s">
        <v>10339</v>
      </c>
      <c r="AP230">
        <v>1.288070168457E-3</v>
      </c>
      <c r="AQ230">
        <f>(Table2[[#This Row],[Sharpe Ratio]]-AVERAGE(Table2[Sharpe Ratio]))/_xlfn.STDEV.P(Table2[Sharpe Ratio])</f>
        <v>-0.73229444232192875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1.1165612354722816</v>
      </c>
      <c r="AS230">
        <f>_xlfn.RANK.AVG(Table2[[#This Row],[1Y Return vs Nifty Z-Score]],Table2[1Y Return vs Nifty Z-Score])</f>
        <v>188</v>
      </c>
      <c r="AT230">
        <f>_xlfn.RANK.AVG(Table2[[#This Row],[6M Return vs Nifty Z-Score]],Table2[6M Return vs Nifty Z-Score])</f>
        <v>79</v>
      </c>
      <c r="AU230">
        <f>_xlfn.RANK.AVG(Table2[[#This Row],[Sharpe Ratio Z-Score]],Table2[Sharpe Ratio Z-Score])</f>
        <v>521</v>
      </c>
      <c r="AV230">
        <f>(Table2[[#This Row],[Rank 1Y]]+Table2[[#This Row],[Rank 6M]]+Table2[[#This Row],[Rank Sharpe]])/3</f>
        <v>262.66666666666669</v>
      </c>
    </row>
    <row r="231" spans="1:48" x14ac:dyDescent="0.3">
      <c r="A231" t="s">
        <v>324</v>
      </c>
      <c r="B231" t="s">
        <v>325</v>
      </c>
      <c r="C231" t="s">
        <v>10307</v>
      </c>
      <c r="D231" t="s">
        <v>139</v>
      </c>
      <c r="E231">
        <v>82823.437879724996</v>
      </c>
      <c r="F231">
        <v>2923.95</v>
      </c>
      <c r="G231">
        <v>60.420684648272399</v>
      </c>
      <c r="H231">
        <f>(Table2[[#This Row],[1Y Return vs Nifty]]-AVERAGE(Table2[1Y Return vs Nifty]))/_xlfn.STDEV.P(Table2[1Y Return vs Nifty])</f>
        <v>0.40791732467924507</v>
      </c>
      <c r="I231">
        <v>-9.2697116574908396</v>
      </c>
      <c r="J231">
        <f>(Table2[[#This Row],[1M Return vs Nifty]]-AVERAGE(Table2[1M Return vs Nifty]))/_xlfn.STDEV.P(Table2[1M Return vs Nifty])</f>
        <v>-1.1153099045769173</v>
      </c>
      <c r="K231">
        <v>12.465709223393</v>
      </c>
      <c r="L231">
        <f>(Table2[[#This Row],[6M Return vs Nifty]]-AVERAGE(Table2[6M Return vs Nifty]))/_xlfn.STDEV.P(Table2[6M Return vs Nifty])</f>
        <v>0.15146823795164721</v>
      </c>
      <c r="M231">
        <v>-0.23556082776682</v>
      </c>
      <c r="N231">
        <f>(Table2[[#This Row],[1W Return vs Nifty]]-AVERAGE(Table2[1W Return vs Nifty]))/_xlfn.STDEV.P(Table2[1W Return vs Nifty])</f>
        <v>-4.3156469595267109E-2</v>
      </c>
      <c r="O231">
        <v>2996.32</v>
      </c>
      <c r="P231">
        <v>3008.6319233649401</v>
      </c>
      <c r="Q231">
        <v>2565.5603063219201</v>
      </c>
      <c r="R231">
        <v>50.616184517333302</v>
      </c>
      <c r="S231" s="2">
        <f>(Table2[[#This Row],[Close Price]]-Table2[[#This Row],[20D EMA]])/Table2[[#This Row],[20D EMA]]</f>
        <v>-2.4152960965451067E-2</v>
      </c>
      <c r="T231" s="2">
        <f>(Table2[[#This Row],[Close Price]]-Table2[[#This Row],[50D EMA]])/Table2[[#This Row],[50D EMA]]</f>
        <v>-2.8146322156360561E-2</v>
      </c>
      <c r="U231" s="2">
        <f>(Table2[[#This Row],[Close Price]]-Table2[[#This Row],[200D EMA]])/Table2[[#This Row],[200D EMA]]</f>
        <v>0.13969256259342436</v>
      </c>
      <c r="V231">
        <v>0.72615670931043996</v>
      </c>
      <c r="W231">
        <v>2913.1</v>
      </c>
      <c r="X231">
        <v>2978.4</v>
      </c>
      <c r="Y231">
        <v>2888</v>
      </c>
      <c r="Z231">
        <v>2997.95</v>
      </c>
      <c r="AA231">
        <v>2792.55</v>
      </c>
      <c r="AB231">
        <v>3286</v>
      </c>
      <c r="AC231" s="2">
        <f>(Table2[[#This Row],[Close Price]]/Table2[[#This Row],[Day Low]])-1</f>
        <v>3.7245545981943184E-3</v>
      </c>
      <c r="AD231" s="2">
        <f>(Table2[[#This Row],[Day High]]/Table2[[#This Row],[Close Price]])-1</f>
        <v>1.8622069460832114E-2</v>
      </c>
      <c r="AE231" s="2">
        <f>(Table2[[#This Row],[Close Price]]/Table2[[#This Row],[Current Week Low]])-1</f>
        <v>1.2448060941828265E-2</v>
      </c>
      <c r="AF231" s="2">
        <f>(Table2[[#This Row],[Current Week High]]/Table2[[#This Row],[Close Price]])-1</f>
        <v>2.5308230304895707E-2</v>
      </c>
      <c r="AG231" s="2">
        <f>(Table2[[#This Row],[Close Price]]/Table2[[#This Row],[Current Month Low]])-1</f>
        <v>4.7053768061449119E-2</v>
      </c>
      <c r="AH231" s="2">
        <f>(Table2[[#This Row],[Current Month High]]/Table2[[#This Row],[Close Price]])-1</f>
        <v>0.12382222678226373</v>
      </c>
      <c r="AI231">
        <v>16.373398997930799</v>
      </c>
      <c r="AJ231">
        <v>91.608781127129703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0.03</v>
      </c>
      <c r="AM231" t="s">
        <v>10340</v>
      </c>
      <c r="AN231">
        <v>-2.59</v>
      </c>
      <c r="AO231" t="s">
        <v>10339</v>
      </c>
      <c r="AP231">
        <v>7.2769901476644E-2</v>
      </c>
      <c r="AQ231">
        <f>(Table2[[#This Row],[Sharpe Ratio]]-AVERAGE(Table2[Sharpe Ratio]))/_xlfn.STDEV.P(Table2[Sharpe Ratio])</f>
        <v>8.6119832911900049E-2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190</v>
      </c>
      <c r="AT231">
        <f>_xlfn.RANK.AVG(Table2[[#This Row],[6M Return vs Nifty Z-Score]],Table2[6M Return vs Nifty Z-Score])</f>
        <v>276</v>
      </c>
      <c r="AU231">
        <f>_xlfn.RANK.AVG(Table2[[#This Row],[Sharpe Ratio Z-Score]],Table2[Sharpe Ratio Z-Score])</f>
        <v>325</v>
      </c>
      <c r="AV231">
        <f>(Table2[[#This Row],[Rank 1Y]]+Table2[[#This Row],[Rank 6M]]+Table2[[#This Row],[Rank Sharpe]])/3</f>
        <v>263.66666666666669</v>
      </c>
    </row>
    <row r="232" spans="1:48" x14ac:dyDescent="0.3">
      <c r="A232" t="s">
        <v>919</v>
      </c>
      <c r="B232" t="s">
        <v>920</v>
      </c>
      <c r="C232" t="s">
        <v>10298</v>
      </c>
      <c r="D232" t="s">
        <v>251</v>
      </c>
      <c r="E232">
        <v>16311.095391814901</v>
      </c>
      <c r="F232">
        <v>697.35</v>
      </c>
      <c r="G232">
        <v>63.017668352139196</v>
      </c>
      <c r="H232">
        <f>(Table2[[#This Row],[1Y Return vs Nifty]]-AVERAGE(Table2[1Y Return vs Nifty]))/_xlfn.STDEV.P(Table2[1Y Return vs Nifty])</f>
        <v>0.44743097934546494</v>
      </c>
      <c r="I232">
        <v>9.2168336465212697</v>
      </c>
      <c r="J232">
        <f>(Table2[[#This Row],[1M Return vs Nifty]]-AVERAGE(Table2[1M Return vs Nifty]))/_xlfn.STDEV.P(Table2[1M Return vs Nifty])</f>
        <v>0.48361102473276985</v>
      </c>
      <c r="K232">
        <v>9.6781933054135596</v>
      </c>
      <c r="L232">
        <f>(Table2[[#This Row],[6M Return vs Nifty]]-AVERAGE(Table2[6M Return vs Nifty]))/_xlfn.STDEV.P(Table2[6M Return vs Nifty])</f>
        <v>5.7566395353264556E-2</v>
      </c>
      <c r="M232">
        <v>1.3384181448822901</v>
      </c>
      <c r="N232">
        <f>(Table2[[#This Row],[1W Return vs Nifty]]-AVERAGE(Table2[1W Return vs Nifty]))/_xlfn.STDEV.P(Table2[1W Return vs Nifty])</f>
        <v>0.28737240907156236</v>
      </c>
      <c r="O232">
        <v>673.82</v>
      </c>
      <c r="P232">
        <v>680.219831925378</v>
      </c>
      <c r="Q232">
        <v>588.25931850890095</v>
      </c>
      <c r="R232">
        <v>66.850763571608994</v>
      </c>
      <c r="S232" s="2">
        <f>(Table2[[#This Row],[Close Price]]-Table2[[#This Row],[20D EMA]])/Table2[[#This Row],[20D EMA]]</f>
        <v>3.4920305125997995E-2</v>
      </c>
      <c r="T232" s="2">
        <f>(Table2[[#This Row],[Close Price]]-Table2[[#This Row],[50D EMA]])/Table2[[#This Row],[50D EMA]]</f>
        <v>2.5183282331146802E-2</v>
      </c>
      <c r="U232" s="2">
        <f>(Table2[[#This Row],[Close Price]]-Table2[[#This Row],[200D EMA]])/Table2[[#This Row],[200D EMA]]</f>
        <v>0.18544658462464872</v>
      </c>
      <c r="V232">
        <v>0.64908468693777499</v>
      </c>
      <c r="W232">
        <v>695.15</v>
      </c>
      <c r="X232">
        <v>711</v>
      </c>
      <c r="Y232">
        <v>668.55</v>
      </c>
      <c r="Z232">
        <v>711</v>
      </c>
      <c r="AA232">
        <v>607.85</v>
      </c>
      <c r="AB232">
        <v>711</v>
      </c>
      <c r="AC232" s="2">
        <f>(Table2[[#This Row],[Close Price]]/Table2[[#This Row],[Day Low]])-1</f>
        <v>3.1647845788680407E-3</v>
      </c>
      <c r="AD232" s="2">
        <f>(Table2[[#This Row],[Day High]]/Table2[[#This Row],[Close Price]])-1</f>
        <v>1.9574101957410273E-2</v>
      </c>
      <c r="AE232" s="2">
        <f>(Table2[[#This Row],[Close Price]]/Table2[[#This Row],[Current Week Low]])-1</f>
        <v>4.3078303791788342E-2</v>
      </c>
      <c r="AF232" s="2">
        <f>(Table2[[#This Row],[Current Week High]]/Table2[[#This Row],[Close Price]])-1</f>
        <v>1.9574101957410273E-2</v>
      </c>
      <c r="AG232" s="2">
        <f>(Table2[[#This Row],[Close Price]]/Table2[[#This Row],[Current Month Low]])-1</f>
        <v>0.14724027309369081</v>
      </c>
      <c r="AH232" s="2">
        <f>(Table2[[#This Row],[Current Month High]]/Table2[[#This Row],[Close Price]])-1</f>
        <v>1.9574101957410273E-2</v>
      </c>
      <c r="AI232">
        <v>18.735211873521099</v>
      </c>
      <c r="AJ232">
        <v>175.632411067193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-7.0000000000000007E-2</v>
      </c>
      <c r="AM232" t="s">
        <v>10339</v>
      </c>
      <c r="AN232">
        <v>5.88</v>
      </c>
      <c r="AO232" t="s">
        <v>10340</v>
      </c>
      <c r="AP232">
        <v>7.4816275525693005E-2</v>
      </c>
      <c r="AQ232">
        <f>(Table2[[#This Row],[Sharpe Ratio]]-AVERAGE(Table2[Sharpe Ratio]))/_xlfn.STDEV.P(Table2[Sharpe Ratio])</f>
        <v>0.10954930727705862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179</v>
      </c>
      <c r="AT232">
        <f>_xlfn.RANK.AVG(Table2[[#This Row],[6M Return vs Nifty Z-Score]],Table2[6M Return vs Nifty Z-Score])</f>
        <v>297</v>
      </c>
      <c r="AU232">
        <f>_xlfn.RANK.AVG(Table2[[#This Row],[Sharpe Ratio Z-Score]],Table2[Sharpe Ratio Z-Score])</f>
        <v>317</v>
      </c>
      <c r="AV232">
        <f>(Table2[[#This Row],[Rank 1Y]]+Table2[[#This Row],[Rank 6M]]+Table2[[#This Row],[Rank Sharpe]])/3</f>
        <v>264.33333333333331</v>
      </c>
    </row>
    <row r="233" spans="1:48" x14ac:dyDescent="0.3">
      <c r="A233" t="s">
        <v>773</v>
      </c>
      <c r="B233" t="s">
        <v>774</v>
      </c>
      <c r="C233" t="s">
        <v>10299</v>
      </c>
      <c r="D233" t="s">
        <v>775</v>
      </c>
      <c r="E233">
        <v>21059.967746479899</v>
      </c>
      <c r="F233">
        <v>2183.1</v>
      </c>
      <c r="G233">
        <v>25.058281259529402</v>
      </c>
      <c r="H233">
        <f>(Table2[[#This Row],[1Y Return vs Nifty]]-AVERAGE(Table2[1Y Return vs Nifty]))/_xlfn.STDEV.P(Table2[1Y Return vs Nifty])</f>
        <v>-0.13012909955893462</v>
      </c>
      <c r="I233">
        <v>6.9546064659885403</v>
      </c>
      <c r="J233">
        <f>(Table2[[#This Row],[1M Return vs Nifty]]-AVERAGE(Table2[1M Return vs Nifty]))/_xlfn.STDEV.P(Table2[1M Return vs Nifty])</f>
        <v>0.28794859422867747</v>
      </c>
      <c r="K233">
        <v>22.999738393378401</v>
      </c>
      <c r="L233">
        <f>(Table2[[#This Row],[6M Return vs Nifty]]-AVERAGE(Table2[6M Return vs Nifty]))/_xlfn.STDEV.P(Table2[6M Return vs Nifty])</f>
        <v>0.50632352063062358</v>
      </c>
      <c r="M233">
        <v>10.9523853834578</v>
      </c>
      <c r="N233">
        <f>(Table2[[#This Row],[1W Return vs Nifty]]-AVERAGE(Table2[1W Return vs Nifty]))/_xlfn.STDEV.P(Table2[1W Return vs Nifty])</f>
        <v>2.3062645709901743</v>
      </c>
      <c r="O233">
        <v>1989.75</v>
      </c>
      <c r="P233">
        <v>1945.8043964064</v>
      </c>
      <c r="Q233">
        <v>1691.43109564777</v>
      </c>
      <c r="R233">
        <v>81.439086954215895</v>
      </c>
      <c r="S233" s="2">
        <f>(Table2[[#This Row],[Close Price]]-Table2[[#This Row],[20D EMA]])/Table2[[#This Row],[20D EMA]]</f>
        <v>9.7173011684884986E-2</v>
      </c>
      <c r="T233" s="2">
        <f>(Table2[[#This Row],[Close Price]]-Table2[[#This Row],[50D EMA]])/Table2[[#This Row],[50D EMA]]</f>
        <v>0.12195244497948933</v>
      </c>
      <c r="U233" s="2">
        <f>(Table2[[#This Row],[Close Price]]-Table2[[#This Row],[200D EMA]])/Table2[[#This Row],[200D EMA]]</f>
        <v>0.2906821954600135</v>
      </c>
      <c r="V233">
        <v>0.74508168749773795</v>
      </c>
      <c r="W233">
        <v>2133.9499999999998</v>
      </c>
      <c r="X233">
        <v>2223.75</v>
      </c>
      <c r="Y233">
        <v>1950.1</v>
      </c>
      <c r="Z233">
        <v>2223.75</v>
      </c>
      <c r="AA233">
        <v>1810.15</v>
      </c>
      <c r="AB233">
        <v>2223.75</v>
      </c>
      <c r="AC233" s="2">
        <f>(Table2[[#This Row],[Close Price]]/Table2[[#This Row],[Day Low]])-1</f>
        <v>2.3032404695517705E-2</v>
      </c>
      <c r="AD233" s="2">
        <f>(Table2[[#This Row],[Day High]]/Table2[[#This Row],[Close Price]])-1</f>
        <v>1.8620310567541543E-2</v>
      </c>
      <c r="AE233" s="2">
        <f>(Table2[[#This Row],[Close Price]]/Table2[[#This Row],[Current Week Low]])-1</f>
        <v>0.11948105225373062</v>
      </c>
      <c r="AF233" s="2">
        <f>(Table2[[#This Row],[Current Week High]]/Table2[[#This Row],[Close Price]])-1</f>
        <v>1.8620310567541543E-2</v>
      </c>
      <c r="AG233" s="2">
        <f>(Table2[[#This Row],[Close Price]]/Table2[[#This Row],[Current Month Low]])-1</f>
        <v>0.20603264922796449</v>
      </c>
      <c r="AH233" s="2">
        <f>(Table2[[#This Row],[Current Month High]]/Table2[[#This Row],[Close Price]])-1</f>
        <v>1.8620310567541543E-2</v>
      </c>
      <c r="AI233">
        <v>2.45064358022994</v>
      </c>
      <c r="AJ233">
        <v>74.634029277657703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0.01</v>
      </c>
      <c r="AM233" t="s">
        <v>10340</v>
      </c>
      <c r="AN233">
        <v>18.079999999999998</v>
      </c>
      <c r="AO233" t="s">
        <v>10340</v>
      </c>
      <c r="AP233">
        <v>8.5336572490910007E-2</v>
      </c>
      <c r="AQ233">
        <f>(Table2[[#This Row],[Sharpe Ratio]]-AVERAGE(Table2[Sharpe Ratio]))/_xlfn.STDEV.P(Table2[Sharpe Ratio])</f>
        <v>0.22999895243110771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3.2004065387216487</v>
      </c>
      <c r="AS233">
        <f>_xlfn.RANK.AVG(Table2[[#This Row],[1Y Return vs Nifty Z-Score]],Table2[1Y Return vs Nifty Z-Score])</f>
        <v>329</v>
      </c>
      <c r="AT233">
        <f>_xlfn.RANK.AVG(Table2[[#This Row],[6M Return vs Nifty Z-Score]],Table2[6M Return vs Nifty Z-Score])</f>
        <v>188</v>
      </c>
      <c r="AU233">
        <f>_xlfn.RANK.AVG(Table2[[#This Row],[Sharpe Ratio Z-Score]],Table2[Sharpe Ratio Z-Score])</f>
        <v>278</v>
      </c>
      <c r="AV233">
        <f>(Table2[[#This Row],[Rank 1Y]]+Table2[[#This Row],[Rank 6M]]+Table2[[#This Row],[Rank Sharpe]])/3</f>
        <v>265</v>
      </c>
    </row>
    <row r="234" spans="1:48" x14ac:dyDescent="0.3">
      <c r="A234" t="s">
        <v>275</v>
      </c>
      <c r="B234" t="s">
        <v>276</v>
      </c>
      <c r="C234" t="s">
        <v>10304</v>
      </c>
      <c r="D234" t="s">
        <v>46</v>
      </c>
      <c r="E234">
        <v>100891.01522135999</v>
      </c>
      <c r="F234">
        <v>94.92</v>
      </c>
      <c r="G234">
        <v>43.612161159571102</v>
      </c>
      <c r="H234">
        <f>(Table2[[#This Row],[1Y Return vs Nifty]]-AVERAGE(Table2[1Y Return vs Nifty]))/_xlfn.STDEV.P(Table2[1Y Return vs Nifty])</f>
        <v>0.15217209547635355</v>
      </c>
      <c r="I234">
        <v>2.6354260199807502</v>
      </c>
      <c r="J234">
        <f>(Table2[[#This Row],[1M Return vs Nifty]]-AVERAGE(Table2[1M Return vs Nifty]))/_xlfn.STDEV.P(Table2[1M Return vs Nifty])</f>
        <v>-8.5621907940172812E-2</v>
      </c>
      <c r="K234">
        <v>-2.2586120520756201</v>
      </c>
      <c r="L234">
        <f>(Table2[[#This Row],[6M Return vs Nifty]]-AVERAGE(Table2[6M Return vs Nifty]))/_xlfn.STDEV.P(Table2[6M Return vs Nifty])</f>
        <v>-0.3445436017867578</v>
      </c>
      <c r="M234">
        <v>-1.14000607007902</v>
      </c>
      <c r="N234">
        <f>(Table2[[#This Row],[1W Return vs Nifty]]-AVERAGE(Table2[1W Return vs Nifty]))/_xlfn.STDEV.P(Table2[1W Return vs Nifty])</f>
        <v>-0.23308611729180256</v>
      </c>
      <c r="O234">
        <v>96.13</v>
      </c>
      <c r="P234">
        <v>94.650312469225199</v>
      </c>
      <c r="Q234">
        <v>82.739282163114396</v>
      </c>
      <c r="R234">
        <v>47.300024488503603</v>
      </c>
      <c r="S234" s="2">
        <f>(Table2[[#This Row],[Close Price]]-Table2[[#This Row],[20D EMA]])/Table2[[#This Row],[20D EMA]]</f>
        <v>-1.2587121606158262E-2</v>
      </c>
      <c r="T234" s="2">
        <f>(Table2[[#This Row],[Close Price]]-Table2[[#This Row],[50D EMA]])/Table2[[#This Row],[50D EMA]]</f>
        <v>2.8493041780764303E-3</v>
      </c>
      <c r="U234" s="2">
        <f>(Table2[[#This Row],[Close Price]]-Table2[[#This Row],[200D EMA]])/Table2[[#This Row],[200D EMA]]</f>
        <v>0.14721807487853494</v>
      </c>
      <c r="V234">
        <v>0.49507716215796899</v>
      </c>
      <c r="W234">
        <v>94.8</v>
      </c>
      <c r="X234">
        <v>96.15</v>
      </c>
      <c r="Y234">
        <v>94.8</v>
      </c>
      <c r="Z234">
        <v>97.73</v>
      </c>
      <c r="AA234">
        <v>90.1</v>
      </c>
      <c r="AB234">
        <v>102.53</v>
      </c>
      <c r="AC234" s="2">
        <f>(Table2[[#This Row],[Close Price]]/Table2[[#This Row],[Day Low]])-1</f>
        <v>1.2658227848101333E-3</v>
      </c>
      <c r="AD234" s="2">
        <f>(Table2[[#This Row],[Day High]]/Table2[[#This Row],[Close Price]])-1</f>
        <v>1.2958280657395793E-2</v>
      </c>
      <c r="AE234" s="2">
        <f>(Table2[[#This Row],[Close Price]]/Table2[[#This Row],[Current Week Low]])-1</f>
        <v>1.2658227848101333E-3</v>
      </c>
      <c r="AF234" s="2">
        <f>(Table2[[#This Row],[Current Week High]]/Table2[[#This Row],[Close Price]])-1</f>
        <v>2.9603876949009678E-2</v>
      </c>
      <c r="AG234" s="2">
        <f>(Table2[[#This Row],[Close Price]]/Table2[[#This Row],[Current Month Low]])-1</f>
        <v>5.3496115427303037E-2</v>
      </c>
      <c r="AH234" s="2">
        <f>(Table2[[#This Row],[Current Month High]]/Table2[[#This Row],[Close Price]])-1</f>
        <v>8.0172777075431911E-2</v>
      </c>
      <c r="AI234">
        <v>9.3025705857564294</v>
      </c>
      <c r="AJ234">
        <v>82.538461538461505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0.05</v>
      </c>
      <c r="AM234" t="s">
        <v>10340</v>
      </c>
      <c r="AN234">
        <v>-3.14</v>
      </c>
      <c r="AO234" t="s">
        <v>10339</v>
      </c>
      <c r="AP234">
        <v>0.15274680132460899</v>
      </c>
      <c r="AQ234">
        <f>(Table2[[#This Row],[Sharpe Ratio]]-AVERAGE(Table2[Sharpe Ratio]))/_xlfn.STDEV.P(Table2[Sharpe Ratio])</f>
        <v>1.0017963807373353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0.49071684919495567</v>
      </c>
      <c r="AS234">
        <f>_xlfn.RANK.AVG(Table2[[#This Row],[1Y Return vs Nifty Z-Score]],Table2[1Y Return vs Nifty Z-Score])</f>
        <v>250</v>
      </c>
      <c r="AT234">
        <f>_xlfn.RANK.AVG(Table2[[#This Row],[6M Return vs Nifty Z-Score]],Table2[6M Return vs Nifty Z-Score])</f>
        <v>428</v>
      </c>
      <c r="AU234">
        <f>_xlfn.RANK.AVG(Table2[[#This Row],[Sharpe Ratio Z-Score]],Table2[Sharpe Ratio Z-Score])</f>
        <v>118</v>
      </c>
      <c r="AV234">
        <f>(Table2[[#This Row],[Rank 1Y]]+Table2[[#This Row],[Rank 6M]]+Table2[[#This Row],[Rank Sharpe]])/3</f>
        <v>265.33333333333331</v>
      </c>
    </row>
    <row r="235" spans="1:48" x14ac:dyDescent="0.3">
      <c r="A235" t="s">
        <v>277</v>
      </c>
      <c r="B235" t="s">
        <v>278</v>
      </c>
      <c r="C235" t="s">
        <v>10301</v>
      </c>
      <c r="D235" t="s">
        <v>98</v>
      </c>
      <c r="E235">
        <v>97235.936912399993</v>
      </c>
      <c r="F235">
        <v>95.94</v>
      </c>
      <c r="G235">
        <v>63.773427075392902</v>
      </c>
      <c r="H235">
        <f>(Table2[[#This Row],[1Y Return vs Nifty]]-AVERAGE(Table2[1Y Return vs Nifty]))/_xlfn.STDEV.P(Table2[1Y Return vs Nifty])</f>
        <v>0.45893000768251835</v>
      </c>
      <c r="I235">
        <v>-9.3175174308283299</v>
      </c>
      <c r="J235">
        <f>(Table2[[#This Row],[1M Return vs Nifty]]-AVERAGE(Table2[1M Return vs Nifty]))/_xlfn.STDEV.P(Table2[1M Return vs Nifty])</f>
        <v>-1.1194446766651645</v>
      </c>
      <c r="K235">
        <v>-8.7597875841153297</v>
      </c>
      <c r="L235">
        <f>(Table2[[#This Row],[6M Return vs Nifty]]-AVERAGE(Table2[6M Return vs Nifty]))/_xlfn.STDEV.P(Table2[6M Return vs Nifty])</f>
        <v>-0.5635458889401731</v>
      </c>
      <c r="M235">
        <v>-1.56137229383064</v>
      </c>
      <c r="N235">
        <f>(Table2[[#This Row],[1W Return vs Nifty]]-AVERAGE(Table2[1W Return vs Nifty]))/_xlfn.STDEV.P(Table2[1W Return vs Nifty])</f>
        <v>-0.32157122914198982</v>
      </c>
      <c r="O235">
        <v>99.07</v>
      </c>
      <c r="P235">
        <v>100.621432196258</v>
      </c>
      <c r="Q235">
        <v>87.592536222627302</v>
      </c>
      <c r="R235">
        <v>42.277694635453301</v>
      </c>
      <c r="S235" s="2">
        <f>(Table2[[#This Row],[Close Price]]-Table2[[#This Row],[20D EMA]])/Table2[[#This Row],[20D EMA]]</f>
        <v>-3.1593822549712283E-2</v>
      </c>
      <c r="T235" s="2">
        <f>(Table2[[#This Row],[Close Price]]-Table2[[#This Row],[50D EMA]])/Table2[[#This Row],[50D EMA]]</f>
        <v>-4.65251993941714E-2</v>
      </c>
      <c r="U235" s="2">
        <f>(Table2[[#This Row],[Close Price]]-Table2[[#This Row],[200D EMA]])/Table2[[#This Row],[200D EMA]]</f>
        <v>9.5298802128032697E-2</v>
      </c>
      <c r="V235">
        <v>0.35077578183101998</v>
      </c>
      <c r="W235">
        <v>95.35</v>
      </c>
      <c r="X235">
        <v>96.6</v>
      </c>
      <c r="Y235">
        <v>94.5</v>
      </c>
      <c r="Z235">
        <v>97.35</v>
      </c>
      <c r="AA235">
        <v>92.5</v>
      </c>
      <c r="AB235">
        <v>106.3</v>
      </c>
      <c r="AC235" s="2">
        <f>(Table2[[#This Row],[Close Price]]/Table2[[#This Row],[Day Low]])-1</f>
        <v>6.1877294179339959E-3</v>
      </c>
      <c r="AD235" s="2">
        <f>(Table2[[#This Row],[Day High]]/Table2[[#This Row],[Close Price]])-1</f>
        <v>6.8792995622264375E-3</v>
      </c>
      <c r="AE235" s="2">
        <f>(Table2[[#This Row],[Close Price]]/Table2[[#This Row],[Current Week Low]])-1</f>
        <v>1.5238095238095273E-2</v>
      </c>
      <c r="AF235" s="2">
        <f>(Table2[[#This Row],[Current Week High]]/Table2[[#This Row],[Close Price]])-1</f>
        <v>1.4696685428392753E-2</v>
      </c>
      <c r="AG235" s="2">
        <f>(Table2[[#This Row],[Close Price]]/Table2[[#This Row],[Current Month Low]])-1</f>
        <v>3.718918918918912E-2</v>
      </c>
      <c r="AH235" s="2">
        <f>(Table2[[#This Row],[Current Month High]]/Table2[[#This Row],[Close Price]])-1</f>
        <v>0.10798415676464446</v>
      </c>
      <c r="AI235">
        <v>23.410464873879501</v>
      </c>
      <c r="AJ235">
        <v>98.223140495867696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-0.17</v>
      </c>
      <c r="AM235" t="s">
        <v>10339</v>
      </c>
      <c r="AN235">
        <v>-7.13</v>
      </c>
      <c r="AO235" t="s">
        <v>10339</v>
      </c>
      <c r="AP235">
        <v>0.15358668132585299</v>
      </c>
      <c r="AQ235">
        <f>(Table2[[#This Row],[Sharpe Ratio]]-AVERAGE(Table2[Sharpe Ratio]))/_xlfn.STDEV.P(Table2[Sharpe Ratio])</f>
        <v>1.0114123876291838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177</v>
      </c>
      <c r="AT235">
        <f>_xlfn.RANK.AVG(Table2[[#This Row],[6M Return vs Nifty Z-Score]],Table2[6M Return vs Nifty Z-Score])</f>
        <v>505</v>
      </c>
      <c r="AU235">
        <f>_xlfn.RANK.AVG(Table2[[#This Row],[Sharpe Ratio Z-Score]],Table2[Sharpe Ratio Z-Score])</f>
        <v>116</v>
      </c>
      <c r="AV235">
        <f>(Table2[[#This Row],[Rank 1Y]]+Table2[[#This Row],[Rank 6M]]+Table2[[#This Row],[Rank Sharpe]])/3</f>
        <v>266</v>
      </c>
    </row>
    <row r="236" spans="1:48" x14ac:dyDescent="0.3">
      <c r="A236" t="s">
        <v>740</v>
      </c>
      <c r="B236" t="s">
        <v>741</v>
      </c>
      <c r="C236" t="s">
        <v>10294</v>
      </c>
      <c r="D236" t="s">
        <v>742</v>
      </c>
      <c r="E236">
        <v>22510.692080925</v>
      </c>
      <c r="F236">
        <v>1663.1</v>
      </c>
      <c r="G236">
        <v>27.0265839235093</v>
      </c>
      <c r="H236">
        <f>(Table2[[#This Row],[1Y Return vs Nifty]]-AVERAGE(Table2[1Y Return vs Nifty]))/_xlfn.STDEV.P(Table2[1Y Return vs Nifty])</f>
        <v>-0.10018095948115942</v>
      </c>
      <c r="I236">
        <v>17.4218700737589</v>
      </c>
      <c r="J236">
        <f>(Table2[[#This Row],[1M Return vs Nifty]]-AVERAGE(Table2[1M Return vs Nifty]))/_xlfn.STDEV.P(Table2[1M Return vs Nifty])</f>
        <v>1.1932733360793568</v>
      </c>
      <c r="K236">
        <v>35.297272968048503</v>
      </c>
      <c r="L236">
        <f>(Table2[[#This Row],[6M Return vs Nifty]]-AVERAGE(Table2[6M Return vs Nifty]))/_xlfn.STDEV.P(Table2[6M Return vs Nifty])</f>
        <v>0.9205852468258523</v>
      </c>
      <c r="M236">
        <v>2.6983507127444599</v>
      </c>
      <c r="N236">
        <f>(Table2[[#This Row],[1W Return vs Nifty]]-AVERAGE(Table2[1W Return vs Nifty]))/_xlfn.STDEV.P(Table2[1W Return vs Nifty])</f>
        <v>0.5729524546305268</v>
      </c>
      <c r="O236">
        <v>1516.47</v>
      </c>
      <c r="P236">
        <v>1416.0363998236301</v>
      </c>
      <c r="Q236">
        <v>1236.49488250728</v>
      </c>
      <c r="R236">
        <v>69.389268509957205</v>
      </c>
      <c r="S236" s="2">
        <f>(Table2[[#This Row],[Close Price]]-Table2[[#This Row],[20D EMA]])/Table2[[#This Row],[20D EMA]]</f>
        <v>9.6691658918409126E-2</v>
      </c>
      <c r="T236" s="2">
        <f>(Table2[[#This Row],[Close Price]]-Table2[[#This Row],[50D EMA]])/Table2[[#This Row],[50D EMA]]</f>
        <v>0.17447545854551624</v>
      </c>
      <c r="U236" s="2">
        <f>(Table2[[#This Row],[Close Price]]-Table2[[#This Row],[200D EMA]])/Table2[[#This Row],[200D EMA]]</f>
        <v>0.34501163209642988</v>
      </c>
      <c r="V236">
        <v>1.3792026145530001</v>
      </c>
      <c r="W236">
        <v>1596.6</v>
      </c>
      <c r="X236">
        <v>1677</v>
      </c>
      <c r="Y236">
        <v>1552.55</v>
      </c>
      <c r="Z236">
        <v>1677</v>
      </c>
      <c r="AA236">
        <v>1419.05</v>
      </c>
      <c r="AB236">
        <v>1677</v>
      </c>
      <c r="AC236" s="2">
        <f>(Table2[[#This Row],[Close Price]]/Table2[[#This Row],[Day Low]])-1</f>
        <v>4.1651008392834754E-2</v>
      </c>
      <c r="AD236" s="2">
        <f>(Table2[[#This Row],[Day High]]/Table2[[#This Row],[Close Price]])-1</f>
        <v>8.3578858757742402E-3</v>
      </c>
      <c r="AE236" s="2">
        <f>(Table2[[#This Row],[Close Price]]/Table2[[#This Row],[Current Week Low]])-1</f>
        <v>7.120543621783515E-2</v>
      </c>
      <c r="AF236" s="2">
        <f>(Table2[[#This Row],[Current Week High]]/Table2[[#This Row],[Close Price]])-1</f>
        <v>8.3578858757742402E-3</v>
      </c>
      <c r="AG236" s="2">
        <f>(Table2[[#This Row],[Close Price]]/Table2[[#This Row],[Current Month Low]])-1</f>
        <v>0.17198125506500817</v>
      </c>
      <c r="AH236" s="2">
        <f>(Table2[[#This Row],[Current Month High]]/Table2[[#This Row],[Close Price]])-1</f>
        <v>8.3578858757742402E-3</v>
      </c>
      <c r="AI236">
        <v>0.83578858757742402</v>
      </c>
      <c r="AJ236">
        <v>68.304407225623606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0.14000000000000001</v>
      </c>
      <c r="AM236" t="s">
        <v>10340</v>
      </c>
      <c r="AN236">
        <v>12.15</v>
      </c>
      <c r="AO236" t="s">
        <v>10340</v>
      </c>
      <c r="AP236">
        <v>6.0853327229235997E-2</v>
      </c>
      <c r="AQ236">
        <f>(Table2[[#This Row],[Sharpe Ratio]]-AVERAGE(Table2[Sharpe Ratio]))/_xlfn.STDEV.P(Table2[Sharpe Ratio])</f>
        <v>-5.03161578493709E-2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2.5363139202052056</v>
      </c>
      <c r="AS236">
        <f>_xlfn.RANK.AVG(Table2[[#This Row],[1Y Return vs Nifty Z-Score]],Table2[1Y Return vs Nifty Z-Score])</f>
        <v>324</v>
      </c>
      <c r="AT236">
        <f>_xlfn.RANK.AVG(Table2[[#This Row],[6M Return vs Nifty Z-Score]],Table2[6M Return vs Nifty Z-Score])</f>
        <v>114</v>
      </c>
      <c r="AU236">
        <f>_xlfn.RANK.AVG(Table2[[#This Row],[Sharpe Ratio Z-Score]],Table2[Sharpe Ratio Z-Score])</f>
        <v>362</v>
      </c>
      <c r="AV236">
        <f>(Table2[[#This Row],[Rank 1Y]]+Table2[[#This Row],[Rank 6M]]+Table2[[#This Row],[Rank Sharpe]])/3</f>
        <v>266.66666666666669</v>
      </c>
    </row>
    <row r="237" spans="1:48" x14ac:dyDescent="0.3">
      <c r="A237" t="s">
        <v>1249</v>
      </c>
      <c r="B237" t="s">
        <v>1250</v>
      </c>
      <c r="C237" t="s">
        <v>10299</v>
      </c>
      <c r="D237" t="s">
        <v>285</v>
      </c>
      <c r="E237">
        <v>9126.1984711000005</v>
      </c>
      <c r="F237">
        <v>903.2</v>
      </c>
      <c r="G237">
        <v>62.363761927103802</v>
      </c>
      <c r="H237">
        <f>(Table2[[#This Row],[1Y Return vs Nifty]]-AVERAGE(Table2[1Y Return vs Nifty]))/_xlfn.STDEV.P(Table2[1Y Return vs Nifty])</f>
        <v>0.4374816552028456</v>
      </c>
      <c r="I237">
        <v>17.986437981109699</v>
      </c>
      <c r="J237">
        <f>(Table2[[#This Row],[1M Return vs Nifty]]-AVERAGE(Table2[1M Return vs Nifty]))/_xlfn.STDEV.P(Table2[1M Return vs Nifty])</f>
        <v>1.2421034137512434</v>
      </c>
      <c r="K237">
        <v>27.720221786818801</v>
      </c>
      <c r="L237">
        <f>(Table2[[#This Row],[6M Return vs Nifty]]-AVERAGE(Table2[6M Return vs Nifty]))/_xlfn.STDEV.P(Table2[6M Return vs Nifty])</f>
        <v>0.66534040219893487</v>
      </c>
      <c r="M237">
        <v>3.3879330482195802</v>
      </c>
      <c r="N237">
        <f>(Table2[[#This Row],[1W Return vs Nifty]]-AVERAGE(Table2[1W Return vs Nifty]))/_xlfn.STDEV.P(Table2[1W Return vs Nifty])</f>
        <v>0.71776180726719452</v>
      </c>
      <c r="O237">
        <v>823.14</v>
      </c>
      <c r="P237">
        <v>796.39641405229895</v>
      </c>
      <c r="Q237">
        <v>696.94924716015601</v>
      </c>
      <c r="R237">
        <v>80.136181691859306</v>
      </c>
      <c r="S237" s="2">
        <f>(Table2[[#This Row],[Close Price]]-Table2[[#This Row],[20D EMA]])/Table2[[#This Row],[20D EMA]]</f>
        <v>9.7261705177734123E-2</v>
      </c>
      <c r="T237" s="2">
        <f>(Table2[[#This Row],[Close Price]]-Table2[[#This Row],[50D EMA]])/Table2[[#This Row],[50D EMA]]</f>
        <v>0.13410857214217362</v>
      </c>
      <c r="U237" s="2">
        <f>(Table2[[#This Row],[Close Price]]-Table2[[#This Row],[200D EMA]])/Table2[[#This Row],[200D EMA]]</f>
        <v>0.29593367620418493</v>
      </c>
      <c r="V237">
        <v>2.0103000241372202</v>
      </c>
      <c r="W237">
        <v>891.15</v>
      </c>
      <c r="X237">
        <v>939</v>
      </c>
      <c r="Y237">
        <v>811.35</v>
      </c>
      <c r="Z237">
        <v>939</v>
      </c>
      <c r="AA237">
        <v>763.7</v>
      </c>
      <c r="AB237">
        <v>939</v>
      </c>
      <c r="AC237" s="2">
        <f>(Table2[[#This Row],[Close Price]]/Table2[[#This Row],[Day Low]])-1</f>
        <v>1.3521853784435933E-2</v>
      </c>
      <c r="AD237" s="2">
        <f>(Table2[[#This Row],[Day High]]/Table2[[#This Row],[Close Price]])-1</f>
        <v>3.9636846767050482E-2</v>
      </c>
      <c r="AE237" s="2">
        <f>(Table2[[#This Row],[Close Price]]/Table2[[#This Row],[Current Week Low]])-1</f>
        <v>0.11320638442102671</v>
      </c>
      <c r="AF237" s="2">
        <f>(Table2[[#This Row],[Current Week High]]/Table2[[#This Row],[Close Price]])-1</f>
        <v>3.9636846767050482E-2</v>
      </c>
      <c r="AG237" s="2">
        <f>(Table2[[#This Row],[Close Price]]/Table2[[#This Row],[Current Month Low]])-1</f>
        <v>0.18266334948278118</v>
      </c>
      <c r="AH237" s="2">
        <f>(Table2[[#This Row],[Current Month High]]/Table2[[#This Row],[Close Price]])-1</f>
        <v>3.9636846767050482E-2</v>
      </c>
      <c r="AI237">
        <v>3.9636846767050402</v>
      </c>
      <c r="AJ237">
        <v>99.381898454746107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-0.08</v>
      </c>
      <c r="AM237" t="s">
        <v>10339</v>
      </c>
      <c r="AN237">
        <v>14.87</v>
      </c>
      <c r="AO237" t="s">
        <v>10340</v>
      </c>
      <c r="AP237">
        <v>2.5861311525228001E-2</v>
      </c>
      <c r="AQ237">
        <f>(Table2[[#This Row],[Sharpe Ratio]]-AVERAGE(Table2[Sharpe Ratio]))/_xlfn.STDEV.P(Table2[Sharpe Ratio])</f>
        <v>-0.45094894309373107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2.6117383353264874</v>
      </c>
      <c r="AS237">
        <f>_xlfn.RANK.AVG(Table2[[#This Row],[1Y Return vs Nifty Z-Score]],Table2[1Y Return vs Nifty Z-Score])</f>
        <v>182</v>
      </c>
      <c r="AT237">
        <f>_xlfn.RANK.AVG(Table2[[#This Row],[6M Return vs Nifty Z-Score]],Table2[6M Return vs Nifty Z-Score])</f>
        <v>161</v>
      </c>
      <c r="AU237">
        <f>_xlfn.RANK.AVG(Table2[[#This Row],[Sharpe Ratio Z-Score]],Table2[Sharpe Ratio Z-Score])</f>
        <v>458</v>
      </c>
      <c r="AV237">
        <f>(Table2[[#This Row],[Rank 1Y]]+Table2[[#This Row],[Rank 6M]]+Table2[[#This Row],[Rank Sharpe]])/3</f>
        <v>267</v>
      </c>
    </row>
    <row r="238" spans="1:48" x14ac:dyDescent="0.3">
      <c r="A238" t="s">
        <v>858</v>
      </c>
      <c r="B238" t="s">
        <v>859</v>
      </c>
      <c r="C238" t="s">
        <v>10294</v>
      </c>
      <c r="D238" t="s">
        <v>21</v>
      </c>
      <c r="E238">
        <v>17927.724347575</v>
      </c>
      <c r="F238">
        <v>800.55</v>
      </c>
      <c r="G238">
        <v>28.3594782135144</v>
      </c>
      <c r="H238">
        <f>(Table2[[#This Row],[1Y Return vs Nifty]]-AVERAGE(Table2[1Y Return vs Nifty]))/_xlfn.STDEV.P(Table2[1Y Return vs Nifty])</f>
        <v>-7.9900691798532777E-2</v>
      </c>
      <c r="I238">
        <v>5.7455969250019603</v>
      </c>
      <c r="J238">
        <f>(Table2[[#This Row],[1M Return vs Nifty]]-AVERAGE(Table2[1M Return vs Nifty]))/_xlfn.STDEV.P(Table2[1M Return vs Nifty])</f>
        <v>0.18338007550176311</v>
      </c>
      <c r="K238">
        <v>39.251122402923201</v>
      </c>
      <c r="L238">
        <f>(Table2[[#This Row],[6M Return vs Nifty]]-AVERAGE(Table2[6M Return vs Nifty]))/_xlfn.STDEV.P(Table2[6M Return vs Nifty])</f>
        <v>1.0537768619468988</v>
      </c>
      <c r="M238">
        <v>2.5582581749384401</v>
      </c>
      <c r="N238">
        <f>(Table2[[#This Row],[1W Return vs Nifty]]-AVERAGE(Table2[1W Return vs Nifty]))/_xlfn.STDEV.P(Table2[1W Return vs Nifty])</f>
        <v>0.5435336185245524</v>
      </c>
      <c r="O238">
        <v>769.7</v>
      </c>
      <c r="P238">
        <v>740.33999098950596</v>
      </c>
      <c r="Q238">
        <v>625.80582721274004</v>
      </c>
      <c r="R238">
        <v>59.560454187069702</v>
      </c>
      <c r="S238" s="2">
        <f>(Table2[[#This Row],[Close Price]]-Table2[[#This Row],[20D EMA]])/Table2[[#This Row],[20D EMA]]</f>
        <v>4.0080550863972858E-2</v>
      </c>
      <c r="T238" s="2">
        <f>(Table2[[#This Row],[Close Price]]-Table2[[#This Row],[50D EMA]])/Table2[[#This Row],[50D EMA]]</f>
        <v>8.1327511337081673E-2</v>
      </c>
      <c r="U238" s="2">
        <f>(Table2[[#This Row],[Close Price]]-Table2[[#This Row],[200D EMA]])/Table2[[#This Row],[200D EMA]]</f>
        <v>0.27923065779931827</v>
      </c>
      <c r="V238">
        <v>0.78770435804641203</v>
      </c>
      <c r="W238">
        <v>788.5</v>
      </c>
      <c r="X238">
        <v>805.1</v>
      </c>
      <c r="Y238">
        <v>780</v>
      </c>
      <c r="Z238">
        <v>813.9</v>
      </c>
      <c r="AA238">
        <v>722.75</v>
      </c>
      <c r="AB238">
        <v>813.9</v>
      </c>
      <c r="AC238" s="2">
        <f>(Table2[[#This Row],[Close Price]]/Table2[[#This Row],[Day Low]])-1</f>
        <v>1.5282181357006985E-2</v>
      </c>
      <c r="AD238" s="2">
        <f>(Table2[[#This Row],[Day High]]/Table2[[#This Row],[Close Price]])-1</f>
        <v>5.6835925301357282E-3</v>
      </c>
      <c r="AE238" s="2">
        <f>(Table2[[#This Row],[Close Price]]/Table2[[#This Row],[Current Week Low]])-1</f>
        <v>2.6346153846153797E-2</v>
      </c>
      <c r="AF238" s="2">
        <f>(Table2[[#This Row],[Current Week High]]/Table2[[#This Row],[Close Price]])-1</f>
        <v>1.6676035225782204E-2</v>
      </c>
      <c r="AG238" s="2">
        <f>(Table2[[#This Row],[Close Price]]/Table2[[#This Row],[Current Month Low]])-1</f>
        <v>0.10764441369768241</v>
      </c>
      <c r="AH238" s="2">
        <f>(Table2[[#This Row],[Current Month High]]/Table2[[#This Row],[Close Price]])-1</f>
        <v>1.6676035225782204E-2</v>
      </c>
      <c r="AI238">
        <v>4.8654050340390897</v>
      </c>
      <c r="AJ238">
        <v>75.443786982248497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0.02</v>
      </c>
      <c r="AM238" t="s">
        <v>10340</v>
      </c>
      <c r="AN238">
        <v>5</v>
      </c>
      <c r="AO238" t="s">
        <v>10340</v>
      </c>
      <c r="AP238">
        <v>4.9960596668020003E-2</v>
      </c>
      <c r="AQ238">
        <f>(Table2[[#This Row],[Sharpe Ratio]]-AVERAGE(Table2[Sharpe Ratio]))/_xlfn.STDEV.P(Table2[Sharpe Ratio])</f>
        <v>-0.17502989313603154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1.5257599710386498</v>
      </c>
      <c r="AS238">
        <f>_xlfn.RANK.AVG(Table2[[#This Row],[1Y Return vs Nifty Z-Score]],Table2[1Y Return vs Nifty Z-Score])</f>
        <v>316</v>
      </c>
      <c r="AT238">
        <f>_xlfn.RANK.AVG(Table2[[#This Row],[6M Return vs Nifty Z-Score]],Table2[6M Return vs Nifty Z-Score])</f>
        <v>98</v>
      </c>
      <c r="AU238">
        <f>_xlfn.RANK.AVG(Table2[[#This Row],[Sharpe Ratio Z-Score]],Table2[Sharpe Ratio Z-Score])</f>
        <v>392</v>
      </c>
      <c r="AV238">
        <f>(Table2[[#This Row],[Rank 1Y]]+Table2[[#This Row],[Rank 6M]]+Table2[[#This Row],[Rank Sharpe]])/3</f>
        <v>268.66666666666669</v>
      </c>
    </row>
    <row r="239" spans="1:48" x14ac:dyDescent="0.3">
      <c r="A239" t="s">
        <v>995</v>
      </c>
      <c r="B239" t="s">
        <v>996</v>
      </c>
      <c r="C239" t="s">
        <v>10308</v>
      </c>
      <c r="D239" t="s">
        <v>997</v>
      </c>
      <c r="E239">
        <v>14258.21290912</v>
      </c>
      <c r="F239">
        <v>816</v>
      </c>
      <c r="G239">
        <v>49.475118155772897</v>
      </c>
      <c r="H239">
        <f>(Table2[[#This Row],[1Y Return vs Nifty]]-AVERAGE(Table2[1Y Return vs Nifty]))/_xlfn.STDEV.P(Table2[1Y Return vs Nifty])</f>
        <v>0.24137822246354776</v>
      </c>
      <c r="I239">
        <v>3.37684070562368</v>
      </c>
      <c r="J239">
        <f>(Table2[[#This Row],[1M Return vs Nifty]]-AVERAGE(Table2[1M Return vs Nifty]))/_xlfn.STDEV.P(Table2[1M Return vs Nifty])</f>
        <v>-2.149616466704956E-2</v>
      </c>
      <c r="K239">
        <v>15.2290702399449</v>
      </c>
      <c r="L239">
        <f>(Table2[[#This Row],[6M Return vs Nifty]]-AVERAGE(Table2[6M Return vs Nifty]))/_xlfn.STDEV.P(Table2[6M Return vs Nifty])</f>
        <v>0.24455638483722741</v>
      </c>
      <c r="M239">
        <v>0.45235297787505102</v>
      </c>
      <c r="N239">
        <f>(Table2[[#This Row],[1W Return vs Nifty]]-AVERAGE(Table2[1W Return vs Nifty]))/_xlfn.STDEV.P(Table2[1W Return vs Nifty])</f>
        <v>0.10130249888482076</v>
      </c>
      <c r="O239">
        <v>780.52</v>
      </c>
      <c r="P239">
        <v>758.25785079267803</v>
      </c>
      <c r="Q239">
        <v>656.12838107686298</v>
      </c>
      <c r="R239">
        <v>61.138165937987402</v>
      </c>
      <c r="S239" s="2">
        <f>(Table2[[#This Row],[Close Price]]-Table2[[#This Row],[20D EMA]])/Table2[[#This Row],[20D EMA]]</f>
        <v>4.545687490391024E-2</v>
      </c>
      <c r="T239" s="2">
        <f>(Table2[[#This Row],[Close Price]]-Table2[[#This Row],[50D EMA]])/Table2[[#This Row],[50D EMA]]</f>
        <v>7.615107334128976E-2</v>
      </c>
      <c r="U239" s="2">
        <f>(Table2[[#This Row],[Close Price]]-Table2[[#This Row],[200D EMA]])/Table2[[#This Row],[200D EMA]]</f>
        <v>0.24365905138983565</v>
      </c>
      <c r="V239">
        <v>0.49956495850551402</v>
      </c>
      <c r="W239">
        <v>800</v>
      </c>
      <c r="X239">
        <v>824.45</v>
      </c>
      <c r="Y239">
        <v>759.4</v>
      </c>
      <c r="Z239">
        <v>824.45</v>
      </c>
      <c r="AA239">
        <v>733.45</v>
      </c>
      <c r="AB239">
        <v>828.9</v>
      </c>
      <c r="AC239" s="2">
        <f>(Table2[[#This Row],[Close Price]]/Table2[[#This Row],[Day Low]])-1</f>
        <v>2.0000000000000018E-2</v>
      </c>
      <c r="AD239" s="2">
        <f>(Table2[[#This Row],[Day High]]/Table2[[#This Row],[Close Price]])-1</f>
        <v>1.0355392156862875E-2</v>
      </c>
      <c r="AE239" s="2">
        <f>(Table2[[#This Row],[Close Price]]/Table2[[#This Row],[Current Week Low]])-1</f>
        <v>7.4532525678167039E-2</v>
      </c>
      <c r="AF239" s="2">
        <f>(Table2[[#This Row],[Current Week High]]/Table2[[#This Row],[Close Price]])-1</f>
        <v>1.0355392156862875E-2</v>
      </c>
      <c r="AG239" s="2">
        <f>(Table2[[#This Row],[Close Price]]/Table2[[#This Row],[Current Month Low]])-1</f>
        <v>0.11255027609243973</v>
      </c>
      <c r="AH239" s="2">
        <f>(Table2[[#This Row],[Current Month High]]/Table2[[#This Row],[Close Price]])-1</f>
        <v>1.580882352941182E-2</v>
      </c>
      <c r="AI239">
        <v>5.3860294117647101</v>
      </c>
      <c r="AJ239">
        <v>80.251822398939694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0.05</v>
      </c>
      <c r="AM239" t="s">
        <v>10340</v>
      </c>
      <c r="AN239">
        <v>6.35</v>
      </c>
      <c r="AO239" t="s">
        <v>10340</v>
      </c>
      <c r="AP239">
        <v>7.0586527874257995E-2</v>
      </c>
      <c r="AQ239">
        <f>(Table2[[#This Row],[Sharpe Ratio]]-AVERAGE(Table2[Sharpe Ratio]))/_xlfn.STDEV.P(Table2[Sharpe Ratio])</f>
        <v>6.1121814651045041E-2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0.62686275616959142</v>
      </c>
      <c r="AS239">
        <f>_xlfn.RANK.AVG(Table2[[#This Row],[1Y Return vs Nifty Z-Score]],Table2[1Y Return vs Nifty Z-Score])</f>
        <v>224</v>
      </c>
      <c r="AT239">
        <f>_xlfn.RANK.AVG(Table2[[#This Row],[6M Return vs Nifty Z-Score]],Table2[6M Return vs Nifty Z-Score])</f>
        <v>248</v>
      </c>
      <c r="AU239">
        <f>_xlfn.RANK.AVG(Table2[[#This Row],[Sharpe Ratio Z-Score]],Table2[Sharpe Ratio Z-Score])</f>
        <v>337</v>
      </c>
      <c r="AV239">
        <f>(Table2[[#This Row],[Rank 1Y]]+Table2[[#This Row],[Rank 6M]]+Table2[[#This Row],[Rank Sharpe]])/3</f>
        <v>269.66666666666669</v>
      </c>
    </row>
    <row r="240" spans="1:48" x14ac:dyDescent="0.3">
      <c r="A240" t="s">
        <v>1112</v>
      </c>
      <c r="B240" t="s">
        <v>1113</v>
      </c>
      <c r="C240" t="s">
        <v>10306</v>
      </c>
      <c r="D240" t="s">
        <v>475</v>
      </c>
      <c r="E240">
        <v>11452.47072372</v>
      </c>
      <c r="F240">
        <v>2384.1</v>
      </c>
      <c r="G240">
        <v>7.3548216312860699</v>
      </c>
      <c r="H240">
        <f>(Table2[[#This Row],[1Y Return vs Nifty]]-AVERAGE(Table2[1Y Return vs Nifty]))/_xlfn.STDEV.P(Table2[1Y Return vs Nifty])</f>
        <v>-0.39949097083529433</v>
      </c>
      <c r="I240">
        <v>13.676964456771</v>
      </c>
      <c r="J240">
        <f>(Table2[[#This Row],[1M Return vs Nifty]]-AVERAGE(Table2[1M Return vs Nifty]))/_xlfn.STDEV.P(Table2[1M Return vs Nifty])</f>
        <v>0.86937247354276181</v>
      </c>
      <c r="K240">
        <v>4.8411267642978499</v>
      </c>
      <c r="L240">
        <f>(Table2[[#This Row],[6M Return vs Nifty]]-AVERAGE(Table2[6M Return vs Nifty]))/_xlfn.STDEV.P(Table2[6M Return vs Nifty])</f>
        <v>-0.10537777226640915</v>
      </c>
      <c r="M240">
        <v>-3.6562206654143301</v>
      </c>
      <c r="N240">
        <f>(Table2[[#This Row],[1W Return vs Nifty]]-AVERAGE(Table2[1W Return vs Nifty]))/_xlfn.STDEV.P(Table2[1W Return vs Nifty])</f>
        <v>-0.76148046253614554</v>
      </c>
      <c r="O240">
        <v>2264.23</v>
      </c>
      <c r="P240">
        <v>2171.6051901743799</v>
      </c>
      <c r="Q240">
        <v>1992.95456329697</v>
      </c>
      <c r="R240">
        <v>62.485318983165499</v>
      </c>
      <c r="S240" s="2">
        <f>(Table2[[#This Row],[Close Price]]-Table2[[#This Row],[20D EMA]])/Table2[[#This Row],[20D EMA]]</f>
        <v>5.2940734819342507E-2</v>
      </c>
      <c r="T240" s="2">
        <f>(Table2[[#This Row],[Close Price]]-Table2[[#This Row],[50D EMA]])/Table2[[#This Row],[50D EMA]]</f>
        <v>9.7851492889716604E-2</v>
      </c>
      <c r="U240" s="2">
        <f>(Table2[[#This Row],[Close Price]]-Table2[[#This Row],[200D EMA]])/Table2[[#This Row],[200D EMA]]</f>
        <v>0.19626410150362536</v>
      </c>
      <c r="V240">
        <v>2.9589418246583699</v>
      </c>
      <c r="W240">
        <v>2349.9</v>
      </c>
      <c r="X240">
        <v>2392.9499999999998</v>
      </c>
      <c r="Y240">
        <v>2330.0500000000002</v>
      </c>
      <c r="Z240">
        <v>2400</v>
      </c>
      <c r="AA240">
        <v>2028</v>
      </c>
      <c r="AB240">
        <v>2457.6999999999998</v>
      </c>
      <c r="AC240" s="2">
        <f>(Table2[[#This Row],[Close Price]]/Table2[[#This Row],[Day Low]])-1</f>
        <v>1.4553810800459477E-2</v>
      </c>
      <c r="AD240" s="2">
        <f>(Table2[[#This Row],[Day High]]/Table2[[#This Row],[Close Price]])-1</f>
        <v>3.7120926135647547E-3</v>
      </c>
      <c r="AE240" s="2">
        <f>(Table2[[#This Row],[Close Price]]/Table2[[#This Row],[Current Week Low]])-1</f>
        <v>2.3196927104568443E-2</v>
      </c>
      <c r="AF240" s="2">
        <f>(Table2[[#This Row],[Current Week High]]/Table2[[#This Row],[Close Price]])-1</f>
        <v>6.6691833396250733E-3</v>
      </c>
      <c r="AG240" s="2">
        <f>(Table2[[#This Row],[Close Price]]/Table2[[#This Row],[Current Month Low]])-1</f>
        <v>0.17559171597633139</v>
      </c>
      <c r="AH240" s="2">
        <f>(Table2[[#This Row],[Current Month High]]/Table2[[#This Row],[Close Price]])-1</f>
        <v>3.0871188289081752E-2</v>
      </c>
      <c r="AI240">
        <v>3.0871188289081699</v>
      </c>
      <c r="AJ240">
        <v>44.613611549193202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0.04</v>
      </c>
      <c r="AM240" t="s">
        <v>10340</v>
      </c>
      <c r="AN240">
        <v>11.02</v>
      </c>
      <c r="AO240" t="s">
        <v>10340</v>
      </c>
      <c r="AP240">
        <v>0.19917709747842</v>
      </c>
      <c r="AQ240">
        <f>(Table2[[#This Row],[Sharpe Ratio]]-AVERAGE(Table2[Sharpe Ratio]))/_xlfn.STDEV.P(Table2[Sharpe Ratio])</f>
        <v>1.5333890453374253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1.136412313242338</v>
      </c>
      <c r="AS240">
        <f>_xlfn.RANK.AVG(Table2[[#This Row],[1Y Return vs Nifty Z-Score]],Table2[1Y Return vs Nifty Z-Score])</f>
        <v>426</v>
      </c>
      <c r="AT240">
        <f>_xlfn.RANK.AVG(Table2[[#This Row],[6M Return vs Nifty Z-Score]],Table2[6M Return vs Nifty Z-Score])</f>
        <v>342</v>
      </c>
      <c r="AU240">
        <f>_xlfn.RANK.AVG(Table2[[#This Row],[Sharpe Ratio Z-Score]],Table2[Sharpe Ratio Z-Score])</f>
        <v>41</v>
      </c>
      <c r="AV240">
        <f>(Table2[[#This Row],[Rank 1Y]]+Table2[[#This Row],[Rank 6M]]+Table2[[#This Row],[Rank Sharpe]])/3</f>
        <v>269.66666666666669</v>
      </c>
    </row>
    <row r="241" spans="1:48" x14ac:dyDescent="0.3">
      <c r="A241" t="s">
        <v>382</v>
      </c>
      <c r="B241" t="s">
        <v>383</v>
      </c>
      <c r="C241" t="s">
        <v>10308</v>
      </c>
      <c r="D241" t="s">
        <v>297</v>
      </c>
      <c r="E241">
        <v>63306.905154015003</v>
      </c>
      <c r="F241">
        <v>7334.15</v>
      </c>
      <c r="G241">
        <v>12.0184352441992</v>
      </c>
      <c r="H241">
        <f>(Table2[[#This Row],[1Y Return vs Nifty]]-AVERAGE(Table2[1Y Return vs Nifty]))/_xlfn.STDEV.P(Table2[1Y Return vs Nifty])</f>
        <v>-0.32853310632387994</v>
      </c>
      <c r="I241">
        <v>-8.9939426828742608</v>
      </c>
      <c r="J241">
        <f>(Table2[[#This Row],[1M Return vs Nifty]]-AVERAGE(Table2[1M Return vs Nifty]))/_xlfn.STDEV.P(Table2[1M Return vs Nifty])</f>
        <v>-1.0914583531963018</v>
      </c>
      <c r="K241">
        <v>17.951367028504599</v>
      </c>
      <c r="L241">
        <f>(Table2[[#This Row],[6M Return vs Nifty]]-AVERAGE(Table2[6M Return vs Nifty]))/_xlfn.STDEV.P(Table2[6M Return vs Nifty])</f>
        <v>0.33626121884252003</v>
      </c>
      <c r="M241">
        <v>-3.0886418070360899</v>
      </c>
      <c r="N241">
        <f>(Table2[[#This Row],[1W Return vs Nifty]]-AVERAGE(Table2[1W Return vs Nifty]))/_xlfn.STDEV.P(Table2[1W Return vs Nifty])</f>
        <v>-0.64229132032097747</v>
      </c>
      <c r="O241">
        <v>7708.87</v>
      </c>
      <c r="P241">
        <v>8006.1462259358696</v>
      </c>
      <c r="Q241">
        <v>7157.2131410352104</v>
      </c>
      <c r="R241">
        <v>37.115744173695802</v>
      </c>
      <c r="S241" s="2">
        <f>(Table2[[#This Row],[Close Price]]-Table2[[#This Row],[20D EMA]])/Table2[[#This Row],[20D EMA]]</f>
        <v>-4.860894009108991E-2</v>
      </c>
      <c r="T241" s="2">
        <f>(Table2[[#This Row],[Close Price]]-Table2[[#This Row],[50D EMA]])/Table2[[#This Row],[50D EMA]]</f>
        <v>-8.3935042774879828E-2</v>
      </c>
      <c r="U241" s="2">
        <f>(Table2[[#This Row],[Close Price]]-Table2[[#This Row],[200D EMA]])/Table2[[#This Row],[200D EMA]]</f>
        <v>2.4721474053963601E-2</v>
      </c>
      <c r="V241">
        <v>0.53557512992499001</v>
      </c>
      <c r="W241">
        <v>7265.1</v>
      </c>
      <c r="X241">
        <v>7455.95</v>
      </c>
      <c r="Y241">
        <v>7200.3</v>
      </c>
      <c r="Z241">
        <v>7656</v>
      </c>
      <c r="AA241">
        <v>7030</v>
      </c>
      <c r="AB241">
        <v>8294.75</v>
      </c>
      <c r="AC241" s="2">
        <f>(Table2[[#This Row],[Close Price]]/Table2[[#This Row],[Day Low]])-1</f>
        <v>9.5043426793848251E-3</v>
      </c>
      <c r="AD241" s="2">
        <f>(Table2[[#This Row],[Day High]]/Table2[[#This Row],[Close Price]])-1</f>
        <v>1.6607241466291223E-2</v>
      </c>
      <c r="AE241" s="2">
        <f>(Table2[[#This Row],[Close Price]]/Table2[[#This Row],[Current Week Low]])-1</f>
        <v>1.8589503215143743E-2</v>
      </c>
      <c r="AF241" s="2">
        <f>(Table2[[#This Row],[Current Week High]]/Table2[[#This Row],[Close Price]])-1</f>
        <v>4.3883749309735931E-2</v>
      </c>
      <c r="AG241" s="2">
        <f>(Table2[[#This Row],[Close Price]]/Table2[[#This Row],[Current Month Low]])-1</f>
        <v>4.3264580369843486E-2</v>
      </c>
      <c r="AH241" s="2">
        <f>(Table2[[#This Row],[Current Month High]]/Table2[[#This Row],[Close Price]])-1</f>
        <v>0.13097632309129215</v>
      </c>
      <c r="AI241">
        <v>35.462868907780702</v>
      </c>
      <c r="AJ241">
        <v>46.685933718674299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-0.22</v>
      </c>
      <c r="AM241" t="s">
        <v>10339</v>
      </c>
      <c r="AN241">
        <v>-9.07</v>
      </c>
      <c r="AO241" t="s">
        <v>10339</v>
      </c>
      <c r="AP241">
        <v>0.12227144707570101</v>
      </c>
      <c r="AQ241">
        <f>(Table2[[#This Row],[Sharpe Ratio]]-AVERAGE(Table2[Sharpe Ratio]))/_xlfn.STDEV.P(Table2[Sharpe Ratio])</f>
        <v>0.652876039670785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399</v>
      </c>
      <c r="AT241">
        <f>_xlfn.RANK.AVG(Table2[[#This Row],[6M Return vs Nifty Z-Score]],Table2[6M Return vs Nifty Z-Score])</f>
        <v>228</v>
      </c>
      <c r="AU241">
        <f>_xlfn.RANK.AVG(Table2[[#This Row],[Sharpe Ratio Z-Score]],Table2[Sharpe Ratio Z-Score])</f>
        <v>184</v>
      </c>
      <c r="AV241">
        <f>(Table2[[#This Row],[Rank 1Y]]+Table2[[#This Row],[Rank 6M]]+Table2[[#This Row],[Rank Sharpe]])/3</f>
        <v>270.33333333333331</v>
      </c>
    </row>
    <row r="242" spans="1:48" x14ac:dyDescent="0.3">
      <c r="A242" t="s">
        <v>529</v>
      </c>
      <c r="B242" t="s">
        <v>530</v>
      </c>
      <c r="C242" t="s">
        <v>10298</v>
      </c>
      <c r="D242" t="s">
        <v>46</v>
      </c>
      <c r="E242">
        <v>39108.563999999998</v>
      </c>
      <c r="F242">
        <v>64.709999999999994</v>
      </c>
      <c r="G242">
        <v>114.635971649166</v>
      </c>
      <c r="H242">
        <f>(Table2[[#This Row],[1Y Return vs Nifty]]-AVERAGE(Table2[1Y Return vs Nifty]))/_xlfn.STDEV.P(Table2[1Y Return vs Nifty])</f>
        <v>1.2328143484817429</v>
      </c>
      <c r="I242">
        <v>-3.6213251696566</v>
      </c>
      <c r="J242">
        <f>(Table2[[#This Row],[1M Return vs Nifty]]-AVERAGE(Table2[1M Return vs Nifty]))/_xlfn.STDEV.P(Table2[1M Return vs Nifty])</f>
        <v>-0.6267749607186861</v>
      </c>
      <c r="K242">
        <v>-13.667493282192201</v>
      </c>
      <c r="L242">
        <f>(Table2[[#This Row],[6M Return vs Nifty]]-AVERAGE(Table2[6M Return vs Nifty]))/_xlfn.STDEV.P(Table2[6M Return vs Nifty])</f>
        <v>-0.72886964727553238</v>
      </c>
      <c r="M242">
        <v>0.21530247950553999</v>
      </c>
      <c r="N242">
        <f>(Table2[[#This Row],[1W Return vs Nifty]]-AVERAGE(Table2[1W Return vs Nifty]))/_xlfn.STDEV.P(Table2[1W Return vs Nifty])</f>
        <v>5.1522904128471547E-2</v>
      </c>
      <c r="O242">
        <v>64.319999999999993</v>
      </c>
      <c r="P242">
        <v>65.398630347325707</v>
      </c>
      <c r="Q242">
        <v>58.053429908569001</v>
      </c>
      <c r="R242">
        <v>57.4616984628327</v>
      </c>
      <c r="S242" s="2">
        <f>(Table2[[#This Row],[Close Price]]-Table2[[#This Row],[20D EMA]])/Table2[[#This Row],[20D EMA]]</f>
        <v>6.0634328358209052E-3</v>
      </c>
      <c r="T242" s="2">
        <f>(Table2[[#This Row],[Close Price]]-Table2[[#This Row],[50D EMA]])/Table2[[#This Row],[50D EMA]]</f>
        <v>-1.0529736535283151E-2</v>
      </c>
      <c r="U242" s="2">
        <f>(Table2[[#This Row],[Close Price]]-Table2[[#This Row],[200D EMA]])/Table2[[#This Row],[200D EMA]]</f>
        <v>0.11466282185074558</v>
      </c>
      <c r="V242">
        <v>0.25976799916676002</v>
      </c>
      <c r="W242">
        <v>64.349999999999994</v>
      </c>
      <c r="X242">
        <v>65.08</v>
      </c>
      <c r="Y242">
        <v>63.09</v>
      </c>
      <c r="Z242">
        <v>65.599999999999994</v>
      </c>
      <c r="AA242">
        <v>60.3</v>
      </c>
      <c r="AB242">
        <v>66.8</v>
      </c>
      <c r="AC242" s="2">
        <f>(Table2[[#This Row],[Close Price]]/Table2[[#This Row],[Day Low]])-1</f>
        <v>5.5944055944054938E-3</v>
      </c>
      <c r="AD242" s="2">
        <f>(Table2[[#This Row],[Day High]]/Table2[[#This Row],[Close Price]])-1</f>
        <v>5.7178179570391841E-3</v>
      </c>
      <c r="AE242" s="2">
        <f>(Table2[[#This Row],[Close Price]]/Table2[[#This Row],[Current Week Low]])-1</f>
        <v>2.5677603423680306E-2</v>
      </c>
      <c r="AF242" s="2">
        <f>(Table2[[#This Row],[Current Week High]]/Table2[[#This Row],[Close Price]])-1</f>
        <v>1.3753670220985947E-2</v>
      </c>
      <c r="AG242" s="2">
        <f>(Table2[[#This Row],[Close Price]]/Table2[[#This Row],[Current Month Low]])-1</f>
        <v>7.3134328358208878E-2</v>
      </c>
      <c r="AH242" s="2">
        <f>(Table2[[#This Row],[Current Month High]]/Table2[[#This Row],[Close Price]])-1</f>
        <v>3.2297944676247914E-2</v>
      </c>
      <c r="AI242">
        <v>20.769587389893299</v>
      </c>
      <c r="AJ242">
        <v>152.77343749999901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-0.08</v>
      </c>
      <c r="AM242" t="s">
        <v>10339</v>
      </c>
      <c r="AN242">
        <v>0.34</v>
      </c>
      <c r="AO242" t="s">
        <v>10340</v>
      </c>
      <c r="AP242">
        <v>0.12884895784901401</v>
      </c>
      <c r="AQ242">
        <f>(Table2[[#This Row],[Sharpe Ratio]]-AVERAGE(Table2[Sharpe Ratio]))/_xlfn.STDEV.P(Table2[Sharpe Ratio])</f>
        <v>0.72818368937515288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78</v>
      </c>
      <c r="AT242">
        <f>_xlfn.RANK.AVG(Table2[[#This Row],[6M Return vs Nifty Z-Score]],Table2[6M Return vs Nifty Z-Score])</f>
        <v>561</v>
      </c>
      <c r="AU242">
        <f>_xlfn.RANK.AVG(Table2[[#This Row],[Sharpe Ratio Z-Score]],Table2[Sharpe Ratio Z-Score])</f>
        <v>173</v>
      </c>
      <c r="AV242">
        <f>(Table2[[#This Row],[Rank 1Y]]+Table2[[#This Row],[Rank 6M]]+Table2[[#This Row],[Rank Sharpe]])/3</f>
        <v>270.66666666666669</v>
      </c>
    </row>
    <row r="243" spans="1:48" x14ac:dyDescent="0.3">
      <c r="A243" t="s">
        <v>1199</v>
      </c>
      <c r="B243" t="s">
        <v>1200</v>
      </c>
      <c r="C243" t="s">
        <v>10297</v>
      </c>
      <c r="D243" t="s">
        <v>997</v>
      </c>
      <c r="E243">
        <v>9866.8259075999995</v>
      </c>
      <c r="F243">
        <v>451.8</v>
      </c>
      <c r="G243">
        <v>20.9437458652564</v>
      </c>
      <c r="H243">
        <f>(Table2[[#This Row],[1Y Return vs Nifty]]-AVERAGE(Table2[1Y Return vs Nifty]))/_xlfn.STDEV.P(Table2[1Y Return vs Nifty])</f>
        <v>-0.19273262319258971</v>
      </c>
      <c r="I243">
        <v>16.224183623635501</v>
      </c>
      <c r="J243">
        <f>(Table2[[#This Row],[1M Return vs Nifty]]-AVERAGE(Table2[1M Return vs Nifty]))/_xlfn.STDEV.P(Table2[1M Return vs Nifty])</f>
        <v>1.0896841635021899</v>
      </c>
      <c r="K243">
        <v>16.609174086243399</v>
      </c>
      <c r="L243">
        <f>(Table2[[#This Row],[6M Return vs Nifty]]-AVERAGE(Table2[6M Return vs Nifty]))/_xlfn.STDEV.P(Table2[6M Return vs Nifty])</f>
        <v>0.29104734595018922</v>
      </c>
      <c r="M243">
        <v>7.0635250770340097</v>
      </c>
      <c r="N243">
        <f>(Table2[[#This Row],[1W Return vs Nifty]]-AVERAGE(Table2[1W Return vs Nifty]))/_xlfn.STDEV.P(Table2[1W Return vs Nifty])</f>
        <v>1.4896204742708783</v>
      </c>
      <c r="O243">
        <v>413.66</v>
      </c>
      <c r="P243">
        <v>397.70371162999601</v>
      </c>
      <c r="Q243">
        <v>361.37153827989101</v>
      </c>
      <c r="R243">
        <v>69.721393952069107</v>
      </c>
      <c r="S243" s="2">
        <f>(Table2[[#This Row],[Close Price]]-Table2[[#This Row],[20D EMA]])/Table2[[#This Row],[20D EMA]]</f>
        <v>9.2201324759464257E-2</v>
      </c>
      <c r="T243" s="2">
        <f>(Table2[[#This Row],[Close Price]]-Table2[[#This Row],[50D EMA]])/Table2[[#This Row],[50D EMA]]</f>
        <v>0.1360215828720566</v>
      </c>
      <c r="U243" s="2">
        <f>(Table2[[#This Row],[Close Price]]-Table2[[#This Row],[200D EMA]])/Table2[[#This Row],[200D EMA]]</f>
        <v>0.2502368120924619</v>
      </c>
      <c r="V243">
        <v>1.5405951119992101</v>
      </c>
      <c r="W243">
        <v>444.35</v>
      </c>
      <c r="X243">
        <v>464.4</v>
      </c>
      <c r="Y243">
        <v>415.8</v>
      </c>
      <c r="Z243">
        <v>482</v>
      </c>
      <c r="AA243">
        <v>370</v>
      </c>
      <c r="AB243">
        <v>482</v>
      </c>
      <c r="AC243" s="2">
        <f>(Table2[[#This Row],[Close Price]]/Table2[[#This Row],[Day Low]])-1</f>
        <v>1.6766062788342584E-2</v>
      </c>
      <c r="AD243" s="2">
        <f>(Table2[[#This Row],[Day High]]/Table2[[#This Row],[Close Price]])-1</f>
        <v>2.7888446215139417E-2</v>
      </c>
      <c r="AE243" s="2">
        <f>(Table2[[#This Row],[Close Price]]/Table2[[#This Row],[Current Week Low]])-1</f>
        <v>8.6580086580086535E-2</v>
      </c>
      <c r="AF243" s="2">
        <f>(Table2[[#This Row],[Current Week High]]/Table2[[#This Row],[Close Price]])-1</f>
        <v>6.6843736166445344E-2</v>
      </c>
      <c r="AG243" s="2">
        <f>(Table2[[#This Row],[Close Price]]/Table2[[#This Row],[Current Month Low]])-1</f>
        <v>0.22108108108108104</v>
      </c>
      <c r="AH243" s="2">
        <f>(Table2[[#This Row],[Current Month High]]/Table2[[#This Row],[Close Price]])-1</f>
        <v>6.6843736166445344E-2</v>
      </c>
      <c r="AI243">
        <v>6.68437361664453</v>
      </c>
      <c r="AJ243">
        <v>68.897196261682197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0.18</v>
      </c>
      <c r="AM243" t="s">
        <v>10340</v>
      </c>
      <c r="AN243">
        <v>13.55</v>
      </c>
      <c r="AO243" t="s">
        <v>10340</v>
      </c>
      <c r="AP243">
        <v>0.10144464170775699</v>
      </c>
      <c r="AQ243">
        <f>(Table2[[#This Row],[Sharpe Ratio]]-AVERAGE(Table2[Sharpe Ratio]))/_xlfn.STDEV.P(Table2[Sharpe Ratio])</f>
        <v>0.41442447080772327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3.0920438313383909</v>
      </c>
      <c r="AS243">
        <f>_xlfn.RANK.AVG(Table2[[#This Row],[1Y Return vs Nifty Z-Score]],Table2[1Y Return vs Nifty Z-Score])</f>
        <v>343</v>
      </c>
      <c r="AT243">
        <f>_xlfn.RANK.AVG(Table2[[#This Row],[6M Return vs Nifty Z-Score]],Table2[6M Return vs Nifty Z-Score])</f>
        <v>236</v>
      </c>
      <c r="AU243">
        <f>_xlfn.RANK.AVG(Table2[[#This Row],[Sharpe Ratio Z-Score]],Table2[Sharpe Ratio Z-Score])</f>
        <v>235</v>
      </c>
      <c r="AV243">
        <f>(Table2[[#This Row],[Rank 1Y]]+Table2[[#This Row],[Rank 6M]]+Table2[[#This Row],[Rank Sharpe]])/3</f>
        <v>271.33333333333331</v>
      </c>
    </row>
    <row r="244" spans="1:48" x14ac:dyDescent="0.3">
      <c r="A244" t="s">
        <v>930</v>
      </c>
      <c r="B244" t="s">
        <v>931</v>
      </c>
      <c r="C244" t="s">
        <v>10305</v>
      </c>
      <c r="D244" t="s">
        <v>89</v>
      </c>
      <c r="E244">
        <v>16008.895855395</v>
      </c>
      <c r="F244">
        <v>2880.5</v>
      </c>
      <c r="G244">
        <v>-5.9059353365504599</v>
      </c>
      <c r="H244">
        <f>(Table2[[#This Row],[1Y Return vs Nifty]]-AVERAGE(Table2[1Y Return vs Nifty]))/_xlfn.STDEV.P(Table2[1Y Return vs Nifty])</f>
        <v>-0.60125618432491934</v>
      </c>
      <c r="I244">
        <v>-9.7136631204135693</v>
      </c>
      <c r="J244">
        <f>(Table2[[#This Row],[1M Return vs Nifty]]-AVERAGE(Table2[1M Return vs Nifty]))/_xlfn.STDEV.P(Table2[1M Return vs Nifty])</f>
        <v>-1.1537077379195673</v>
      </c>
      <c r="K244">
        <v>27.4887723837852</v>
      </c>
      <c r="L244">
        <f>(Table2[[#This Row],[6M Return vs Nifty]]-AVERAGE(Table2[6M Return vs Nifty]))/_xlfn.STDEV.P(Table2[6M Return vs Nifty])</f>
        <v>0.65754366630481142</v>
      </c>
      <c r="M244">
        <v>-7.2779962411195402</v>
      </c>
      <c r="N244">
        <f>(Table2[[#This Row],[1W Return vs Nifty]]-AVERAGE(Table2[1W Return vs Nifty]))/_xlfn.STDEV.P(Table2[1W Return vs Nifty])</f>
        <v>-1.5220379036599958</v>
      </c>
      <c r="O244">
        <v>3001.75</v>
      </c>
      <c r="P244">
        <v>3020.3930810765401</v>
      </c>
      <c r="Q244">
        <v>2614.35831468683</v>
      </c>
      <c r="R244">
        <v>33.304655797275501</v>
      </c>
      <c r="S244" s="2">
        <f>(Table2[[#This Row],[Close Price]]-Table2[[#This Row],[20D EMA]])/Table2[[#This Row],[20D EMA]]</f>
        <v>-4.0393104022653455E-2</v>
      </c>
      <c r="T244" s="2">
        <f>(Table2[[#This Row],[Close Price]]-Table2[[#This Row],[50D EMA]])/Table2[[#This Row],[50D EMA]]</f>
        <v>-4.6316183795083662E-2</v>
      </c>
      <c r="U244" s="2">
        <f>(Table2[[#This Row],[Close Price]]-Table2[[#This Row],[200D EMA]])/Table2[[#This Row],[200D EMA]]</f>
        <v>0.10180000339588137</v>
      </c>
      <c r="V244">
        <v>0.405023994904678</v>
      </c>
      <c r="W244">
        <v>2840.05</v>
      </c>
      <c r="X244">
        <v>2929.4</v>
      </c>
      <c r="Y244">
        <v>2836.6</v>
      </c>
      <c r="Z244">
        <v>2929.4</v>
      </c>
      <c r="AA244">
        <v>2836.05</v>
      </c>
      <c r="AB244">
        <v>3228.15</v>
      </c>
      <c r="AC244" s="2">
        <f>(Table2[[#This Row],[Close Price]]/Table2[[#This Row],[Day Low]])-1</f>
        <v>1.4242706994595178E-2</v>
      </c>
      <c r="AD244" s="2">
        <f>(Table2[[#This Row],[Day High]]/Table2[[#This Row],[Close Price]])-1</f>
        <v>1.6976219406353188E-2</v>
      </c>
      <c r="AE244" s="2">
        <f>(Table2[[#This Row],[Close Price]]/Table2[[#This Row],[Current Week Low]])-1</f>
        <v>1.5476274413029678E-2</v>
      </c>
      <c r="AF244" s="2">
        <f>(Table2[[#This Row],[Current Week High]]/Table2[[#This Row],[Close Price]])-1</f>
        <v>1.6976219406353188E-2</v>
      </c>
      <c r="AG244" s="2">
        <f>(Table2[[#This Row],[Close Price]]/Table2[[#This Row],[Current Month Low]])-1</f>
        <v>1.5673207454029336E-2</v>
      </c>
      <c r="AH244" s="2">
        <f>(Table2[[#This Row],[Current Month High]]/Table2[[#This Row],[Close Price]])-1</f>
        <v>0.1206908522825898</v>
      </c>
      <c r="AI244">
        <v>26.887693108835201</v>
      </c>
      <c r="AJ244">
        <v>66.023054755043205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</v>
      </c>
      <c r="AM244">
        <v>0</v>
      </c>
      <c r="AN244">
        <v>-8.92</v>
      </c>
      <c r="AO244" t="s">
        <v>10339</v>
      </c>
      <c r="AP244">
        <v>0.147260054514533</v>
      </c>
      <c r="AQ244">
        <f>(Table2[[#This Row],[Sharpe Ratio]]-AVERAGE(Table2[Sharpe Ratio]))/_xlfn.STDEV.P(Table2[Sharpe Ratio])</f>
        <v>0.93897717434907413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524</v>
      </c>
      <c r="AT244">
        <f>_xlfn.RANK.AVG(Table2[[#This Row],[6M Return vs Nifty Z-Score]],Table2[6M Return vs Nifty Z-Score])</f>
        <v>163</v>
      </c>
      <c r="AU244">
        <f>_xlfn.RANK.AVG(Table2[[#This Row],[Sharpe Ratio Z-Score]],Table2[Sharpe Ratio Z-Score])</f>
        <v>129</v>
      </c>
      <c r="AV244">
        <f>(Table2[[#This Row],[Rank 1Y]]+Table2[[#This Row],[Rank 6M]]+Table2[[#This Row],[Rank Sharpe]])/3</f>
        <v>272</v>
      </c>
    </row>
    <row r="245" spans="1:48" x14ac:dyDescent="0.3">
      <c r="A245" t="s">
        <v>1786</v>
      </c>
      <c r="B245" t="s">
        <v>1787</v>
      </c>
      <c r="C245" t="s">
        <v>10299</v>
      </c>
      <c r="D245" t="s">
        <v>51</v>
      </c>
      <c r="E245">
        <v>4309.0491119999997</v>
      </c>
      <c r="F245">
        <v>554.25</v>
      </c>
      <c r="G245">
        <v>70.719712414277794</v>
      </c>
      <c r="H245">
        <f>(Table2[[#This Row],[1Y Return vs Nifty]]-AVERAGE(Table2[1Y Return vs Nifty]))/_xlfn.STDEV.P(Table2[1Y Return vs Nifty])</f>
        <v>0.56461920383921538</v>
      </c>
      <c r="I245">
        <v>37.765102010824499</v>
      </c>
      <c r="J245">
        <f>(Table2[[#This Row],[1M Return vs Nifty]]-AVERAGE(Table2[1M Return vs Nifty]))/_xlfn.STDEV.P(Table2[1M Return vs Nifty])</f>
        <v>2.9527810634055704</v>
      </c>
      <c r="K245">
        <v>46.023737674360902</v>
      </c>
      <c r="L245">
        <f>(Table2[[#This Row],[6M Return vs Nifty]]-AVERAGE(Table2[6M Return vs Nifty]))/_xlfn.STDEV.P(Table2[6M Return vs Nifty])</f>
        <v>1.2819230221521214</v>
      </c>
      <c r="M245">
        <v>-0.26286307563089301</v>
      </c>
      <c r="N245">
        <f>(Table2[[#This Row],[1W Return vs Nifty]]-AVERAGE(Table2[1W Return vs Nifty]))/_xlfn.STDEV.P(Table2[1W Return vs Nifty])</f>
        <v>-4.8889825331530599E-2</v>
      </c>
      <c r="O245">
        <v>467.04</v>
      </c>
      <c r="P245">
        <v>426.978588598714</v>
      </c>
      <c r="Q245">
        <v>363.22029609120602</v>
      </c>
      <c r="R245">
        <v>79.812442278919804</v>
      </c>
      <c r="S245" s="2">
        <f>(Table2[[#This Row],[Close Price]]-Table2[[#This Row],[20D EMA]])/Table2[[#This Row],[20D EMA]]</f>
        <v>0.1867291880781089</v>
      </c>
      <c r="T245" s="2">
        <f>(Table2[[#This Row],[Close Price]]-Table2[[#This Row],[50D EMA]])/Table2[[#This Row],[50D EMA]]</f>
        <v>0.29807445806351451</v>
      </c>
      <c r="U245" s="2">
        <f>(Table2[[#This Row],[Close Price]]-Table2[[#This Row],[200D EMA]])/Table2[[#This Row],[200D EMA]]</f>
        <v>0.52593345130919023</v>
      </c>
      <c r="V245">
        <v>3.1444205313819098</v>
      </c>
      <c r="W245">
        <v>530</v>
      </c>
      <c r="X245">
        <v>559.45000000000005</v>
      </c>
      <c r="Y245">
        <v>519.45000000000005</v>
      </c>
      <c r="Z245">
        <v>559.45000000000005</v>
      </c>
      <c r="AA245">
        <v>384.1</v>
      </c>
      <c r="AB245">
        <v>559.45000000000005</v>
      </c>
      <c r="AC245" s="2">
        <f>(Table2[[#This Row],[Close Price]]/Table2[[#This Row],[Day Low]])-1</f>
        <v>4.5754716981132093E-2</v>
      </c>
      <c r="AD245" s="2">
        <f>(Table2[[#This Row],[Day High]]/Table2[[#This Row],[Close Price]])-1</f>
        <v>9.3820478123591844E-3</v>
      </c>
      <c r="AE245" s="2">
        <f>(Table2[[#This Row],[Close Price]]/Table2[[#This Row],[Current Week Low]])-1</f>
        <v>6.6993935893733703E-2</v>
      </c>
      <c r="AF245" s="2">
        <f>(Table2[[#This Row],[Current Week High]]/Table2[[#This Row],[Close Price]])-1</f>
        <v>9.3820478123591844E-3</v>
      </c>
      <c r="AG245" s="2">
        <f>(Table2[[#This Row],[Close Price]]/Table2[[#This Row],[Current Month Low]])-1</f>
        <v>0.44298359802134857</v>
      </c>
      <c r="AH245" s="2">
        <f>(Table2[[#This Row],[Current Month High]]/Table2[[#This Row],[Close Price]])-1</f>
        <v>9.3820478123591844E-3</v>
      </c>
      <c r="AI245">
        <v>0.938204781235918</v>
      </c>
      <c r="AJ245">
        <v>135.95146871008899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0.26</v>
      </c>
      <c r="AM245" t="s">
        <v>10340</v>
      </c>
      <c r="AN245">
        <v>31.25</v>
      </c>
      <c r="AO245" t="s">
        <v>10340</v>
      </c>
      <c r="AP245">
        <v>-2.9279501677010001E-3</v>
      </c>
      <c r="AQ245">
        <f>(Table2[[#This Row],[Sharpe Ratio]]-AVERAGE(Table2[Sharpe Ratio]))/_xlfn.STDEV.P(Table2[Sharpe Ratio])</f>
        <v>-0.78056476730719038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3.9698686967581867</v>
      </c>
      <c r="AS245">
        <f>_xlfn.RANK.AVG(Table2[[#This Row],[1Y Return vs Nifty Z-Score]],Table2[1Y Return vs Nifty Z-Score])</f>
        <v>162</v>
      </c>
      <c r="AT245">
        <f>_xlfn.RANK.AVG(Table2[[#This Row],[6M Return vs Nifty Z-Score]],Table2[6M Return vs Nifty Z-Score])</f>
        <v>77</v>
      </c>
      <c r="AU245">
        <f>_xlfn.RANK.AVG(Table2[[#This Row],[Sharpe Ratio Z-Score]],Table2[Sharpe Ratio Z-Score])</f>
        <v>577</v>
      </c>
      <c r="AV245">
        <f>(Table2[[#This Row],[Rank 1Y]]+Table2[[#This Row],[Rank 6M]]+Table2[[#This Row],[Rank Sharpe]])/3</f>
        <v>272</v>
      </c>
    </row>
    <row r="246" spans="1:48" x14ac:dyDescent="0.3">
      <c r="A246" t="s">
        <v>1135</v>
      </c>
      <c r="B246" t="s">
        <v>1136</v>
      </c>
      <c r="C246" t="s">
        <v>10303</v>
      </c>
      <c r="D246" t="s">
        <v>127</v>
      </c>
      <c r="E246">
        <v>10765.6744997899</v>
      </c>
      <c r="F246">
        <v>1354.75</v>
      </c>
      <c r="G246">
        <v>50.568189199496402</v>
      </c>
      <c r="H246">
        <f>(Table2[[#This Row],[1Y Return vs Nifty]]-AVERAGE(Table2[1Y Return vs Nifty]))/_xlfn.STDEV.P(Table2[1Y Return vs Nifty])</f>
        <v>0.25800952888377104</v>
      </c>
      <c r="I246">
        <v>0.61911080499303195</v>
      </c>
      <c r="J246">
        <f>(Table2[[#This Row],[1M Return vs Nifty]]-AVERAGE(Table2[1M Return vs Nifty]))/_xlfn.STDEV.P(Table2[1M Return vs Nifty])</f>
        <v>-0.26001515147549897</v>
      </c>
      <c r="K246">
        <v>38.158475988565499</v>
      </c>
      <c r="L246">
        <f>(Table2[[#This Row],[6M Return vs Nifty]]-AVERAGE(Table2[6M Return vs Nifty]))/_xlfn.STDEV.P(Table2[6M Return vs Nifty])</f>
        <v>1.0169693549637364</v>
      </c>
      <c r="M246">
        <v>-1.7274888693675601</v>
      </c>
      <c r="N246">
        <f>(Table2[[#This Row],[1W Return vs Nifty]]-AVERAGE(Table2[1W Return vs Nifty]))/_xlfn.STDEV.P(Table2[1W Return vs Nifty])</f>
        <v>-0.35645500230179317</v>
      </c>
      <c r="O246">
        <v>1239</v>
      </c>
      <c r="P246">
        <v>1156.09459583225</v>
      </c>
      <c r="Q246">
        <v>970.24967504178096</v>
      </c>
      <c r="R246">
        <v>55.098433108957202</v>
      </c>
      <c r="S246" s="2">
        <f>(Table2[[#This Row],[Close Price]]-Table2[[#This Row],[20D EMA]])/Table2[[#This Row],[20D EMA]]</f>
        <v>9.342211460855529E-2</v>
      </c>
      <c r="T246" s="2">
        <f>(Table2[[#This Row],[Close Price]]-Table2[[#This Row],[50D EMA]])/Table2[[#This Row],[50D EMA]]</f>
        <v>0.17183317427821887</v>
      </c>
      <c r="U246" s="2">
        <f>(Table2[[#This Row],[Close Price]]-Table2[[#This Row],[200D EMA]])/Table2[[#This Row],[200D EMA]]</f>
        <v>0.39629008372681152</v>
      </c>
      <c r="V246">
        <v>1.0836081653290699</v>
      </c>
      <c r="W246">
        <v>1267.8499999999999</v>
      </c>
      <c r="X246">
        <v>1383.95</v>
      </c>
      <c r="Y246">
        <v>1259.5</v>
      </c>
      <c r="Z246">
        <v>1383.95</v>
      </c>
      <c r="AA246">
        <v>1138</v>
      </c>
      <c r="AB246">
        <v>1383.95</v>
      </c>
      <c r="AC246" s="2">
        <f>(Table2[[#This Row],[Close Price]]/Table2[[#This Row],[Day Low]])-1</f>
        <v>6.8541231218204102E-2</v>
      </c>
      <c r="AD246" s="2">
        <f>(Table2[[#This Row],[Day High]]/Table2[[#This Row],[Close Price]])-1</f>
        <v>2.1553792212585465E-2</v>
      </c>
      <c r="AE246" s="2">
        <f>(Table2[[#This Row],[Close Price]]/Table2[[#This Row],[Current Week Low]])-1</f>
        <v>7.5625248114331134E-2</v>
      </c>
      <c r="AF246" s="2">
        <f>(Table2[[#This Row],[Current Week High]]/Table2[[#This Row],[Close Price]])-1</f>
        <v>2.1553792212585465E-2</v>
      </c>
      <c r="AG246" s="2">
        <f>(Table2[[#This Row],[Close Price]]/Table2[[#This Row],[Current Month Low]])-1</f>
        <v>0.19046572934973649</v>
      </c>
      <c r="AH246" s="2">
        <f>(Table2[[#This Row],[Current Month High]]/Table2[[#This Row],[Close Price]])-1</f>
        <v>2.1553792212585465E-2</v>
      </c>
      <c r="AI246">
        <v>2.1553792212585399</v>
      </c>
      <c r="AJ246">
        <v>95.476516845826396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0.13</v>
      </c>
      <c r="AM246" t="s">
        <v>10340</v>
      </c>
      <c r="AN246">
        <v>11.2</v>
      </c>
      <c r="AO246" t="s">
        <v>10340</v>
      </c>
      <c r="AP246">
        <v>1.3625717656525999E-2</v>
      </c>
      <c r="AQ246">
        <f>(Table2[[#This Row],[Sharpe Ratio]]-AVERAGE(Table2[Sharpe Ratio]))/_xlfn.STDEV.P(Table2[Sharpe Ratio])</f>
        <v>-0.59103747335166146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6.7471256718553807E-2</v>
      </c>
      <c r="AS246">
        <f>_xlfn.RANK.AVG(Table2[[#This Row],[1Y Return vs Nifty Z-Score]],Table2[1Y Return vs Nifty Z-Score])</f>
        <v>218</v>
      </c>
      <c r="AT246">
        <f>_xlfn.RANK.AVG(Table2[[#This Row],[6M Return vs Nifty Z-Score]],Table2[6M Return vs Nifty Z-Score])</f>
        <v>103</v>
      </c>
      <c r="AU246">
        <f>_xlfn.RANK.AVG(Table2[[#This Row],[Sharpe Ratio Z-Score]],Table2[Sharpe Ratio Z-Score])</f>
        <v>497</v>
      </c>
      <c r="AV246">
        <f>(Table2[[#This Row],[Rank 1Y]]+Table2[[#This Row],[Rank 6M]]+Table2[[#This Row],[Rank Sharpe]])/3</f>
        <v>272.66666666666669</v>
      </c>
    </row>
    <row r="247" spans="1:48" x14ac:dyDescent="0.3">
      <c r="A247" t="s">
        <v>1064</v>
      </c>
      <c r="B247" t="s">
        <v>1065</v>
      </c>
      <c r="C247" t="s">
        <v>10301</v>
      </c>
      <c r="D247" t="s">
        <v>98</v>
      </c>
      <c r="E247">
        <v>12404.76047687</v>
      </c>
      <c r="F247">
        <v>18.78</v>
      </c>
      <c r="G247">
        <v>136.78346334088999</v>
      </c>
      <c r="H247">
        <f>(Table2[[#This Row],[1Y Return vs Nifty]]-AVERAGE(Table2[1Y Return vs Nifty]))/_xlfn.STDEV.P(Table2[1Y Return vs Nifty])</f>
        <v>1.5697931046929303</v>
      </c>
      <c r="I247">
        <v>0.25492069204451001</v>
      </c>
      <c r="J247">
        <f>(Table2[[#This Row],[1M Return vs Nifty]]-AVERAGE(Table2[1M Return vs Nifty]))/_xlfn.STDEV.P(Table2[1M Return vs Nifty])</f>
        <v>-0.2915143409814297</v>
      </c>
      <c r="K247">
        <v>-17.462301116634201</v>
      </c>
      <c r="L247">
        <f>(Table2[[#This Row],[6M Return vs Nifty]]-AVERAGE(Table2[6M Return vs Nifty]))/_xlfn.STDEV.P(Table2[6M Return vs Nifty])</f>
        <v>-0.8567036968185312</v>
      </c>
      <c r="M247">
        <v>-0.73760489214807301</v>
      </c>
      <c r="N247">
        <f>(Table2[[#This Row],[1W Return vs Nifty]]-AVERAGE(Table2[1W Return vs Nifty]))/_xlfn.STDEV.P(Table2[1W Return vs Nifty])</f>
        <v>-0.14858358426757118</v>
      </c>
      <c r="O247">
        <v>18.36</v>
      </c>
      <c r="P247">
        <v>18.604669508565401</v>
      </c>
      <c r="Q247">
        <v>16.6997594601518</v>
      </c>
      <c r="R247">
        <v>48.542878266126898</v>
      </c>
      <c r="S247" s="2">
        <f>(Table2[[#This Row],[Close Price]]-Table2[[#This Row],[20D EMA]])/Table2[[#This Row],[20D EMA]]</f>
        <v>2.2875816993464144E-2</v>
      </c>
      <c r="T247" s="2">
        <f>(Table2[[#This Row],[Close Price]]-Table2[[#This Row],[50D EMA]])/Table2[[#This Row],[50D EMA]]</f>
        <v>9.4240046217364919E-3</v>
      </c>
      <c r="U247" s="2">
        <f>(Table2[[#This Row],[Close Price]]-Table2[[#This Row],[200D EMA]])/Table2[[#This Row],[200D EMA]]</f>
        <v>0.12456709599991402</v>
      </c>
      <c r="V247">
        <v>0.92759727818237103</v>
      </c>
      <c r="W247">
        <v>18.13</v>
      </c>
      <c r="X247">
        <v>19</v>
      </c>
      <c r="Y247">
        <v>17.8</v>
      </c>
      <c r="Z247">
        <v>19</v>
      </c>
      <c r="AA247">
        <v>17.02</v>
      </c>
      <c r="AB247">
        <v>20.05</v>
      </c>
      <c r="AC247" s="2">
        <f>(Table2[[#This Row],[Close Price]]/Table2[[#This Row],[Day Low]])-1</f>
        <v>3.585217870932178E-2</v>
      </c>
      <c r="AD247" s="2">
        <f>(Table2[[#This Row],[Day High]]/Table2[[#This Row],[Close Price]])-1</f>
        <v>1.1714589989350266E-2</v>
      </c>
      <c r="AE247" s="2">
        <f>(Table2[[#This Row],[Close Price]]/Table2[[#This Row],[Current Week Low]])-1</f>
        <v>5.5056179775280878E-2</v>
      </c>
      <c r="AF247" s="2">
        <f>(Table2[[#This Row],[Current Week High]]/Table2[[#This Row],[Close Price]])-1</f>
        <v>1.1714589989350266E-2</v>
      </c>
      <c r="AG247" s="2">
        <f>(Table2[[#This Row],[Close Price]]/Table2[[#This Row],[Current Month Low]])-1</f>
        <v>0.10340775558166881</v>
      </c>
      <c r="AH247" s="2">
        <f>(Table2[[#This Row],[Current Month High]]/Table2[[#This Row],[Close Price]])-1</f>
        <v>6.7625133120340797E-2</v>
      </c>
      <c r="AI247">
        <v>27.7955271565495</v>
      </c>
      <c r="AJ247">
        <v>164.50704225352101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</v>
      </c>
      <c r="AM247" t="s">
        <v>10339</v>
      </c>
      <c r="AN247">
        <v>-5.0999999999999996</v>
      </c>
      <c r="AO247" t="s">
        <v>10339</v>
      </c>
      <c r="AP247">
        <v>0.130600035265791</v>
      </c>
      <c r="AQ247">
        <f>(Table2[[#This Row],[Sharpe Ratio]]-AVERAGE(Table2[Sharpe Ratio]))/_xlfn.STDEV.P(Table2[Sharpe Ratio])</f>
        <v>0.74823223498041536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50</v>
      </c>
      <c r="AT247">
        <f>_xlfn.RANK.AVG(Table2[[#This Row],[6M Return vs Nifty Z-Score]],Table2[6M Return vs Nifty Z-Score])</f>
        <v>604</v>
      </c>
      <c r="AU247">
        <f>_xlfn.RANK.AVG(Table2[[#This Row],[Sharpe Ratio Z-Score]],Table2[Sharpe Ratio Z-Score])</f>
        <v>168</v>
      </c>
      <c r="AV247">
        <f>(Table2[[#This Row],[Rank 1Y]]+Table2[[#This Row],[Rank 6M]]+Table2[[#This Row],[Rank Sharpe]])/3</f>
        <v>274</v>
      </c>
    </row>
    <row r="248" spans="1:48" x14ac:dyDescent="0.3">
      <c r="A248" t="s">
        <v>1885</v>
      </c>
      <c r="B248" t="s">
        <v>1886</v>
      </c>
      <c r="C248" t="s">
        <v>10300</v>
      </c>
      <c r="D248" t="s">
        <v>203</v>
      </c>
      <c r="E248">
        <v>3762.6585936000001</v>
      </c>
      <c r="F248">
        <v>1448.85</v>
      </c>
      <c r="G248">
        <v>30.841634909908599</v>
      </c>
      <c r="H248">
        <f>(Table2[[#This Row],[1Y Return vs Nifty]]-AVERAGE(Table2[1Y Return vs Nifty]))/_xlfn.STDEV.P(Table2[1Y Return vs Nifty])</f>
        <v>-4.2134154263957571E-2</v>
      </c>
      <c r="I248">
        <v>8.9937264053468393</v>
      </c>
      <c r="J248">
        <f>(Table2[[#This Row],[1M Return vs Nifty]]-AVERAGE(Table2[1M Return vs Nifty]))/_xlfn.STDEV.P(Table2[1M Return vs Nifty])</f>
        <v>0.46431424258511134</v>
      </c>
      <c r="K248">
        <v>5.4675337519885403</v>
      </c>
      <c r="L248">
        <f>(Table2[[#This Row],[6M Return vs Nifty]]-AVERAGE(Table2[6M Return vs Nifty]))/_xlfn.STDEV.P(Table2[6M Return vs Nifty])</f>
        <v>-8.4276271112186121E-2</v>
      </c>
      <c r="M248">
        <v>2.9108676983741</v>
      </c>
      <c r="N248">
        <f>(Table2[[#This Row],[1W Return vs Nifty]]-AVERAGE(Table2[1W Return vs Nifty]))/_xlfn.STDEV.P(Table2[1W Return vs Nifty])</f>
        <v>0.61758011623111098</v>
      </c>
      <c r="O248">
        <v>1348.1</v>
      </c>
      <c r="P248">
        <v>1314.8289859996701</v>
      </c>
      <c r="Q248">
        <v>1178.2695073217201</v>
      </c>
      <c r="R248">
        <v>74.413650628348194</v>
      </c>
      <c r="S248" s="2">
        <f>(Table2[[#This Row],[Close Price]]-Table2[[#This Row],[20D EMA]])/Table2[[#This Row],[20D EMA]]</f>
        <v>7.4734811957569924E-2</v>
      </c>
      <c r="T248" s="2">
        <f>(Table2[[#This Row],[Close Price]]-Table2[[#This Row],[50D EMA]])/Table2[[#This Row],[50D EMA]]</f>
        <v>0.10193037682268093</v>
      </c>
      <c r="U248" s="2">
        <f>(Table2[[#This Row],[Close Price]]-Table2[[#This Row],[200D EMA]])/Table2[[#This Row],[200D EMA]]</f>
        <v>0.22964227708253787</v>
      </c>
      <c r="V248">
        <v>0.92524485466535</v>
      </c>
      <c r="W248">
        <v>1418</v>
      </c>
      <c r="X248">
        <v>1466</v>
      </c>
      <c r="Y248">
        <v>1340</v>
      </c>
      <c r="Z248">
        <v>1466</v>
      </c>
      <c r="AA248">
        <v>1264.55</v>
      </c>
      <c r="AB248">
        <v>1466</v>
      </c>
      <c r="AC248" s="2">
        <f>(Table2[[#This Row],[Close Price]]/Table2[[#This Row],[Day Low]])-1</f>
        <v>2.1755994358251041E-2</v>
      </c>
      <c r="AD248" s="2">
        <f>(Table2[[#This Row],[Day High]]/Table2[[#This Row],[Close Price]])-1</f>
        <v>1.1836974151913759E-2</v>
      </c>
      <c r="AE248" s="2">
        <f>(Table2[[#This Row],[Close Price]]/Table2[[#This Row],[Current Week Low]])-1</f>
        <v>8.1231343283582058E-2</v>
      </c>
      <c r="AF248" s="2">
        <f>(Table2[[#This Row],[Current Week High]]/Table2[[#This Row],[Close Price]])-1</f>
        <v>1.1836974151913759E-2</v>
      </c>
      <c r="AG248" s="2">
        <f>(Table2[[#This Row],[Close Price]]/Table2[[#This Row],[Current Month Low]])-1</f>
        <v>0.14574354513463295</v>
      </c>
      <c r="AH248" s="2">
        <f>(Table2[[#This Row],[Current Month High]]/Table2[[#This Row],[Close Price]])-1</f>
        <v>1.1836974151913759E-2</v>
      </c>
      <c r="AI248">
        <v>1.18369741519137</v>
      </c>
      <c r="AJ248">
        <v>76.259124087591204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0.12</v>
      </c>
      <c r="AM248" t="s">
        <v>10340</v>
      </c>
      <c r="AN248">
        <v>7.39</v>
      </c>
      <c r="AO248" t="s">
        <v>10340</v>
      </c>
      <c r="AP248">
        <v>0.119919411487471</v>
      </c>
      <c r="AQ248">
        <f>(Table2[[#This Row],[Sharpe Ratio]]-AVERAGE(Table2[Sharpe Ratio]))/_xlfn.STDEV.P(Table2[Sharpe Ratio])</f>
        <v>0.62594696600217348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1.5814308994422519</v>
      </c>
      <c r="AS248">
        <f>_xlfn.RANK.AVG(Table2[[#This Row],[1Y Return vs Nifty Z-Score]],Table2[1Y Return vs Nifty Z-Score])</f>
        <v>306</v>
      </c>
      <c r="AT248">
        <f>_xlfn.RANK.AVG(Table2[[#This Row],[6M Return vs Nifty Z-Score]],Table2[6M Return vs Nifty Z-Score])</f>
        <v>337</v>
      </c>
      <c r="AU248">
        <f>_xlfn.RANK.AVG(Table2[[#This Row],[Sharpe Ratio Z-Score]],Table2[Sharpe Ratio Z-Score])</f>
        <v>191</v>
      </c>
      <c r="AV248">
        <f>(Table2[[#This Row],[Rank 1Y]]+Table2[[#This Row],[Rank 6M]]+Table2[[#This Row],[Rank Sharpe]])/3</f>
        <v>278</v>
      </c>
    </row>
    <row r="249" spans="1:48" x14ac:dyDescent="0.3">
      <c r="A249" t="s">
        <v>414</v>
      </c>
      <c r="B249" t="s">
        <v>415</v>
      </c>
      <c r="C249" t="s">
        <v>10293</v>
      </c>
      <c r="D249" t="s">
        <v>416</v>
      </c>
      <c r="E249">
        <v>56760.003329919899</v>
      </c>
      <c r="F249">
        <v>377.6</v>
      </c>
      <c r="G249">
        <v>42.635094671848996</v>
      </c>
      <c r="H249">
        <f>(Table2[[#This Row],[1Y Return vs Nifty]]-AVERAGE(Table2[1Y Return vs Nifty]))/_xlfn.STDEV.P(Table2[1Y Return vs Nifty])</f>
        <v>0.13730582283694392</v>
      </c>
      <c r="I249">
        <v>10.6798511982288</v>
      </c>
      <c r="J249">
        <f>(Table2[[#This Row],[1M Return vs Nifty]]-AVERAGE(Table2[1M Return vs Nifty]))/_xlfn.STDEV.P(Table2[1M Return vs Nifty])</f>
        <v>0.61014896597076329</v>
      </c>
      <c r="K249">
        <v>22.210054790135601</v>
      </c>
      <c r="L249">
        <f>(Table2[[#This Row],[6M Return vs Nifty]]-AVERAGE(Table2[6M Return vs Nifty]))/_xlfn.STDEV.P(Table2[6M Return vs Nifty])</f>
        <v>0.47972179077647459</v>
      </c>
      <c r="M249">
        <v>-0.31057491205145898</v>
      </c>
      <c r="N249">
        <f>(Table2[[#This Row],[1W Return vs Nifty]]-AVERAGE(Table2[1W Return vs Nifty]))/_xlfn.STDEV.P(Table2[1W Return vs Nifty])</f>
        <v>-5.8909107714117122E-2</v>
      </c>
      <c r="O249">
        <v>364.61</v>
      </c>
      <c r="P249">
        <v>346.97656183608899</v>
      </c>
      <c r="Q249">
        <v>295.72949819558102</v>
      </c>
      <c r="R249">
        <v>68.674544783823706</v>
      </c>
      <c r="S249" s="2">
        <f>(Table2[[#This Row],[Close Price]]-Table2[[#This Row],[20D EMA]])/Table2[[#This Row],[20D EMA]]</f>
        <v>3.5627108417212935E-2</v>
      </c>
      <c r="T249" s="2">
        <f>(Table2[[#This Row],[Close Price]]-Table2[[#This Row],[50D EMA]])/Table2[[#This Row],[50D EMA]]</f>
        <v>8.8257944576606531E-2</v>
      </c>
      <c r="U249" s="2">
        <f>(Table2[[#This Row],[Close Price]]-Table2[[#This Row],[200D EMA]])/Table2[[#This Row],[200D EMA]]</f>
        <v>0.27684252772874846</v>
      </c>
      <c r="V249">
        <v>0.65604067909913699</v>
      </c>
      <c r="W249">
        <v>375.05</v>
      </c>
      <c r="X249">
        <v>384.2</v>
      </c>
      <c r="Y249">
        <v>370</v>
      </c>
      <c r="Z249">
        <v>384.2</v>
      </c>
      <c r="AA249">
        <v>350.5</v>
      </c>
      <c r="AB249">
        <v>384.2</v>
      </c>
      <c r="AC249" s="2">
        <f>(Table2[[#This Row],[Close Price]]/Table2[[#This Row],[Day Low]])-1</f>
        <v>6.799093454206151E-3</v>
      </c>
      <c r="AD249" s="2">
        <f>(Table2[[#This Row],[Day High]]/Table2[[#This Row],[Close Price]])-1</f>
        <v>1.7478813559322015E-2</v>
      </c>
      <c r="AE249" s="2">
        <f>(Table2[[#This Row],[Close Price]]/Table2[[#This Row],[Current Week Low]])-1</f>
        <v>2.0540540540540553E-2</v>
      </c>
      <c r="AF249" s="2">
        <f>(Table2[[#This Row],[Current Week High]]/Table2[[#This Row],[Close Price]])-1</f>
        <v>1.7478813559322015E-2</v>
      </c>
      <c r="AG249" s="2">
        <f>(Table2[[#This Row],[Close Price]]/Table2[[#This Row],[Current Month Low]])-1</f>
        <v>7.7318116975749085E-2</v>
      </c>
      <c r="AH249" s="2">
        <f>(Table2[[#This Row],[Current Month High]]/Table2[[#This Row],[Close Price]])-1</f>
        <v>1.7478813559322015E-2</v>
      </c>
      <c r="AI249">
        <v>1.7478813559322</v>
      </c>
      <c r="AJ249">
        <v>96.974439227960303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0.17</v>
      </c>
      <c r="AM249" t="s">
        <v>10340</v>
      </c>
      <c r="AN249">
        <v>4.1900000000000004</v>
      </c>
      <c r="AO249" t="s">
        <v>10340</v>
      </c>
      <c r="AP249">
        <v>5.1712598092525999E-2</v>
      </c>
      <c r="AQ249">
        <f>(Table2[[#This Row],[Sharpe Ratio]]-AVERAGE(Table2[Sharpe Ratio]))/_xlfn.STDEV.P(Table2[Sharpe Ratio])</f>
        <v>-0.15497076832340961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1.0132967035466551</v>
      </c>
      <c r="AS249">
        <f>_xlfn.RANK.AVG(Table2[[#This Row],[1Y Return vs Nifty Z-Score]],Table2[1Y Return vs Nifty Z-Score])</f>
        <v>255</v>
      </c>
      <c r="AT249">
        <f>_xlfn.RANK.AVG(Table2[[#This Row],[6M Return vs Nifty Z-Score]],Table2[6M Return vs Nifty Z-Score])</f>
        <v>195</v>
      </c>
      <c r="AU249">
        <f>_xlfn.RANK.AVG(Table2[[#This Row],[Sharpe Ratio Z-Score]],Table2[Sharpe Ratio Z-Score])</f>
        <v>388</v>
      </c>
      <c r="AV249">
        <f>(Table2[[#This Row],[Rank 1Y]]+Table2[[#This Row],[Rank 6M]]+Table2[[#This Row],[Rank Sharpe]])/3</f>
        <v>279.33333333333331</v>
      </c>
    </row>
    <row r="250" spans="1:48" x14ac:dyDescent="0.3">
      <c r="A250" t="s">
        <v>761</v>
      </c>
      <c r="B250" t="s">
        <v>762</v>
      </c>
      <c r="C250" t="s">
        <v>10297</v>
      </c>
      <c r="D250" t="s">
        <v>118</v>
      </c>
      <c r="E250">
        <v>21467.7681132</v>
      </c>
      <c r="F250">
        <v>853.35</v>
      </c>
      <c r="G250">
        <v>49.706507374924897</v>
      </c>
      <c r="H250">
        <f>(Table2[[#This Row],[1Y Return vs Nifty]]-AVERAGE(Table2[1Y Return vs Nifty]))/_xlfn.STDEV.P(Table2[1Y Return vs Nifty])</f>
        <v>0.2448988582247367</v>
      </c>
      <c r="I250">
        <v>22.881483718456199</v>
      </c>
      <c r="J250">
        <f>(Table2[[#This Row],[1M Return vs Nifty]]-AVERAGE(Table2[1M Return vs Nifty]))/_xlfn.STDEV.P(Table2[1M Return vs Nifty])</f>
        <v>1.6654811163267944</v>
      </c>
      <c r="K250">
        <v>48.093349373226701</v>
      </c>
      <c r="L250">
        <f>(Table2[[#This Row],[6M Return vs Nifty]]-AVERAGE(Table2[6M Return vs Nifty]))/_xlfn.STDEV.P(Table2[6M Return vs Nifty])</f>
        <v>1.3516411359512839</v>
      </c>
      <c r="M250">
        <v>-2.0788408622519401</v>
      </c>
      <c r="N250">
        <f>(Table2[[#This Row],[1W Return vs Nifty]]-AVERAGE(Table2[1W Return vs Nifty]))/_xlfn.STDEV.P(Table2[1W Return vs Nifty])</f>
        <v>-0.43023742395001391</v>
      </c>
      <c r="O250">
        <v>795.91</v>
      </c>
      <c r="P250">
        <v>733.82203129447305</v>
      </c>
      <c r="Q250">
        <v>605.54290180932696</v>
      </c>
      <c r="R250">
        <v>69.5990063792201</v>
      </c>
      <c r="S250" s="2">
        <f>(Table2[[#This Row],[Close Price]]-Table2[[#This Row],[20D EMA]])/Table2[[#This Row],[20D EMA]]</f>
        <v>7.2168963827568516E-2</v>
      </c>
      <c r="T250" s="2">
        <f>(Table2[[#This Row],[Close Price]]-Table2[[#This Row],[50D EMA]])/Table2[[#This Row],[50D EMA]]</f>
        <v>0.16288413758125775</v>
      </c>
      <c r="U250" s="2">
        <f>(Table2[[#This Row],[Close Price]]-Table2[[#This Row],[200D EMA]])/Table2[[#This Row],[200D EMA]]</f>
        <v>0.40923128229269945</v>
      </c>
      <c r="V250">
        <v>1.6204825595397601</v>
      </c>
      <c r="W250">
        <v>840.05</v>
      </c>
      <c r="X250">
        <v>863.9</v>
      </c>
      <c r="Y250">
        <v>840.05</v>
      </c>
      <c r="Z250">
        <v>883.95</v>
      </c>
      <c r="AA250">
        <v>695.7</v>
      </c>
      <c r="AB250">
        <v>894.2</v>
      </c>
      <c r="AC250" s="2">
        <f>(Table2[[#This Row],[Close Price]]/Table2[[#This Row],[Day Low]])-1</f>
        <v>1.5832390929111373E-2</v>
      </c>
      <c r="AD250" s="2">
        <f>(Table2[[#This Row],[Day High]]/Table2[[#This Row],[Close Price]])-1</f>
        <v>1.2363039784379248E-2</v>
      </c>
      <c r="AE250" s="2">
        <f>(Table2[[#This Row],[Close Price]]/Table2[[#This Row],[Current Week Low]])-1</f>
        <v>1.5832390929111373E-2</v>
      </c>
      <c r="AF250" s="2">
        <f>(Table2[[#This Row],[Current Week High]]/Table2[[#This Row],[Close Price]])-1</f>
        <v>3.5858674635261156E-2</v>
      </c>
      <c r="AG250" s="2">
        <f>(Table2[[#This Row],[Close Price]]/Table2[[#This Row],[Current Month Low]])-1</f>
        <v>0.22660629581716263</v>
      </c>
      <c r="AH250" s="2">
        <f>(Table2[[#This Row],[Current Month High]]/Table2[[#This Row],[Close Price]])-1</f>
        <v>4.7870158785961348E-2</v>
      </c>
      <c r="AI250">
        <v>4.7870158785961303</v>
      </c>
      <c r="AJ250">
        <v>89.549089293647199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0.23</v>
      </c>
      <c r="AM250" t="s">
        <v>10340</v>
      </c>
      <c r="AN250">
        <v>15.43</v>
      </c>
      <c r="AO250" t="s">
        <v>10340</v>
      </c>
      <c r="AQ250">
        <f>(Table2[[#This Row],[Sharpe Ratio]]-AVERAGE(Table2[Sharpe Ratio]))/_xlfn.STDEV.P(Table2[Sharpe Ratio])</f>
        <v>-0.74704189624239536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2.0847417903104057</v>
      </c>
      <c r="AS250">
        <f>_xlfn.RANK.AVG(Table2[[#This Row],[1Y Return vs Nifty Z-Score]],Table2[1Y Return vs Nifty Z-Score])</f>
        <v>222</v>
      </c>
      <c r="AT250">
        <f>_xlfn.RANK.AVG(Table2[[#This Row],[6M Return vs Nifty Z-Score]],Table2[6M Return vs Nifty Z-Score])</f>
        <v>68</v>
      </c>
      <c r="AU250">
        <f>_xlfn.RANK.AVG(Table2[[#This Row],[Sharpe Ratio Z-Score]],Table2[Sharpe Ratio Z-Score])</f>
        <v>549.5</v>
      </c>
      <c r="AV250">
        <f>(Table2[[#This Row],[Rank 1Y]]+Table2[[#This Row],[Rank 6M]]+Table2[[#This Row],[Rank Sharpe]])/3</f>
        <v>279.83333333333331</v>
      </c>
    </row>
    <row r="251" spans="1:48" x14ac:dyDescent="0.3">
      <c r="A251" t="s">
        <v>751</v>
      </c>
      <c r="B251" t="s">
        <v>752</v>
      </c>
      <c r="C251" t="s">
        <v>10295</v>
      </c>
      <c r="D251" t="s">
        <v>413</v>
      </c>
      <c r="E251">
        <v>21706.525410940001</v>
      </c>
      <c r="F251">
        <v>4488.8999999999996</v>
      </c>
      <c r="G251">
        <v>51.706819808264299</v>
      </c>
      <c r="H251">
        <f>(Table2[[#This Row],[1Y Return vs Nifty]]-AVERAGE(Table2[1Y Return vs Nifty]))/_xlfn.STDEV.P(Table2[1Y Return vs Nifty])</f>
        <v>0.27533403369304343</v>
      </c>
      <c r="I251">
        <v>6.5604624734728301</v>
      </c>
      <c r="J251">
        <f>(Table2[[#This Row],[1M Return vs Nifty]]-AVERAGE(Table2[1M Return vs Nifty]))/_xlfn.STDEV.P(Table2[1M Return vs Nifty])</f>
        <v>0.25385866187889022</v>
      </c>
      <c r="K251">
        <v>37.842247100057897</v>
      </c>
      <c r="L251">
        <f>(Table2[[#This Row],[6M Return vs Nifty]]-AVERAGE(Table2[6M Return vs Nifty]))/_xlfn.STDEV.P(Table2[6M Return vs Nifty])</f>
        <v>1.0063166892256958</v>
      </c>
      <c r="M251">
        <v>2.93921796895444</v>
      </c>
      <c r="N251">
        <f>(Table2[[#This Row],[1W Return vs Nifty]]-AVERAGE(Table2[1W Return vs Nifty]))/_xlfn.STDEV.P(Table2[1W Return vs Nifty])</f>
        <v>0.6235335522729214</v>
      </c>
      <c r="O251">
        <v>4250.76</v>
      </c>
      <c r="P251">
        <v>4010.4436639420501</v>
      </c>
      <c r="Q251">
        <v>3337.9316783842501</v>
      </c>
      <c r="R251">
        <v>57.444864281943602</v>
      </c>
      <c r="S251" s="2">
        <f>(Table2[[#This Row],[Close Price]]-Table2[[#This Row],[20D EMA]])/Table2[[#This Row],[20D EMA]]</f>
        <v>5.6022922959658841E-2</v>
      </c>
      <c r="T251" s="2">
        <f>(Table2[[#This Row],[Close Price]]-Table2[[#This Row],[50D EMA]])/Table2[[#This Row],[50D EMA]]</f>
        <v>0.11930259496218749</v>
      </c>
      <c r="U251" s="2">
        <f>(Table2[[#This Row],[Close Price]]-Table2[[#This Row],[200D EMA]])/Table2[[#This Row],[200D EMA]]</f>
        <v>0.34481482322396845</v>
      </c>
      <c r="V251">
        <v>1.52956269565965</v>
      </c>
      <c r="W251">
        <v>4395.3500000000004</v>
      </c>
      <c r="X251">
        <v>4540</v>
      </c>
      <c r="Y251">
        <v>4313.25</v>
      </c>
      <c r="Z251">
        <v>4638.8999999999996</v>
      </c>
      <c r="AA251">
        <v>3850</v>
      </c>
      <c r="AB251">
        <v>4638.8999999999996</v>
      </c>
      <c r="AC251" s="2">
        <f>(Table2[[#This Row],[Close Price]]/Table2[[#This Row],[Day Low]])-1</f>
        <v>2.128385680321232E-2</v>
      </c>
      <c r="AD251" s="2">
        <f>(Table2[[#This Row],[Day High]]/Table2[[#This Row],[Close Price]])-1</f>
        <v>1.1383635189021968E-2</v>
      </c>
      <c r="AE251" s="2">
        <f>(Table2[[#This Row],[Close Price]]/Table2[[#This Row],[Current Week Low]])-1</f>
        <v>4.0723352460441564E-2</v>
      </c>
      <c r="AF251" s="2">
        <f>(Table2[[#This Row],[Current Week High]]/Table2[[#This Row],[Close Price]])-1</f>
        <v>3.3415758871883972E-2</v>
      </c>
      <c r="AG251" s="2">
        <f>(Table2[[#This Row],[Close Price]]/Table2[[#This Row],[Current Month Low]])-1</f>
        <v>0.16594805194805184</v>
      </c>
      <c r="AH251" s="2">
        <f>(Table2[[#This Row],[Current Month High]]/Table2[[#This Row],[Close Price]])-1</f>
        <v>3.3415758871883972E-2</v>
      </c>
      <c r="AI251">
        <v>9.3809173739669092</v>
      </c>
      <c r="AJ251">
        <v>101.29596412556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0.21</v>
      </c>
      <c r="AM251" t="s">
        <v>10340</v>
      </c>
      <c r="AN251">
        <v>2.76</v>
      </c>
      <c r="AO251" t="s">
        <v>10340</v>
      </c>
      <c r="AP251">
        <v>4.5109226192100002E-4</v>
      </c>
      <c r="AQ251">
        <f>(Table2[[#This Row],[Sharpe Ratio]]-AVERAGE(Table2[Sharpe Ratio]))/_xlfn.STDEV.P(Table2[Sharpe Ratio])</f>
        <v>-0.74187722236866682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1.4171657147018841</v>
      </c>
      <c r="AS251">
        <f>_xlfn.RANK.AVG(Table2[[#This Row],[1Y Return vs Nifty Z-Score]],Table2[1Y Return vs Nifty Z-Score])</f>
        <v>215</v>
      </c>
      <c r="AT251">
        <f>_xlfn.RANK.AVG(Table2[[#This Row],[6M Return vs Nifty Z-Score]],Table2[6M Return vs Nifty Z-Score])</f>
        <v>104</v>
      </c>
      <c r="AU251">
        <f>_xlfn.RANK.AVG(Table2[[#This Row],[Sharpe Ratio Z-Score]],Table2[Sharpe Ratio Z-Score])</f>
        <v>524</v>
      </c>
      <c r="AV251">
        <f>(Table2[[#This Row],[Rank 1Y]]+Table2[[#This Row],[Rank 6M]]+Table2[[#This Row],[Rank Sharpe]])/3</f>
        <v>281</v>
      </c>
    </row>
    <row r="252" spans="1:48" x14ac:dyDescent="0.3">
      <c r="A252" t="s">
        <v>1521</v>
      </c>
      <c r="B252" t="s">
        <v>1522</v>
      </c>
      <c r="C252" t="s">
        <v>630</v>
      </c>
      <c r="D252" t="s">
        <v>475</v>
      </c>
      <c r="E252">
        <v>6569.9048166399998</v>
      </c>
      <c r="F252">
        <v>925.25</v>
      </c>
      <c r="G252">
        <v>31.514008214122299</v>
      </c>
      <c r="H252">
        <f>(Table2[[#This Row],[1Y Return vs Nifty]]-AVERAGE(Table2[1Y Return vs Nifty]))/_xlfn.STDEV.P(Table2[1Y Return vs Nifty])</f>
        <v>-3.1903852660629513E-2</v>
      </c>
      <c r="I252">
        <v>3.07595709644787</v>
      </c>
      <c r="J252">
        <f>(Table2[[#This Row],[1M Return vs Nifty]]-AVERAGE(Table2[1M Return vs Nifty]))/_xlfn.STDEV.P(Table2[1M Return vs Nifty])</f>
        <v>-4.7519907453270886E-2</v>
      </c>
      <c r="K252">
        <v>-2.5930105589765602</v>
      </c>
      <c r="L252">
        <f>(Table2[[#This Row],[6M Return vs Nifty]]-AVERAGE(Table2[6M Return vs Nifty]))/_xlfn.STDEV.P(Table2[6M Return vs Nifty])</f>
        <v>-0.3558083395978005</v>
      </c>
      <c r="M252">
        <v>-2.2627668183181999</v>
      </c>
      <c r="N252">
        <f>(Table2[[#This Row],[1W Return vs Nifty]]-AVERAGE(Table2[1W Return vs Nifty]))/_xlfn.STDEV.P(Table2[1W Return vs Nifty])</f>
        <v>-0.46886109114804964</v>
      </c>
      <c r="O252">
        <v>930.93</v>
      </c>
      <c r="P252">
        <v>917.63675590146102</v>
      </c>
      <c r="Q252">
        <v>835.23399841052401</v>
      </c>
      <c r="R252">
        <v>47.748087648673298</v>
      </c>
      <c r="S252" s="2">
        <f>(Table2[[#This Row],[Close Price]]-Table2[[#This Row],[20D EMA]])/Table2[[#This Row],[20D EMA]]</f>
        <v>-6.1014254562641122E-3</v>
      </c>
      <c r="T252" s="2">
        <f>(Table2[[#This Row],[Close Price]]-Table2[[#This Row],[50D EMA]])/Table2[[#This Row],[50D EMA]]</f>
        <v>8.296577103714578E-3</v>
      </c>
      <c r="U252" s="2">
        <f>(Table2[[#This Row],[Close Price]]-Table2[[#This Row],[200D EMA]])/Table2[[#This Row],[200D EMA]]</f>
        <v>0.10777339255918607</v>
      </c>
      <c r="V252">
        <v>1.46972098409977</v>
      </c>
      <c r="W252">
        <v>920.6</v>
      </c>
      <c r="X252">
        <v>947.5</v>
      </c>
      <c r="Y252">
        <v>895.5</v>
      </c>
      <c r="Z252">
        <v>947.5</v>
      </c>
      <c r="AA252">
        <v>861.35</v>
      </c>
      <c r="AB252">
        <v>1128</v>
      </c>
      <c r="AC252" s="2">
        <f>(Table2[[#This Row],[Close Price]]/Table2[[#This Row],[Day Low]])-1</f>
        <v>5.0510536606560574E-3</v>
      </c>
      <c r="AD252" s="2">
        <f>(Table2[[#This Row],[Day High]]/Table2[[#This Row],[Close Price]])-1</f>
        <v>2.404755471494191E-2</v>
      </c>
      <c r="AE252" s="2">
        <f>(Table2[[#This Row],[Close Price]]/Table2[[#This Row],[Current Week Low]])-1</f>
        <v>3.3221663874930307E-2</v>
      </c>
      <c r="AF252" s="2">
        <f>(Table2[[#This Row],[Current Week High]]/Table2[[#This Row],[Close Price]])-1</f>
        <v>2.404755471494191E-2</v>
      </c>
      <c r="AG252" s="2">
        <f>(Table2[[#This Row],[Close Price]]/Table2[[#This Row],[Current Month Low]])-1</f>
        <v>7.4185871016427596E-2</v>
      </c>
      <c r="AH252" s="2">
        <f>(Table2[[#This Row],[Current Month High]]/Table2[[#This Row],[Close Price]])-1</f>
        <v>0.21912996487435832</v>
      </c>
      <c r="AI252">
        <v>21.912996487435802</v>
      </c>
      <c r="AJ252">
        <v>66.023685627130803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-0.04</v>
      </c>
      <c r="AM252" t="s">
        <v>10339</v>
      </c>
      <c r="AN252">
        <v>-2.78</v>
      </c>
      <c r="AO252" t="s">
        <v>10339</v>
      </c>
      <c r="AP252">
        <v>0.156583389051626</v>
      </c>
      <c r="AQ252">
        <f>(Table2[[#This Row],[Sharpe Ratio]]-AVERAGE(Table2[Sharpe Ratio]))/_xlfn.STDEV.P(Table2[Sharpe Ratio])</f>
        <v>1.0457224820488724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0.14162929118912204</v>
      </c>
      <c r="AS252">
        <f>_xlfn.RANK.AVG(Table2[[#This Row],[1Y Return vs Nifty Z-Score]],Table2[1Y Return vs Nifty Z-Score])</f>
        <v>301</v>
      </c>
      <c r="AT252">
        <f>_xlfn.RANK.AVG(Table2[[#This Row],[6M Return vs Nifty Z-Score]],Table2[6M Return vs Nifty Z-Score])</f>
        <v>432</v>
      </c>
      <c r="AU252">
        <f>_xlfn.RANK.AVG(Table2[[#This Row],[Sharpe Ratio Z-Score]],Table2[Sharpe Ratio Z-Score])</f>
        <v>110</v>
      </c>
      <c r="AV252">
        <f>(Table2[[#This Row],[Rank 1Y]]+Table2[[#This Row],[Rank 6M]]+Table2[[#This Row],[Rank Sharpe]])/3</f>
        <v>281</v>
      </c>
    </row>
    <row r="253" spans="1:48" x14ac:dyDescent="0.3">
      <c r="A253" t="s">
        <v>1742</v>
      </c>
      <c r="B253" t="s">
        <v>1743</v>
      </c>
      <c r="C253" t="s">
        <v>10302</v>
      </c>
      <c r="D253" t="s">
        <v>136</v>
      </c>
      <c r="E253">
        <v>4550.8500000000004</v>
      </c>
      <c r="F253">
        <v>7527.85</v>
      </c>
      <c r="G253">
        <v>58.507928682243097</v>
      </c>
      <c r="H253">
        <f>(Table2[[#This Row],[1Y Return vs Nifty]]-AVERAGE(Table2[1Y Return vs Nifty]))/_xlfn.STDEV.P(Table2[1Y Return vs Nifty])</f>
        <v>0.37881433932361952</v>
      </c>
      <c r="I253">
        <v>7.3378363952626797</v>
      </c>
      <c r="J253">
        <f>(Table2[[#This Row],[1M Return vs Nifty]]-AVERAGE(Table2[1M Return vs Nifty]))/_xlfn.STDEV.P(Table2[1M Return vs Nifty])</f>
        <v>0.32109455766194844</v>
      </c>
      <c r="K253">
        <v>-1.05080961276911</v>
      </c>
      <c r="L253">
        <f>(Table2[[#This Row],[6M Return vs Nifty]]-AVERAGE(Table2[6M Return vs Nifty]))/_xlfn.STDEV.P(Table2[6M Return vs Nifty])</f>
        <v>-0.3038568836180191</v>
      </c>
      <c r="M253">
        <v>4.23279743175594</v>
      </c>
      <c r="N253">
        <f>(Table2[[#This Row],[1W Return vs Nifty]]-AVERAGE(Table2[1W Return vs Nifty]))/_xlfn.STDEV.P(Table2[1W Return vs Nifty])</f>
        <v>0.89517972845188187</v>
      </c>
      <c r="O253">
        <v>7344.05</v>
      </c>
      <c r="P253">
        <v>7183.6821877754201</v>
      </c>
      <c r="Q253">
        <v>6506.2836898634896</v>
      </c>
      <c r="R253">
        <v>58.448833852119698</v>
      </c>
      <c r="S253" s="2">
        <f>(Table2[[#This Row],[Close Price]]-Table2[[#This Row],[20D EMA]])/Table2[[#This Row],[20D EMA]]</f>
        <v>2.5027062724246183E-2</v>
      </c>
      <c r="T253" s="2">
        <f>(Table2[[#This Row],[Close Price]]-Table2[[#This Row],[50D EMA]])/Table2[[#This Row],[50D EMA]]</f>
        <v>4.7909665715760066E-2</v>
      </c>
      <c r="U253" s="2">
        <f>(Table2[[#This Row],[Close Price]]-Table2[[#This Row],[200D EMA]])/Table2[[#This Row],[200D EMA]]</f>
        <v>0.15701226058249923</v>
      </c>
      <c r="V253">
        <v>1.01808599926161</v>
      </c>
      <c r="W253">
        <v>7496.5</v>
      </c>
      <c r="X253">
        <v>7738</v>
      </c>
      <c r="Y253">
        <v>7496.5</v>
      </c>
      <c r="Z253">
        <v>7999</v>
      </c>
      <c r="AA253">
        <v>6636.7</v>
      </c>
      <c r="AB253">
        <v>7999</v>
      </c>
      <c r="AC253" s="2">
        <f>(Table2[[#This Row],[Close Price]]/Table2[[#This Row],[Day Low]])-1</f>
        <v>4.1819515774028648E-3</v>
      </c>
      <c r="AD253" s="2">
        <f>(Table2[[#This Row],[Day High]]/Table2[[#This Row],[Close Price]])-1</f>
        <v>2.7916337334032981E-2</v>
      </c>
      <c r="AE253" s="2">
        <f>(Table2[[#This Row],[Close Price]]/Table2[[#This Row],[Current Week Low]])-1</f>
        <v>4.1819515774028648E-3</v>
      </c>
      <c r="AF253" s="2">
        <f>(Table2[[#This Row],[Current Week High]]/Table2[[#This Row],[Close Price]])-1</f>
        <v>6.2587591410562027E-2</v>
      </c>
      <c r="AG253" s="2">
        <f>(Table2[[#This Row],[Close Price]]/Table2[[#This Row],[Current Month Low]])-1</f>
        <v>0.1342760709388704</v>
      </c>
      <c r="AH253" s="2">
        <f>(Table2[[#This Row],[Current Month High]]/Table2[[#This Row],[Close Price]])-1</f>
        <v>6.2587591410562027E-2</v>
      </c>
      <c r="AI253">
        <v>15.0594127141215</v>
      </c>
      <c r="AJ253">
        <v>87.155199204425301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0.4</v>
      </c>
      <c r="AM253" t="s">
        <v>10340</v>
      </c>
      <c r="AN253">
        <v>4.46</v>
      </c>
      <c r="AO253" t="s">
        <v>10340</v>
      </c>
      <c r="AP253">
        <v>0.10335788204116</v>
      </c>
      <c r="AQ253">
        <f>(Table2[[#This Row],[Sharpe Ratio]]-AVERAGE(Table2[Sharpe Ratio]))/_xlfn.STDEV.P(Table2[Sharpe Ratio])</f>
        <v>0.43632966226902287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1.7275614040884535</v>
      </c>
      <c r="AS253">
        <f>_xlfn.RANK.AVG(Table2[[#This Row],[1Y Return vs Nifty Z-Score]],Table2[1Y Return vs Nifty Z-Score])</f>
        <v>198</v>
      </c>
      <c r="AT253">
        <f>_xlfn.RANK.AVG(Table2[[#This Row],[6M Return vs Nifty Z-Score]],Table2[6M Return vs Nifty Z-Score])</f>
        <v>416</v>
      </c>
      <c r="AU253">
        <f>_xlfn.RANK.AVG(Table2[[#This Row],[Sharpe Ratio Z-Score]],Table2[Sharpe Ratio Z-Score])</f>
        <v>230</v>
      </c>
      <c r="AV253">
        <f>(Table2[[#This Row],[Rank 1Y]]+Table2[[#This Row],[Rank 6M]]+Table2[[#This Row],[Rank Sharpe]])/3</f>
        <v>281.33333333333331</v>
      </c>
    </row>
    <row r="254" spans="1:48" x14ac:dyDescent="0.3">
      <c r="A254" t="s">
        <v>678</v>
      </c>
      <c r="B254" t="s">
        <v>679</v>
      </c>
      <c r="C254" t="s">
        <v>10299</v>
      </c>
      <c r="D254" t="s">
        <v>51</v>
      </c>
      <c r="E254">
        <v>25818.687760500001</v>
      </c>
      <c r="F254">
        <v>1471.95</v>
      </c>
      <c r="G254">
        <v>43.135388005534999</v>
      </c>
      <c r="H254">
        <f>(Table2[[#This Row],[1Y Return vs Nifty]]-AVERAGE(Table2[1Y Return vs Nifty]))/_xlfn.STDEV.P(Table2[1Y Return vs Nifty])</f>
        <v>0.14491789140312178</v>
      </c>
      <c r="I254">
        <v>17.578653050377099</v>
      </c>
      <c r="J254">
        <f>(Table2[[#This Row],[1M Return vs Nifty]]-AVERAGE(Table2[1M Return vs Nifty]))/_xlfn.STDEV.P(Table2[1M Return vs Nifty])</f>
        <v>1.2068336621733784</v>
      </c>
      <c r="K254">
        <v>31.434331222380901</v>
      </c>
      <c r="L254">
        <f>(Table2[[#This Row],[6M Return vs Nifty]]-AVERAGE(Table2[6M Return vs Nifty]))/_xlfn.STDEV.P(Table2[6M Return vs Nifty])</f>
        <v>0.79045599969626645</v>
      </c>
      <c r="M254">
        <v>-6.2634724892940099</v>
      </c>
      <c r="N254">
        <f>(Table2[[#This Row],[1W Return vs Nifty]]-AVERAGE(Table2[1W Return vs Nifty]))/_xlfn.STDEV.P(Table2[1W Return vs Nifty])</f>
        <v>-1.3089922379308179</v>
      </c>
      <c r="O254">
        <v>1397.74</v>
      </c>
      <c r="P254">
        <v>1290.7711258064501</v>
      </c>
      <c r="Q254">
        <v>1052.2652707785001</v>
      </c>
      <c r="R254">
        <v>59.073153905529097</v>
      </c>
      <c r="S254" s="2">
        <f>(Table2[[#This Row],[Close Price]]-Table2[[#This Row],[20D EMA]])/Table2[[#This Row],[20D EMA]]</f>
        <v>5.3092849886244964E-2</v>
      </c>
      <c r="T254" s="2">
        <f>(Table2[[#This Row],[Close Price]]-Table2[[#This Row],[50D EMA]])/Table2[[#This Row],[50D EMA]]</f>
        <v>0.14036483352565912</v>
      </c>
      <c r="U254" s="2">
        <f>(Table2[[#This Row],[Close Price]]-Table2[[#This Row],[200D EMA]])/Table2[[#This Row],[200D EMA]]</f>
        <v>0.39883928594450674</v>
      </c>
      <c r="V254">
        <v>1.2337972871742899</v>
      </c>
      <c r="W254">
        <v>1436.1</v>
      </c>
      <c r="X254">
        <v>1475</v>
      </c>
      <c r="Y254">
        <v>1425</v>
      </c>
      <c r="Z254">
        <v>1483.9</v>
      </c>
      <c r="AA254">
        <v>1291.95</v>
      </c>
      <c r="AB254">
        <v>1539.7</v>
      </c>
      <c r="AC254" s="2">
        <f>(Table2[[#This Row],[Close Price]]/Table2[[#This Row],[Day Low]])-1</f>
        <v>2.4963442657196744E-2</v>
      </c>
      <c r="AD254" s="2">
        <f>(Table2[[#This Row],[Day High]]/Table2[[#This Row],[Close Price]])-1</f>
        <v>2.0720812527599275E-3</v>
      </c>
      <c r="AE254" s="2">
        <f>(Table2[[#This Row],[Close Price]]/Table2[[#This Row],[Current Week Low]])-1</f>
        <v>3.2947368421052614E-2</v>
      </c>
      <c r="AF254" s="2">
        <f>(Table2[[#This Row],[Current Week High]]/Table2[[#This Row],[Close Price]])-1</f>
        <v>8.1184822854036831E-3</v>
      </c>
      <c r="AG254" s="2">
        <f>(Table2[[#This Row],[Close Price]]/Table2[[#This Row],[Current Month Low]])-1</f>
        <v>0.13932427725531182</v>
      </c>
      <c r="AH254" s="2">
        <f>(Table2[[#This Row],[Current Month High]]/Table2[[#This Row],[Close Price]])-1</f>
        <v>4.6027378647372608E-2</v>
      </c>
      <c r="AI254">
        <v>4.6027378647372599</v>
      </c>
      <c r="AJ254">
        <v>103.251864125932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0.23</v>
      </c>
      <c r="AM254" t="s">
        <v>10340</v>
      </c>
      <c r="AN254">
        <v>7.63</v>
      </c>
      <c r="AO254" t="s">
        <v>10340</v>
      </c>
      <c r="AP254">
        <v>2.7598828662089001E-2</v>
      </c>
      <c r="AQ254">
        <f>(Table2[[#This Row],[Sharpe Ratio]]-AVERAGE(Table2[Sharpe Ratio]))/_xlfn.STDEV.P(Table2[Sharpe Ratio])</f>
        <v>-0.43105565269746798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0.40215966264448078</v>
      </c>
      <c r="AS254">
        <f>_xlfn.RANK.AVG(Table2[[#This Row],[1Y Return vs Nifty Z-Score]],Table2[1Y Return vs Nifty Z-Score])</f>
        <v>252</v>
      </c>
      <c r="AT254">
        <f>_xlfn.RANK.AVG(Table2[[#This Row],[6M Return vs Nifty Z-Score]],Table2[6M Return vs Nifty Z-Score])</f>
        <v>143</v>
      </c>
      <c r="AU254">
        <f>_xlfn.RANK.AVG(Table2[[#This Row],[Sharpe Ratio Z-Score]],Table2[Sharpe Ratio Z-Score])</f>
        <v>453</v>
      </c>
      <c r="AV254">
        <f>(Table2[[#This Row],[Rank 1Y]]+Table2[[#This Row],[Rank 6M]]+Table2[[#This Row],[Rank Sharpe]])/3</f>
        <v>282.66666666666669</v>
      </c>
    </row>
    <row r="255" spans="1:48" x14ac:dyDescent="0.3">
      <c r="A255" t="s">
        <v>1389</v>
      </c>
      <c r="B255" t="s">
        <v>1390</v>
      </c>
      <c r="C255" t="s">
        <v>10300</v>
      </c>
      <c r="D255" t="s">
        <v>203</v>
      </c>
      <c r="E255">
        <v>7963.5825559499999</v>
      </c>
      <c r="F255">
        <v>575.95000000000005</v>
      </c>
      <c r="G255">
        <v>19.333739408761001</v>
      </c>
      <c r="H255">
        <f>(Table2[[#This Row],[1Y Return vs Nifty]]-AVERAGE(Table2[1Y Return vs Nifty]))/_xlfn.STDEV.P(Table2[1Y Return vs Nifty])</f>
        <v>-0.21722921092150776</v>
      </c>
      <c r="I255">
        <v>11.556314707978199</v>
      </c>
      <c r="J255">
        <f>(Table2[[#This Row],[1M Return vs Nifty]]-AVERAGE(Table2[1M Return vs Nifty]))/_xlfn.STDEV.P(Table2[1M Return vs Nifty])</f>
        <v>0.68595522541342924</v>
      </c>
      <c r="K255">
        <v>35.274095521107597</v>
      </c>
      <c r="L255">
        <f>(Table2[[#This Row],[6M Return vs Nifty]]-AVERAGE(Table2[6M Return vs Nifty]))/_xlfn.STDEV.P(Table2[6M Return vs Nifty])</f>
        <v>0.91980447819940625</v>
      </c>
      <c r="M255">
        <v>6.456566039608</v>
      </c>
      <c r="N255">
        <f>(Table2[[#This Row],[1W Return vs Nifty]]-AVERAGE(Table2[1W Return vs Nifty]))/_xlfn.STDEV.P(Table2[1W Return vs Nifty])</f>
        <v>1.3621616622262265</v>
      </c>
      <c r="O255">
        <v>538.97</v>
      </c>
      <c r="P255">
        <v>515.089717934389</v>
      </c>
      <c r="Q255">
        <v>451.07457840151898</v>
      </c>
      <c r="R255">
        <v>62.4546709821932</v>
      </c>
      <c r="S255" s="2">
        <f>(Table2[[#This Row],[Close Price]]-Table2[[#This Row],[20D EMA]])/Table2[[#This Row],[20D EMA]]</f>
        <v>6.8612353192199965E-2</v>
      </c>
      <c r="T255" s="2">
        <f>(Table2[[#This Row],[Close Price]]-Table2[[#This Row],[50D EMA]])/Table2[[#This Row],[50D EMA]]</f>
        <v>0.11815472129723874</v>
      </c>
      <c r="U255" s="2">
        <f>(Table2[[#This Row],[Close Price]]-Table2[[#This Row],[200D EMA]])/Table2[[#This Row],[200D EMA]]</f>
        <v>0.27683985659534244</v>
      </c>
      <c r="V255">
        <v>2.2607409686180802</v>
      </c>
      <c r="W255">
        <v>568.5</v>
      </c>
      <c r="X255">
        <v>577.79999999999995</v>
      </c>
      <c r="Y255">
        <v>568.5</v>
      </c>
      <c r="Z255">
        <v>629</v>
      </c>
      <c r="AA255">
        <v>480</v>
      </c>
      <c r="AB255">
        <v>639.6</v>
      </c>
      <c r="AC255" s="2">
        <f>(Table2[[#This Row],[Close Price]]/Table2[[#This Row],[Day Low]])-1</f>
        <v>1.3104661389621963E-2</v>
      </c>
      <c r="AD255" s="2">
        <f>(Table2[[#This Row],[Day High]]/Table2[[#This Row],[Close Price]])-1</f>
        <v>3.2120843823246759E-3</v>
      </c>
      <c r="AE255" s="2">
        <f>(Table2[[#This Row],[Close Price]]/Table2[[#This Row],[Current Week Low]])-1</f>
        <v>1.3104661389621963E-2</v>
      </c>
      <c r="AF255" s="2">
        <f>(Table2[[#This Row],[Current Week High]]/Table2[[#This Row],[Close Price]])-1</f>
        <v>9.210868999045041E-2</v>
      </c>
      <c r="AG255" s="2">
        <f>(Table2[[#This Row],[Close Price]]/Table2[[#This Row],[Current Month Low]])-1</f>
        <v>0.19989583333333338</v>
      </c>
      <c r="AH255" s="2">
        <f>(Table2[[#This Row],[Current Month High]]/Table2[[#This Row],[Close Price]])-1</f>
        <v>0.11051306537025773</v>
      </c>
      <c r="AI255">
        <v>11.051306537025701</v>
      </c>
      <c r="AJ255">
        <v>62.8127208480565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0.19</v>
      </c>
      <c r="AM255" t="s">
        <v>10340</v>
      </c>
      <c r="AN255">
        <v>11.41</v>
      </c>
      <c r="AO255" t="s">
        <v>10340</v>
      </c>
      <c r="AP255">
        <v>5.2733633814124999E-2</v>
      </c>
      <c r="AQ255">
        <f>(Table2[[#This Row],[Sharpe Ratio]]-AVERAGE(Table2[Sharpe Ratio]))/_xlfn.STDEV.P(Table2[Sharpe Ratio])</f>
        <v>-0.14328066197348194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2.6074114929440722</v>
      </c>
      <c r="AS255">
        <f>_xlfn.RANK.AVG(Table2[[#This Row],[1Y Return vs Nifty Z-Score]],Table2[1Y Return vs Nifty Z-Score])</f>
        <v>347</v>
      </c>
      <c r="AT255">
        <f>_xlfn.RANK.AVG(Table2[[#This Row],[6M Return vs Nifty Z-Score]],Table2[6M Return vs Nifty Z-Score])</f>
        <v>115</v>
      </c>
      <c r="AU255">
        <f>_xlfn.RANK.AVG(Table2[[#This Row],[Sharpe Ratio Z-Score]],Table2[Sharpe Ratio Z-Score])</f>
        <v>386</v>
      </c>
      <c r="AV255">
        <f>(Table2[[#This Row],[Rank 1Y]]+Table2[[#This Row],[Rank 6M]]+Table2[[#This Row],[Rank Sharpe]])/3</f>
        <v>282.66666666666669</v>
      </c>
    </row>
    <row r="256" spans="1:48" x14ac:dyDescent="0.3">
      <c r="A256" t="s">
        <v>226</v>
      </c>
      <c r="B256" t="s">
        <v>227</v>
      </c>
      <c r="C256" t="s">
        <v>10295</v>
      </c>
      <c r="D256" t="s">
        <v>54</v>
      </c>
      <c r="E256">
        <v>116625.17989766999</v>
      </c>
      <c r="F256">
        <v>1400.4</v>
      </c>
      <c r="G256">
        <v>6.3052290502345096</v>
      </c>
      <c r="H256">
        <f>(Table2[[#This Row],[1Y Return vs Nifty]]-AVERAGE(Table2[1Y Return vs Nifty]))/_xlfn.STDEV.P(Table2[1Y Return vs Nifty])</f>
        <v>-0.41546074327789606</v>
      </c>
      <c r="I256">
        <v>-2.5673642518510098</v>
      </c>
      <c r="J256">
        <f>(Table2[[#This Row],[1M Return vs Nifty]]-AVERAGE(Table2[1M Return vs Nifty]))/_xlfn.STDEV.P(Table2[1M Return vs Nifty])</f>
        <v>-0.5356167620157587</v>
      </c>
      <c r="K256">
        <v>16.692944862571899</v>
      </c>
      <c r="L256">
        <f>(Table2[[#This Row],[6M Return vs Nifty]]-AVERAGE(Table2[6M Return vs Nifty]))/_xlfn.STDEV.P(Table2[6M Return vs Nifty])</f>
        <v>0.29386929584558036</v>
      </c>
      <c r="M256">
        <v>2.7849833643599098</v>
      </c>
      <c r="N256">
        <f>(Table2[[#This Row],[1W Return vs Nifty]]-AVERAGE(Table2[1W Return vs Nifty]))/_xlfn.STDEV.P(Table2[1W Return vs Nifty])</f>
        <v>0.5911449423905093</v>
      </c>
      <c r="O256">
        <v>1373.63</v>
      </c>
      <c r="P256">
        <v>1366.31198085864</v>
      </c>
      <c r="Q256">
        <v>1249.3099516823099</v>
      </c>
      <c r="R256">
        <v>57.305488627921903</v>
      </c>
      <c r="S256" s="2">
        <f>(Table2[[#This Row],[Close Price]]-Table2[[#This Row],[20D EMA]])/Table2[[#This Row],[20D EMA]]</f>
        <v>1.9488508550337413E-2</v>
      </c>
      <c r="T256" s="2">
        <f>(Table2[[#This Row],[Close Price]]-Table2[[#This Row],[50D EMA]])/Table2[[#This Row],[50D EMA]]</f>
        <v>2.4948927930748228E-2</v>
      </c>
      <c r="U256" s="2">
        <f>(Table2[[#This Row],[Close Price]]-Table2[[#This Row],[200D EMA]])/Table2[[#This Row],[200D EMA]]</f>
        <v>0.12093880154739312</v>
      </c>
      <c r="V256">
        <v>0.82883641166217403</v>
      </c>
      <c r="W256">
        <v>1373.15</v>
      </c>
      <c r="X256">
        <v>1404.4</v>
      </c>
      <c r="Y256">
        <v>1347.1</v>
      </c>
      <c r="Z256">
        <v>1404.4</v>
      </c>
      <c r="AA256">
        <v>1302.5</v>
      </c>
      <c r="AB256">
        <v>1442.5</v>
      </c>
      <c r="AC256" s="2">
        <f>(Table2[[#This Row],[Close Price]]/Table2[[#This Row],[Day Low]])-1</f>
        <v>1.9844882205148684E-2</v>
      </c>
      <c r="AD256" s="2">
        <f>(Table2[[#This Row],[Day High]]/Table2[[#This Row],[Close Price]])-1</f>
        <v>2.8563267637817802E-3</v>
      </c>
      <c r="AE256" s="2">
        <f>(Table2[[#This Row],[Close Price]]/Table2[[#This Row],[Current Week Low]])-1</f>
        <v>3.9566476133917394E-2</v>
      </c>
      <c r="AF256" s="2">
        <f>(Table2[[#This Row],[Current Week High]]/Table2[[#This Row],[Close Price]])-1</f>
        <v>2.8563267637817802E-3</v>
      </c>
      <c r="AG256" s="2">
        <f>(Table2[[#This Row],[Close Price]]/Table2[[#This Row],[Current Month Low]])-1</f>
        <v>7.5163147792706386E-2</v>
      </c>
      <c r="AH256" s="2">
        <f>(Table2[[#This Row],[Current Month High]]/Table2[[#This Row],[Close Price]])-1</f>
        <v>3.0062839188803148E-2</v>
      </c>
      <c r="AI256">
        <v>5.4698657526421002</v>
      </c>
      <c r="AJ256">
        <v>38.488924050632903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0.06</v>
      </c>
      <c r="AM256" t="s">
        <v>10340</v>
      </c>
      <c r="AN256">
        <v>1.1000000000000001</v>
      </c>
      <c r="AO256" t="s">
        <v>10340</v>
      </c>
      <c r="AP256">
        <v>0.121832755452478</v>
      </c>
      <c r="AQ256">
        <f>(Table2[[#This Row],[Sharpe Ratio]]-AVERAGE(Table2[Sharpe Ratio]))/_xlfn.STDEV.P(Table2[Sharpe Ratio])</f>
        <v>0.64785334396894612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0.58179007691138107</v>
      </c>
      <c r="AS256">
        <f>_xlfn.RANK.AVG(Table2[[#This Row],[1Y Return vs Nifty Z-Score]],Table2[1Y Return vs Nifty Z-Score])</f>
        <v>433</v>
      </c>
      <c r="AT256">
        <f>_xlfn.RANK.AVG(Table2[[#This Row],[6M Return vs Nifty Z-Score]],Table2[6M Return vs Nifty Z-Score])</f>
        <v>235</v>
      </c>
      <c r="AU256">
        <f>_xlfn.RANK.AVG(Table2[[#This Row],[Sharpe Ratio Z-Score]],Table2[Sharpe Ratio Z-Score])</f>
        <v>185</v>
      </c>
      <c r="AV256">
        <f>(Table2[[#This Row],[Rank 1Y]]+Table2[[#This Row],[Rank 6M]]+Table2[[#This Row],[Rank Sharpe]])/3</f>
        <v>284.33333333333331</v>
      </c>
    </row>
    <row r="257" spans="1:48" x14ac:dyDescent="0.3">
      <c r="A257" t="s">
        <v>281</v>
      </c>
      <c r="B257" t="s">
        <v>282</v>
      </c>
      <c r="C257" t="s">
        <v>10302</v>
      </c>
      <c r="D257" t="s">
        <v>130</v>
      </c>
      <c r="E257">
        <v>96083.632430369995</v>
      </c>
      <c r="F257">
        <v>957.6</v>
      </c>
      <c r="G257">
        <v>18.788048994345701</v>
      </c>
      <c r="H257">
        <f>(Table2[[#This Row],[1Y Return vs Nifty]]-AVERAGE(Table2[1Y Return vs Nifty]))/_xlfn.STDEV.P(Table2[1Y Return vs Nifty])</f>
        <v>-0.22553200564361839</v>
      </c>
      <c r="I257">
        <v>0.66199764285873497</v>
      </c>
      <c r="J257">
        <f>(Table2[[#This Row],[1M Return vs Nifty]]-AVERAGE(Table2[1M Return vs Nifty]))/_xlfn.STDEV.P(Table2[1M Return vs Nifty])</f>
        <v>-0.25630582333832119</v>
      </c>
      <c r="K257">
        <v>11.8110546051984</v>
      </c>
      <c r="L257">
        <f>(Table2[[#This Row],[6M Return vs Nifty]]-AVERAGE(Table2[6M Return vs Nifty]))/_xlfn.STDEV.P(Table2[6M Return vs Nifty])</f>
        <v>0.12941517109110956</v>
      </c>
      <c r="M257">
        <v>2.3506304659874102</v>
      </c>
      <c r="N257">
        <f>(Table2[[#This Row],[1W Return vs Nifty]]-AVERAGE(Table2[1W Return vs Nifty]))/_xlfn.STDEV.P(Table2[1W Return vs Nifty])</f>
        <v>0.49993268419679382</v>
      </c>
      <c r="O257">
        <v>950.56</v>
      </c>
      <c r="P257">
        <v>969.88508629923797</v>
      </c>
      <c r="Q257">
        <v>875.18681070002594</v>
      </c>
      <c r="R257">
        <v>54.306428864658201</v>
      </c>
      <c r="S257" s="2">
        <f>(Table2[[#This Row],[Close Price]]-Table2[[#This Row],[20D EMA]])/Table2[[#This Row],[20D EMA]]</f>
        <v>7.4061605790271814E-3</v>
      </c>
      <c r="T257" s="2">
        <f>(Table2[[#This Row],[Close Price]]-Table2[[#This Row],[50D EMA]])/Table2[[#This Row],[50D EMA]]</f>
        <v>-1.2666537997933125E-2</v>
      </c>
      <c r="U257" s="2">
        <f>(Table2[[#This Row],[Close Price]]-Table2[[#This Row],[200D EMA]])/Table2[[#This Row],[200D EMA]]</f>
        <v>9.4166397724909909E-2</v>
      </c>
      <c r="V257">
        <v>0.83673913349283402</v>
      </c>
      <c r="W257">
        <v>944</v>
      </c>
      <c r="X257">
        <v>959.9</v>
      </c>
      <c r="Y257">
        <v>931.15</v>
      </c>
      <c r="Z257">
        <v>959.9</v>
      </c>
      <c r="AA257">
        <v>896</v>
      </c>
      <c r="AB257">
        <v>1006.65</v>
      </c>
      <c r="AC257" s="2">
        <f>(Table2[[#This Row],[Close Price]]/Table2[[#This Row],[Day Low]])-1</f>
        <v>1.4406779661017E-2</v>
      </c>
      <c r="AD257" s="2">
        <f>(Table2[[#This Row],[Day High]]/Table2[[#This Row],[Close Price]])-1</f>
        <v>2.4018379281536273E-3</v>
      </c>
      <c r="AE257" s="2">
        <f>(Table2[[#This Row],[Close Price]]/Table2[[#This Row],[Current Week Low]])-1</f>
        <v>2.84057348440101E-2</v>
      </c>
      <c r="AF257" s="2">
        <f>(Table2[[#This Row],[Current Week High]]/Table2[[#This Row],[Close Price]])-1</f>
        <v>2.4018379281536273E-3</v>
      </c>
      <c r="AG257" s="2">
        <f>(Table2[[#This Row],[Close Price]]/Table2[[#This Row],[Current Month Low]])-1</f>
        <v>6.8750000000000089E-2</v>
      </c>
      <c r="AH257" s="2">
        <f>(Table2[[#This Row],[Current Month High]]/Table2[[#This Row],[Close Price]])-1</f>
        <v>5.1221804511278224E-2</v>
      </c>
      <c r="AI257">
        <v>14.557226399331601</v>
      </c>
      <c r="AJ257">
        <v>64.649243466299794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-0.02</v>
      </c>
      <c r="AM257" t="s">
        <v>10339</v>
      </c>
      <c r="AN257">
        <v>0.09</v>
      </c>
      <c r="AO257" t="s">
        <v>10340</v>
      </c>
      <c r="AP257">
        <v>0.106771443538758</v>
      </c>
      <c r="AQ257">
        <f>(Table2[[#This Row],[Sharpe Ratio]]-AVERAGE(Table2[Sharpe Ratio]))/_xlfn.STDEV.P(Table2[Sharpe Ratio])</f>
        <v>0.47541242508994125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352</v>
      </c>
      <c r="AT257">
        <f>_xlfn.RANK.AVG(Table2[[#This Row],[6M Return vs Nifty Z-Score]],Table2[6M Return vs Nifty Z-Score])</f>
        <v>280</v>
      </c>
      <c r="AU257">
        <f>_xlfn.RANK.AVG(Table2[[#This Row],[Sharpe Ratio Z-Score]],Table2[Sharpe Ratio Z-Score])</f>
        <v>221</v>
      </c>
      <c r="AV257">
        <f>(Table2[[#This Row],[Rank 1Y]]+Table2[[#This Row],[Rank 6M]]+Table2[[#This Row],[Rank Sharpe]])/3</f>
        <v>284.33333333333331</v>
      </c>
    </row>
    <row r="258" spans="1:48" x14ac:dyDescent="0.3">
      <c r="A258" t="s">
        <v>1633</v>
      </c>
      <c r="B258" t="s">
        <v>1634</v>
      </c>
      <c r="C258" t="s">
        <v>10297</v>
      </c>
      <c r="D258" t="s">
        <v>997</v>
      </c>
      <c r="E258">
        <v>5362.5380761679999</v>
      </c>
      <c r="F258">
        <v>41.84</v>
      </c>
      <c r="G258">
        <v>71.5145163254642</v>
      </c>
      <c r="H258">
        <f>(Table2[[#This Row],[1Y Return vs Nifty]]-AVERAGE(Table2[1Y Return vs Nifty]))/_xlfn.STDEV.P(Table2[1Y Return vs Nifty])</f>
        <v>0.57671231294391212</v>
      </c>
      <c r="I258">
        <v>6.68134582817755</v>
      </c>
      <c r="J258">
        <f>(Table2[[#This Row],[1M Return vs Nifty]]-AVERAGE(Table2[1M Return vs Nifty]))/_xlfn.STDEV.P(Table2[1M Return vs Nifty])</f>
        <v>0.2643139915613158</v>
      </c>
      <c r="K258">
        <v>-3.3524526317857499</v>
      </c>
      <c r="L258">
        <f>(Table2[[#This Row],[6M Return vs Nifty]]-AVERAGE(Table2[6M Return vs Nifty]))/_xlfn.STDEV.P(Table2[6M Return vs Nifty])</f>
        <v>-0.38139133610144377</v>
      </c>
      <c r="M258">
        <v>0.92663281539488995</v>
      </c>
      <c r="N258">
        <f>(Table2[[#This Row],[1W Return vs Nifty]]-AVERAGE(Table2[1W Return vs Nifty]))/_xlfn.STDEV.P(Table2[1W Return vs Nifty])</f>
        <v>0.20089924419957914</v>
      </c>
      <c r="O258">
        <v>40.880000000000003</v>
      </c>
      <c r="P258">
        <v>39.882745393979903</v>
      </c>
      <c r="Q258">
        <v>33.836159428328202</v>
      </c>
      <c r="R258">
        <v>60.4605031896131</v>
      </c>
      <c r="S258" s="2">
        <f>(Table2[[#This Row],[Close Price]]-Table2[[#This Row],[20D EMA]])/Table2[[#This Row],[20D EMA]]</f>
        <v>2.3483365949119393E-2</v>
      </c>
      <c r="T258" s="2">
        <f>(Table2[[#This Row],[Close Price]]-Table2[[#This Row],[50D EMA]])/Table2[[#This Row],[50D EMA]]</f>
        <v>4.9075222547631796E-2</v>
      </c>
      <c r="U258" s="2">
        <f>(Table2[[#This Row],[Close Price]]-Table2[[#This Row],[200D EMA]])/Table2[[#This Row],[200D EMA]]</f>
        <v>0.23654695766006031</v>
      </c>
      <c r="V258">
        <v>0.71747148760802704</v>
      </c>
      <c r="W258">
        <v>41.7</v>
      </c>
      <c r="X258">
        <v>42.49</v>
      </c>
      <c r="Y258">
        <v>39.68</v>
      </c>
      <c r="Z258">
        <v>42.65</v>
      </c>
      <c r="AA258">
        <v>38.6</v>
      </c>
      <c r="AB258">
        <v>44.6</v>
      </c>
      <c r="AC258" s="2">
        <f>(Table2[[#This Row],[Close Price]]/Table2[[#This Row],[Day Low]])-1</f>
        <v>3.3573141486811231E-3</v>
      </c>
      <c r="AD258" s="2">
        <f>(Table2[[#This Row],[Day High]]/Table2[[#This Row],[Close Price]])-1</f>
        <v>1.5535372848948237E-2</v>
      </c>
      <c r="AE258" s="2">
        <f>(Table2[[#This Row],[Close Price]]/Table2[[#This Row],[Current Week Low]])-1</f>
        <v>5.4435483870967749E-2</v>
      </c>
      <c r="AF258" s="2">
        <f>(Table2[[#This Row],[Current Week High]]/Table2[[#This Row],[Close Price]])-1</f>
        <v>1.935946462715088E-2</v>
      </c>
      <c r="AG258" s="2">
        <f>(Table2[[#This Row],[Close Price]]/Table2[[#This Row],[Current Month Low]])-1</f>
        <v>8.3937823834197012E-2</v>
      </c>
      <c r="AH258" s="2">
        <f>(Table2[[#This Row],[Current Month High]]/Table2[[#This Row],[Close Price]])-1</f>
        <v>6.5965583173996034E-2</v>
      </c>
      <c r="AI258">
        <v>10.181644359464601</v>
      </c>
      <c r="AJ258">
        <v>109.724310776942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0.17</v>
      </c>
      <c r="AM258" t="s">
        <v>10340</v>
      </c>
      <c r="AN258">
        <v>-1.85</v>
      </c>
      <c r="AO258" t="s">
        <v>10339</v>
      </c>
      <c r="AP258">
        <v>9.4923253740981997E-2</v>
      </c>
      <c r="AQ258">
        <f>(Table2[[#This Row],[Sharpe Ratio]]-AVERAGE(Table2[Sharpe Ratio]))/_xlfn.STDEV.P(Table2[Sharpe Ratio])</f>
        <v>0.33975938586696453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1.0002935984703278</v>
      </c>
      <c r="AS258">
        <f>_xlfn.RANK.AVG(Table2[[#This Row],[1Y Return vs Nifty Z-Score]],Table2[1Y Return vs Nifty Z-Score])</f>
        <v>159</v>
      </c>
      <c r="AT258">
        <f>_xlfn.RANK.AVG(Table2[[#This Row],[6M Return vs Nifty Z-Score]],Table2[6M Return vs Nifty Z-Score])</f>
        <v>444</v>
      </c>
      <c r="AU258">
        <f>_xlfn.RANK.AVG(Table2[[#This Row],[Sharpe Ratio Z-Score]],Table2[Sharpe Ratio Z-Score])</f>
        <v>253</v>
      </c>
      <c r="AV258">
        <f>(Table2[[#This Row],[Rank 1Y]]+Table2[[#This Row],[Rank 6M]]+Table2[[#This Row],[Rank Sharpe]])/3</f>
        <v>285.33333333333331</v>
      </c>
    </row>
    <row r="259" spans="1:48" x14ac:dyDescent="0.3">
      <c r="A259" t="s">
        <v>1764</v>
      </c>
      <c r="B259" t="s">
        <v>1765</v>
      </c>
      <c r="C259" t="s">
        <v>630</v>
      </c>
      <c r="D259" t="s">
        <v>630</v>
      </c>
      <c r="E259">
        <v>4453.0989788999996</v>
      </c>
      <c r="F259">
        <v>219.06</v>
      </c>
      <c r="G259">
        <v>31.1882818055409</v>
      </c>
      <c r="H259">
        <f>(Table2[[#This Row],[1Y Return vs Nifty]]-AVERAGE(Table2[1Y Return vs Nifty]))/_xlfn.STDEV.P(Table2[1Y Return vs Nifty])</f>
        <v>-3.6859848651358919E-2</v>
      </c>
      <c r="I259">
        <v>5.5196057813299504</v>
      </c>
      <c r="J259">
        <f>(Table2[[#This Row],[1M Return vs Nifty]]-AVERAGE(Table2[1M Return vs Nifty]))/_xlfn.STDEV.P(Table2[1M Return vs Nifty])</f>
        <v>0.16383386156543681</v>
      </c>
      <c r="K259">
        <v>10.8950633037222</v>
      </c>
      <c r="L259">
        <f>(Table2[[#This Row],[6M Return vs Nifty]]-AVERAGE(Table2[6M Return vs Nifty]))/_xlfn.STDEV.P(Table2[6M Return vs Nifty])</f>
        <v>9.8558568458664869E-2</v>
      </c>
      <c r="M259">
        <v>-2.3062818506738201</v>
      </c>
      <c r="N259">
        <f>(Table2[[#This Row],[1W Return vs Nifty]]-AVERAGE(Table2[1W Return vs Nifty]))/_xlfn.STDEV.P(Table2[1W Return vs Nifty])</f>
        <v>-0.47799906255655356</v>
      </c>
      <c r="O259">
        <v>216.94</v>
      </c>
      <c r="P259">
        <v>208.781364055117</v>
      </c>
      <c r="Q259">
        <v>177.314049304039</v>
      </c>
      <c r="R259">
        <v>47.3082001447899</v>
      </c>
      <c r="S259" s="2">
        <f>(Table2[[#This Row],[Close Price]]-Table2[[#This Row],[20D EMA]])/Table2[[#This Row],[20D EMA]]</f>
        <v>9.7722872683691561E-3</v>
      </c>
      <c r="T259" s="2">
        <f>(Table2[[#This Row],[Close Price]]-Table2[[#This Row],[50D EMA]])/Table2[[#This Row],[50D EMA]]</f>
        <v>4.9231577690858987E-2</v>
      </c>
      <c r="U259" s="2">
        <f>(Table2[[#This Row],[Close Price]]-Table2[[#This Row],[200D EMA]])/Table2[[#This Row],[200D EMA]]</f>
        <v>0.23543509868402784</v>
      </c>
      <c r="V259">
        <v>0.45753780934980098</v>
      </c>
      <c r="W259">
        <v>213.25</v>
      </c>
      <c r="X259">
        <v>224.1</v>
      </c>
      <c r="Y259">
        <v>212.75</v>
      </c>
      <c r="Z259">
        <v>224.1</v>
      </c>
      <c r="AA259">
        <v>207.6</v>
      </c>
      <c r="AB259">
        <v>235.4</v>
      </c>
      <c r="AC259" s="2">
        <f>(Table2[[#This Row],[Close Price]]/Table2[[#This Row],[Day Low]])-1</f>
        <v>2.7245017584994091E-2</v>
      </c>
      <c r="AD259" s="2">
        <f>(Table2[[#This Row],[Day High]]/Table2[[#This Row],[Close Price]])-1</f>
        <v>2.3007395234182271E-2</v>
      </c>
      <c r="AE259" s="2">
        <f>(Table2[[#This Row],[Close Price]]/Table2[[#This Row],[Current Week Low]])-1</f>
        <v>2.9659224441833221E-2</v>
      </c>
      <c r="AF259" s="2">
        <f>(Table2[[#This Row],[Current Week High]]/Table2[[#This Row],[Close Price]])-1</f>
        <v>2.3007395234182271E-2</v>
      </c>
      <c r="AG259" s="2">
        <f>(Table2[[#This Row],[Close Price]]/Table2[[#This Row],[Current Month Low]])-1</f>
        <v>5.5202312138728393E-2</v>
      </c>
      <c r="AH259" s="2">
        <f>(Table2[[#This Row],[Current Month High]]/Table2[[#This Row],[Close Price]])-1</f>
        <v>7.4591436136218325E-2</v>
      </c>
      <c r="AI259">
        <v>11.019811923673799</v>
      </c>
      <c r="AJ259">
        <v>73.238434163701001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0.17</v>
      </c>
      <c r="AM259" t="s">
        <v>10340</v>
      </c>
      <c r="AN259">
        <v>-2.09</v>
      </c>
      <c r="AO259" t="s">
        <v>10339</v>
      </c>
      <c r="AP259">
        <v>8.7699949875734998E-2</v>
      </c>
      <c r="AQ259">
        <f>(Table2[[#This Row],[Sharpe Ratio]]-AVERAGE(Table2[Sharpe Ratio]))/_xlfn.STDEV.P(Table2[Sharpe Ratio])</f>
        <v>0.25705788131006096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4.5914001262501447E-3</v>
      </c>
      <c r="AS259">
        <f>_xlfn.RANK.AVG(Table2[[#This Row],[1Y Return vs Nifty Z-Score]],Table2[1Y Return vs Nifty Z-Score])</f>
        <v>305</v>
      </c>
      <c r="AT259">
        <f>_xlfn.RANK.AVG(Table2[[#This Row],[6M Return vs Nifty Z-Score]],Table2[6M Return vs Nifty Z-Score])</f>
        <v>284</v>
      </c>
      <c r="AU259">
        <f>_xlfn.RANK.AVG(Table2[[#This Row],[Sharpe Ratio Z-Score]],Table2[Sharpe Ratio Z-Score])</f>
        <v>274</v>
      </c>
      <c r="AV259">
        <f>(Table2[[#This Row],[Rank 1Y]]+Table2[[#This Row],[Rank 6M]]+Table2[[#This Row],[Rank Sharpe]])/3</f>
        <v>287.66666666666669</v>
      </c>
    </row>
    <row r="260" spans="1:48" x14ac:dyDescent="0.3">
      <c r="A260" t="s">
        <v>1482</v>
      </c>
      <c r="B260" t="s">
        <v>1483</v>
      </c>
      <c r="C260" t="s">
        <v>10305</v>
      </c>
      <c r="D260" t="s">
        <v>630</v>
      </c>
      <c r="E260">
        <v>6775.7240977000001</v>
      </c>
      <c r="F260">
        <v>374.1</v>
      </c>
      <c r="G260">
        <v>32.731064021102597</v>
      </c>
      <c r="H260">
        <f>(Table2[[#This Row],[1Y Return vs Nifty]]-AVERAGE(Table2[1Y Return vs Nifty]))/_xlfn.STDEV.P(Table2[1Y Return vs Nifty])</f>
        <v>-1.3386091923458689E-2</v>
      </c>
      <c r="I260">
        <v>5.8017734763860398</v>
      </c>
      <c r="J260">
        <f>(Table2[[#This Row],[1M Return vs Nifty]]-AVERAGE(Table2[1M Return vs Nifty]))/_xlfn.STDEV.P(Table2[1M Return vs Nifty])</f>
        <v>0.18823884506997182</v>
      </c>
      <c r="K260">
        <v>3.7792062769289898</v>
      </c>
      <c r="L260">
        <f>(Table2[[#This Row],[6M Return vs Nifty]]-AVERAGE(Table2[6M Return vs Nifty]))/_xlfn.STDEV.P(Table2[6M Return vs Nifty])</f>
        <v>-0.14115022824190321</v>
      </c>
      <c r="M260">
        <v>4.6652196486732596</v>
      </c>
      <c r="N260">
        <f>(Table2[[#This Row],[1W Return vs Nifty]]-AVERAGE(Table2[1W Return vs Nifty]))/_xlfn.STDEV.P(Table2[1W Return vs Nifty])</f>
        <v>0.98598655176525107</v>
      </c>
      <c r="O260">
        <v>362.35</v>
      </c>
      <c r="P260">
        <v>359.84626229023098</v>
      </c>
      <c r="Q260">
        <v>322.71059055852197</v>
      </c>
      <c r="R260">
        <v>68.0022487951085</v>
      </c>
      <c r="S260" s="2">
        <f>(Table2[[#This Row],[Close Price]]-Table2[[#This Row],[20D EMA]])/Table2[[#This Row],[20D EMA]]</f>
        <v>3.2427211259831654E-2</v>
      </c>
      <c r="T260" s="2">
        <f>(Table2[[#This Row],[Close Price]]-Table2[[#This Row],[50D EMA]])/Table2[[#This Row],[50D EMA]]</f>
        <v>3.9610631548738465E-2</v>
      </c>
      <c r="U260" s="2">
        <f>(Table2[[#This Row],[Close Price]]-Table2[[#This Row],[200D EMA]])/Table2[[#This Row],[200D EMA]]</f>
        <v>0.15924302128584414</v>
      </c>
      <c r="V260">
        <v>0.62516036246025297</v>
      </c>
      <c r="W260">
        <v>372.7</v>
      </c>
      <c r="X260">
        <v>387</v>
      </c>
      <c r="Y260">
        <v>346</v>
      </c>
      <c r="Z260">
        <v>387.8</v>
      </c>
      <c r="AA260">
        <v>325.89999999999998</v>
      </c>
      <c r="AB260">
        <v>397.05</v>
      </c>
      <c r="AC260" s="2">
        <f>(Table2[[#This Row],[Close Price]]/Table2[[#This Row],[Day Low]])-1</f>
        <v>3.7563724174940472E-3</v>
      </c>
      <c r="AD260" s="2">
        <f>(Table2[[#This Row],[Day High]]/Table2[[#This Row],[Close Price]])-1</f>
        <v>3.4482758620689502E-2</v>
      </c>
      <c r="AE260" s="2">
        <f>(Table2[[#This Row],[Close Price]]/Table2[[#This Row],[Current Week Low]])-1</f>
        <v>8.1213872832369915E-2</v>
      </c>
      <c r="AF260" s="2">
        <f>(Table2[[#This Row],[Current Week High]]/Table2[[#This Row],[Close Price]])-1</f>
        <v>3.6621224271585096E-2</v>
      </c>
      <c r="AG260" s="2">
        <f>(Table2[[#This Row],[Close Price]]/Table2[[#This Row],[Current Month Low]])-1</f>
        <v>0.14789812826020277</v>
      </c>
      <c r="AH260" s="2">
        <f>(Table2[[#This Row],[Current Month High]]/Table2[[#This Row],[Close Price]])-1</f>
        <v>6.1347233360064202E-2</v>
      </c>
      <c r="AI260">
        <v>17.161186848436198</v>
      </c>
      <c r="AJ260">
        <v>84.240334892883496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0.15</v>
      </c>
      <c r="AM260" t="s">
        <v>10340</v>
      </c>
      <c r="AN260">
        <v>1.2</v>
      </c>
      <c r="AO260" t="s">
        <v>10340</v>
      </c>
      <c r="AP260">
        <v>0.109900632508337</v>
      </c>
      <c r="AQ260">
        <f>(Table2[[#This Row],[Sharpe Ratio]]-AVERAGE(Table2[Sharpe Ratio]))/_xlfn.STDEV.P(Table2[Sharpe Ratio])</f>
        <v>0.51123933209189387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1.530928408761755</v>
      </c>
      <c r="AS260">
        <f>_xlfn.RANK.AVG(Table2[[#This Row],[1Y Return vs Nifty Z-Score]],Table2[1Y Return vs Nifty Z-Score])</f>
        <v>295</v>
      </c>
      <c r="AT260">
        <f>_xlfn.RANK.AVG(Table2[[#This Row],[6M Return vs Nifty Z-Score]],Table2[6M Return vs Nifty Z-Score])</f>
        <v>359</v>
      </c>
      <c r="AU260">
        <f>_xlfn.RANK.AVG(Table2[[#This Row],[Sharpe Ratio Z-Score]],Table2[Sharpe Ratio Z-Score])</f>
        <v>212</v>
      </c>
      <c r="AV260">
        <f>(Table2[[#This Row],[Rank 1Y]]+Table2[[#This Row],[Rank 6M]]+Table2[[#This Row],[Rank Sharpe]])/3</f>
        <v>288.66666666666669</v>
      </c>
    </row>
    <row r="261" spans="1:48" x14ac:dyDescent="0.3">
      <c r="A261" t="s">
        <v>1444</v>
      </c>
      <c r="B261" t="s">
        <v>1445</v>
      </c>
      <c r="C261" t="s">
        <v>10297</v>
      </c>
      <c r="D261" t="s">
        <v>118</v>
      </c>
      <c r="E261">
        <v>7320.7796221500003</v>
      </c>
      <c r="F261">
        <v>1230.05</v>
      </c>
      <c r="G261">
        <v>37.328417061874198</v>
      </c>
      <c r="H261">
        <f>(Table2[[#This Row],[1Y Return vs Nifty]]-AVERAGE(Table2[1Y Return vs Nifty]))/_xlfn.STDEV.P(Table2[1Y Return vs Nifty])</f>
        <v>5.6563604010814443E-2</v>
      </c>
      <c r="I261">
        <v>3.1143524482570402</v>
      </c>
      <c r="J261">
        <f>(Table2[[#This Row],[1M Return vs Nifty]]-AVERAGE(Table2[1M Return vs Nifty]))/_xlfn.STDEV.P(Table2[1M Return vs Nifty])</f>
        <v>-4.4199052713441961E-2</v>
      </c>
      <c r="K261">
        <v>8.4066192068716603</v>
      </c>
      <c r="L261">
        <f>(Table2[[#This Row],[6M Return vs Nifty]]-AVERAGE(Table2[6M Return vs Nifty]))/_xlfn.STDEV.P(Table2[6M Return vs Nifty])</f>
        <v>1.473142889323001E-2</v>
      </c>
      <c r="M261">
        <v>-0.89833227844241403</v>
      </c>
      <c r="N261">
        <f>(Table2[[#This Row],[1W Return vs Nifty]]-AVERAGE(Table2[1W Return vs Nifty]))/_xlfn.STDEV.P(Table2[1W Return vs Nifty])</f>
        <v>-0.18233565064588239</v>
      </c>
      <c r="O261">
        <v>1192.69</v>
      </c>
      <c r="P261">
        <v>1133.31163361114</v>
      </c>
      <c r="Q261">
        <v>958.77517311273505</v>
      </c>
      <c r="R261">
        <v>55.787961268529799</v>
      </c>
      <c r="S261" s="2">
        <f>(Table2[[#This Row],[Close Price]]-Table2[[#This Row],[20D EMA]])/Table2[[#This Row],[20D EMA]]</f>
        <v>3.1324149611382586E-2</v>
      </c>
      <c r="T261" s="2">
        <f>(Table2[[#This Row],[Close Price]]-Table2[[#This Row],[50D EMA]])/Table2[[#This Row],[50D EMA]]</f>
        <v>8.5359016461003398E-2</v>
      </c>
      <c r="U261" s="2">
        <f>(Table2[[#This Row],[Close Price]]-Table2[[#This Row],[200D EMA]])/Table2[[#This Row],[200D EMA]]</f>
        <v>0.28293893552390492</v>
      </c>
      <c r="V261">
        <v>0.66318569964339003</v>
      </c>
      <c r="W261">
        <v>1213.1500000000001</v>
      </c>
      <c r="X261">
        <v>1239.95</v>
      </c>
      <c r="Y261">
        <v>1202</v>
      </c>
      <c r="Z261">
        <v>1259</v>
      </c>
      <c r="AA261">
        <v>1145.95</v>
      </c>
      <c r="AB261">
        <v>1259</v>
      </c>
      <c r="AC261" s="2">
        <f>(Table2[[#This Row],[Close Price]]/Table2[[#This Row],[Day Low]])-1</f>
        <v>1.3930676338457681E-2</v>
      </c>
      <c r="AD261" s="2">
        <f>(Table2[[#This Row],[Day High]]/Table2[[#This Row],[Close Price]])-1</f>
        <v>8.0484533149058901E-3</v>
      </c>
      <c r="AE261" s="2">
        <f>(Table2[[#This Row],[Close Price]]/Table2[[#This Row],[Current Week Low]])-1</f>
        <v>2.3336106489184605E-2</v>
      </c>
      <c r="AF261" s="2">
        <f>(Table2[[#This Row],[Current Week High]]/Table2[[#This Row],[Close Price]])-1</f>
        <v>2.3535628632982419E-2</v>
      </c>
      <c r="AG261" s="2">
        <f>(Table2[[#This Row],[Close Price]]/Table2[[#This Row],[Current Month Low]])-1</f>
        <v>7.3388891312884397E-2</v>
      </c>
      <c r="AH261" s="2">
        <f>(Table2[[#This Row],[Current Month High]]/Table2[[#This Row],[Close Price]])-1</f>
        <v>2.3535628632982419E-2</v>
      </c>
      <c r="AI261">
        <v>9.4345758302508003</v>
      </c>
      <c r="AJ261">
        <v>88.875239923224498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0.21</v>
      </c>
      <c r="AM261" t="s">
        <v>10340</v>
      </c>
      <c r="AN261">
        <v>1.18</v>
      </c>
      <c r="AO261" t="s">
        <v>10340</v>
      </c>
      <c r="AP261">
        <v>8.2485002832025006E-2</v>
      </c>
      <c r="AQ261">
        <f>(Table2[[#This Row],[Sharpe Ratio]]-AVERAGE(Table2[Sharpe Ratio]))/_xlfn.STDEV.P(Table2[Sharpe Ratio])</f>
        <v>0.19735058188792254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4.2110911432642645E-2</v>
      </c>
      <c r="AS261">
        <f>_xlfn.RANK.AVG(Table2[[#This Row],[1Y Return vs Nifty Z-Score]],Table2[1Y Return vs Nifty Z-Score])</f>
        <v>272</v>
      </c>
      <c r="AT261">
        <f>_xlfn.RANK.AVG(Table2[[#This Row],[6M Return vs Nifty Z-Score]],Table2[6M Return vs Nifty Z-Score])</f>
        <v>308</v>
      </c>
      <c r="AU261">
        <f>_xlfn.RANK.AVG(Table2[[#This Row],[Sharpe Ratio Z-Score]],Table2[Sharpe Ratio Z-Score])</f>
        <v>287</v>
      </c>
      <c r="AV261">
        <f>(Table2[[#This Row],[Rank 1Y]]+Table2[[#This Row],[Rank 6M]]+Table2[[#This Row],[Rank Sharpe]])/3</f>
        <v>289</v>
      </c>
    </row>
    <row r="262" spans="1:48" x14ac:dyDescent="0.3">
      <c r="A262" t="s">
        <v>512</v>
      </c>
      <c r="B262" t="s">
        <v>513</v>
      </c>
      <c r="C262" t="s">
        <v>10305</v>
      </c>
      <c r="D262" t="s">
        <v>514</v>
      </c>
      <c r="E262">
        <v>40711.945162589996</v>
      </c>
      <c r="F262">
        <v>3787.5</v>
      </c>
      <c r="G262">
        <v>5.2644828851218204</v>
      </c>
      <c r="H262">
        <f>(Table2[[#This Row],[1Y Return vs Nifty]]-AVERAGE(Table2[1Y Return vs Nifty]))/_xlfn.STDEV.P(Table2[1Y Return vs Nifty])</f>
        <v>-0.43129591563659203</v>
      </c>
      <c r="I262">
        <v>-5.4532878163864602</v>
      </c>
      <c r="J262">
        <f>(Table2[[#This Row],[1M Return vs Nifty]]-AVERAGE(Table2[1M Return vs Nifty]))/_xlfn.STDEV.P(Table2[1M Return vs Nifty])</f>
        <v>-0.78522335491022988</v>
      </c>
      <c r="K262">
        <v>17.658501820341399</v>
      </c>
      <c r="L262">
        <f>(Table2[[#This Row],[6M Return vs Nifty]]-AVERAGE(Table2[6M Return vs Nifty]))/_xlfn.STDEV.P(Table2[6M Return vs Nifty])</f>
        <v>0.32639559529500772</v>
      </c>
      <c r="M262">
        <v>-1.9949389828319899</v>
      </c>
      <c r="N262">
        <f>(Table2[[#This Row],[1W Return vs Nifty]]-AVERAGE(Table2[1W Return vs Nifty]))/_xlfn.STDEV.P(Table2[1W Return vs Nifty])</f>
        <v>-0.41261838671723505</v>
      </c>
      <c r="O262">
        <v>3831.85</v>
      </c>
      <c r="P262">
        <v>3878.59856531677</v>
      </c>
      <c r="Q262">
        <v>3436.2875854116</v>
      </c>
      <c r="R262">
        <v>42.183668444208301</v>
      </c>
      <c r="S262" s="2">
        <f>(Table2[[#This Row],[Close Price]]-Table2[[#This Row],[20D EMA]])/Table2[[#This Row],[20D EMA]]</f>
        <v>-1.1574043869149344E-2</v>
      </c>
      <c r="T262" s="2">
        <f>(Table2[[#This Row],[Close Price]]-Table2[[#This Row],[50D EMA]])/Table2[[#This Row],[50D EMA]]</f>
        <v>-2.348749523381774E-2</v>
      </c>
      <c r="U262" s="2">
        <f>(Table2[[#This Row],[Close Price]]-Table2[[#This Row],[200D EMA]])/Table2[[#This Row],[200D EMA]]</f>
        <v>0.10220693287704893</v>
      </c>
      <c r="V262">
        <v>0.66425254022714697</v>
      </c>
      <c r="W262">
        <v>3710</v>
      </c>
      <c r="X262">
        <v>3808.5</v>
      </c>
      <c r="Y262">
        <v>3708.05</v>
      </c>
      <c r="Z262">
        <v>3808.5</v>
      </c>
      <c r="AA262">
        <v>3637</v>
      </c>
      <c r="AB262">
        <v>4234.45</v>
      </c>
      <c r="AC262" s="2">
        <f>(Table2[[#This Row],[Close Price]]/Table2[[#This Row],[Day Low]])-1</f>
        <v>2.0889487870619838E-2</v>
      </c>
      <c r="AD262" s="2">
        <f>(Table2[[#This Row],[Day High]]/Table2[[#This Row],[Close Price]])-1</f>
        <v>5.5445544554455495E-3</v>
      </c>
      <c r="AE262" s="2">
        <f>(Table2[[#This Row],[Close Price]]/Table2[[#This Row],[Current Week Low]])-1</f>
        <v>2.1426356171033278E-2</v>
      </c>
      <c r="AF262" s="2">
        <f>(Table2[[#This Row],[Current Week High]]/Table2[[#This Row],[Close Price]])-1</f>
        <v>5.5445544554455495E-3</v>
      </c>
      <c r="AG262" s="2">
        <f>(Table2[[#This Row],[Close Price]]/Table2[[#This Row],[Current Month Low]])-1</f>
        <v>4.1380258454770447E-2</v>
      </c>
      <c r="AH262" s="2">
        <f>(Table2[[#This Row],[Current Month High]]/Table2[[#This Row],[Close Price]])-1</f>
        <v>0.11800660066006596</v>
      </c>
      <c r="AI262">
        <v>16.423762376237601</v>
      </c>
      <c r="AJ262">
        <v>43.010874490258203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-0.09</v>
      </c>
      <c r="AM262" t="s">
        <v>10339</v>
      </c>
      <c r="AN262">
        <v>-3.01</v>
      </c>
      <c r="AO262" t="s">
        <v>10339</v>
      </c>
      <c r="AP262">
        <v>0.11955410078888901</v>
      </c>
      <c r="AQ262">
        <f>(Table2[[#This Row],[Sharpe Ratio]]-AVERAGE(Table2[Sharpe Ratio]))/_xlfn.STDEV.P(Table2[Sharpe Ratio])</f>
        <v>0.62176442779430152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444</v>
      </c>
      <c r="AT262">
        <f>_xlfn.RANK.AVG(Table2[[#This Row],[6M Return vs Nifty Z-Score]],Table2[6M Return vs Nifty Z-Score])</f>
        <v>230</v>
      </c>
      <c r="AU262">
        <f>_xlfn.RANK.AVG(Table2[[#This Row],[Sharpe Ratio Z-Score]],Table2[Sharpe Ratio Z-Score])</f>
        <v>195</v>
      </c>
      <c r="AV262">
        <f>(Table2[[#This Row],[Rank 1Y]]+Table2[[#This Row],[Rank 6M]]+Table2[[#This Row],[Rank Sharpe]])/3</f>
        <v>289.66666666666669</v>
      </c>
    </row>
    <row r="263" spans="1:48" x14ac:dyDescent="0.3">
      <c r="A263" t="s">
        <v>1044</v>
      </c>
      <c r="B263" t="s">
        <v>1045</v>
      </c>
      <c r="C263" t="s">
        <v>10305</v>
      </c>
      <c r="D263" t="s">
        <v>258</v>
      </c>
      <c r="E263">
        <v>12716.85312</v>
      </c>
      <c r="F263">
        <v>4104.2</v>
      </c>
      <c r="G263">
        <v>2.4176859709166401</v>
      </c>
      <c r="H263">
        <f>(Table2[[#This Row],[1Y Return vs Nifty]]-AVERAGE(Table2[1Y Return vs Nifty]))/_xlfn.STDEV.P(Table2[1Y Return vs Nifty])</f>
        <v>-0.47461053097486894</v>
      </c>
      <c r="I263">
        <v>-1.8322975095387399</v>
      </c>
      <c r="J263">
        <f>(Table2[[#This Row],[1M Return vs Nifty]]-AVERAGE(Table2[1M Return vs Nifty]))/_xlfn.STDEV.P(Table2[1M Return vs Nifty])</f>
        <v>-0.47204005910050378</v>
      </c>
      <c r="K263">
        <v>4.78813269161859</v>
      </c>
      <c r="L263">
        <f>(Table2[[#This Row],[6M Return vs Nifty]]-AVERAGE(Table2[6M Return vs Nifty]))/_xlfn.STDEV.P(Table2[6M Return vs Nifty])</f>
        <v>-0.10716296066274383</v>
      </c>
      <c r="M263">
        <v>-5.0043059111933097</v>
      </c>
      <c r="N263">
        <f>(Table2[[#This Row],[1W Return vs Nifty]]-AVERAGE(Table2[1W Return vs Nifty]))/_xlfn.STDEV.P(Table2[1W Return vs Nifty])</f>
        <v>-1.044572620930537</v>
      </c>
      <c r="O263">
        <v>4137.3</v>
      </c>
      <c r="P263">
        <v>4243.85898930847</v>
      </c>
      <c r="Q263">
        <v>3834.8953882313199</v>
      </c>
      <c r="R263">
        <v>40.616314430234397</v>
      </c>
      <c r="S263" s="2">
        <f>(Table2[[#This Row],[Close Price]]-Table2[[#This Row],[20D EMA]])/Table2[[#This Row],[20D EMA]]</f>
        <v>-8.0003867256424142E-3</v>
      </c>
      <c r="T263" s="2">
        <f>(Table2[[#This Row],[Close Price]]-Table2[[#This Row],[50D EMA]])/Table2[[#This Row],[50D EMA]]</f>
        <v>-3.2908489575245607E-2</v>
      </c>
      <c r="U263" s="2">
        <f>(Table2[[#This Row],[Close Price]]-Table2[[#This Row],[200D EMA]])/Table2[[#This Row],[200D EMA]]</f>
        <v>7.0224760913982859E-2</v>
      </c>
      <c r="V263">
        <v>0.875553004355479</v>
      </c>
      <c r="W263">
        <v>4025</v>
      </c>
      <c r="X263">
        <v>4120</v>
      </c>
      <c r="Y263">
        <v>4002.35</v>
      </c>
      <c r="Z263">
        <v>4120</v>
      </c>
      <c r="AA263">
        <v>3903.05</v>
      </c>
      <c r="AB263">
        <v>4449</v>
      </c>
      <c r="AC263" s="2">
        <f>(Table2[[#This Row],[Close Price]]/Table2[[#This Row],[Day Low]])-1</f>
        <v>1.9677018633540433E-2</v>
      </c>
      <c r="AD263" s="2">
        <f>(Table2[[#This Row],[Day High]]/Table2[[#This Row],[Close Price]])-1</f>
        <v>3.8497149261731423E-3</v>
      </c>
      <c r="AE263" s="2">
        <f>(Table2[[#This Row],[Close Price]]/Table2[[#This Row],[Current Week Low]])-1</f>
        <v>2.5447549564630689E-2</v>
      </c>
      <c r="AF263" s="2">
        <f>(Table2[[#This Row],[Current Week High]]/Table2[[#This Row],[Close Price]])-1</f>
        <v>3.8497149261731423E-3</v>
      </c>
      <c r="AG263" s="2">
        <f>(Table2[[#This Row],[Close Price]]/Table2[[#This Row],[Current Month Low]])-1</f>
        <v>5.1536618798119216E-2</v>
      </c>
      <c r="AH263" s="2">
        <f>(Table2[[#This Row],[Current Month High]]/Table2[[#This Row],[Close Price]])-1</f>
        <v>8.4011500414209905E-2</v>
      </c>
      <c r="AI263">
        <v>21.8264217143414</v>
      </c>
      <c r="AJ263">
        <v>48.702898550724598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-0.11</v>
      </c>
      <c r="AM263" t="s">
        <v>10339</v>
      </c>
      <c r="AN263">
        <v>-4.33</v>
      </c>
      <c r="AO263" t="s">
        <v>10339</v>
      </c>
      <c r="AP263">
        <v>0.186514863200306</v>
      </c>
      <c r="AQ263">
        <f>(Table2[[#This Row],[Sharpe Ratio]]-AVERAGE(Table2[Sharpe Ratio]))/_xlfn.STDEV.P(Table2[Sharpe Ratio])</f>
        <v>1.38841579689217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462</v>
      </c>
      <c r="AT263">
        <f>_xlfn.RANK.AVG(Table2[[#This Row],[6M Return vs Nifty Z-Score]],Table2[6M Return vs Nifty Z-Score])</f>
        <v>344</v>
      </c>
      <c r="AU263">
        <f>_xlfn.RANK.AVG(Table2[[#This Row],[Sharpe Ratio Z-Score]],Table2[Sharpe Ratio Z-Score])</f>
        <v>63</v>
      </c>
      <c r="AV263">
        <f>(Table2[[#This Row],[Rank 1Y]]+Table2[[#This Row],[Rank 6M]]+Table2[[#This Row],[Rank Sharpe]])/3</f>
        <v>289.66666666666669</v>
      </c>
    </row>
    <row r="264" spans="1:48" x14ac:dyDescent="0.3">
      <c r="A264" t="s">
        <v>354</v>
      </c>
      <c r="B264" t="s">
        <v>355</v>
      </c>
      <c r="C264" t="s">
        <v>10305</v>
      </c>
      <c r="D264" t="s">
        <v>356</v>
      </c>
      <c r="E264">
        <v>68992.739037449996</v>
      </c>
      <c r="F264">
        <v>5586.4</v>
      </c>
      <c r="G264">
        <v>-1.50997539904838</v>
      </c>
      <c r="H264">
        <f>(Table2[[#This Row],[1Y Return vs Nifty]]-AVERAGE(Table2[1Y Return vs Nifty]))/_xlfn.STDEV.P(Table2[1Y Return vs Nifty])</f>
        <v>-0.5343707269235648</v>
      </c>
      <c r="I264">
        <v>-4.7408283568786604</v>
      </c>
      <c r="J264">
        <f>(Table2[[#This Row],[1M Return vs Nifty]]-AVERAGE(Table2[1M Return vs Nifty]))/_xlfn.STDEV.P(Table2[1M Return vs Nifty])</f>
        <v>-0.72360197988541886</v>
      </c>
      <c r="K264">
        <v>28.824073314351299</v>
      </c>
      <c r="L264">
        <f>(Table2[[#This Row],[6M Return vs Nifty]]-AVERAGE(Table2[6M Return vs Nifty]))/_xlfn.STDEV.P(Table2[6M Return vs Nifty])</f>
        <v>0.70252537098127477</v>
      </c>
      <c r="M264">
        <v>5.0311981057951902</v>
      </c>
      <c r="N264">
        <f>(Table2[[#This Row],[1W Return vs Nifty]]-AVERAGE(Table2[1W Return vs Nifty]))/_xlfn.STDEV.P(Table2[1W Return vs Nifty])</f>
        <v>1.0628404685905397</v>
      </c>
      <c r="O264">
        <v>5332.98</v>
      </c>
      <c r="P264">
        <v>5419.4952124266101</v>
      </c>
      <c r="Q264">
        <v>4824.0313067261304</v>
      </c>
      <c r="R264">
        <v>65.954050590460994</v>
      </c>
      <c r="S264" s="2">
        <f>(Table2[[#This Row],[Close Price]]-Table2[[#This Row],[20D EMA]])/Table2[[#This Row],[20D EMA]]</f>
        <v>4.7519398160128123E-2</v>
      </c>
      <c r="T264" s="2">
        <f>(Table2[[#This Row],[Close Price]]-Table2[[#This Row],[50D EMA]])/Table2[[#This Row],[50D EMA]]</f>
        <v>3.0797109515049638E-2</v>
      </c>
      <c r="U264" s="2">
        <f>(Table2[[#This Row],[Close Price]]-Table2[[#This Row],[200D EMA]])/Table2[[#This Row],[200D EMA]]</f>
        <v>0.15803560234173877</v>
      </c>
      <c r="V264">
        <v>0.52124847635441096</v>
      </c>
      <c r="W264">
        <v>5470</v>
      </c>
      <c r="X264">
        <v>5720</v>
      </c>
      <c r="Y264">
        <v>5222.05</v>
      </c>
      <c r="Z264">
        <v>5720</v>
      </c>
      <c r="AA264">
        <v>4920.05</v>
      </c>
      <c r="AB264">
        <v>5720</v>
      </c>
      <c r="AC264" s="2">
        <f>(Table2[[#This Row],[Close Price]]/Table2[[#This Row],[Day Low]])-1</f>
        <v>2.1279707495429623E-2</v>
      </c>
      <c r="AD264" s="2">
        <f>(Table2[[#This Row],[Day High]]/Table2[[#This Row],[Close Price]])-1</f>
        <v>2.3915222683660309E-2</v>
      </c>
      <c r="AE264" s="2">
        <f>(Table2[[#This Row],[Close Price]]/Table2[[#This Row],[Current Week Low]])-1</f>
        <v>6.9771449909518113E-2</v>
      </c>
      <c r="AF264" s="2">
        <f>(Table2[[#This Row],[Current Week High]]/Table2[[#This Row],[Close Price]])-1</f>
        <v>2.3915222683660309E-2</v>
      </c>
      <c r="AG264" s="2">
        <f>(Table2[[#This Row],[Close Price]]/Table2[[#This Row],[Current Month Low]])-1</f>
        <v>0.13543561549171246</v>
      </c>
      <c r="AH264" s="2">
        <f>(Table2[[#This Row],[Current Month High]]/Table2[[#This Row],[Close Price]])-1</f>
        <v>2.3915222683660309E-2</v>
      </c>
      <c r="AI264">
        <v>15.6379779464413</v>
      </c>
      <c r="AJ264">
        <v>55.134684809775003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-7.0000000000000007E-2</v>
      </c>
      <c r="AM264" t="s">
        <v>10339</v>
      </c>
      <c r="AN264">
        <v>8.1999999999999993</v>
      </c>
      <c r="AO264" t="s">
        <v>10340</v>
      </c>
      <c r="AP264">
        <v>0.107134128517761</v>
      </c>
      <c r="AQ264">
        <f>(Table2[[#This Row],[Sharpe Ratio]]-AVERAGE(Table2[Sharpe Ratio]))/_xlfn.STDEV.P(Table2[Sharpe Ratio])</f>
        <v>0.47956490074419794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496</v>
      </c>
      <c r="AT264">
        <f>_xlfn.RANK.AVG(Table2[[#This Row],[6M Return vs Nifty Z-Score]],Table2[6M Return vs Nifty Z-Score])</f>
        <v>157</v>
      </c>
      <c r="AU264">
        <f>_xlfn.RANK.AVG(Table2[[#This Row],[Sharpe Ratio Z-Score]],Table2[Sharpe Ratio Z-Score])</f>
        <v>220</v>
      </c>
      <c r="AV264">
        <f>(Table2[[#This Row],[Rank 1Y]]+Table2[[#This Row],[Rank 6M]]+Table2[[#This Row],[Rank Sharpe]])/3</f>
        <v>291</v>
      </c>
    </row>
    <row r="265" spans="1:48" x14ac:dyDescent="0.3">
      <c r="A265" t="s">
        <v>1966</v>
      </c>
      <c r="B265" t="s">
        <v>1967</v>
      </c>
      <c r="C265" t="s">
        <v>10308</v>
      </c>
      <c r="D265" t="s">
        <v>297</v>
      </c>
      <c r="E265">
        <v>3373.6885539999998</v>
      </c>
      <c r="F265">
        <v>332.8</v>
      </c>
      <c r="G265">
        <v>35.453670413184099</v>
      </c>
      <c r="H265">
        <f>(Table2[[#This Row],[1Y Return vs Nifty]]-AVERAGE(Table2[1Y Return vs Nifty]))/_xlfn.STDEV.P(Table2[1Y Return vs Nifty])</f>
        <v>2.803893843332372E-2</v>
      </c>
      <c r="I265">
        <v>11.947097317941999</v>
      </c>
      <c r="J265">
        <f>(Table2[[#This Row],[1M Return vs Nifty]]-AVERAGE(Table2[1M Return vs Nifty]))/_xlfn.STDEV.P(Table2[1M Return vs Nifty])</f>
        <v>0.71975442821773994</v>
      </c>
      <c r="K265">
        <v>23.470527784370901</v>
      </c>
      <c r="L265">
        <f>(Table2[[#This Row],[6M Return vs Nifty]]-AVERAGE(Table2[6M Return vs Nifty]))/_xlfn.STDEV.P(Table2[6M Return vs Nifty])</f>
        <v>0.52218279913907084</v>
      </c>
      <c r="M265">
        <v>2.18240270671782</v>
      </c>
      <c r="N265">
        <f>(Table2[[#This Row],[1W Return vs Nifty]]-AVERAGE(Table2[1W Return vs Nifty]))/_xlfn.STDEV.P(Table2[1W Return vs Nifty])</f>
        <v>0.46460557144736137</v>
      </c>
      <c r="O265">
        <v>323.76</v>
      </c>
      <c r="P265">
        <v>311.53306484469499</v>
      </c>
      <c r="Q265">
        <v>267.21645682543198</v>
      </c>
      <c r="R265">
        <v>56.013457474780402</v>
      </c>
      <c r="S265" s="2">
        <f>(Table2[[#This Row],[Close Price]]-Table2[[#This Row],[20D EMA]])/Table2[[#This Row],[20D EMA]]</f>
        <v>2.7921917469730727E-2</v>
      </c>
      <c r="T265" s="2">
        <f>(Table2[[#This Row],[Close Price]]-Table2[[#This Row],[50D EMA]])/Table2[[#This Row],[50D EMA]]</f>
        <v>6.8265418843765371E-2</v>
      </c>
      <c r="U265" s="2">
        <f>(Table2[[#This Row],[Close Price]]-Table2[[#This Row],[200D EMA]])/Table2[[#This Row],[200D EMA]]</f>
        <v>0.24543227596724201</v>
      </c>
      <c r="V265">
        <v>0.59182104625905896</v>
      </c>
      <c r="W265">
        <v>330.1</v>
      </c>
      <c r="X265">
        <v>337</v>
      </c>
      <c r="Y265">
        <v>320</v>
      </c>
      <c r="Z265">
        <v>337</v>
      </c>
      <c r="AA265">
        <v>307</v>
      </c>
      <c r="AB265">
        <v>346.9</v>
      </c>
      <c r="AC265" s="2">
        <f>(Table2[[#This Row],[Close Price]]/Table2[[#This Row],[Day Low]])-1</f>
        <v>8.1793395940623626E-3</v>
      </c>
      <c r="AD265" s="2">
        <f>(Table2[[#This Row],[Day High]]/Table2[[#This Row],[Close Price]])-1</f>
        <v>1.2620192307692291E-2</v>
      </c>
      <c r="AE265" s="2">
        <f>(Table2[[#This Row],[Close Price]]/Table2[[#This Row],[Current Week Low]])-1</f>
        <v>4.0000000000000036E-2</v>
      </c>
      <c r="AF265" s="2">
        <f>(Table2[[#This Row],[Current Week High]]/Table2[[#This Row],[Close Price]])-1</f>
        <v>1.2620192307692291E-2</v>
      </c>
      <c r="AG265" s="2">
        <f>(Table2[[#This Row],[Close Price]]/Table2[[#This Row],[Current Month Low]])-1</f>
        <v>8.4039087947882729E-2</v>
      </c>
      <c r="AH265" s="2">
        <f>(Table2[[#This Row],[Current Month High]]/Table2[[#This Row],[Close Price]])-1</f>
        <v>4.2367788461538325E-2</v>
      </c>
      <c r="AI265">
        <v>6.8209134615384501</v>
      </c>
      <c r="AJ265">
        <v>76.411343758282499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0.23</v>
      </c>
      <c r="AM265" t="s">
        <v>10340</v>
      </c>
      <c r="AN265">
        <v>-0.8</v>
      </c>
      <c r="AO265" t="s">
        <v>10339</v>
      </c>
      <c r="AP265">
        <v>4.3303844143578997E-2</v>
      </c>
      <c r="AQ265">
        <f>(Table2[[#This Row],[Sharpe Ratio]]-AVERAGE(Table2[Sharpe Ratio]))/_xlfn.STDEV.P(Table2[Sharpe Ratio])</f>
        <v>-0.25124480247730041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1.4833369347601955</v>
      </c>
      <c r="AS265">
        <f>_xlfn.RANK.AVG(Table2[[#This Row],[1Y Return vs Nifty Z-Score]],Table2[1Y Return vs Nifty Z-Score])</f>
        <v>282</v>
      </c>
      <c r="AT265">
        <f>_xlfn.RANK.AVG(Table2[[#This Row],[6M Return vs Nifty Z-Score]],Table2[6M Return vs Nifty Z-Score])</f>
        <v>183</v>
      </c>
      <c r="AU265">
        <f>_xlfn.RANK.AVG(Table2[[#This Row],[Sharpe Ratio Z-Score]],Table2[Sharpe Ratio Z-Score])</f>
        <v>408</v>
      </c>
      <c r="AV265">
        <f>(Table2[[#This Row],[Rank 1Y]]+Table2[[#This Row],[Rank 6M]]+Table2[[#This Row],[Rank Sharpe]])/3</f>
        <v>291</v>
      </c>
    </row>
    <row r="266" spans="1:48" x14ac:dyDescent="0.3">
      <c r="A266" t="s">
        <v>259</v>
      </c>
      <c r="B266" t="s">
        <v>260</v>
      </c>
      <c r="C266" t="s">
        <v>10300</v>
      </c>
      <c r="D266" t="s">
        <v>106</v>
      </c>
      <c r="E266">
        <v>104877.57308392</v>
      </c>
      <c r="F266">
        <v>5284.7</v>
      </c>
      <c r="G266">
        <v>52.549318921242403</v>
      </c>
      <c r="H266">
        <f>(Table2[[#This Row],[1Y Return vs Nifty]]-AVERAGE(Table2[1Y Return vs Nifty]))/_xlfn.STDEV.P(Table2[1Y Return vs Nifty])</f>
        <v>0.28815283535022967</v>
      </c>
      <c r="I266">
        <v>-4.2439122139650802</v>
      </c>
      <c r="J266">
        <f>(Table2[[#This Row],[1M Return vs Nifty]]-AVERAGE(Table2[1M Return vs Nifty]))/_xlfn.STDEV.P(Table2[1M Return vs Nifty])</f>
        <v>-0.68062317514119597</v>
      </c>
      <c r="K266">
        <v>4.2244908356570896</v>
      </c>
      <c r="L266">
        <f>(Table2[[#This Row],[6M Return vs Nifty]]-AVERAGE(Table2[6M Return vs Nifty]))/_xlfn.STDEV.P(Table2[6M Return vs Nifty])</f>
        <v>-0.12615011998225789</v>
      </c>
      <c r="M266">
        <v>-3.2689097812188699</v>
      </c>
      <c r="N266">
        <f>(Table2[[#This Row],[1W Return vs Nifty]]-AVERAGE(Table2[1W Return vs Nifty]))/_xlfn.STDEV.P(Table2[1W Return vs Nifty])</f>
        <v>-0.68014682690750561</v>
      </c>
      <c r="O266">
        <v>5281.95</v>
      </c>
      <c r="P266">
        <v>5309.3186173363501</v>
      </c>
      <c r="Q266">
        <v>4674.3272964308298</v>
      </c>
      <c r="R266">
        <v>49.899822109765701</v>
      </c>
      <c r="S266" s="2">
        <f>(Table2[[#This Row],[Close Price]]-Table2[[#This Row],[20D EMA]])/Table2[[#This Row],[20D EMA]]</f>
        <v>5.2064105112695127E-4</v>
      </c>
      <c r="T266" s="2">
        <f>(Table2[[#This Row],[Close Price]]-Table2[[#This Row],[50D EMA]])/Table2[[#This Row],[50D EMA]]</f>
        <v>-4.6368694574034294E-3</v>
      </c>
      <c r="U266" s="2">
        <f>(Table2[[#This Row],[Close Price]]-Table2[[#This Row],[200D EMA]])/Table2[[#This Row],[200D EMA]]</f>
        <v>0.13057979573557707</v>
      </c>
      <c r="V266">
        <v>1.12328646465754</v>
      </c>
      <c r="W266">
        <v>5215</v>
      </c>
      <c r="X266">
        <v>5305.2</v>
      </c>
      <c r="Y266">
        <v>5107.55</v>
      </c>
      <c r="Z266">
        <v>5350</v>
      </c>
      <c r="AA266">
        <v>4991</v>
      </c>
      <c r="AB266">
        <v>5487.45</v>
      </c>
      <c r="AC266" s="2">
        <f>(Table2[[#This Row],[Close Price]]/Table2[[#This Row],[Day Low]])-1</f>
        <v>1.3365292425695063E-2</v>
      </c>
      <c r="AD266" s="2">
        <f>(Table2[[#This Row],[Day High]]/Table2[[#This Row],[Close Price]])-1</f>
        <v>3.879122750581887E-3</v>
      </c>
      <c r="AE266" s="2">
        <f>(Table2[[#This Row],[Close Price]]/Table2[[#This Row],[Current Week Low]])-1</f>
        <v>3.4683948272655085E-2</v>
      </c>
      <c r="AF266" s="2">
        <f>(Table2[[#This Row],[Current Week High]]/Table2[[#This Row],[Close Price]])-1</f>
        <v>1.2356425151853534E-2</v>
      </c>
      <c r="AG266" s="2">
        <f>(Table2[[#This Row],[Close Price]]/Table2[[#This Row],[Current Month Low]])-1</f>
        <v>5.8845922660789363E-2</v>
      </c>
      <c r="AH266" s="2">
        <f>(Table2[[#This Row],[Current Month High]]/Table2[[#This Row],[Close Price]])-1</f>
        <v>3.8365470130754753E-2</v>
      </c>
      <c r="AI266">
        <v>11.5399171192309</v>
      </c>
      <c r="AJ266">
        <v>82.861591695501701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-0.06</v>
      </c>
      <c r="AM266" t="s">
        <v>10339</v>
      </c>
      <c r="AN266">
        <v>0.2</v>
      </c>
      <c r="AO266" t="s">
        <v>10340</v>
      </c>
      <c r="AP266">
        <v>7.5616211764035005E-2</v>
      </c>
      <c r="AQ266">
        <f>(Table2[[#This Row],[Sharpe Ratio]]-AVERAGE(Table2[Sharpe Ratio]))/_xlfn.STDEV.P(Table2[Sharpe Ratio])</f>
        <v>0.11870798752845504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212</v>
      </c>
      <c r="AT266">
        <f>_xlfn.RANK.AVG(Table2[[#This Row],[6M Return vs Nifty Z-Score]],Table2[6M Return vs Nifty Z-Score])</f>
        <v>350</v>
      </c>
      <c r="AU266">
        <f>_xlfn.RANK.AVG(Table2[[#This Row],[Sharpe Ratio Z-Score]],Table2[Sharpe Ratio Z-Score])</f>
        <v>314</v>
      </c>
      <c r="AV266">
        <f>(Table2[[#This Row],[Rank 1Y]]+Table2[[#This Row],[Rank 6M]]+Table2[[#This Row],[Rank Sharpe]])/3</f>
        <v>292</v>
      </c>
    </row>
    <row r="267" spans="1:48" x14ac:dyDescent="0.3">
      <c r="A267" t="s">
        <v>633</v>
      </c>
      <c r="B267" t="s">
        <v>634</v>
      </c>
      <c r="C267" t="s">
        <v>10305</v>
      </c>
      <c r="D267" t="s">
        <v>258</v>
      </c>
      <c r="E267">
        <v>29316.710859840001</v>
      </c>
      <c r="F267">
        <v>1572.3</v>
      </c>
      <c r="G267">
        <v>12.328975311748801</v>
      </c>
      <c r="H267">
        <f>(Table2[[#This Row],[1Y Return vs Nifty]]-AVERAGE(Table2[1Y Return vs Nifty]))/_xlfn.STDEV.P(Table2[1Y Return vs Nifty])</f>
        <v>-0.32380817371421083</v>
      </c>
      <c r="I267">
        <v>-10.8509203801416</v>
      </c>
      <c r="J267">
        <f>(Table2[[#This Row],[1M Return vs Nifty]]-AVERAGE(Table2[1M Return vs Nifty]))/_xlfn.STDEV.P(Table2[1M Return vs Nifty])</f>
        <v>-1.2520703256656882</v>
      </c>
      <c r="K267">
        <v>32.849164180290103</v>
      </c>
      <c r="L267">
        <f>(Table2[[#This Row],[6M Return vs Nifty]]-AVERAGE(Table2[6M Return vs Nifty]))/_xlfn.STDEV.P(Table2[6M Return vs Nifty])</f>
        <v>0.83811686536511465</v>
      </c>
      <c r="M267">
        <v>-3.2020665839228699</v>
      </c>
      <c r="N267">
        <f>(Table2[[#This Row],[1W Return vs Nifty]]-AVERAGE(Table2[1W Return vs Nifty]))/_xlfn.STDEV.P(Table2[1W Return vs Nifty])</f>
        <v>-0.66611004024601195</v>
      </c>
      <c r="O267">
        <v>1606.7</v>
      </c>
      <c r="P267">
        <v>1622.1837899884399</v>
      </c>
      <c r="Q267">
        <v>1416.25661258375</v>
      </c>
      <c r="R267">
        <v>33.600349868686202</v>
      </c>
      <c r="S267" s="2">
        <f>(Table2[[#This Row],[Close Price]]-Table2[[#This Row],[20D EMA]])/Table2[[#This Row],[20D EMA]]</f>
        <v>-2.1410344183730685E-2</v>
      </c>
      <c r="T267" s="2">
        <f>(Table2[[#This Row],[Close Price]]-Table2[[#This Row],[50D EMA]])/Table2[[#This Row],[50D EMA]]</f>
        <v>-3.0751010025069626E-2</v>
      </c>
      <c r="U267" s="2">
        <f>(Table2[[#This Row],[Close Price]]-Table2[[#This Row],[200D EMA]])/Table2[[#This Row],[200D EMA]]</f>
        <v>0.11018016511257234</v>
      </c>
      <c r="V267">
        <v>0.98970185922203002</v>
      </c>
      <c r="W267">
        <v>1539.95</v>
      </c>
      <c r="X267">
        <v>1589.95</v>
      </c>
      <c r="Y267">
        <v>1528</v>
      </c>
      <c r="Z267">
        <v>1593.4</v>
      </c>
      <c r="AA267">
        <v>1506.8</v>
      </c>
      <c r="AB267">
        <v>1735.15</v>
      </c>
      <c r="AC267" s="2">
        <f>(Table2[[#This Row],[Close Price]]/Table2[[#This Row],[Day Low]])-1</f>
        <v>2.1007175557647972E-2</v>
      </c>
      <c r="AD267" s="2">
        <f>(Table2[[#This Row],[Day High]]/Table2[[#This Row],[Close Price]])-1</f>
        <v>1.1225593080200991E-2</v>
      </c>
      <c r="AE267" s="2">
        <f>(Table2[[#This Row],[Close Price]]/Table2[[#This Row],[Current Week Low]])-1</f>
        <v>2.8992146596858559E-2</v>
      </c>
      <c r="AF267" s="2">
        <f>(Table2[[#This Row],[Current Week High]]/Table2[[#This Row],[Close Price]])-1</f>
        <v>1.3419830821090217E-2</v>
      </c>
      <c r="AG267" s="2">
        <f>(Table2[[#This Row],[Close Price]]/Table2[[#This Row],[Current Month Low]])-1</f>
        <v>4.3469604459782429E-2</v>
      </c>
      <c r="AH267" s="2">
        <f>(Table2[[#This Row],[Current Month High]]/Table2[[#This Row],[Close Price]])-1</f>
        <v>0.10357438147936149</v>
      </c>
      <c r="AI267">
        <v>17.099154105450602</v>
      </c>
      <c r="AJ267">
        <v>53.305382215288603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-7.0000000000000007E-2</v>
      </c>
      <c r="AM267" t="s">
        <v>10339</v>
      </c>
      <c r="AN267">
        <v>-5.62</v>
      </c>
      <c r="AO267" t="s">
        <v>10339</v>
      </c>
      <c r="AP267">
        <v>6.6779933961449003E-2</v>
      </c>
      <c r="AQ267">
        <f>(Table2[[#This Row],[Sharpe Ratio]]-AVERAGE(Table2[Sharpe Ratio]))/_xlfn.STDEV.P(Table2[Sharpe Ratio])</f>
        <v>1.7539120402076291E-2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395</v>
      </c>
      <c r="AT267">
        <f>_xlfn.RANK.AVG(Table2[[#This Row],[6M Return vs Nifty Z-Score]],Table2[6M Return vs Nifty Z-Score])</f>
        <v>133</v>
      </c>
      <c r="AU267">
        <f>_xlfn.RANK.AVG(Table2[[#This Row],[Sharpe Ratio Z-Score]],Table2[Sharpe Ratio Z-Score])</f>
        <v>350</v>
      </c>
      <c r="AV267">
        <f>(Table2[[#This Row],[Rank 1Y]]+Table2[[#This Row],[Rank 6M]]+Table2[[#This Row],[Rank Sharpe]])/3</f>
        <v>292.66666666666669</v>
      </c>
    </row>
    <row r="268" spans="1:48" x14ac:dyDescent="0.3">
      <c r="A268" t="s">
        <v>1539</v>
      </c>
      <c r="B268" t="s">
        <v>1540</v>
      </c>
      <c r="C268" t="s">
        <v>10308</v>
      </c>
      <c r="D268" t="s">
        <v>297</v>
      </c>
      <c r="E268">
        <v>6482.5990122000003</v>
      </c>
      <c r="F268">
        <v>712</v>
      </c>
      <c r="G268">
        <v>12.9183963960109</v>
      </c>
      <c r="H268">
        <f>(Table2[[#This Row],[1Y Return vs Nifty]]-AVERAGE(Table2[1Y Return vs Nifty]))/_xlfn.STDEV.P(Table2[1Y Return vs Nifty])</f>
        <v>-0.31484000762913167</v>
      </c>
      <c r="I268">
        <v>28.742832482255199</v>
      </c>
      <c r="J268">
        <f>(Table2[[#This Row],[1M Return vs Nifty]]-AVERAGE(Table2[1M Return vs Nifty]))/_xlfn.STDEV.P(Table2[1M Return vs Nifty])</f>
        <v>2.1724353935214484</v>
      </c>
      <c r="K268">
        <v>27.119352094217</v>
      </c>
      <c r="L268">
        <f>(Table2[[#This Row],[6M Return vs Nifty]]-AVERAGE(Table2[6M Return vs Nifty]))/_xlfn.STDEV.P(Table2[6M Return vs Nifty])</f>
        <v>0.64509916485463625</v>
      </c>
      <c r="M268">
        <v>6.5372742888686304</v>
      </c>
      <c r="N268">
        <f>(Table2[[#This Row],[1W Return vs Nifty]]-AVERAGE(Table2[1W Return vs Nifty]))/_xlfn.STDEV.P(Table2[1W Return vs Nifty])</f>
        <v>1.3791100507313034</v>
      </c>
      <c r="O268">
        <v>614.03</v>
      </c>
      <c r="P268">
        <v>576.77694561307999</v>
      </c>
      <c r="Q268">
        <v>543.70014079177304</v>
      </c>
      <c r="R268">
        <v>77.102517385029103</v>
      </c>
      <c r="S268" s="2">
        <f>(Table2[[#This Row],[Close Price]]-Table2[[#This Row],[20D EMA]])/Table2[[#This Row],[20D EMA]]</f>
        <v>0.15955246486328034</v>
      </c>
      <c r="T268" s="2">
        <f>(Table2[[#This Row],[Close Price]]-Table2[[#This Row],[50D EMA]])/Table2[[#This Row],[50D EMA]]</f>
        <v>0.2344460114354707</v>
      </c>
      <c r="U268" s="2">
        <f>(Table2[[#This Row],[Close Price]]-Table2[[#This Row],[200D EMA]])/Table2[[#This Row],[200D EMA]]</f>
        <v>0.30954536624385875</v>
      </c>
      <c r="V268">
        <v>1.4660831806136101</v>
      </c>
      <c r="W268">
        <v>667.6</v>
      </c>
      <c r="X268">
        <v>714.95</v>
      </c>
      <c r="Y268">
        <v>618.75</v>
      </c>
      <c r="Z268">
        <v>714.95</v>
      </c>
      <c r="AA268">
        <v>538</v>
      </c>
      <c r="AB268">
        <v>714.95</v>
      </c>
      <c r="AC268" s="2">
        <f>(Table2[[#This Row],[Close Price]]/Table2[[#This Row],[Day Low]])-1</f>
        <v>6.6506890353505099E-2</v>
      </c>
      <c r="AD268" s="2">
        <f>(Table2[[#This Row],[Day High]]/Table2[[#This Row],[Close Price]])-1</f>
        <v>4.1432584269662787E-3</v>
      </c>
      <c r="AE268" s="2">
        <f>(Table2[[#This Row],[Close Price]]/Table2[[#This Row],[Current Week Low]])-1</f>
        <v>0.15070707070707079</v>
      </c>
      <c r="AF268" s="2">
        <f>(Table2[[#This Row],[Current Week High]]/Table2[[#This Row],[Close Price]])-1</f>
        <v>4.1432584269662787E-3</v>
      </c>
      <c r="AG268" s="2">
        <f>(Table2[[#This Row],[Close Price]]/Table2[[#This Row],[Current Month Low]])-1</f>
        <v>0.32342007434944242</v>
      </c>
      <c r="AH268" s="2">
        <f>(Table2[[#This Row],[Current Month High]]/Table2[[#This Row],[Close Price]])-1</f>
        <v>4.1432584269662787E-3</v>
      </c>
      <c r="AI268">
        <v>0.41432584269662698</v>
      </c>
      <c r="AJ268">
        <v>63.696976663984302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0.33</v>
      </c>
      <c r="AM268" t="s">
        <v>10340</v>
      </c>
      <c r="AN268">
        <v>13.29</v>
      </c>
      <c r="AO268" t="s">
        <v>10340</v>
      </c>
      <c r="AP268">
        <v>7.3071904871521001E-2</v>
      </c>
      <c r="AQ268">
        <f>(Table2[[#This Row],[Sharpe Ratio]]-AVERAGE(Table2[Sharpe Ratio]))/_xlfn.STDEV.P(Table2[Sharpe Ratio])</f>
        <v>8.9577549159694445E-2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3.9713821506379512</v>
      </c>
      <c r="AS268">
        <f>_xlfn.RANK.AVG(Table2[[#This Row],[1Y Return vs Nifty Z-Score]],Table2[1Y Return vs Nifty Z-Score])</f>
        <v>390</v>
      </c>
      <c r="AT268">
        <f>_xlfn.RANK.AVG(Table2[[#This Row],[6M Return vs Nifty Z-Score]],Table2[6M Return vs Nifty Z-Score])</f>
        <v>165</v>
      </c>
      <c r="AU268">
        <f>_xlfn.RANK.AVG(Table2[[#This Row],[Sharpe Ratio Z-Score]],Table2[Sharpe Ratio Z-Score])</f>
        <v>323</v>
      </c>
      <c r="AV268">
        <f>(Table2[[#This Row],[Rank 1Y]]+Table2[[#This Row],[Rank 6M]]+Table2[[#This Row],[Rank Sharpe]])/3</f>
        <v>292.66666666666669</v>
      </c>
    </row>
    <row r="269" spans="1:48" x14ac:dyDescent="0.3">
      <c r="A269" t="s">
        <v>570</v>
      </c>
      <c r="B269" t="s">
        <v>571</v>
      </c>
      <c r="C269" t="s">
        <v>10297</v>
      </c>
      <c r="D269" t="s">
        <v>186</v>
      </c>
      <c r="E269">
        <v>34898.175000000003</v>
      </c>
      <c r="F269">
        <v>812</v>
      </c>
      <c r="G269">
        <v>23.938729641720901</v>
      </c>
      <c r="H269">
        <f>(Table2[[#This Row],[1Y Return vs Nifty]]-AVERAGE(Table2[1Y Return vs Nifty]))/_xlfn.STDEV.P(Table2[1Y Return vs Nifty])</f>
        <v>-0.14716331349767633</v>
      </c>
      <c r="I269">
        <v>-1.1876860912928</v>
      </c>
      <c r="J269">
        <f>(Table2[[#This Row],[1M Return vs Nifty]]-AVERAGE(Table2[1M Return vs Nifty]))/_xlfn.STDEV.P(Table2[1M Return vs Nifty])</f>
        <v>-0.41628693319429427</v>
      </c>
      <c r="K269">
        <v>61.304779568342497</v>
      </c>
      <c r="L269">
        <f>(Table2[[#This Row],[6M Return vs Nifty]]-AVERAGE(Table2[6M Return vs Nifty]))/_xlfn.STDEV.P(Table2[6M Return vs Nifty])</f>
        <v>1.7966888684788629</v>
      </c>
      <c r="M269">
        <v>-4.85628104890798</v>
      </c>
      <c r="N269">
        <f>(Table2[[#This Row],[1W Return vs Nifty]]-AVERAGE(Table2[1W Return vs Nifty]))/_xlfn.STDEV.P(Table2[1W Return vs Nifty])</f>
        <v>-1.0134880304778224</v>
      </c>
      <c r="O269">
        <v>795.11</v>
      </c>
      <c r="P269">
        <v>747.976878370284</v>
      </c>
      <c r="Q269">
        <v>601.56681644810203</v>
      </c>
      <c r="R269">
        <v>50.209636794641099</v>
      </c>
      <c r="S269" s="2">
        <f>(Table2[[#This Row],[Close Price]]-Table2[[#This Row],[20D EMA]])/Table2[[#This Row],[20D EMA]]</f>
        <v>2.1242343826640323E-2</v>
      </c>
      <c r="T269" s="2">
        <f>(Table2[[#This Row],[Close Price]]-Table2[[#This Row],[50D EMA]])/Table2[[#This Row],[50D EMA]]</f>
        <v>8.5595054447687779E-2</v>
      </c>
      <c r="U269" s="2">
        <f>(Table2[[#This Row],[Close Price]]-Table2[[#This Row],[200D EMA]])/Table2[[#This Row],[200D EMA]]</f>
        <v>0.3498084964100614</v>
      </c>
      <c r="V269">
        <v>0.247740886087263</v>
      </c>
      <c r="W269">
        <v>796</v>
      </c>
      <c r="X269">
        <v>817</v>
      </c>
      <c r="Y269">
        <v>794.4</v>
      </c>
      <c r="Z269">
        <v>828.5</v>
      </c>
      <c r="AA269">
        <v>736.35</v>
      </c>
      <c r="AB269">
        <v>849.5</v>
      </c>
      <c r="AC269" s="2">
        <f>(Table2[[#This Row],[Close Price]]/Table2[[#This Row],[Day Low]])-1</f>
        <v>2.0100502512562901E-2</v>
      </c>
      <c r="AD269" s="2">
        <f>(Table2[[#This Row],[Day High]]/Table2[[#This Row],[Close Price]])-1</f>
        <v>6.1576354679802048E-3</v>
      </c>
      <c r="AE269" s="2">
        <f>(Table2[[#This Row],[Close Price]]/Table2[[#This Row],[Current Week Low]])-1</f>
        <v>2.2155085599194324E-2</v>
      </c>
      <c r="AF269" s="2">
        <f>(Table2[[#This Row],[Current Week High]]/Table2[[#This Row],[Close Price]])-1</f>
        <v>2.0320197044334964E-2</v>
      </c>
      <c r="AG269" s="2">
        <f>(Table2[[#This Row],[Close Price]]/Table2[[#This Row],[Current Month Low]])-1</f>
        <v>0.10273647042846479</v>
      </c>
      <c r="AH269" s="2">
        <f>(Table2[[#This Row],[Current Month High]]/Table2[[#This Row],[Close Price]])-1</f>
        <v>4.6182266009852313E-2</v>
      </c>
      <c r="AI269">
        <v>4.6182266009852304</v>
      </c>
      <c r="AJ269">
        <v>94.677535363222205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0.11</v>
      </c>
      <c r="AM269" t="s">
        <v>10340</v>
      </c>
      <c r="AN269">
        <v>4.2</v>
      </c>
      <c r="AO269" t="s">
        <v>10340</v>
      </c>
      <c r="AP269">
        <v>6.0395822673310002E-3</v>
      </c>
      <c r="AQ269">
        <f>(Table2[[#This Row],[Sharpe Ratio]]-AVERAGE(Table2[Sharpe Ratio]))/_xlfn.STDEV.P(Table2[Sharpe Ratio])</f>
        <v>-0.67789313139441554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-0.45814254008534561</v>
      </c>
      <c r="AS269">
        <f>_xlfn.RANK.AVG(Table2[[#This Row],[1Y Return vs Nifty Z-Score]],Table2[1Y Return vs Nifty Z-Score])</f>
        <v>333</v>
      </c>
      <c r="AT269">
        <f>_xlfn.RANK.AVG(Table2[[#This Row],[6M Return vs Nifty Z-Score]],Table2[6M Return vs Nifty Z-Score])</f>
        <v>39</v>
      </c>
      <c r="AU269">
        <f>_xlfn.RANK.AVG(Table2[[#This Row],[Sharpe Ratio Z-Score]],Table2[Sharpe Ratio Z-Score])</f>
        <v>510</v>
      </c>
      <c r="AV269">
        <f>(Table2[[#This Row],[Rank 1Y]]+Table2[[#This Row],[Rank 6M]]+Table2[[#This Row],[Rank Sharpe]])/3</f>
        <v>294</v>
      </c>
    </row>
    <row r="270" spans="1:48" x14ac:dyDescent="0.3">
      <c r="A270" t="s">
        <v>1431</v>
      </c>
      <c r="B270" t="s">
        <v>1432</v>
      </c>
      <c r="C270" t="s">
        <v>10305</v>
      </c>
      <c r="D270" t="s">
        <v>130</v>
      </c>
      <c r="E270">
        <v>7502.1202085199902</v>
      </c>
      <c r="F270">
        <v>713.05</v>
      </c>
      <c r="G270">
        <v>46.286548596367801</v>
      </c>
      <c r="H270">
        <f>(Table2[[#This Row],[1Y Return vs Nifty]]-AVERAGE(Table2[1Y Return vs Nifty]))/_xlfn.STDEV.P(Table2[1Y Return vs Nifty])</f>
        <v>0.19286346426080775</v>
      </c>
      <c r="I270">
        <v>16.219410890353299</v>
      </c>
      <c r="J270">
        <f>(Table2[[#This Row],[1M Return vs Nifty]]-AVERAGE(Table2[1M Return vs Nifty]))/_xlfn.STDEV.P(Table2[1M Return vs Nifty])</f>
        <v>1.0892713647337109</v>
      </c>
      <c r="K270">
        <v>2.1434676464378701</v>
      </c>
      <c r="L270">
        <f>(Table2[[#This Row],[6M Return vs Nifty]]-AVERAGE(Table2[6M Return vs Nifty]))/_xlfn.STDEV.P(Table2[6M Return vs Nifty])</f>
        <v>-0.19625264771931697</v>
      </c>
      <c r="M270">
        <v>5.5711519625386101</v>
      </c>
      <c r="N270">
        <f>(Table2[[#This Row],[1W Return vs Nifty]]-AVERAGE(Table2[1W Return vs Nifty]))/_xlfn.STDEV.P(Table2[1W Return vs Nifty])</f>
        <v>1.1762284781526084</v>
      </c>
      <c r="O270">
        <v>635</v>
      </c>
      <c r="P270">
        <v>619.76561042699802</v>
      </c>
      <c r="Q270">
        <v>583.87875204514899</v>
      </c>
      <c r="R270">
        <v>80.556277420395105</v>
      </c>
      <c r="S270" s="2">
        <f>(Table2[[#This Row],[Close Price]]-Table2[[#This Row],[20D EMA]])/Table2[[#This Row],[20D EMA]]</f>
        <v>0.12291338582677158</v>
      </c>
      <c r="T270" s="2">
        <f>(Table2[[#This Row],[Close Price]]-Table2[[#This Row],[50D EMA]])/Table2[[#This Row],[50D EMA]]</f>
        <v>0.15051559493391714</v>
      </c>
      <c r="U270" s="2">
        <f>(Table2[[#This Row],[Close Price]]-Table2[[#This Row],[200D EMA]])/Table2[[#This Row],[200D EMA]]</f>
        <v>0.22122957463754853</v>
      </c>
      <c r="V270">
        <v>2.0847827743119001</v>
      </c>
      <c r="W270">
        <v>689.1</v>
      </c>
      <c r="X270">
        <v>718</v>
      </c>
      <c r="Y270">
        <v>656</v>
      </c>
      <c r="Z270">
        <v>718</v>
      </c>
      <c r="AA270">
        <v>549.29999999999995</v>
      </c>
      <c r="AB270">
        <v>718</v>
      </c>
      <c r="AC270" s="2">
        <f>(Table2[[#This Row],[Close Price]]/Table2[[#This Row],[Day Low]])-1</f>
        <v>3.475547815991864E-2</v>
      </c>
      <c r="AD270" s="2">
        <f>(Table2[[#This Row],[Day High]]/Table2[[#This Row],[Close Price]])-1</f>
        <v>6.9420096767407458E-3</v>
      </c>
      <c r="AE270" s="2">
        <f>(Table2[[#This Row],[Close Price]]/Table2[[#This Row],[Current Week Low]])-1</f>
        <v>8.6966463414634099E-2</v>
      </c>
      <c r="AF270" s="2">
        <f>(Table2[[#This Row],[Current Week High]]/Table2[[#This Row],[Close Price]])-1</f>
        <v>6.9420096767407458E-3</v>
      </c>
      <c r="AG270" s="2">
        <f>(Table2[[#This Row],[Close Price]]/Table2[[#This Row],[Current Month Low]])-1</f>
        <v>0.2981066812306572</v>
      </c>
      <c r="AH270" s="2">
        <f>(Table2[[#This Row],[Current Month High]]/Table2[[#This Row],[Close Price]])-1</f>
        <v>6.9420096767407458E-3</v>
      </c>
      <c r="AI270">
        <v>18.035200897552699</v>
      </c>
      <c r="AJ270">
        <v>89.893475366178393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</v>
      </c>
      <c r="AM270">
        <v>0</v>
      </c>
      <c r="AN270">
        <v>19.07</v>
      </c>
      <c r="AO270" t="s">
        <v>10340</v>
      </c>
      <c r="AP270">
        <v>8.8864584616341002E-2</v>
      </c>
      <c r="AQ270">
        <f>(Table2[[#This Row],[Sharpe Ratio]]-AVERAGE(Table2[Sharpe Ratio]))/_xlfn.STDEV.P(Table2[Sharpe Ratio])</f>
        <v>0.27039209057277241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2.5325027500005826</v>
      </c>
      <c r="AS270">
        <f>_xlfn.RANK.AVG(Table2[[#This Row],[1Y Return vs Nifty Z-Score]],Table2[1Y Return vs Nifty Z-Score])</f>
        <v>241</v>
      </c>
      <c r="AT270">
        <f>_xlfn.RANK.AVG(Table2[[#This Row],[6M Return vs Nifty Z-Score]],Table2[6M Return vs Nifty Z-Score])</f>
        <v>377</v>
      </c>
      <c r="AU270">
        <f>_xlfn.RANK.AVG(Table2[[#This Row],[Sharpe Ratio Z-Score]],Table2[Sharpe Ratio Z-Score])</f>
        <v>269</v>
      </c>
      <c r="AV270">
        <f>(Table2[[#This Row],[Rank 1Y]]+Table2[[#This Row],[Rank 6M]]+Table2[[#This Row],[Rank Sharpe]])/3</f>
        <v>295.66666666666669</v>
      </c>
    </row>
    <row r="271" spans="1:48" x14ac:dyDescent="0.3">
      <c r="A271" t="s">
        <v>1021</v>
      </c>
      <c r="B271" t="s">
        <v>1022</v>
      </c>
      <c r="C271" t="s">
        <v>10299</v>
      </c>
      <c r="D271" t="s">
        <v>51</v>
      </c>
      <c r="E271">
        <v>13514.8795488</v>
      </c>
      <c r="F271">
        <v>1761.75</v>
      </c>
      <c r="G271">
        <v>42.930753435894196</v>
      </c>
      <c r="H271">
        <f>(Table2[[#This Row],[1Y Return vs Nifty]]-AVERAGE(Table2[1Y Return vs Nifty]))/_xlfn.STDEV.P(Table2[1Y Return vs Nifty])</f>
        <v>0.14180433327585371</v>
      </c>
      <c r="I271">
        <v>17.954261522403701</v>
      </c>
      <c r="J271">
        <f>(Table2[[#This Row],[1M Return vs Nifty]]-AVERAGE(Table2[1M Return vs Nifty]))/_xlfn.STDEV.P(Table2[1M Return vs Nifty])</f>
        <v>1.2393204376781033</v>
      </c>
      <c r="K271">
        <v>1.6851375523030001</v>
      </c>
      <c r="L271">
        <f>(Table2[[#This Row],[6M Return vs Nifty]]-AVERAGE(Table2[6M Return vs Nifty]))/_xlfn.STDEV.P(Table2[6M Return vs Nifty])</f>
        <v>-0.21169221528553595</v>
      </c>
      <c r="M271">
        <v>9.9369782126437993</v>
      </c>
      <c r="N271">
        <f>(Table2[[#This Row],[1W Return vs Nifty]]-AVERAGE(Table2[1W Return vs Nifty]))/_xlfn.STDEV.P(Table2[1W Return vs Nifty])</f>
        <v>2.0930333910370291</v>
      </c>
      <c r="O271">
        <v>1605.63</v>
      </c>
      <c r="P271">
        <v>1522.2974931727799</v>
      </c>
      <c r="Q271">
        <v>1350.40702002542</v>
      </c>
      <c r="R271">
        <v>69.8993047611675</v>
      </c>
      <c r="S271" s="2">
        <f>(Table2[[#This Row],[Close Price]]-Table2[[#This Row],[20D EMA]])/Table2[[#This Row],[20D EMA]]</f>
        <v>9.7232861867304343E-2</v>
      </c>
      <c r="T271" s="2">
        <f>(Table2[[#This Row],[Close Price]]-Table2[[#This Row],[50D EMA]])/Table2[[#This Row],[50D EMA]]</f>
        <v>0.15729678850626758</v>
      </c>
      <c r="U271" s="2">
        <f>(Table2[[#This Row],[Close Price]]-Table2[[#This Row],[200D EMA]])/Table2[[#This Row],[200D EMA]]</f>
        <v>0.30460666589754315</v>
      </c>
      <c r="V271">
        <v>3.1303591949054499</v>
      </c>
      <c r="W271">
        <v>1736</v>
      </c>
      <c r="X271">
        <v>1809.65</v>
      </c>
      <c r="Y271">
        <v>1605</v>
      </c>
      <c r="Z271">
        <v>1900</v>
      </c>
      <c r="AA271">
        <v>1452</v>
      </c>
      <c r="AB271">
        <v>1900</v>
      </c>
      <c r="AC271" s="2">
        <f>(Table2[[#This Row],[Close Price]]/Table2[[#This Row],[Day Low]])-1</f>
        <v>1.4832949308755783E-2</v>
      </c>
      <c r="AD271" s="2">
        <f>(Table2[[#This Row],[Day High]]/Table2[[#This Row],[Close Price]])-1</f>
        <v>2.7188874698453214E-2</v>
      </c>
      <c r="AE271" s="2">
        <f>(Table2[[#This Row],[Close Price]]/Table2[[#This Row],[Current Week Low]])-1</f>
        <v>9.7663551401869109E-2</v>
      </c>
      <c r="AF271" s="2">
        <f>(Table2[[#This Row],[Current Week High]]/Table2[[#This Row],[Close Price]])-1</f>
        <v>7.8473109124450158E-2</v>
      </c>
      <c r="AG271" s="2">
        <f>(Table2[[#This Row],[Close Price]]/Table2[[#This Row],[Current Month Low]])-1</f>
        <v>0.21332644628099184</v>
      </c>
      <c r="AH271" s="2">
        <f>(Table2[[#This Row],[Current Month High]]/Table2[[#This Row],[Close Price]])-1</f>
        <v>7.8473109124450158E-2</v>
      </c>
      <c r="AI271">
        <v>7.8473109124450096</v>
      </c>
      <c r="AJ271">
        <v>84.669811320754704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0.14000000000000001</v>
      </c>
      <c r="AM271" t="s">
        <v>10340</v>
      </c>
      <c r="AN271">
        <v>7.47</v>
      </c>
      <c r="AO271" t="s">
        <v>10340</v>
      </c>
      <c r="AP271">
        <v>9.7524801401771E-2</v>
      </c>
      <c r="AQ271">
        <f>(Table2[[#This Row],[Sharpe Ratio]]-AVERAGE(Table2[Sharpe Ratio]))/_xlfn.STDEV.P(Table2[Sharpe Ratio])</f>
        <v>0.36954518883711085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3.6320111355425611</v>
      </c>
      <c r="AS271">
        <f>_xlfn.RANK.AVG(Table2[[#This Row],[1Y Return vs Nifty Z-Score]],Table2[1Y Return vs Nifty Z-Score])</f>
        <v>253</v>
      </c>
      <c r="AT271">
        <f>_xlfn.RANK.AVG(Table2[[#This Row],[6M Return vs Nifty Z-Score]],Table2[6M Return vs Nifty Z-Score])</f>
        <v>388</v>
      </c>
      <c r="AU271">
        <f>_xlfn.RANK.AVG(Table2[[#This Row],[Sharpe Ratio Z-Score]],Table2[Sharpe Ratio Z-Score])</f>
        <v>247</v>
      </c>
      <c r="AV271">
        <f>(Table2[[#This Row],[Rank 1Y]]+Table2[[#This Row],[Rank 6M]]+Table2[[#This Row],[Rank Sharpe]])/3</f>
        <v>296</v>
      </c>
    </row>
    <row r="272" spans="1:48" x14ac:dyDescent="0.3">
      <c r="A272" t="s">
        <v>240</v>
      </c>
      <c r="B272" t="s">
        <v>241</v>
      </c>
      <c r="C272" t="s">
        <v>10296</v>
      </c>
      <c r="D272" t="s">
        <v>27</v>
      </c>
      <c r="E272">
        <v>111101.50772415999</v>
      </c>
      <c r="F272">
        <v>15.94</v>
      </c>
      <c r="G272">
        <v>83.402248901938506</v>
      </c>
      <c r="H272">
        <f>(Table2[[#This Row],[1Y Return vs Nifty]]-AVERAGE(Table2[1Y Return vs Nifty]))/_xlfn.STDEV.P(Table2[1Y Return vs Nifty])</f>
        <v>0.7575866707967448</v>
      </c>
      <c r="I272">
        <v>3.8437334468430798E-2</v>
      </c>
      <c r="J272">
        <f>(Table2[[#This Row],[1M Return vs Nifty]]-AVERAGE(Table2[1M Return vs Nifty]))/_xlfn.STDEV.P(Table2[1M Return vs Nifty])</f>
        <v>-0.31023821640451932</v>
      </c>
      <c r="K272">
        <v>-8.4671377566500503</v>
      </c>
      <c r="L272">
        <f>(Table2[[#This Row],[6M Return vs Nifty]]-AVERAGE(Table2[6M Return vs Nifty]))/_xlfn.STDEV.P(Table2[6M Return vs Nifty])</f>
        <v>-0.5536875208290386</v>
      </c>
      <c r="M272">
        <v>-0.80667246553328198</v>
      </c>
      <c r="N272">
        <f>(Table2[[#This Row],[1W Return vs Nifty]]-AVERAGE(Table2[1W Return vs Nifty]))/_xlfn.STDEV.P(Table2[1W Return vs Nifty])</f>
        <v>-0.16308748043133608</v>
      </c>
      <c r="O272">
        <v>15.92</v>
      </c>
      <c r="P272">
        <v>15.8581343750502</v>
      </c>
      <c r="Q272">
        <v>14.259734486542399</v>
      </c>
      <c r="R272">
        <v>52.2055409629954</v>
      </c>
      <c r="S272" s="2">
        <f>(Table2[[#This Row],[Close Price]]-Table2[[#This Row],[20D EMA]])/Table2[[#This Row],[20D EMA]]</f>
        <v>1.256281407035149E-3</v>
      </c>
      <c r="T272" s="2">
        <f>(Table2[[#This Row],[Close Price]]-Table2[[#This Row],[50D EMA]])/Table2[[#This Row],[50D EMA]]</f>
        <v>5.1623742751605957E-3</v>
      </c>
      <c r="U272" s="2">
        <f>(Table2[[#This Row],[Close Price]]-Table2[[#This Row],[200D EMA]])/Table2[[#This Row],[200D EMA]]</f>
        <v>0.11783287515229321</v>
      </c>
      <c r="V272">
        <v>0.38690759576096001</v>
      </c>
      <c r="W272">
        <v>15.86</v>
      </c>
      <c r="X272">
        <v>16.100000000000001</v>
      </c>
      <c r="Y272">
        <v>15.72</v>
      </c>
      <c r="Z272">
        <v>16.29</v>
      </c>
      <c r="AA272">
        <v>15.05</v>
      </c>
      <c r="AB272">
        <v>16.420000000000002</v>
      </c>
      <c r="AC272" s="2">
        <f>(Table2[[#This Row],[Close Price]]/Table2[[#This Row],[Day Low]])-1</f>
        <v>5.0441361916770955E-3</v>
      </c>
      <c r="AD272" s="2">
        <f>(Table2[[#This Row],[Day High]]/Table2[[#This Row],[Close Price]])-1</f>
        <v>1.0037641154328814E-2</v>
      </c>
      <c r="AE272" s="2">
        <f>(Table2[[#This Row],[Close Price]]/Table2[[#This Row],[Current Week Low]])-1</f>
        <v>1.3994910941475647E-2</v>
      </c>
      <c r="AF272" s="2">
        <f>(Table2[[#This Row],[Current Week High]]/Table2[[#This Row],[Close Price]])-1</f>
        <v>2.1957340025094085E-2</v>
      </c>
      <c r="AG272" s="2">
        <f>(Table2[[#This Row],[Close Price]]/Table2[[#This Row],[Current Month Low]])-1</f>
        <v>5.9136212624584683E-2</v>
      </c>
      <c r="AH272" s="2">
        <f>(Table2[[#This Row],[Current Month High]]/Table2[[#This Row],[Close Price]])-1</f>
        <v>3.0112923462986441E-2</v>
      </c>
      <c r="AI272">
        <v>20.3262233375156</v>
      </c>
      <c r="AJ272">
        <v>112.533333333333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-0.06</v>
      </c>
      <c r="AM272" t="s">
        <v>10339</v>
      </c>
      <c r="AN272">
        <v>-1.1200000000000001</v>
      </c>
      <c r="AO272" t="s">
        <v>10339</v>
      </c>
      <c r="AP272">
        <v>9.0985578101690001E-2</v>
      </c>
      <c r="AQ272">
        <f>(Table2[[#This Row],[Sharpe Ratio]]-AVERAGE(Table2[Sharpe Ratio]))/_xlfn.STDEV.P(Table2[Sharpe Ratio])</f>
        <v>0.29467590247741732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2.5249355609268165E-2</v>
      </c>
      <c r="AS272">
        <f>_xlfn.RANK.AVG(Table2[[#This Row],[1Y Return vs Nifty Z-Score]],Table2[1Y Return vs Nifty Z-Score])</f>
        <v>128</v>
      </c>
      <c r="AT272">
        <f>_xlfn.RANK.AVG(Table2[[#This Row],[6M Return vs Nifty Z-Score]],Table2[6M Return vs Nifty Z-Score])</f>
        <v>500</v>
      </c>
      <c r="AU272">
        <f>_xlfn.RANK.AVG(Table2[[#This Row],[Sharpe Ratio Z-Score]],Table2[Sharpe Ratio Z-Score])</f>
        <v>264</v>
      </c>
      <c r="AV272">
        <f>(Table2[[#This Row],[Rank 1Y]]+Table2[[#This Row],[Rank 6M]]+Table2[[#This Row],[Rank Sharpe]])/3</f>
        <v>297.33333333333331</v>
      </c>
    </row>
    <row r="273" spans="1:48" x14ac:dyDescent="0.3">
      <c r="A273" t="s">
        <v>49</v>
      </c>
      <c r="B273" t="s">
        <v>50</v>
      </c>
      <c r="C273" t="s">
        <v>10299</v>
      </c>
      <c r="D273" t="s">
        <v>51</v>
      </c>
      <c r="E273">
        <v>423806.53242594999</v>
      </c>
      <c r="F273">
        <v>1764.65</v>
      </c>
      <c r="G273">
        <v>27.424126380141999</v>
      </c>
      <c r="H273">
        <f>(Table2[[#This Row],[1Y Return vs Nifty]]-AVERAGE(Table2[1Y Return vs Nifty]))/_xlfn.STDEV.P(Table2[1Y Return vs Nifty])</f>
        <v>-9.4132267175868437E-2</v>
      </c>
      <c r="I273">
        <v>11.969696735930601</v>
      </c>
      <c r="J273">
        <f>(Table2[[#This Row],[1M Return vs Nifty]]-AVERAGE(Table2[1M Return vs Nifty]))/_xlfn.STDEV.P(Table2[1M Return vs Nifty])</f>
        <v>0.72170907587190991</v>
      </c>
      <c r="K273">
        <v>2.0244479340645101</v>
      </c>
      <c r="L273">
        <f>(Table2[[#This Row],[6M Return vs Nifty]]-AVERAGE(Table2[6M Return vs Nifty]))/_xlfn.STDEV.P(Table2[6M Return vs Nifty])</f>
        <v>-0.20026201327138499</v>
      </c>
      <c r="M273">
        <v>-1.5130913462179201</v>
      </c>
      <c r="N273">
        <f>(Table2[[#This Row],[1W Return vs Nifty]]-AVERAGE(Table2[1W Return vs Nifty]))/_xlfn.STDEV.P(Table2[1W Return vs Nifty])</f>
        <v>-0.3114324358336234</v>
      </c>
      <c r="O273">
        <v>1713.1</v>
      </c>
      <c r="P273">
        <v>1643.0840929993401</v>
      </c>
      <c r="Q273">
        <v>1472.7367859537401</v>
      </c>
      <c r="R273">
        <v>81.261531842654307</v>
      </c>
      <c r="S273" s="2">
        <f>(Table2[[#This Row],[Close Price]]-Table2[[#This Row],[20D EMA]])/Table2[[#This Row],[20D EMA]]</f>
        <v>3.0091646722316377E-2</v>
      </c>
      <c r="T273" s="2">
        <f>(Table2[[#This Row],[Close Price]]-Table2[[#This Row],[50D EMA]])/Table2[[#This Row],[50D EMA]]</f>
        <v>7.3986418296308601E-2</v>
      </c>
      <c r="U273" s="2">
        <f>(Table2[[#This Row],[Close Price]]-Table2[[#This Row],[200D EMA]])/Table2[[#This Row],[200D EMA]]</f>
        <v>0.19821139583827116</v>
      </c>
      <c r="V273">
        <v>0.68148353440298803</v>
      </c>
      <c r="W273">
        <v>1757.3</v>
      </c>
      <c r="X273">
        <v>1771.95</v>
      </c>
      <c r="Y273">
        <v>1740.65</v>
      </c>
      <c r="Z273">
        <v>1771.95</v>
      </c>
      <c r="AA273">
        <v>1681.3</v>
      </c>
      <c r="AB273">
        <v>1771.95</v>
      </c>
      <c r="AC273" s="2">
        <f>(Table2[[#This Row],[Close Price]]/Table2[[#This Row],[Day Low]])-1</f>
        <v>4.1825527798327045E-3</v>
      </c>
      <c r="AD273" s="2">
        <f>(Table2[[#This Row],[Day High]]/Table2[[#This Row],[Close Price]])-1</f>
        <v>4.1367976652593175E-3</v>
      </c>
      <c r="AE273" s="2">
        <f>(Table2[[#This Row],[Close Price]]/Table2[[#This Row],[Current Week Low]])-1</f>
        <v>1.3787952776261658E-2</v>
      </c>
      <c r="AF273" s="2">
        <f>(Table2[[#This Row],[Current Week High]]/Table2[[#This Row],[Close Price]])-1</f>
        <v>4.1367976652593175E-3</v>
      </c>
      <c r="AG273" s="2">
        <f>(Table2[[#This Row],[Close Price]]/Table2[[#This Row],[Current Month Low]])-1</f>
        <v>4.9574733836911911E-2</v>
      </c>
      <c r="AH273" s="2">
        <f>(Table2[[#This Row],[Current Month High]]/Table2[[#This Row],[Close Price]])-1</f>
        <v>4.1367976652593175E-3</v>
      </c>
      <c r="AI273">
        <v>0.41367976652593103</v>
      </c>
      <c r="AJ273">
        <v>65.175270276594702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0.01</v>
      </c>
      <c r="AM273" t="s">
        <v>10340</v>
      </c>
      <c r="AN273">
        <v>1.91</v>
      </c>
      <c r="AO273" t="s">
        <v>10340</v>
      </c>
      <c r="AP273">
        <v>0.11956730461229501</v>
      </c>
      <c r="AQ273">
        <f>(Table2[[#This Row],[Sharpe Ratio]]-AVERAGE(Table2[Sharpe Ratio]))/_xlfn.STDEV.P(Table2[Sharpe Ratio])</f>
        <v>0.6219156018390255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0.73779796143005849</v>
      </c>
      <c r="AS273">
        <f>_xlfn.RANK.AVG(Table2[[#This Row],[1Y Return vs Nifty Z-Score]],Table2[1Y Return vs Nifty Z-Score])</f>
        <v>321</v>
      </c>
      <c r="AT273">
        <f>_xlfn.RANK.AVG(Table2[[#This Row],[6M Return vs Nifty Z-Score]],Table2[6M Return vs Nifty Z-Score])</f>
        <v>380</v>
      </c>
      <c r="AU273">
        <f>_xlfn.RANK.AVG(Table2[[#This Row],[Sharpe Ratio Z-Score]],Table2[Sharpe Ratio Z-Score])</f>
        <v>194</v>
      </c>
      <c r="AV273">
        <f>(Table2[[#This Row],[Rank 1Y]]+Table2[[#This Row],[Rank 6M]]+Table2[[#This Row],[Rank Sharpe]])/3</f>
        <v>298.33333333333331</v>
      </c>
    </row>
    <row r="274" spans="1:48" x14ac:dyDescent="0.3">
      <c r="A274" t="s">
        <v>476</v>
      </c>
      <c r="B274" t="s">
        <v>477</v>
      </c>
      <c r="C274" t="s">
        <v>10295</v>
      </c>
      <c r="D274" t="s">
        <v>34</v>
      </c>
      <c r="E274">
        <v>44718.874530285</v>
      </c>
      <c r="F274">
        <v>63.05</v>
      </c>
      <c r="G274">
        <v>37.113022394558499</v>
      </c>
      <c r="H274">
        <f>(Table2[[#This Row],[1Y Return vs Nifty]]-AVERAGE(Table2[1Y Return vs Nifty]))/_xlfn.STDEV.P(Table2[1Y Return vs Nifty])</f>
        <v>5.3286328728499303E-2</v>
      </c>
      <c r="I274">
        <v>-4.7835774788877297</v>
      </c>
      <c r="J274">
        <f>(Table2[[#This Row],[1M Return vs Nifty]]-AVERAGE(Table2[1M Return vs Nifty]))/_xlfn.STDEV.P(Table2[1M Return vs Nifty])</f>
        <v>-0.72729939683195244</v>
      </c>
      <c r="K274">
        <v>-7.9233687465760596</v>
      </c>
      <c r="L274">
        <f>(Table2[[#This Row],[6M Return vs Nifty]]-AVERAGE(Table2[6M Return vs Nifty]))/_xlfn.STDEV.P(Table2[6M Return vs Nifty])</f>
        <v>-0.535369809470153</v>
      </c>
      <c r="M274">
        <v>1.78549793227975</v>
      </c>
      <c r="N274">
        <f>(Table2[[#This Row],[1W Return vs Nifty]]-AVERAGE(Table2[1W Return vs Nifty]))/_xlfn.STDEV.P(Table2[1W Return vs Nifty])</f>
        <v>0.38125725974042207</v>
      </c>
      <c r="O274">
        <v>63.24</v>
      </c>
      <c r="P274">
        <v>64.256990964792394</v>
      </c>
      <c r="Q274">
        <v>58.256518418884198</v>
      </c>
      <c r="R274">
        <v>53.502976912821097</v>
      </c>
      <c r="S274" s="2">
        <f>(Table2[[#This Row],[Close Price]]-Table2[[#This Row],[20D EMA]])/Table2[[#This Row],[20D EMA]]</f>
        <v>-3.0044275774826824E-3</v>
      </c>
      <c r="T274" s="2">
        <f>(Table2[[#This Row],[Close Price]]-Table2[[#This Row],[50D EMA]])/Table2[[#This Row],[50D EMA]]</f>
        <v>-1.8783807748696625E-2</v>
      </c>
      <c r="U274" s="2">
        <f>(Table2[[#This Row],[Close Price]]-Table2[[#This Row],[200D EMA]])/Table2[[#This Row],[200D EMA]]</f>
        <v>8.2282321553255808E-2</v>
      </c>
      <c r="V274">
        <v>0.431868168009021</v>
      </c>
      <c r="W274">
        <v>62.73</v>
      </c>
      <c r="X274">
        <v>63.64</v>
      </c>
      <c r="Y274">
        <v>61.3</v>
      </c>
      <c r="Z274">
        <v>63.64</v>
      </c>
      <c r="AA274">
        <v>59.71</v>
      </c>
      <c r="AB274">
        <v>67.5</v>
      </c>
      <c r="AC274" s="2">
        <f>(Table2[[#This Row],[Close Price]]/Table2[[#This Row],[Day Low]])-1</f>
        <v>5.1012274828630133E-3</v>
      </c>
      <c r="AD274" s="2">
        <f>(Table2[[#This Row],[Day High]]/Table2[[#This Row],[Close Price]])-1</f>
        <v>9.3576526566216955E-3</v>
      </c>
      <c r="AE274" s="2">
        <f>(Table2[[#This Row],[Close Price]]/Table2[[#This Row],[Current Week Low]])-1</f>
        <v>2.8548123980424167E-2</v>
      </c>
      <c r="AF274" s="2">
        <f>(Table2[[#This Row],[Current Week High]]/Table2[[#This Row],[Close Price]])-1</f>
        <v>9.3576526566216955E-3</v>
      </c>
      <c r="AG274" s="2">
        <f>(Table2[[#This Row],[Close Price]]/Table2[[#This Row],[Current Month Low]])-1</f>
        <v>5.5937028973371161E-2</v>
      </c>
      <c r="AH274" s="2">
        <f>(Table2[[#This Row],[Current Month High]]/Table2[[#This Row],[Close Price]])-1</f>
        <v>7.0578905630451994E-2</v>
      </c>
      <c r="AI274">
        <v>16.574147501982502</v>
      </c>
      <c r="AJ274">
        <v>67.019867549668803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-0.12</v>
      </c>
      <c r="AM274" t="s">
        <v>10339</v>
      </c>
      <c r="AN274">
        <v>-3.76</v>
      </c>
      <c r="AO274" t="s">
        <v>10339</v>
      </c>
      <c r="AP274">
        <v>0.145812491824483</v>
      </c>
      <c r="AQ274">
        <f>(Table2[[#This Row],[Sharpe Ratio]]-AVERAGE(Table2[Sharpe Ratio]))/_xlfn.STDEV.P(Table2[Sharpe Ratio])</f>
        <v>0.92240364862720137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273</v>
      </c>
      <c r="AT274">
        <f>_xlfn.RANK.AVG(Table2[[#This Row],[6M Return vs Nifty Z-Score]],Table2[6M Return vs Nifty Z-Score])</f>
        <v>492</v>
      </c>
      <c r="AU274">
        <f>_xlfn.RANK.AVG(Table2[[#This Row],[Sharpe Ratio Z-Score]],Table2[Sharpe Ratio Z-Score])</f>
        <v>131</v>
      </c>
      <c r="AV274">
        <f>(Table2[[#This Row],[Rank 1Y]]+Table2[[#This Row],[Rank 6M]]+Table2[[#This Row],[Rank Sharpe]])/3</f>
        <v>298.66666666666669</v>
      </c>
    </row>
    <row r="275" spans="1:48" x14ac:dyDescent="0.3">
      <c r="A275" t="s">
        <v>376</v>
      </c>
      <c r="B275" t="s">
        <v>377</v>
      </c>
      <c r="C275" t="s">
        <v>10304</v>
      </c>
      <c r="D275" t="s">
        <v>86</v>
      </c>
      <c r="E275">
        <v>64553.555632629999</v>
      </c>
      <c r="F275">
        <v>314.05</v>
      </c>
      <c r="G275">
        <v>71.926770737718599</v>
      </c>
      <c r="H275">
        <f>(Table2[[#This Row],[1Y Return vs Nifty]]-AVERAGE(Table2[1Y Return vs Nifty]))/_xlfn.STDEV.P(Table2[1Y Return vs Nifty])</f>
        <v>0.58298485075621764</v>
      </c>
      <c r="I275">
        <v>-3.2414834231119101</v>
      </c>
      <c r="J275">
        <f>(Table2[[#This Row],[1M Return vs Nifty]]-AVERAGE(Table2[1M Return vs Nifty]))/_xlfn.STDEV.P(Table2[1M Return vs Nifty])</f>
        <v>-0.59392204480669908</v>
      </c>
      <c r="K275">
        <v>22.4167987624656</v>
      </c>
      <c r="L275">
        <f>(Table2[[#This Row],[6M Return vs Nifty]]-AVERAGE(Table2[6M Return vs Nifty]))/_xlfn.STDEV.P(Table2[6M Return vs Nifty])</f>
        <v>0.48668628551628157</v>
      </c>
      <c r="M275">
        <v>-3.4507231591324299</v>
      </c>
      <c r="N275">
        <f>(Table2[[#This Row],[1W Return vs Nifty]]-AVERAGE(Table2[1W Return vs Nifty]))/_xlfn.STDEV.P(Table2[1W Return vs Nifty])</f>
        <v>-0.71832686169364657</v>
      </c>
      <c r="O275">
        <v>320.27</v>
      </c>
      <c r="P275">
        <v>316.02498665925998</v>
      </c>
      <c r="Q275">
        <v>256.297875632461</v>
      </c>
      <c r="R275">
        <v>37.379104688515902</v>
      </c>
      <c r="S275" s="2">
        <f>(Table2[[#This Row],[Close Price]]-Table2[[#This Row],[20D EMA]])/Table2[[#This Row],[20D EMA]]</f>
        <v>-1.9421113435538671E-2</v>
      </c>
      <c r="T275" s="2">
        <f>(Table2[[#This Row],[Close Price]]-Table2[[#This Row],[50D EMA]])/Table2[[#This Row],[50D EMA]]</f>
        <v>-6.2494636267144636E-3</v>
      </c>
      <c r="U275" s="2">
        <f>(Table2[[#This Row],[Close Price]]-Table2[[#This Row],[200D EMA]])/Table2[[#This Row],[200D EMA]]</f>
        <v>0.22533204469613835</v>
      </c>
      <c r="V275">
        <v>0.26380676146960502</v>
      </c>
      <c r="W275">
        <v>310.60000000000002</v>
      </c>
      <c r="X275">
        <v>318</v>
      </c>
      <c r="Y275">
        <v>310.5</v>
      </c>
      <c r="Z275">
        <v>318</v>
      </c>
      <c r="AA275">
        <v>309.05</v>
      </c>
      <c r="AB275">
        <v>342</v>
      </c>
      <c r="AC275" s="2">
        <f>(Table2[[#This Row],[Close Price]]/Table2[[#This Row],[Day Low]])-1</f>
        <v>1.1107533805537528E-2</v>
      </c>
      <c r="AD275" s="2">
        <f>(Table2[[#This Row],[Day High]]/Table2[[#This Row],[Close Price]])-1</f>
        <v>1.257761502945387E-2</v>
      </c>
      <c r="AE275" s="2">
        <f>(Table2[[#This Row],[Close Price]]/Table2[[#This Row],[Current Week Low]])-1</f>
        <v>1.143317230273766E-2</v>
      </c>
      <c r="AF275" s="2">
        <f>(Table2[[#This Row],[Current Week High]]/Table2[[#This Row],[Close Price]])-1</f>
        <v>1.257761502945387E-2</v>
      </c>
      <c r="AG275" s="2">
        <f>(Table2[[#This Row],[Close Price]]/Table2[[#This Row],[Current Month Low]])-1</f>
        <v>1.6178611875101057E-2</v>
      </c>
      <c r="AH275" s="2">
        <f>(Table2[[#This Row],[Current Month High]]/Table2[[#This Row],[Close Price]])-1</f>
        <v>8.8998567107148485E-2</v>
      </c>
      <c r="AI275">
        <v>14.933927718516101</v>
      </c>
      <c r="AJ275">
        <v>120.850914205344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0.04</v>
      </c>
      <c r="AM275" t="s">
        <v>10340</v>
      </c>
      <c r="AN275">
        <v>-3.64</v>
      </c>
      <c r="AO275" t="s">
        <v>10339</v>
      </c>
      <c r="AQ275">
        <f>(Table2[[#This Row],[Sharpe Ratio]]-AVERAGE(Table2[Sharpe Ratio]))/_xlfn.STDEV.P(Table2[Sharpe Ratio])</f>
        <v>-0.74704189624239536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-0.9896196664702418</v>
      </c>
      <c r="AS275">
        <f>_xlfn.RANK.AVG(Table2[[#This Row],[1Y Return vs Nifty Z-Score]],Table2[1Y Return vs Nifty Z-Score])</f>
        <v>155</v>
      </c>
      <c r="AT275">
        <f>_xlfn.RANK.AVG(Table2[[#This Row],[6M Return vs Nifty Z-Score]],Table2[6M Return vs Nifty Z-Score])</f>
        <v>192</v>
      </c>
      <c r="AU275">
        <f>_xlfn.RANK.AVG(Table2[[#This Row],[Sharpe Ratio Z-Score]],Table2[Sharpe Ratio Z-Score])</f>
        <v>549.5</v>
      </c>
      <c r="AV275">
        <f>(Table2[[#This Row],[Rank 1Y]]+Table2[[#This Row],[Rank 6M]]+Table2[[#This Row],[Rank Sharpe]])/3</f>
        <v>298.83333333333331</v>
      </c>
    </row>
    <row r="276" spans="1:48" x14ac:dyDescent="0.3">
      <c r="A276" t="s">
        <v>291</v>
      </c>
      <c r="B276" t="s">
        <v>292</v>
      </c>
      <c r="C276" t="s">
        <v>10303</v>
      </c>
      <c r="D276" t="s">
        <v>127</v>
      </c>
      <c r="E276">
        <v>95688.326121150007</v>
      </c>
      <c r="F276">
        <v>7407.6</v>
      </c>
      <c r="G276">
        <v>49.195456196038698</v>
      </c>
      <c r="H276">
        <f>(Table2[[#This Row],[1Y Return vs Nifty]]-AVERAGE(Table2[1Y Return vs Nifty]))/_xlfn.STDEV.P(Table2[1Y Return vs Nifty])</f>
        <v>0.23712310677538931</v>
      </c>
      <c r="I276">
        <v>8.2326069118508105</v>
      </c>
      <c r="J276">
        <f>(Table2[[#This Row],[1M Return vs Nifty]]-AVERAGE(Table2[1M Return vs Nifty]))/_xlfn.STDEV.P(Table2[1M Return vs Nifty])</f>
        <v>0.39848420956145758</v>
      </c>
      <c r="K276">
        <v>29.1703771920217</v>
      </c>
      <c r="L276">
        <f>(Table2[[#This Row],[6M Return vs Nifty]]-AVERAGE(Table2[6M Return vs Nifty]))/_xlfn.STDEV.P(Table2[6M Return vs Nifty])</f>
        <v>0.71419115986609194</v>
      </c>
      <c r="M276">
        <v>1.6664163868659101</v>
      </c>
      <c r="N276">
        <f>(Table2[[#This Row],[1W Return vs Nifty]]-AVERAGE(Table2[1W Return vs Nifty]))/_xlfn.STDEV.P(Table2[1W Return vs Nifty])</f>
        <v>0.35625064252411687</v>
      </c>
      <c r="O276">
        <v>7140.49</v>
      </c>
      <c r="P276">
        <v>6842.8086195812502</v>
      </c>
      <c r="Q276">
        <v>5871.6430561953703</v>
      </c>
      <c r="R276">
        <v>65.137544778321598</v>
      </c>
      <c r="S276" s="2">
        <f>(Table2[[#This Row],[Close Price]]-Table2[[#This Row],[20D EMA]])/Table2[[#This Row],[20D EMA]]</f>
        <v>3.7407796943907293E-2</v>
      </c>
      <c r="T276" s="2">
        <f>(Table2[[#This Row],[Close Price]]-Table2[[#This Row],[50D EMA]])/Table2[[#This Row],[50D EMA]]</f>
        <v>8.2537947766441092E-2</v>
      </c>
      <c r="U276" s="2">
        <f>(Table2[[#This Row],[Close Price]]-Table2[[#This Row],[200D EMA]])/Table2[[#This Row],[200D EMA]]</f>
        <v>0.26158895033375534</v>
      </c>
      <c r="V276">
        <v>0.82414581920524399</v>
      </c>
      <c r="W276">
        <v>7375.05</v>
      </c>
      <c r="X276">
        <v>7433.9</v>
      </c>
      <c r="Y276">
        <v>7361.1</v>
      </c>
      <c r="Z276">
        <v>7463.15</v>
      </c>
      <c r="AA276">
        <v>6782</v>
      </c>
      <c r="AB276">
        <v>7463.15</v>
      </c>
      <c r="AC276" s="2">
        <f>(Table2[[#This Row],[Close Price]]/Table2[[#This Row],[Day Low]])-1</f>
        <v>4.4135293998006642E-3</v>
      </c>
      <c r="AD276" s="2">
        <f>(Table2[[#This Row],[Day High]]/Table2[[#This Row],[Close Price]])-1</f>
        <v>3.5504076893999592E-3</v>
      </c>
      <c r="AE276" s="2">
        <f>(Table2[[#This Row],[Close Price]]/Table2[[#This Row],[Current Week Low]])-1</f>
        <v>6.3169906671556308E-3</v>
      </c>
      <c r="AF276" s="2">
        <f>(Table2[[#This Row],[Current Week High]]/Table2[[#This Row],[Close Price]])-1</f>
        <v>7.4990550245692678E-3</v>
      </c>
      <c r="AG276" s="2">
        <f>(Table2[[#This Row],[Close Price]]/Table2[[#This Row],[Current Month Low]])-1</f>
        <v>9.2244175759363056E-2</v>
      </c>
      <c r="AH276" s="2">
        <f>(Table2[[#This Row],[Current Month High]]/Table2[[#This Row],[Close Price]])-1</f>
        <v>7.4990550245692678E-3</v>
      </c>
      <c r="AI276">
        <v>0.749905502456926</v>
      </c>
      <c r="AJ276">
        <v>86.493120680756704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0.01</v>
      </c>
      <c r="AM276" t="s">
        <v>10340</v>
      </c>
      <c r="AN276">
        <v>2.59</v>
      </c>
      <c r="AO276" t="s">
        <v>10340</v>
      </c>
      <c r="AP276">
        <v>2.363413833329E-3</v>
      </c>
      <c r="AQ276">
        <f>(Table2[[#This Row],[Sharpe Ratio]]-AVERAGE(Table2[Sharpe Ratio]))/_xlfn.STDEV.P(Table2[Sharpe Ratio])</f>
        <v>-0.71998255005493939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0.98606656867211628</v>
      </c>
      <c r="AS276">
        <f>_xlfn.RANK.AVG(Table2[[#This Row],[1Y Return vs Nifty Z-Score]],Table2[1Y Return vs Nifty Z-Score])</f>
        <v>227</v>
      </c>
      <c r="AT276">
        <f>_xlfn.RANK.AVG(Table2[[#This Row],[6M Return vs Nifty Z-Score]],Table2[6M Return vs Nifty Z-Score])</f>
        <v>154</v>
      </c>
      <c r="AU276">
        <f>_xlfn.RANK.AVG(Table2[[#This Row],[Sharpe Ratio Z-Score]],Table2[Sharpe Ratio Z-Score])</f>
        <v>516</v>
      </c>
      <c r="AV276">
        <f>(Table2[[#This Row],[Rank 1Y]]+Table2[[#This Row],[Rank 6M]]+Table2[[#This Row],[Rank Sharpe]])/3</f>
        <v>299</v>
      </c>
    </row>
    <row r="277" spans="1:48" x14ac:dyDescent="0.3">
      <c r="A277" t="s">
        <v>912</v>
      </c>
      <c r="B277" t="s">
        <v>913</v>
      </c>
      <c r="C277" t="s">
        <v>10299</v>
      </c>
      <c r="D277" t="s">
        <v>51</v>
      </c>
      <c r="E277">
        <v>16388.625</v>
      </c>
      <c r="F277">
        <v>6627.75</v>
      </c>
      <c r="G277">
        <v>31.499733720250202</v>
      </c>
      <c r="H277">
        <f>(Table2[[#This Row],[1Y Return vs Nifty]]-AVERAGE(Table2[1Y Return vs Nifty]))/_xlfn.STDEV.P(Table2[1Y Return vs Nifty])</f>
        <v>-3.2121042094878677E-2</v>
      </c>
      <c r="I277">
        <v>3.6190902307106798</v>
      </c>
      <c r="J277">
        <f>(Table2[[#This Row],[1M Return vs Nifty]]-AVERAGE(Table2[1M Return vs Nifty]))/_xlfn.STDEV.P(Table2[1M Return vs Nifty])</f>
        <v>-5.4374606167212933E-4</v>
      </c>
      <c r="K277">
        <v>8.2792688009877597</v>
      </c>
      <c r="L277">
        <f>(Table2[[#This Row],[6M Return vs Nifty]]-AVERAGE(Table2[6M Return vs Nifty]))/_xlfn.STDEV.P(Table2[6M Return vs Nifty])</f>
        <v>1.0441430873481167E-2</v>
      </c>
      <c r="M277">
        <v>-2.3966777133577999</v>
      </c>
      <c r="N277">
        <f>(Table2[[#This Row],[1W Return vs Nifty]]-AVERAGE(Table2[1W Return vs Nifty]))/_xlfn.STDEV.P(Table2[1W Return vs Nifty])</f>
        <v>-0.49698180860859842</v>
      </c>
      <c r="O277">
        <v>6710.73</v>
      </c>
      <c r="P277">
        <v>6569.4961519475901</v>
      </c>
      <c r="Q277">
        <v>5749.0205383377397</v>
      </c>
      <c r="R277">
        <v>39.096931210744401</v>
      </c>
      <c r="S277" s="2">
        <f>(Table2[[#This Row],[Close Price]]-Table2[[#This Row],[20D EMA]])/Table2[[#This Row],[20D EMA]]</f>
        <v>-1.2365271736457817E-2</v>
      </c>
      <c r="T277" s="2">
        <f>(Table2[[#This Row],[Close Price]]-Table2[[#This Row],[50D EMA]])/Table2[[#This Row],[50D EMA]]</f>
        <v>8.8673235671414483E-3</v>
      </c>
      <c r="U277" s="2">
        <f>(Table2[[#This Row],[Close Price]]-Table2[[#This Row],[200D EMA]])/Table2[[#This Row],[200D EMA]]</f>
        <v>0.15284855147105361</v>
      </c>
      <c r="V277">
        <v>0.58534300684012697</v>
      </c>
      <c r="W277">
        <v>6540.8</v>
      </c>
      <c r="X277">
        <v>6671.45</v>
      </c>
      <c r="Y277">
        <v>6520.35</v>
      </c>
      <c r="Z277">
        <v>6705.05</v>
      </c>
      <c r="AA277">
        <v>6464.65</v>
      </c>
      <c r="AB277">
        <v>7250.05</v>
      </c>
      <c r="AC277" s="2">
        <f>(Table2[[#This Row],[Close Price]]/Table2[[#This Row],[Day Low]])-1</f>
        <v>1.3293480919765122E-2</v>
      </c>
      <c r="AD277" s="2">
        <f>(Table2[[#This Row],[Day High]]/Table2[[#This Row],[Close Price]])-1</f>
        <v>6.5934894949266631E-3</v>
      </c>
      <c r="AE277" s="2">
        <f>(Table2[[#This Row],[Close Price]]/Table2[[#This Row],[Current Week Low]])-1</f>
        <v>1.6471508431295856E-2</v>
      </c>
      <c r="AF277" s="2">
        <f>(Table2[[#This Row],[Current Week High]]/Table2[[#This Row],[Close Price]])-1</f>
        <v>1.1663083248462991E-2</v>
      </c>
      <c r="AG277" s="2">
        <f>(Table2[[#This Row],[Close Price]]/Table2[[#This Row],[Current Month Low]])-1</f>
        <v>2.5229517452607597E-2</v>
      </c>
      <c r="AH277" s="2">
        <f>(Table2[[#This Row],[Current Month High]]/Table2[[#This Row],[Close Price]])-1</f>
        <v>9.3893100976953026E-2</v>
      </c>
      <c r="AI277">
        <v>14.2499339896646</v>
      </c>
      <c r="AJ277">
        <v>64.824301807962996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-0.11</v>
      </c>
      <c r="AM277" t="s">
        <v>10339</v>
      </c>
      <c r="AN277">
        <v>-5.85</v>
      </c>
      <c r="AO277" t="s">
        <v>10339</v>
      </c>
      <c r="AP277">
        <v>8.2961790365738003E-2</v>
      </c>
      <c r="AQ277">
        <f>(Table2[[#This Row],[Sharpe Ratio]]-AVERAGE(Table2[Sharpe Ratio]))/_xlfn.STDEV.P(Table2[Sharpe Ratio])</f>
        <v>0.2028094476822514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-0.31639571820941664</v>
      </c>
      <c r="AS277">
        <f>_xlfn.RANK.AVG(Table2[[#This Row],[1Y Return vs Nifty Z-Score]],Table2[1Y Return vs Nifty Z-Score])</f>
        <v>302</v>
      </c>
      <c r="AT277">
        <f>_xlfn.RANK.AVG(Table2[[#This Row],[6M Return vs Nifty Z-Score]],Table2[6M Return vs Nifty Z-Score])</f>
        <v>311</v>
      </c>
      <c r="AU277">
        <f>_xlfn.RANK.AVG(Table2[[#This Row],[Sharpe Ratio Z-Score]],Table2[Sharpe Ratio Z-Score])</f>
        <v>284</v>
      </c>
      <c r="AV277">
        <f>(Table2[[#This Row],[Rank 1Y]]+Table2[[#This Row],[Rank 6M]]+Table2[[#This Row],[Rank Sharpe]])/3</f>
        <v>299</v>
      </c>
    </row>
    <row r="278" spans="1:48" x14ac:dyDescent="0.3">
      <c r="A278" t="s">
        <v>1263</v>
      </c>
      <c r="B278" t="s">
        <v>1264</v>
      </c>
      <c r="C278" t="s">
        <v>10307</v>
      </c>
      <c r="D278" t="s">
        <v>139</v>
      </c>
      <c r="E278">
        <v>8993.5336945050003</v>
      </c>
      <c r="F278">
        <v>627.75</v>
      </c>
      <c r="G278">
        <v>43.162497036735999</v>
      </c>
      <c r="H278">
        <f>(Table2[[#This Row],[1Y Return vs Nifty]]-AVERAGE(Table2[1Y Return vs Nifty]))/_xlfn.STDEV.P(Table2[1Y Return vs Nifty])</f>
        <v>0.14533036102917957</v>
      </c>
      <c r="I278">
        <v>2.7235075438941601</v>
      </c>
      <c r="J278">
        <f>(Table2[[#This Row],[1M Return vs Nifty]]-AVERAGE(Table2[1M Return vs Nifty]))/_xlfn.STDEV.P(Table2[1M Return vs Nifty])</f>
        <v>-7.8003643426463085E-2</v>
      </c>
      <c r="K278">
        <v>15.151142968891</v>
      </c>
      <c r="L278">
        <f>(Table2[[#This Row],[6M Return vs Nifty]]-AVERAGE(Table2[6M Return vs Nifty]))/_xlfn.STDEV.P(Table2[6M Return vs Nifty])</f>
        <v>0.24193128257559479</v>
      </c>
      <c r="M278">
        <v>3.6066818905585798</v>
      </c>
      <c r="N278">
        <f>(Table2[[#This Row],[1W Return vs Nifty]]-AVERAGE(Table2[1W Return vs Nifty]))/_xlfn.STDEV.P(Table2[1W Return vs Nifty])</f>
        <v>0.76369813222729621</v>
      </c>
      <c r="O278">
        <v>587.38</v>
      </c>
      <c r="P278">
        <v>565.54933577820702</v>
      </c>
      <c r="Q278">
        <v>490.76606200417098</v>
      </c>
      <c r="R278">
        <v>70.691406361900704</v>
      </c>
      <c r="S278" s="2">
        <f>(Table2[[#This Row],[Close Price]]-Table2[[#This Row],[20D EMA]])/Table2[[#This Row],[20D EMA]]</f>
        <v>6.8728931866934531E-2</v>
      </c>
      <c r="T278" s="2">
        <f>(Table2[[#This Row],[Close Price]]-Table2[[#This Row],[50D EMA]])/Table2[[#This Row],[50D EMA]]</f>
        <v>0.10998273764428286</v>
      </c>
      <c r="U278" s="2">
        <f>(Table2[[#This Row],[Close Price]]-Table2[[#This Row],[200D EMA]])/Table2[[#This Row],[200D EMA]]</f>
        <v>0.27912267901415078</v>
      </c>
      <c r="V278">
        <v>0.464638675434764</v>
      </c>
      <c r="W278">
        <v>615</v>
      </c>
      <c r="X278">
        <v>634</v>
      </c>
      <c r="Y278">
        <v>581.4</v>
      </c>
      <c r="Z278">
        <v>634</v>
      </c>
      <c r="AA278">
        <v>543.15</v>
      </c>
      <c r="AB278">
        <v>634</v>
      </c>
      <c r="AC278" s="2">
        <f>(Table2[[#This Row],[Close Price]]/Table2[[#This Row],[Day Low]])-1</f>
        <v>2.0731707317073189E-2</v>
      </c>
      <c r="AD278" s="2">
        <f>(Table2[[#This Row],[Day High]]/Table2[[#This Row],[Close Price]])-1</f>
        <v>9.9561927518916349E-3</v>
      </c>
      <c r="AE278" s="2">
        <f>(Table2[[#This Row],[Close Price]]/Table2[[#This Row],[Current Week Low]])-1</f>
        <v>7.9721362229102199E-2</v>
      </c>
      <c r="AF278" s="2">
        <f>(Table2[[#This Row],[Current Week High]]/Table2[[#This Row],[Close Price]])-1</f>
        <v>9.9561927518916349E-3</v>
      </c>
      <c r="AG278" s="2">
        <f>(Table2[[#This Row],[Close Price]]/Table2[[#This Row],[Current Month Low]])-1</f>
        <v>0.15575807787903906</v>
      </c>
      <c r="AH278" s="2">
        <f>(Table2[[#This Row],[Current Month High]]/Table2[[#This Row],[Close Price]])-1</f>
        <v>9.9561927518916349E-3</v>
      </c>
      <c r="AI278">
        <v>11.350059737156499</v>
      </c>
      <c r="AJ278">
        <v>78.718861209964402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0.31</v>
      </c>
      <c r="AM278" t="s">
        <v>10340</v>
      </c>
      <c r="AN278">
        <v>7.69</v>
      </c>
      <c r="AO278" t="s">
        <v>10340</v>
      </c>
      <c r="AP278">
        <v>4.9631846778890001E-2</v>
      </c>
      <c r="AQ278">
        <f>(Table2[[#This Row],[Sharpe Ratio]]-AVERAGE(Table2[Sharpe Ratio]))/_xlfn.STDEV.P(Table2[Sharpe Ratio])</f>
        <v>-0.17879383702669005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0.89416229537891745</v>
      </c>
      <c r="AS278">
        <f>_xlfn.RANK.AVG(Table2[[#This Row],[1Y Return vs Nifty Z-Score]],Table2[1Y Return vs Nifty Z-Score])</f>
        <v>251</v>
      </c>
      <c r="AT278">
        <f>_xlfn.RANK.AVG(Table2[[#This Row],[6M Return vs Nifty Z-Score]],Table2[6M Return vs Nifty Z-Score])</f>
        <v>250</v>
      </c>
      <c r="AU278">
        <f>_xlfn.RANK.AVG(Table2[[#This Row],[Sharpe Ratio Z-Score]],Table2[Sharpe Ratio Z-Score])</f>
        <v>396</v>
      </c>
      <c r="AV278">
        <f>(Table2[[#This Row],[Rank 1Y]]+Table2[[#This Row],[Rank 6M]]+Table2[[#This Row],[Rank Sharpe]])/3</f>
        <v>299</v>
      </c>
    </row>
    <row r="279" spans="1:48" x14ac:dyDescent="0.3">
      <c r="A279" t="s">
        <v>1579</v>
      </c>
      <c r="B279" t="s">
        <v>1580</v>
      </c>
      <c r="C279" t="s">
        <v>10311</v>
      </c>
      <c r="D279" t="s">
        <v>1581</v>
      </c>
      <c r="E279">
        <v>6047.5560659399998</v>
      </c>
      <c r="F279">
        <v>337.05</v>
      </c>
      <c r="G279">
        <v>13.3015256898794</v>
      </c>
      <c r="H279">
        <f>(Table2[[#This Row],[1Y Return vs Nifty]]-AVERAGE(Table2[1Y Return vs Nifty]))/_xlfn.STDEV.P(Table2[1Y Return vs Nifty])</f>
        <v>-0.30901061463452356</v>
      </c>
      <c r="I279">
        <v>-4.2425498184293602</v>
      </c>
      <c r="J279">
        <f>(Table2[[#This Row],[1M Return vs Nifty]]-AVERAGE(Table2[1M Return vs Nifty]))/_xlfn.STDEV.P(Table2[1M Return vs Nifty])</f>
        <v>-0.68050534010494457</v>
      </c>
      <c r="K279">
        <v>2.44917317686251</v>
      </c>
      <c r="L279">
        <f>(Table2[[#This Row],[6M Return vs Nifty]]-AVERAGE(Table2[6M Return vs Nifty]))/_xlfn.STDEV.P(Table2[6M Return vs Nifty])</f>
        <v>-0.18595447779166405</v>
      </c>
      <c r="M279">
        <v>-3.6121092174415601</v>
      </c>
      <c r="N279">
        <f>(Table2[[#This Row],[1W Return vs Nifty]]-AVERAGE(Table2[1W Return vs Nifty]))/_xlfn.STDEV.P(Table2[1W Return vs Nifty])</f>
        <v>-0.75221724638893706</v>
      </c>
      <c r="O279">
        <v>340.81</v>
      </c>
      <c r="P279">
        <v>334.50008248686902</v>
      </c>
      <c r="Q279">
        <v>293.13256716299998</v>
      </c>
      <c r="R279">
        <v>49.050357807838999</v>
      </c>
      <c r="S279" s="2">
        <f>(Table2[[#This Row],[Close Price]]-Table2[[#This Row],[20D EMA]])/Table2[[#This Row],[20D EMA]]</f>
        <v>-1.1032540124996305E-2</v>
      </c>
      <c r="T279" s="2">
        <f>(Table2[[#This Row],[Close Price]]-Table2[[#This Row],[50D EMA]])/Table2[[#This Row],[50D EMA]]</f>
        <v>7.6230699083044053E-3</v>
      </c>
      <c r="U279" s="2">
        <f>(Table2[[#This Row],[Close Price]]-Table2[[#This Row],[200D EMA]])/Table2[[#This Row],[200D EMA]]</f>
        <v>0.1498210630843321</v>
      </c>
      <c r="V279">
        <v>0.42570648207330403</v>
      </c>
      <c r="W279">
        <v>333.9</v>
      </c>
      <c r="X279">
        <v>343.6</v>
      </c>
      <c r="Y279">
        <v>333.9</v>
      </c>
      <c r="Z279">
        <v>349</v>
      </c>
      <c r="AA279">
        <v>306.25</v>
      </c>
      <c r="AB279">
        <v>355.45</v>
      </c>
      <c r="AC279" s="2">
        <f>(Table2[[#This Row],[Close Price]]/Table2[[#This Row],[Day Low]])-1</f>
        <v>9.4339622641510523E-3</v>
      </c>
      <c r="AD279" s="2">
        <f>(Table2[[#This Row],[Day High]]/Table2[[#This Row],[Close Price]])-1</f>
        <v>1.9433318498739194E-2</v>
      </c>
      <c r="AE279" s="2">
        <f>(Table2[[#This Row],[Close Price]]/Table2[[#This Row],[Current Week Low]])-1</f>
        <v>9.4339622641510523E-3</v>
      </c>
      <c r="AF279" s="2">
        <f>(Table2[[#This Row],[Current Week High]]/Table2[[#This Row],[Close Price]])-1</f>
        <v>3.5454680314493281E-2</v>
      </c>
      <c r="AG279" s="2">
        <f>(Table2[[#This Row],[Close Price]]/Table2[[#This Row],[Current Month Low]])-1</f>
        <v>0.10057142857142853</v>
      </c>
      <c r="AH279" s="2">
        <f>(Table2[[#This Row],[Current Month High]]/Table2[[#This Row],[Close Price]])-1</f>
        <v>5.459130692775549E-2</v>
      </c>
      <c r="AI279">
        <v>19.833852544132899</v>
      </c>
      <c r="AJ279">
        <v>65.626535626535599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-0.01</v>
      </c>
      <c r="AM279" t="s">
        <v>10339</v>
      </c>
      <c r="AN279">
        <v>-0.52</v>
      </c>
      <c r="AO279" t="s">
        <v>10339</v>
      </c>
      <c r="AP279">
        <v>0.14206640686451599</v>
      </c>
      <c r="AQ279">
        <f>(Table2[[#This Row],[Sharpe Ratio]]-AVERAGE(Table2[Sharpe Ratio]))/_xlfn.STDEV.P(Table2[Sharpe Ratio])</f>
        <v>0.87951373728374926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-1.0481739416363201</v>
      </c>
      <c r="AS279">
        <f>_xlfn.RANK.AVG(Table2[[#This Row],[1Y Return vs Nifty Z-Score]],Table2[1Y Return vs Nifty Z-Score])</f>
        <v>387</v>
      </c>
      <c r="AT279">
        <f>_xlfn.RANK.AVG(Table2[[#This Row],[6M Return vs Nifty Z-Score]],Table2[6M Return vs Nifty Z-Score])</f>
        <v>372</v>
      </c>
      <c r="AU279">
        <f>_xlfn.RANK.AVG(Table2[[#This Row],[Sharpe Ratio Z-Score]],Table2[Sharpe Ratio Z-Score])</f>
        <v>138</v>
      </c>
      <c r="AV279">
        <f>(Table2[[#This Row],[Rank 1Y]]+Table2[[#This Row],[Rank 6M]]+Table2[[#This Row],[Rank Sharpe]])/3</f>
        <v>299</v>
      </c>
    </row>
    <row r="280" spans="1:48" x14ac:dyDescent="0.3">
      <c r="A280" t="s">
        <v>852</v>
      </c>
      <c r="B280" t="s">
        <v>853</v>
      </c>
      <c r="C280" t="s">
        <v>10293</v>
      </c>
      <c r="D280" t="s">
        <v>173</v>
      </c>
      <c r="E280">
        <v>18142.514485259999</v>
      </c>
      <c r="F280">
        <v>1858.35</v>
      </c>
      <c r="G280">
        <v>59.336665689512998</v>
      </c>
      <c r="H280">
        <f>(Table2[[#This Row],[1Y Return vs Nifty]]-AVERAGE(Table2[1Y Return vs Nifty]))/_xlfn.STDEV.P(Table2[1Y Return vs Nifty])</f>
        <v>0.39142374764051474</v>
      </c>
      <c r="I280">
        <v>7.31660399889582</v>
      </c>
      <c r="J280">
        <f>(Table2[[#This Row],[1M Return vs Nifty]]-AVERAGE(Table2[1M Return vs Nifty]))/_xlfn.STDEV.P(Table2[1M Return vs Nifty])</f>
        <v>0.31925814515912115</v>
      </c>
      <c r="K280">
        <v>10.713940128025699</v>
      </c>
      <c r="L280">
        <f>(Table2[[#This Row],[6M Return vs Nifty]]-AVERAGE(Table2[6M Return vs Nifty]))/_xlfn.STDEV.P(Table2[6M Return vs Nifty])</f>
        <v>9.2457150409185077E-2</v>
      </c>
      <c r="M280">
        <v>1.24247299934961</v>
      </c>
      <c r="N280">
        <f>(Table2[[#This Row],[1W Return vs Nifty]]-AVERAGE(Table2[1W Return vs Nifty]))/_xlfn.STDEV.P(Table2[1W Return vs Nifty])</f>
        <v>0.26722433726278333</v>
      </c>
      <c r="O280">
        <v>1795.82</v>
      </c>
      <c r="P280">
        <v>1696.29837066139</v>
      </c>
      <c r="Q280">
        <v>1435.4701990143501</v>
      </c>
      <c r="R280">
        <v>57.660700937750697</v>
      </c>
      <c r="S280" s="2">
        <f>(Table2[[#This Row],[Close Price]]-Table2[[#This Row],[20D EMA]])/Table2[[#This Row],[20D EMA]]</f>
        <v>3.4819748081656277E-2</v>
      </c>
      <c r="T280" s="2">
        <f>(Table2[[#This Row],[Close Price]]-Table2[[#This Row],[50D EMA]])/Table2[[#This Row],[50D EMA]]</f>
        <v>9.5532503091083965E-2</v>
      </c>
      <c r="U280" s="2">
        <f>(Table2[[#This Row],[Close Price]]-Table2[[#This Row],[200D EMA]])/Table2[[#This Row],[200D EMA]]</f>
        <v>0.29459322894757106</v>
      </c>
      <c r="V280">
        <v>0.43825569035834799</v>
      </c>
      <c r="W280">
        <v>1827.6</v>
      </c>
      <c r="X280">
        <v>1862.6</v>
      </c>
      <c r="Y280">
        <v>1817.9</v>
      </c>
      <c r="Z280">
        <v>1874.95</v>
      </c>
      <c r="AA280">
        <v>1719.15</v>
      </c>
      <c r="AB280">
        <v>1883.55</v>
      </c>
      <c r="AC280" s="2">
        <f>(Table2[[#This Row],[Close Price]]/Table2[[#This Row],[Day Low]])-1</f>
        <v>1.6825344714379575E-2</v>
      </c>
      <c r="AD280" s="2">
        <f>(Table2[[#This Row],[Day High]]/Table2[[#This Row],[Close Price]])-1</f>
        <v>2.2869750047085358E-3</v>
      </c>
      <c r="AE280" s="2">
        <f>(Table2[[#This Row],[Close Price]]/Table2[[#This Row],[Current Week Low]])-1</f>
        <v>2.2250948897079015E-2</v>
      </c>
      <c r="AF280" s="2">
        <f>(Table2[[#This Row],[Current Week High]]/Table2[[#This Row],[Close Price]])-1</f>
        <v>8.9326553125084196E-3</v>
      </c>
      <c r="AG280" s="2">
        <f>(Table2[[#This Row],[Close Price]]/Table2[[#This Row],[Current Month Low]])-1</f>
        <v>8.0970246924352063E-2</v>
      </c>
      <c r="AH280" s="2">
        <f>(Table2[[#This Row],[Current Month High]]/Table2[[#This Row],[Close Price]])-1</f>
        <v>1.3560416498506811E-2</v>
      </c>
      <c r="AI280">
        <v>2.8950413000780202</v>
      </c>
      <c r="AJ280">
        <v>89.869731800766203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0.32</v>
      </c>
      <c r="AM280" t="s">
        <v>10340</v>
      </c>
      <c r="AN280">
        <v>0.68</v>
      </c>
      <c r="AO280" t="s">
        <v>10340</v>
      </c>
      <c r="AP280">
        <v>4.0216863736516999E-2</v>
      </c>
      <c r="AQ280">
        <f>(Table2[[#This Row],[Sharpe Ratio]]-AVERAGE(Table2[Sharpe Ratio]))/_xlfn.STDEV.P(Table2[Sharpe Ratio])</f>
        <v>-0.2865884525527192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0.78377492791888503</v>
      </c>
      <c r="AS280">
        <f>_xlfn.RANK.AVG(Table2[[#This Row],[1Y Return vs Nifty Z-Score]],Table2[1Y Return vs Nifty Z-Score])</f>
        <v>194</v>
      </c>
      <c r="AT280">
        <f>_xlfn.RANK.AVG(Table2[[#This Row],[6M Return vs Nifty Z-Score]],Table2[6M Return vs Nifty Z-Score])</f>
        <v>286</v>
      </c>
      <c r="AU280">
        <f>_xlfn.RANK.AVG(Table2[[#This Row],[Sharpe Ratio Z-Score]],Table2[Sharpe Ratio Z-Score])</f>
        <v>419</v>
      </c>
      <c r="AV280">
        <f>(Table2[[#This Row],[Rank 1Y]]+Table2[[#This Row],[Rank 6M]]+Table2[[#This Row],[Rank Sharpe]])/3</f>
        <v>299.66666666666669</v>
      </c>
    </row>
    <row r="281" spans="1:48" x14ac:dyDescent="0.3">
      <c r="A281" t="s">
        <v>1096</v>
      </c>
      <c r="B281" t="s">
        <v>1097</v>
      </c>
      <c r="C281" t="s">
        <v>10302</v>
      </c>
      <c r="D281" t="s">
        <v>136</v>
      </c>
      <c r="E281">
        <v>11703.99</v>
      </c>
      <c r="F281">
        <v>371.95</v>
      </c>
      <c r="G281">
        <v>76.532324437176797</v>
      </c>
      <c r="H281">
        <f>(Table2[[#This Row],[1Y Return vs Nifty]]-AVERAGE(Table2[1Y Return vs Nifty]))/_xlfn.STDEV.P(Table2[1Y Return vs Nifty])</f>
        <v>0.65305932144163581</v>
      </c>
      <c r="I281">
        <v>-7.79828917401049</v>
      </c>
      <c r="J281">
        <f>(Table2[[#This Row],[1M Return vs Nifty]]-AVERAGE(Table2[1M Return vs Nifty]))/_xlfn.STDEV.P(Table2[1M Return vs Nifty])</f>
        <v>-0.98804501186692195</v>
      </c>
      <c r="K281">
        <v>-19.612966650477301</v>
      </c>
      <c r="L281">
        <f>(Table2[[#This Row],[6M Return vs Nifty]]-AVERAGE(Table2[6M Return vs Nifty]))/_xlfn.STDEV.P(Table2[6M Return vs Nifty])</f>
        <v>-0.92915223608538078</v>
      </c>
      <c r="M281">
        <v>-2.0208184705165402</v>
      </c>
      <c r="N281">
        <f>(Table2[[#This Row],[1W Return vs Nifty]]-AVERAGE(Table2[1W Return vs Nifty]))/_xlfn.STDEV.P(Table2[1W Return vs Nifty])</f>
        <v>-0.41805296887715404</v>
      </c>
      <c r="O281">
        <v>377.7</v>
      </c>
      <c r="P281">
        <v>388.61629442146</v>
      </c>
      <c r="Q281">
        <v>374.42878792662901</v>
      </c>
      <c r="R281">
        <v>41.913937142809097</v>
      </c>
      <c r="S281" s="2">
        <f>(Table2[[#This Row],[Close Price]]-Table2[[#This Row],[20D EMA]])/Table2[[#This Row],[20D EMA]]</f>
        <v>-1.5223722531109346E-2</v>
      </c>
      <c r="T281" s="2">
        <f>(Table2[[#This Row],[Close Price]]-Table2[[#This Row],[50D EMA]])/Table2[[#This Row],[50D EMA]]</f>
        <v>-4.28862470789379E-2</v>
      </c>
      <c r="U281" s="2">
        <f>(Table2[[#This Row],[Close Price]]-Table2[[#This Row],[200D EMA]])/Table2[[#This Row],[200D EMA]]</f>
        <v>-6.6201852169410491E-3</v>
      </c>
      <c r="V281">
        <v>0.48163464588990001</v>
      </c>
      <c r="W281">
        <v>366.35</v>
      </c>
      <c r="X281">
        <v>374</v>
      </c>
      <c r="Y281">
        <v>361</v>
      </c>
      <c r="Z281">
        <v>374</v>
      </c>
      <c r="AA281">
        <v>355.6</v>
      </c>
      <c r="AB281">
        <v>412.35</v>
      </c>
      <c r="AC281" s="2">
        <f>(Table2[[#This Row],[Close Price]]/Table2[[#This Row],[Day Low]])-1</f>
        <v>1.5285928756653355E-2</v>
      </c>
      <c r="AD281" s="2">
        <f>(Table2[[#This Row],[Day High]]/Table2[[#This Row],[Close Price]])-1</f>
        <v>5.5114934803064397E-3</v>
      </c>
      <c r="AE281" s="2">
        <f>(Table2[[#This Row],[Close Price]]/Table2[[#This Row],[Current Week Low]])-1</f>
        <v>3.0332409972299246E-2</v>
      </c>
      <c r="AF281" s="2">
        <f>(Table2[[#This Row],[Current Week High]]/Table2[[#This Row],[Close Price]])-1</f>
        <v>5.5114934803064397E-3</v>
      </c>
      <c r="AG281" s="2">
        <f>(Table2[[#This Row],[Close Price]]/Table2[[#This Row],[Current Month Low]])-1</f>
        <v>4.5978627671541039E-2</v>
      </c>
      <c r="AH281" s="2">
        <f>(Table2[[#This Row],[Current Month High]]/Table2[[#This Row],[Close Price]])-1</f>
        <v>0.1086167495631134</v>
      </c>
      <c r="AI281">
        <v>36.0397902943944</v>
      </c>
      <c r="AJ281">
        <v>105.72455752212301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</v>
      </c>
      <c r="AM281" t="s">
        <v>10341</v>
      </c>
      <c r="AN281">
        <v>-5.92</v>
      </c>
      <c r="AO281" t="s">
        <v>10339</v>
      </c>
      <c r="AP281">
        <v>0.14514772363633899</v>
      </c>
      <c r="AQ281">
        <f>(Table2[[#This Row],[Sharpe Ratio]]-AVERAGE(Table2[Sharpe Ratio]))/_xlfn.STDEV.P(Table2[Sharpe Ratio])</f>
        <v>0.91479254291066281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144</v>
      </c>
      <c r="AT281">
        <f>_xlfn.RANK.AVG(Table2[[#This Row],[6M Return vs Nifty Z-Score]],Table2[6M Return vs Nifty Z-Score])</f>
        <v>625</v>
      </c>
      <c r="AU281">
        <f>_xlfn.RANK.AVG(Table2[[#This Row],[Sharpe Ratio Z-Score]],Table2[Sharpe Ratio Z-Score])</f>
        <v>135</v>
      </c>
      <c r="AV281">
        <f>(Table2[[#This Row],[Rank 1Y]]+Table2[[#This Row],[Rank 6M]]+Table2[[#This Row],[Rank Sharpe]])/3</f>
        <v>301.33333333333331</v>
      </c>
    </row>
    <row r="282" spans="1:48" x14ac:dyDescent="0.3">
      <c r="A282" t="s">
        <v>84</v>
      </c>
      <c r="B282" t="s">
        <v>85</v>
      </c>
      <c r="C282" t="s">
        <v>10304</v>
      </c>
      <c r="D282" t="s">
        <v>86</v>
      </c>
      <c r="E282">
        <v>322411.53823597502</v>
      </c>
      <c r="F282">
        <v>1503.5</v>
      </c>
      <c r="G282">
        <v>47.478891517946401</v>
      </c>
      <c r="H282">
        <f>(Table2[[#This Row],[1Y Return vs Nifty]]-AVERAGE(Table2[1Y Return vs Nifty]))/_xlfn.STDEV.P(Table2[1Y Return vs Nifty])</f>
        <v>0.21100521323551946</v>
      </c>
      <c r="I282">
        <v>1.2539476909106</v>
      </c>
      <c r="J282">
        <f>(Table2[[#This Row],[1M Return vs Nifty]]-AVERAGE(Table2[1M Return vs Nifty]))/_xlfn.STDEV.P(Table2[1M Return vs Nifty])</f>
        <v>-0.20510743524735711</v>
      </c>
      <c r="K282">
        <v>4.1493224779482798</v>
      </c>
      <c r="L282">
        <f>(Table2[[#This Row],[6M Return vs Nifty]]-AVERAGE(Table2[6M Return vs Nifty]))/_xlfn.STDEV.P(Table2[6M Return vs Nifty])</f>
        <v>-0.128682283923789</v>
      </c>
      <c r="M282">
        <v>-2.2585442014522599</v>
      </c>
      <c r="N282">
        <f>(Table2[[#This Row],[1W Return vs Nifty]]-AVERAGE(Table2[1W Return vs Nifty]))/_xlfn.STDEV.P(Table2[1W Return vs Nifty])</f>
        <v>-0.46797435959572797</v>
      </c>
      <c r="O282">
        <v>1505.01</v>
      </c>
      <c r="P282">
        <v>1479.3061041932499</v>
      </c>
      <c r="Q282">
        <v>1281.08335593367</v>
      </c>
      <c r="R282">
        <v>45.276808799580898</v>
      </c>
      <c r="S282" s="2">
        <f>(Table2[[#This Row],[Close Price]]-Table2[[#This Row],[20D EMA]])/Table2[[#This Row],[20D EMA]]</f>
        <v>-1.0033155925874187E-3</v>
      </c>
      <c r="T282" s="2">
        <f>(Table2[[#This Row],[Close Price]]-Table2[[#This Row],[50D EMA]])/Table2[[#This Row],[50D EMA]]</f>
        <v>1.6354894864673338E-2</v>
      </c>
      <c r="U282" s="2">
        <f>(Table2[[#This Row],[Close Price]]-Table2[[#This Row],[200D EMA]])/Table2[[#This Row],[200D EMA]]</f>
        <v>0.17361605943606218</v>
      </c>
      <c r="V282">
        <v>0.45411742269753502</v>
      </c>
      <c r="W282">
        <v>1492.55</v>
      </c>
      <c r="X282">
        <v>1517</v>
      </c>
      <c r="Y282">
        <v>1486.3</v>
      </c>
      <c r="Z282">
        <v>1517</v>
      </c>
      <c r="AA282">
        <v>1452</v>
      </c>
      <c r="AB282">
        <v>1604.95</v>
      </c>
      <c r="AC282" s="2">
        <f>(Table2[[#This Row],[Close Price]]/Table2[[#This Row],[Day Low]])-1</f>
        <v>7.3364376402800247E-3</v>
      </c>
      <c r="AD282" s="2">
        <f>(Table2[[#This Row],[Day High]]/Table2[[#This Row],[Close Price]])-1</f>
        <v>8.9790488859329276E-3</v>
      </c>
      <c r="AE282" s="2">
        <f>(Table2[[#This Row],[Close Price]]/Table2[[#This Row],[Current Week Low]])-1</f>
        <v>1.1572360896185296E-2</v>
      </c>
      <c r="AF282" s="2">
        <f>(Table2[[#This Row],[Current Week High]]/Table2[[#This Row],[Close Price]])-1</f>
        <v>8.9790488859329276E-3</v>
      </c>
      <c r="AG282" s="2">
        <f>(Table2[[#This Row],[Close Price]]/Table2[[#This Row],[Current Month Low]])-1</f>
        <v>3.5468319559228689E-2</v>
      </c>
      <c r="AH282" s="2">
        <f>(Table2[[#This Row],[Current Month High]]/Table2[[#This Row],[Close Price]])-1</f>
        <v>6.7475889590954408E-2</v>
      </c>
      <c r="AI282">
        <v>7.8417026937146597</v>
      </c>
      <c r="AJ282">
        <v>99.271040424121907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-0.02</v>
      </c>
      <c r="AM282" t="s">
        <v>10339</v>
      </c>
      <c r="AN282">
        <v>-5.32</v>
      </c>
      <c r="AO282" t="s">
        <v>10339</v>
      </c>
      <c r="AP282">
        <v>7.4348458758399003E-2</v>
      </c>
      <c r="AQ282">
        <f>(Table2[[#This Row],[Sharpe Ratio]]-AVERAGE(Table2[Sharpe Ratio]))/_xlfn.STDEV.P(Table2[Sharpe Ratio])</f>
        <v>0.10419315014537497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-0.48656571538597959</v>
      </c>
      <c r="AS282">
        <f>_xlfn.RANK.AVG(Table2[[#This Row],[1Y Return vs Nifty Z-Score]],Table2[1Y Return vs Nifty Z-Score])</f>
        <v>236</v>
      </c>
      <c r="AT282">
        <f>_xlfn.RANK.AVG(Table2[[#This Row],[6M Return vs Nifty Z-Score]],Table2[6M Return vs Nifty Z-Score])</f>
        <v>353</v>
      </c>
      <c r="AU282">
        <f>_xlfn.RANK.AVG(Table2[[#This Row],[Sharpe Ratio Z-Score]],Table2[Sharpe Ratio Z-Score])</f>
        <v>320</v>
      </c>
      <c r="AV282">
        <f>(Table2[[#This Row],[Rank 1Y]]+Table2[[#This Row],[Rank 6M]]+Table2[[#This Row],[Rank Sharpe]])/3</f>
        <v>303</v>
      </c>
    </row>
    <row r="283" spans="1:48" x14ac:dyDescent="0.3">
      <c r="A283" t="s">
        <v>701</v>
      </c>
      <c r="B283" t="s">
        <v>702</v>
      </c>
      <c r="C283" t="s">
        <v>10299</v>
      </c>
      <c r="D283" t="s">
        <v>51</v>
      </c>
      <c r="E283">
        <v>24435.524788608</v>
      </c>
      <c r="F283">
        <v>187.53</v>
      </c>
      <c r="G283">
        <v>59.994138805086699</v>
      </c>
      <c r="H283">
        <f>(Table2[[#This Row],[1Y Return vs Nifty]]-AVERAGE(Table2[1Y Return vs Nifty]))/_xlfn.STDEV.P(Table2[1Y Return vs Nifty])</f>
        <v>0.4014273397317632</v>
      </c>
      <c r="I283">
        <v>24.152874014494401</v>
      </c>
      <c r="J283">
        <f>(Table2[[#This Row],[1M Return vs Nifty]]-AVERAGE(Table2[1M Return vs Nifty]))/_xlfn.STDEV.P(Table2[1M Return vs Nifty])</f>
        <v>1.775445012783724</v>
      </c>
      <c r="K283">
        <v>26.7032985419231</v>
      </c>
      <c r="L283">
        <f>(Table2[[#This Row],[6M Return vs Nifty]]-AVERAGE(Table2[6M Return vs Nifty]))/_xlfn.STDEV.P(Table2[6M Return vs Nifty])</f>
        <v>0.63108374886077201</v>
      </c>
      <c r="M283">
        <v>-4.0683851692769402</v>
      </c>
      <c r="N283">
        <f>(Table2[[#This Row],[1W Return vs Nifty]]-AVERAGE(Table2[1W Return vs Nifty]))/_xlfn.STDEV.P(Table2[1W Return vs Nifty])</f>
        <v>-0.84803325241153427</v>
      </c>
      <c r="O283">
        <v>176.93</v>
      </c>
      <c r="P283">
        <v>166.41545936071401</v>
      </c>
      <c r="Q283">
        <v>143.51491268681301</v>
      </c>
      <c r="R283">
        <v>66.624995863859397</v>
      </c>
      <c r="S283" s="2">
        <f>(Table2[[#This Row],[Close Price]]-Table2[[#This Row],[20D EMA]])/Table2[[#This Row],[20D EMA]]</f>
        <v>5.9910699146555099E-2</v>
      </c>
      <c r="T283" s="2">
        <f>(Table2[[#This Row],[Close Price]]-Table2[[#This Row],[50D EMA]])/Table2[[#This Row],[50D EMA]]</f>
        <v>0.12687848064355095</v>
      </c>
      <c r="U283" s="2">
        <f>(Table2[[#This Row],[Close Price]]-Table2[[#This Row],[200D EMA]])/Table2[[#This Row],[200D EMA]]</f>
        <v>0.30669347518776258</v>
      </c>
      <c r="V283">
        <v>1.2470054515970099</v>
      </c>
      <c r="W283">
        <v>184.79</v>
      </c>
      <c r="X283">
        <v>188</v>
      </c>
      <c r="Y283">
        <v>182.85</v>
      </c>
      <c r="Z283">
        <v>188</v>
      </c>
      <c r="AA283">
        <v>166</v>
      </c>
      <c r="AB283">
        <v>193.25</v>
      </c>
      <c r="AC283" s="2">
        <f>(Table2[[#This Row],[Close Price]]/Table2[[#This Row],[Day Low]])-1</f>
        <v>1.4827642188430135E-2</v>
      </c>
      <c r="AD283" s="2">
        <f>(Table2[[#This Row],[Day High]]/Table2[[#This Row],[Close Price]])-1</f>
        <v>2.5062656641603454E-3</v>
      </c>
      <c r="AE283" s="2">
        <f>(Table2[[#This Row],[Close Price]]/Table2[[#This Row],[Current Week Low]])-1</f>
        <v>2.5594749794913829E-2</v>
      </c>
      <c r="AF283" s="2">
        <f>(Table2[[#This Row],[Current Week High]]/Table2[[#This Row],[Close Price]])-1</f>
        <v>2.5062656641603454E-3</v>
      </c>
      <c r="AG283" s="2">
        <f>(Table2[[#This Row],[Close Price]]/Table2[[#This Row],[Current Month Low]])-1</f>
        <v>0.12969879518072291</v>
      </c>
      <c r="AH283" s="2">
        <f>(Table2[[#This Row],[Current Month High]]/Table2[[#This Row],[Close Price]])-1</f>
        <v>3.0501786380845664E-2</v>
      </c>
      <c r="AI283">
        <v>3.0501786380845601</v>
      </c>
      <c r="AJ283">
        <v>114.32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0.05</v>
      </c>
      <c r="AM283" t="s">
        <v>10340</v>
      </c>
      <c r="AN283">
        <v>7.61</v>
      </c>
      <c r="AO283" t="s">
        <v>10340</v>
      </c>
      <c r="AQ283">
        <f>(Table2[[#This Row],[Sharpe Ratio]]-AVERAGE(Table2[Sharpe Ratio]))/_xlfn.STDEV.P(Table2[Sharpe Ratio])</f>
        <v>-0.74704189624239536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1.2128809527223297</v>
      </c>
      <c r="AS283">
        <f>_xlfn.RANK.AVG(Table2[[#This Row],[1Y Return vs Nifty Z-Score]],Table2[1Y Return vs Nifty Z-Score])</f>
        <v>192</v>
      </c>
      <c r="AT283">
        <f>_xlfn.RANK.AVG(Table2[[#This Row],[6M Return vs Nifty Z-Score]],Table2[6M Return vs Nifty Z-Score])</f>
        <v>168</v>
      </c>
      <c r="AU283">
        <f>_xlfn.RANK.AVG(Table2[[#This Row],[Sharpe Ratio Z-Score]],Table2[Sharpe Ratio Z-Score])</f>
        <v>549.5</v>
      </c>
      <c r="AV283">
        <f>(Table2[[#This Row],[Rank 1Y]]+Table2[[#This Row],[Rank 6M]]+Table2[[#This Row],[Rank Sharpe]])/3</f>
        <v>303.16666666666669</v>
      </c>
    </row>
    <row r="284" spans="1:48" x14ac:dyDescent="0.3">
      <c r="A284" t="s">
        <v>1719</v>
      </c>
      <c r="B284" t="s">
        <v>1720</v>
      </c>
      <c r="C284" t="s">
        <v>10310</v>
      </c>
      <c r="D284" t="s">
        <v>113</v>
      </c>
      <c r="E284">
        <v>4649.5945727400003</v>
      </c>
      <c r="F284">
        <v>277.2</v>
      </c>
      <c r="G284">
        <v>63.845184045212797</v>
      </c>
      <c r="H284">
        <f>(Table2[[#This Row],[1Y Return vs Nifty]]-AVERAGE(Table2[1Y Return vs Nifty]))/_xlfn.STDEV.P(Table2[1Y Return vs Nifty])</f>
        <v>0.46002180510933155</v>
      </c>
      <c r="I284">
        <v>-0.234489173072503</v>
      </c>
      <c r="J284">
        <f>(Table2[[#This Row],[1M Return vs Nifty]]-AVERAGE(Table2[1M Return vs Nifty]))/_xlfn.STDEV.P(Table2[1M Return vs Nifty])</f>
        <v>-0.33384391979009936</v>
      </c>
      <c r="K284">
        <v>-2.85372772227606</v>
      </c>
      <c r="L284">
        <f>(Table2[[#This Row],[6M Return vs Nifty]]-AVERAGE(Table2[6M Return vs Nifty]))/_xlfn.STDEV.P(Table2[6M Return vs Nifty])</f>
        <v>-0.36459100586813065</v>
      </c>
      <c r="M284">
        <v>-0.31894796634264699</v>
      </c>
      <c r="N284">
        <f>(Table2[[#This Row],[1W Return vs Nifty]]-AVERAGE(Table2[1W Return vs Nifty]))/_xlfn.STDEV.P(Table2[1W Return vs Nifty])</f>
        <v>-6.0667413443719669E-2</v>
      </c>
      <c r="O284">
        <v>273.41000000000003</v>
      </c>
      <c r="P284">
        <v>274.87772318337699</v>
      </c>
      <c r="Q284">
        <v>244.11414969648899</v>
      </c>
      <c r="R284">
        <v>51.4020086446356</v>
      </c>
      <c r="S284" s="2">
        <f>(Table2[[#This Row],[Close Price]]-Table2[[#This Row],[20D EMA]])/Table2[[#This Row],[20D EMA]]</f>
        <v>1.3861965546249088E-2</v>
      </c>
      <c r="T284" s="2">
        <f>(Table2[[#This Row],[Close Price]]-Table2[[#This Row],[50D EMA]])/Table2[[#This Row],[50D EMA]]</f>
        <v>8.4483994909757033E-3</v>
      </c>
      <c r="U284" s="2">
        <f>(Table2[[#This Row],[Close Price]]-Table2[[#This Row],[200D EMA]])/Table2[[#This Row],[200D EMA]]</f>
        <v>0.13553434057242139</v>
      </c>
      <c r="V284">
        <v>0.33639159789905598</v>
      </c>
      <c r="W284">
        <v>272.25</v>
      </c>
      <c r="X284">
        <v>278.5</v>
      </c>
      <c r="Y284">
        <v>265</v>
      </c>
      <c r="Z284">
        <v>278.5</v>
      </c>
      <c r="AA284">
        <v>260</v>
      </c>
      <c r="AB284">
        <v>297.5</v>
      </c>
      <c r="AC284" s="2">
        <f>(Table2[[#This Row],[Close Price]]/Table2[[#This Row],[Day Low]])-1</f>
        <v>1.8181818181818077E-2</v>
      </c>
      <c r="AD284" s="2">
        <f>(Table2[[#This Row],[Day High]]/Table2[[#This Row],[Close Price]])-1</f>
        <v>4.6897546897546327E-3</v>
      </c>
      <c r="AE284" s="2">
        <f>(Table2[[#This Row],[Close Price]]/Table2[[#This Row],[Current Week Low]])-1</f>
        <v>4.603773584905646E-2</v>
      </c>
      <c r="AF284" s="2">
        <f>(Table2[[#This Row],[Current Week High]]/Table2[[#This Row],[Close Price]])-1</f>
        <v>4.6897546897546327E-3</v>
      </c>
      <c r="AG284" s="2">
        <f>(Table2[[#This Row],[Close Price]]/Table2[[#This Row],[Current Month Low]])-1</f>
        <v>6.6153846153846008E-2</v>
      </c>
      <c r="AH284" s="2">
        <f>(Table2[[#This Row],[Current Month High]]/Table2[[#This Row],[Close Price]])-1</f>
        <v>7.3232323232323315E-2</v>
      </c>
      <c r="AI284">
        <v>15.602453102453</v>
      </c>
      <c r="AJ284">
        <v>114.21947449768101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0</v>
      </c>
      <c r="AM284">
        <v>0</v>
      </c>
      <c r="AN284">
        <v>-2.27</v>
      </c>
      <c r="AO284" t="s">
        <v>10339</v>
      </c>
      <c r="AP284">
        <v>7.9212446550397997E-2</v>
      </c>
      <c r="AQ284">
        <f>(Table2[[#This Row],[Sharpe Ratio]]-AVERAGE(Table2[Sharpe Ratio]))/_xlfn.STDEV.P(Table2[Sharpe Ratio])</f>
        <v>0.15988222484706244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176</v>
      </c>
      <c r="AT284">
        <f>_xlfn.RANK.AVG(Table2[[#This Row],[6M Return vs Nifty Z-Score]],Table2[6M Return vs Nifty Z-Score])</f>
        <v>437</v>
      </c>
      <c r="AU284">
        <f>_xlfn.RANK.AVG(Table2[[#This Row],[Sharpe Ratio Z-Score]],Table2[Sharpe Ratio Z-Score])</f>
        <v>297</v>
      </c>
      <c r="AV284">
        <f>(Table2[[#This Row],[Rank 1Y]]+Table2[[#This Row],[Rank 6M]]+Table2[[#This Row],[Rank Sharpe]])/3</f>
        <v>303.33333333333331</v>
      </c>
    </row>
    <row r="285" spans="1:48" x14ac:dyDescent="0.3">
      <c r="A285" t="s">
        <v>1974</v>
      </c>
      <c r="B285" t="s">
        <v>1975</v>
      </c>
      <c r="C285" t="s">
        <v>10293</v>
      </c>
      <c r="D285" t="s">
        <v>57</v>
      </c>
      <c r="E285">
        <v>3348.4000774799902</v>
      </c>
      <c r="F285">
        <v>266.55</v>
      </c>
      <c r="G285">
        <v>31.935001500666399</v>
      </c>
      <c r="H285">
        <f>(Table2[[#This Row],[1Y Return vs Nifty]]-AVERAGE(Table2[1Y Return vs Nifty]))/_xlfn.STDEV.P(Table2[1Y Return vs Nifty])</f>
        <v>-2.5498351033287094E-2</v>
      </c>
      <c r="I285">
        <v>4.8773384454806301</v>
      </c>
      <c r="J285">
        <f>(Table2[[#This Row],[1M Return vs Nifty]]-AVERAGE(Table2[1M Return vs Nifty]))/_xlfn.STDEV.P(Table2[1M Return vs Nifty])</f>
        <v>0.1082834778342711</v>
      </c>
      <c r="K285">
        <v>22.208517592791502</v>
      </c>
      <c r="L285">
        <f>(Table2[[#This Row],[6M Return vs Nifty]]-AVERAGE(Table2[6M Return vs Nifty]))/_xlfn.STDEV.P(Table2[6M Return vs Nifty])</f>
        <v>0.47967000787467401</v>
      </c>
      <c r="M285">
        <v>0.71010620483505704</v>
      </c>
      <c r="N285">
        <f>(Table2[[#This Row],[1W Return vs Nifty]]-AVERAGE(Table2[1W Return vs Nifty]))/_xlfn.STDEV.P(Table2[1W Return vs Nifty])</f>
        <v>0.15542957844577512</v>
      </c>
      <c r="O285">
        <v>256.88</v>
      </c>
      <c r="P285">
        <v>238.796503935907</v>
      </c>
      <c r="Q285">
        <v>203.612279295392</v>
      </c>
      <c r="R285">
        <v>44.591384549261299</v>
      </c>
      <c r="S285" s="2">
        <f>(Table2[[#This Row],[Close Price]]-Table2[[#This Row],[20D EMA]])/Table2[[#This Row],[20D EMA]]</f>
        <v>3.7644036125817563E-2</v>
      </c>
      <c r="T285" s="2">
        <f>(Table2[[#This Row],[Close Price]]-Table2[[#This Row],[50D EMA]])/Table2[[#This Row],[50D EMA]]</f>
        <v>0.11622237179628918</v>
      </c>
      <c r="U285" s="2">
        <f>(Table2[[#This Row],[Close Price]]-Table2[[#This Row],[200D EMA]])/Table2[[#This Row],[200D EMA]]</f>
        <v>0.30910572251539237</v>
      </c>
      <c r="V285">
        <v>1.0190126108956601</v>
      </c>
      <c r="W285">
        <v>248.4</v>
      </c>
      <c r="X285">
        <v>272.3</v>
      </c>
      <c r="Y285">
        <v>248.4</v>
      </c>
      <c r="Z285">
        <v>272.3</v>
      </c>
      <c r="AA285">
        <v>240.55</v>
      </c>
      <c r="AB285">
        <v>293.55</v>
      </c>
      <c r="AC285" s="2">
        <f>(Table2[[#This Row],[Close Price]]/Table2[[#This Row],[Day Low]])-1</f>
        <v>7.3067632850241537E-2</v>
      </c>
      <c r="AD285" s="2">
        <f>(Table2[[#This Row],[Day High]]/Table2[[#This Row],[Close Price]])-1</f>
        <v>2.1571937722753676E-2</v>
      </c>
      <c r="AE285" s="2">
        <f>(Table2[[#This Row],[Close Price]]/Table2[[#This Row],[Current Week Low]])-1</f>
        <v>7.3067632850241537E-2</v>
      </c>
      <c r="AF285" s="2">
        <f>(Table2[[#This Row],[Current Week High]]/Table2[[#This Row],[Close Price]])-1</f>
        <v>2.1571937722753676E-2</v>
      </c>
      <c r="AG285" s="2">
        <f>(Table2[[#This Row],[Close Price]]/Table2[[#This Row],[Current Month Low]])-1</f>
        <v>0.10808563708168784</v>
      </c>
      <c r="AH285" s="2">
        <f>(Table2[[#This Row],[Current Month High]]/Table2[[#This Row],[Close Price]])-1</f>
        <v>0.10129431626336527</v>
      </c>
      <c r="AI285">
        <v>10.129431626336499</v>
      </c>
      <c r="AJ285">
        <v>72.301228183581102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0.28000000000000003</v>
      </c>
      <c r="AM285" t="s">
        <v>10340</v>
      </c>
      <c r="AN285">
        <v>-6.74</v>
      </c>
      <c r="AO285" t="s">
        <v>10339</v>
      </c>
      <c r="AP285">
        <v>4.0374173060549003E-2</v>
      </c>
      <c r="AQ285">
        <f>(Table2[[#This Row],[Sharpe Ratio]]-AVERAGE(Table2[Sharpe Ratio]))/_xlfn.STDEV.P(Table2[Sharpe Ratio])</f>
        <v>-0.28478737675402976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0.43309733636740344</v>
      </c>
      <c r="AS285">
        <f>_xlfn.RANK.AVG(Table2[[#This Row],[1Y Return vs Nifty Z-Score]],Table2[1Y Return vs Nifty Z-Score])</f>
        <v>300</v>
      </c>
      <c r="AT285">
        <f>_xlfn.RANK.AVG(Table2[[#This Row],[6M Return vs Nifty Z-Score]],Table2[6M Return vs Nifty Z-Score])</f>
        <v>196</v>
      </c>
      <c r="AU285">
        <f>_xlfn.RANK.AVG(Table2[[#This Row],[Sharpe Ratio Z-Score]],Table2[Sharpe Ratio Z-Score])</f>
        <v>418</v>
      </c>
      <c r="AV285">
        <f>(Table2[[#This Row],[Rank 1Y]]+Table2[[#This Row],[Rank 6M]]+Table2[[#This Row],[Rank Sharpe]])/3</f>
        <v>304.66666666666669</v>
      </c>
    </row>
    <row r="286" spans="1:48" x14ac:dyDescent="0.3">
      <c r="A286" t="s">
        <v>209</v>
      </c>
      <c r="B286" t="s">
        <v>210</v>
      </c>
      <c r="C286" t="s">
        <v>10307</v>
      </c>
      <c r="D286" t="s">
        <v>139</v>
      </c>
      <c r="E286">
        <v>125310.85193804999</v>
      </c>
      <c r="F286">
        <v>1239.8499999999999</v>
      </c>
      <c r="G286">
        <v>48.403986965627297</v>
      </c>
      <c r="H286">
        <f>(Table2[[#This Row],[1Y Return vs Nifty]]-AVERAGE(Table2[1Y Return vs Nifty]))/_xlfn.STDEV.P(Table2[1Y Return vs Nifty])</f>
        <v>0.22508073554185037</v>
      </c>
      <c r="I286">
        <v>-12.0956342340137</v>
      </c>
      <c r="J286">
        <f>(Table2[[#This Row],[1M Return vs Nifty]]-AVERAGE(Table2[1M Return vs Nifty]))/_xlfn.STDEV.P(Table2[1M Return vs Nifty])</f>
        <v>-1.3597269483190235</v>
      </c>
      <c r="K286">
        <v>-3.1882723231546701</v>
      </c>
      <c r="L286">
        <f>(Table2[[#This Row],[6M Return vs Nifty]]-AVERAGE(Table2[6M Return vs Nifty]))/_xlfn.STDEV.P(Table2[6M Return vs Nifty])</f>
        <v>-0.37586066508378568</v>
      </c>
      <c r="M286">
        <v>-6.9651108563689004</v>
      </c>
      <c r="N286">
        <f>(Table2[[#This Row],[1W Return vs Nifty]]-AVERAGE(Table2[1W Return vs Nifty]))/_xlfn.STDEV.P(Table2[1W Return vs Nifty])</f>
        <v>-1.4563333058413797</v>
      </c>
      <c r="O286">
        <v>1296.92</v>
      </c>
      <c r="P286">
        <v>1339.22542615511</v>
      </c>
      <c r="Q286">
        <v>1176.7364084764799</v>
      </c>
      <c r="R286">
        <v>42.650319562360202</v>
      </c>
      <c r="S286" s="2">
        <f>(Table2[[#This Row],[Close Price]]-Table2[[#This Row],[20D EMA]])/Table2[[#This Row],[20D EMA]]</f>
        <v>-4.400425623785597E-2</v>
      </c>
      <c r="T286" s="2">
        <f>(Table2[[#This Row],[Close Price]]-Table2[[#This Row],[50D EMA]])/Table2[[#This Row],[50D EMA]]</f>
        <v>-7.4203658483706483E-2</v>
      </c>
      <c r="U286" s="2">
        <f>(Table2[[#This Row],[Close Price]]-Table2[[#This Row],[200D EMA]])/Table2[[#This Row],[200D EMA]]</f>
        <v>5.3634434244482256E-2</v>
      </c>
      <c r="V286">
        <v>0.73258949386273997</v>
      </c>
      <c r="W286">
        <v>1228.0999999999999</v>
      </c>
      <c r="X286">
        <v>1254.95</v>
      </c>
      <c r="Y286">
        <v>1228.0999999999999</v>
      </c>
      <c r="Z286">
        <v>1327.5</v>
      </c>
      <c r="AA286">
        <v>1147.9000000000001</v>
      </c>
      <c r="AB286">
        <v>1336</v>
      </c>
      <c r="AC286" s="2">
        <f>(Table2[[#This Row],[Close Price]]/Table2[[#This Row],[Day Low]])-1</f>
        <v>9.5676247862552799E-3</v>
      </c>
      <c r="AD286" s="2">
        <f>(Table2[[#This Row],[Day High]]/Table2[[#This Row],[Close Price]])-1</f>
        <v>1.2178892607976888E-2</v>
      </c>
      <c r="AE286" s="2">
        <f>(Table2[[#This Row],[Close Price]]/Table2[[#This Row],[Current Week Low]])-1</f>
        <v>9.5676247862552799E-3</v>
      </c>
      <c r="AF286" s="2">
        <f>(Table2[[#This Row],[Current Week High]]/Table2[[#This Row],[Close Price]])-1</f>
        <v>7.0694035568818814E-2</v>
      </c>
      <c r="AG286" s="2">
        <f>(Table2[[#This Row],[Close Price]]/Table2[[#This Row],[Current Month Low]])-1</f>
        <v>8.0102796410836952E-2</v>
      </c>
      <c r="AH286" s="2">
        <f>(Table2[[#This Row],[Current Month High]]/Table2[[#This Row],[Close Price]])-1</f>
        <v>7.75497035931767E-2</v>
      </c>
      <c r="AI286">
        <v>33.076581844577902</v>
      </c>
      <c r="AJ286">
        <v>93.409250448482894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-0.12</v>
      </c>
      <c r="AM286" t="s">
        <v>10339</v>
      </c>
      <c r="AN286">
        <v>0.71</v>
      </c>
      <c r="AO286" t="s">
        <v>10340</v>
      </c>
      <c r="AP286">
        <v>9.9202718244153998E-2</v>
      </c>
      <c r="AQ286">
        <f>(Table2[[#This Row],[Sharpe Ratio]]-AVERAGE(Table2[Sharpe Ratio]))/_xlfn.STDEV.P(Table2[Sharpe Ratio])</f>
        <v>0.38875609979630216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232</v>
      </c>
      <c r="AT286">
        <f>_xlfn.RANK.AVG(Table2[[#This Row],[6M Return vs Nifty Z-Score]],Table2[6M Return vs Nifty Z-Score])</f>
        <v>441</v>
      </c>
      <c r="AU286">
        <f>_xlfn.RANK.AVG(Table2[[#This Row],[Sharpe Ratio Z-Score]],Table2[Sharpe Ratio Z-Score])</f>
        <v>243</v>
      </c>
      <c r="AV286">
        <f>(Table2[[#This Row],[Rank 1Y]]+Table2[[#This Row],[Rank 6M]]+Table2[[#This Row],[Rank Sharpe]])/3</f>
        <v>305.33333333333331</v>
      </c>
    </row>
    <row r="287" spans="1:48" x14ac:dyDescent="0.3">
      <c r="A287" t="s">
        <v>606</v>
      </c>
      <c r="B287" t="s">
        <v>607</v>
      </c>
      <c r="C287" t="s">
        <v>10310</v>
      </c>
      <c r="D287" t="s">
        <v>170</v>
      </c>
      <c r="E287">
        <v>31390.194408545001</v>
      </c>
      <c r="F287">
        <v>941.95</v>
      </c>
      <c r="G287">
        <v>63.5158891616761</v>
      </c>
      <c r="H287">
        <f>(Table2[[#This Row],[1Y Return vs Nifty]]-AVERAGE(Table2[1Y Return vs Nifty]))/_xlfn.STDEV.P(Table2[1Y Return vs Nifty])</f>
        <v>0.45501151401969231</v>
      </c>
      <c r="I287">
        <v>6.3594026543669804</v>
      </c>
      <c r="J287">
        <f>(Table2[[#This Row],[1M Return vs Nifty]]-AVERAGE(Table2[1M Return vs Nifty]))/_xlfn.STDEV.P(Table2[1M Return vs Nifty])</f>
        <v>0.23646878467226076</v>
      </c>
      <c r="K287">
        <v>5.2786279291446796</v>
      </c>
      <c r="L287">
        <f>(Table2[[#This Row],[6M Return vs Nifty]]-AVERAGE(Table2[6M Return vs Nifty]))/_xlfn.STDEV.P(Table2[6M Return vs Nifty])</f>
        <v>-9.0639859828644531E-2</v>
      </c>
      <c r="M287">
        <v>0.90280668954551002</v>
      </c>
      <c r="N287">
        <f>(Table2[[#This Row],[1W Return vs Nifty]]-AVERAGE(Table2[1W Return vs Nifty]))/_xlfn.STDEV.P(Table2[1W Return vs Nifty])</f>
        <v>0.19589585927715175</v>
      </c>
      <c r="O287">
        <v>901.84</v>
      </c>
      <c r="P287">
        <v>882.40456195262198</v>
      </c>
      <c r="Q287">
        <v>794.44326061850495</v>
      </c>
      <c r="R287">
        <v>69.440414344561304</v>
      </c>
      <c r="S287" s="2">
        <f>(Table2[[#This Row],[Close Price]]-Table2[[#This Row],[20D EMA]])/Table2[[#This Row],[20D EMA]]</f>
        <v>4.4475738490197834E-2</v>
      </c>
      <c r="T287" s="2">
        <f>(Table2[[#This Row],[Close Price]]-Table2[[#This Row],[50D EMA]])/Table2[[#This Row],[50D EMA]]</f>
        <v>6.748088191612861E-2</v>
      </c>
      <c r="U287" s="2">
        <f>(Table2[[#This Row],[Close Price]]-Table2[[#This Row],[200D EMA]])/Table2[[#This Row],[200D EMA]]</f>
        <v>0.18567309547903441</v>
      </c>
      <c r="V287">
        <v>0.68988190271538796</v>
      </c>
      <c r="W287">
        <v>925</v>
      </c>
      <c r="X287">
        <v>947</v>
      </c>
      <c r="Y287">
        <v>898.6</v>
      </c>
      <c r="Z287">
        <v>955</v>
      </c>
      <c r="AA287">
        <v>862.05</v>
      </c>
      <c r="AB287">
        <v>966.75</v>
      </c>
      <c r="AC287" s="2">
        <f>(Table2[[#This Row],[Close Price]]/Table2[[#This Row],[Day Low]])-1</f>
        <v>1.8324324324324293E-2</v>
      </c>
      <c r="AD287" s="2">
        <f>(Table2[[#This Row],[Day High]]/Table2[[#This Row],[Close Price]])-1</f>
        <v>5.3612187483411677E-3</v>
      </c>
      <c r="AE287" s="2">
        <f>(Table2[[#This Row],[Close Price]]/Table2[[#This Row],[Current Week Low]])-1</f>
        <v>4.8241709325617554E-2</v>
      </c>
      <c r="AF287" s="2">
        <f>(Table2[[#This Row],[Current Week High]]/Table2[[#This Row],[Close Price]])-1</f>
        <v>1.3854238547693631E-2</v>
      </c>
      <c r="AG287" s="2">
        <f>(Table2[[#This Row],[Close Price]]/Table2[[#This Row],[Current Month Low]])-1</f>
        <v>9.2686039092860106E-2</v>
      </c>
      <c r="AH287" s="2">
        <f>(Table2[[#This Row],[Current Month High]]/Table2[[#This Row],[Close Price]])-1</f>
        <v>2.6328361377992326E-2</v>
      </c>
      <c r="AI287">
        <v>5.1011200169860302</v>
      </c>
      <c r="AJ287">
        <v>92.667212108815704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0.13</v>
      </c>
      <c r="AM287" t="s">
        <v>10340</v>
      </c>
      <c r="AN287">
        <v>1.74</v>
      </c>
      <c r="AO287" t="s">
        <v>10340</v>
      </c>
      <c r="AP287">
        <v>4.4494927193666003E-2</v>
      </c>
      <c r="AQ287">
        <f>(Table2[[#This Row],[Sharpe Ratio]]-AVERAGE(Table2[Sharpe Ratio]))/_xlfn.STDEV.P(Table2[Sharpe Ratio])</f>
        <v>-0.23760777956755566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0.55912851857290469</v>
      </c>
      <c r="AS287">
        <f>_xlfn.RANK.AVG(Table2[[#This Row],[1Y Return vs Nifty Z-Score]],Table2[1Y Return vs Nifty Z-Score])</f>
        <v>178</v>
      </c>
      <c r="AT287">
        <f>_xlfn.RANK.AVG(Table2[[#This Row],[6M Return vs Nifty Z-Score]],Table2[6M Return vs Nifty Z-Score])</f>
        <v>338</v>
      </c>
      <c r="AU287">
        <f>_xlfn.RANK.AVG(Table2[[#This Row],[Sharpe Ratio Z-Score]],Table2[Sharpe Ratio Z-Score])</f>
        <v>405</v>
      </c>
      <c r="AV287">
        <f>(Table2[[#This Row],[Rank 1Y]]+Table2[[#This Row],[Rank 6M]]+Table2[[#This Row],[Rank Sharpe]])/3</f>
        <v>307</v>
      </c>
    </row>
    <row r="288" spans="1:48" x14ac:dyDescent="0.3">
      <c r="A288" t="s">
        <v>936</v>
      </c>
      <c r="B288" t="s">
        <v>937</v>
      </c>
      <c r="C288" t="s">
        <v>10297</v>
      </c>
      <c r="D288" t="s">
        <v>938</v>
      </c>
      <c r="E288">
        <v>15707.698209599999</v>
      </c>
      <c r="F288">
        <v>801.9</v>
      </c>
      <c r="G288">
        <v>42.044601462091101</v>
      </c>
      <c r="H288">
        <f>(Table2[[#This Row],[1Y Return vs Nifty]]-AVERAGE(Table2[1Y Return vs Nifty]))/_xlfn.STDEV.P(Table2[1Y Return vs Nifty])</f>
        <v>0.12832134413637294</v>
      </c>
      <c r="I288">
        <v>1.0156322692850499</v>
      </c>
      <c r="J288">
        <f>(Table2[[#This Row],[1M Return vs Nifty]]-AVERAGE(Table2[1M Return vs Nifty]))/_xlfn.STDEV.P(Table2[1M Return vs Nifty])</f>
        <v>-0.22571958906777134</v>
      </c>
      <c r="K288">
        <v>43.974538533029303</v>
      </c>
      <c r="L288">
        <f>(Table2[[#This Row],[6M Return vs Nifty]]-AVERAGE(Table2[6M Return vs Nifty]))/_xlfn.STDEV.P(Table2[6M Return vs Nifty])</f>
        <v>1.2128925373463015</v>
      </c>
      <c r="M288">
        <v>-3.4862789297307399</v>
      </c>
      <c r="N288">
        <f>(Table2[[#This Row],[1W Return vs Nifty]]-AVERAGE(Table2[1W Return vs Nifty]))/_xlfn.STDEV.P(Table2[1W Return vs Nifty])</f>
        <v>-0.72579342204179065</v>
      </c>
      <c r="O288">
        <v>811.68</v>
      </c>
      <c r="P288">
        <v>762.17531626701805</v>
      </c>
      <c r="Q288">
        <v>619.11229188681205</v>
      </c>
      <c r="R288">
        <v>50.327466275614597</v>
      </c>
      <c r="S288" s="2">
        <f>(Table2[[#This Row],[Close Price]]-Table2[[#This Row],[20D EMA]])/Table2[[#This Row],[20D EMA]]</f>
        <v>-1.2049083382613806E-2</v>
      </c>
      <c r="T288" s="2">
        <f>(Table2[[#This Row],[Close Price]]-Table2[[#This Row],[50D EMA]])/Table2[[#This Row],[50D EMA]]</f>
        <v>5.2120139402500557E-2</v>
      </c>
      <c r="U288" s="2">
        <f>(Table2[[#This Row],[Close Price]]-Table2[[#This Row],[200D EMA]])/Table2[[#This Row],[200D EMA]]</f>
        <v>0.29524160723109294</v>
      </c>
      <c r="V288">
        <v>0.61049820397501897</v>
      </c>
      <c r="W288">
        <v>800</v>
      </c>
      <c r="X288">
        <v>823</v>
      </c>
      <c r="Y288">
        <v>800</v>
      </c>
      <c r="Z288">
        <v>842</v>
      </c>
      <c r="AA288">
        <v>777.25</v>
      </c>
      <c r="AB288">
        <v>854.5</v>
      </c>
      <c r="AC288" s="2">
        <f>(Table2[[#This Row],[Close Price]]/Table2[[#This Row],[Day Low]])-1</f>
        <v>2.375000000000016E-3</v>
      </c>
      <c r="AD288" s="2">
        <f>(Table2[[#This Row],[Day High]]/Table2[[#This Row],[Close Price]])-1</f>
        <v>2.6312507793989415E-2</v>
      </c>
      <c r="AE288" s="2">
        <f>(Table2[[#This Row],[Close Price]]/Table2[[#This Row],[Current Week Low]])-1</f>
        <v>2.375000000000016E-3</v>
      </c>
      <c r="AF288" s="2">
        <f>(Table2[[#This Row],[Current Week High]]/Table2[[#This Row],[Close Price]])-1</f>
        <v>5.0006235191420334E-2</v>
      </c>
      <c r="AG288" s="2">
        <f>(Table2[[#This Row],[Close Price]]/Table2[[#This Row],[Current Month Low]])-1</f>
        <v>3.1714377613380584E-2</v>
      </c>
      <c r="AH288" s="2">
        <f>(Table2[[#This Row],[Current Month High]]/Table2[[#This Row],[Close Price]])-1</f>
        <v>6.5594213742361962E-2</v>
      </c>
      <c r="AI288">
        <v>9.3278463648834098</v>
      </c>
      <c r="AJ288">
        <v>79.657219670662002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0.32</v>
      </c>
      <c r="AM288" t="s">
        <v>10340</v>
      </c>
      <c r="AN288">
        <v>-2.94</v>
      </c>
      <c r="AO288" t="s">
        <v>10339</v>
      </c>
      <c r="AP288">
        <v>-4.1336788540150002E-3</v>
      </c>
      <c r="AQ288">
        <f>(Table2[[#This Row],[Sharpe Ratio]]-AVERAGE(Table2[Sharpe Ratio]))/_xlfn.STDEV.P(Table2[Sharpe Ratio])</f>
        <v>-0.7943694719556188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-0.40466860158250628</v>
      </c>
      <c r="AS288">
        <f>_xlfn.RANK.AVG(Table2[[#This Row],[1Y Return vs Nifty Z-Score]],Table2[1Y Return vs Nifty Z-Score])</f>
        <v>257</v>
      </c>
      <c r="AT288">
        <f>_xlfn.RANK.AVG(Table2[[#This Row],[6M Return vs Nifty Z-Score]],Table2[6M Return vs Nifty Z-Score])</f>
        <v>81</v>
      </c>
      <c r="AU288">
        <f>_xlfn.RANK.AVG(Table2[[#This Row],[Sharpe Ratio Z-Score]],Table2[Sharpe Ratio Z-Score])</f>
        <v>583</v>
      </c>
      <c r="AV288">
        <f>(Table2[[#This Row],[Rank 1Y]]+Table2[[#This Row],[Rank 6M]]+Table2[[#This Row],[Rank Sharpe]])/3</f>
        <v>307</v>
      </c>
    </row>
    <row r="289" spans="1:48" x14ac:dyDescent="0.3">
      <c r="A289" t="s">
        <v>273</v>
      </c>
      <c r="B289" t="s">
        <v>274</v>
      </c>
      <c r="C289" t="s">
        <v>10295</v>
      </c>
      <c r="D289" t="s">
        <v>34</v>
      </c>
      <c r="E289">
        <v>101010.77243136</v>
      </c>
      <c r="F289">
        <v>111.63</v>
      </c>
      <c r="G289">
        <v>42.366318999908998</v>
      </c>
      <c r="H289">
        <f>(Table2[[#This Row],[1Y Return vs Nifty]]-AVERAGE(Table2[1Y Return vs Nifty]))/_xlfn.STDEV.P(Table2[1Y Return vs Nifty])</f>
        <v>0.13321634431310678</v>
      </c>
      <c r="I289">
        <v>-1.1010649020004999</v>
      </c>
      <c r="J289">
        <f>(Table2[[#This Row],[1M Return vs Nifty]]-AVERAGE(Table2[1M Return vs Nifty]))/_xlfn.STDEV.P(Table2[1M Return vs Nifty])</f>
        <v>-0.40879497457230685</v>
      </c>
      <c r="K289">
        <v>-13.932359949432101</v>
      </c>
      <c r="L289">
        <f>(Table2[[#This Row],[6M Return vs Nifty]]-AVERAGE(Table2[6M Return vs Nifty]))/_xlfn.STDEV.P(Table2[6M Return vs Nifty])</f>
        <v>-0.73779209608965346</v>
      </c>
      <c r="M289">
        <v>1.7433819262616199</v>
      </c>
      <c r="N289">
        <f>(Table2[[#This Row],[1W Return vs Nifty]]-AVERAGE(Table2[1W Return vs Nifty]))/_xlfn.STDEV.P(Table2[1W Return vs Nifty])</f>
        <v>0.37241307790254863</v>
      </c>
      <c r="O289">
        <v>110.47</v>
      </c>
      <c r="P289">
        <v>112.954319024298</v>
      </c>
      <c r="Q289">
        <v>104.965300732367</v>
      </c>
      <c r="R289">
        <v>57.164046083687602</v>
      </c>
      <c r="S289" s="2">
        <f>(Table2[[#This Row],[Close Price]]-Table2[[#This Row],[20D EMA]])/Table2[[#This Row],[20D EMA]]</f>
        <v>1.0500588395039347E-2</v>
      </c>
      <c r="T289" s="2">
        <f>(Table2[[#This Row],[Close Price]]-Table2[[#This Row],[50D EMA]])/Table2[[#This Row],[50D EMA]]</f>
        <v>-1.1724377037881369E-2</v>
      </c>
      <c r="U289" s="2">
        <f>(Table2[[#This Row],[Close Price]]-Table2[[#This Row],[200D EMA]])/Table2[[#This Row],[200D EMA]]</f>
        <v>6.3494309272986979E-2</v>
      </c>
      <c r="V289">
        <v>0.55634622444856796</v>
      </c>
      <c r="W289">
        <v>110.67</v>
      </c>
      <c r="X289">
        <v>111.9</v>
      </c>
      <c r="Y289">
        <v>108.08</v>
      </c>
      <c r="Z289">
        <v>111.96</v>
      </c>
      <c r="AA289">
        <v>104.04</v>
      </c>
      <c r="AB289">
        <v>115.6</v>
      </c>
      <c r="AC289" s="2">
        <f>(Table2[[#This Row],[Close Price]]/Table2[[#This Row],[Day Low]])-1</f>
        <v>8.6744375169423016E-3</v>
      </c>
      <c r="AD289" s="2">
        <f>(Table2[[#This Row],[Day High]]/Table2[[#This Row],[Close Price]])-1</f>
        <v>2.4187046492878395E-3</v>
      </c>
      <c r="AE289" s="2">
        <f>(Table2[[#This Row],[Close Price]]/Table2[[#This Row],[Current Week Low]])-1</f>
        <v>3.284603997039226E-2</v>
      </c>
      <c r="AF289" s="2">
        <f>(Table2[[#This Row],[Current Week High]]/Table2[[#This Row],[Close Price]])-1</f>
        <v>2.9561945713518778E-3</v>
      </c>
      <c r="AG289" s="2">
        <f>(Table2[[#This Row],[Close Price]]/Table2[[#This Row],[Current Month Low]])-1</f>
        <v>7.295271049596308E-2</v>
      </c>
      <c r="AH289" s="2">
        <f>(Table2[[#This Row],[Current Month High]]/Table2[[#This Row],[Close Price]])-1</f>
        <v>3.5563916509898874E-2</v>
      </c>
      <c r="AI289">
        <v>15.4707515900743</v>
      </c>
      <c r="AJ289">
        <v>74.831636648394607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-0.09</v>
      </c>
      <c r="AM289" t="s">
        <v>10339</v>
      </c>
      <c r="AN289">
        <v>1.03</v>
      </c>
      <c r="AO289" t="s">
        <v>10340</v>
      </c>
      <c r="AP289">
        <v>0.161904407173843</v>
      </c>
      <c r="AQ289">
        <f>(Table2[[#This Row],[Sharpe Ratio]]-AVERAGE(Table2[Sharpe Ratio]))/_xlfn.STDEV.P(Table2[Sharpe Ratio])</f>
        <v>1.1066442171290076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256</v>
      </c>
      <c r="AT289">
        <f>_xlfn.RANK.AVG(Table2[[#This Row],[6M Return vs Nifty Z-Score]],Table2[6M Return vs Nifty Z-Score])</f>
        <v>566</v>
      </c>
      <c r="AU289">
        <f>_xlfn.RANK.AVG(Table2[[#This Row],[Sharpe Ratio Z-Score]],Table2[Sharpe Ratio Z-Score])</f>
        <v>102</v>
      </c>
      <c r="AV289">
        <f>(Table2[[#This Row],[Rank 1Y]]+Table2[[#This Row],[Rank 6M]]+Table2[[#This Row],[Rank Sharpe]])/3</f>
        <v>308</v>
      </c>
    </row>
    <row r="290" spans="1:48" x14ac:dyDescent="0.3">
      <c r="A290" t="s">
        <v>1455</v>
      </c>
      <c r="B290" t="s">
        <v>1456</v>
      </c>
      <c r="C290" t="s">
        <v>10303</v>
      </c>
      <c r="D290" t="s">
        <v>77</v>
      </c>
      <c r="E290">
        <v>7101.2821471799998</v>
      </c>
      <c r="F290">
        <v>3649.85</v>
      </c>
      <c r="G290">
        <v>39.153407119419803</v>
      </c>
      <c r="H290">
        <f>(Table2[[#This Row],[1Y Return vs Nifty]]-AVERAGE(Table2[1Y Return vs Nifty]))/_xlfn.STDEV.P(Table2[1Y Return vs Nifty])</f>
        <v>8.4331212562138838E-2</v>
      </c>
      <c r="I290">
        <v>15.5821072500772</v>
      </c>
      <c r="J290">
        <f>(Table2[[#This Row],[1M Return vs Nifty]]-AVERAGE(Table2[1M Return vs Nifty]))/_xlfn.STDEV.P(Table2[1M Return vs Nifty])</f>
        <v>1.0341502963023068</v>
      </c>
      <c r="K290">
        <v>70.314117089595499</v>
      </c>
      <c r="L290">
        <f>(Table2[[#This Row],[6M Return vs Nifty]]-AVERAGE(Table2[6M Return vs Nifty]))/_xlfn.STDEV.P(Table2[6M Return vs Nifty])</f>
        <v>2.1001825233060001</v>
      </c>
      <c r="M290">
        <v>-2.039882336172</v>
      </c>
      <c r="N290">
        <f>(Table2[[#This Row],[1W Return vs Nifty]]-AVERAGE(Table2[1W Return vs Nifty]))/_xlfn.STDEV.P(Table2[1W Return vs Nifty])</f>
        <v>-0.42205629944741502</v>
      </c>
      <c r="O290">
        <v>3514.91</v>
      </c>
      <c r="P290">
        <v>3212.10909060514</v>
      </c>
      <c r="Q290">
        <v>2559.1967329742902</v>
      </c>
      <c r="R290">
        <v>53.644423545415201</v>
      </c>
      <c r="S290" s="2">
        <f>(Table2[[#This Row],[Close Price]]-Table2[[#This Row],[20D EMA]])/Table2[[#This Row],[20D EMA]]</f>
        <v>3.8390741156957092E-2</v>
      </c>
      <c r="T290" s="2">
        <f>(Table2[[#This Row],[Close Price]]-Table2[[#This Row],[50D EMA]])/Table2[[#This Row],[50D EMA]]</f>
        <v>0.13627834455410495</v>
      </c>
      <c r="U290" s="2">
        <f>(Table2[[#This Row],[Close Price]]-Table2[[#This Row],[200D EMA]])/Table2[[#This Row],[200D EMA]]</f>
        <v>0.42617015447583667</v>
      </c>
      <c r="V290">
        <v>0.91849127750924298</v>
      </c>
      <c r="W290">
        <v>3560.25</v>
      </c>
      <c r="X290">
        <v>3685.5</v>
      </c>
      <c r="Y290">
        <v>3550</v>
      </c>
      <c r="Z290">
        <v>3725</v>
      </c>
      <c r="AA290">
        <v>3125.05</v>
      </c>
      <c r="AB290">
        <v>3820.05</v>
      </c>
      <c r="AC290" s="2">
        <f>(Table2[[#This Row],[Close Price]]/Table2[[#This Row],[Day Low]])-1</f>
        <v>2.5166771996348647E-2</v>
      </c>
      <c r="AD290" s="2">
        <f>(Table2[[#This Row],[Day High]]/Table2[[#This Row],[Close Price]])-1</f>
        <v>9.7675246927955151E-3</v>
      </c>
      <c r="AE290" s="2">
        <f>(Table2[[#This Row],[Close Price]]/Table2[[#This Row],[Current Week Low]])-1</f>
        <v>2.8126760563380149E-2</v>
      </c>
      <c r="AF290" s="2">
        <f>(Table2[[#This Row],[Current Week High]]/Table2[[#This Row],[Close Price]])-1</f>
        <v>2.0589887255640704E-2</v>
      </c>
      <c r="AG290" s="2">
        <f>(Table2[[#This Row],[Close Price]]/Table2[[#This Row],[Current Month Low]])-1</f>
        <v>0.16793331306699089</v>
      </c>
      <c r="AH290" s="2">
        <f>(Table2[[#This Row],[Current Month High]]/Table2[[#This Row],[Close Price]])-1</f>
        <v>4.6632053372056559E-2</v>
      </c>
      <c r="AI290">
        <v>4.6632053372056497</v>
      </c>
      <c r="AJ290">
        <v>128.83072100313399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0.53</v>
      </c>
      <c r="AM290" t="s">
        <v>10340</v>
      </c>
      <c r="AN290">
        <v>6.96</v>
      </c>
      <c r="AO290" t="s">
        <v>10340</v>
      </c>
      <c r="AP290">
        <v>-2.8400370852338999E-2</v>
      </c>
      <c r="AQ290">
        <f>(Table2[[#This Row],[Sharpe Ratio]]-AVERAGE(Table2[Sharpe Ratio]))/_xlfn.STDEV.P(Table2[Sharpe Ratio])</f>
        <v>-1.0722052070042289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1.7244025257188016</v>
      </c>
      <c r="AS290">
        <f>_xlfn.RANK.AVG(Table2[[#This Row],[1Y Return vs Nifty Z-Score]],Table2[1Y Return vs Nifty Z-Score])</f>
        <v>267</v>
      </c>
      <c r="AT290">
        <f>_xlfn.RANK.AVG(Table2[[#This Row],[6M Return vs Nifty Z-Score]],Table2[6M Return vs Nifty Z-Score])</f>
        <v>27</v>
      </c>
      <c r="AU290">
        <f>_xlfn.RANK.AVG(Table2[[#This Row],[Sharpe Ratio Z-Score]],Table2[Sharpe Ratio Z-Score])</f>
        <v>631</v>
      </c>
      <c r="AV290">
        <f>(Table2[[#This Row],[Rank 1Y]]+Table2[[#This Row],[Rank 6M]]+Table2[[#This Row],[Rank Sharpe]])/3</f>
        <v>308.33333333333331</v>
      </c>
    </row>
    <row r="291" spans="1:48" x14ac:dyDescent="0.3">
      <c r="A291" t="s">
        <v>1106</v>
      </c>
      <c r="B291" t="s">
        <v>1107</v>
      </c>
      <c r="C291" t="s">
        <v>10297</v>
      </c>
      <c r="D291" t="s">
        <v>997</v>
      </c>
      <c r="E291">
        <v>11516.855650825</v>
      </c>
      <c r="F291">
        <v>560.04999999999995</v>
      </c>
      <c r="G291">
        <v>16.1002526230649</v>
      </c>
      <c r="H291">
        <f>(Table2[[#This Row],[1Y Return vs Nifty]]-AVERAGE(Table2[1Y Return vs Nifty]))/_xlfn.STDEV.P(Table2[1Y Return vs Nifty])</f>
        <v>-0.26642739419371758</v>
      </c>
      <c r="I291">
        <v>29.504495636116001</v>
      </c>
      <c r="J291">
        <f>(Table2[[#This Row],[1M Return vs Nifty]]-AVERAGE(Table2[1M Return vs Nifty]))/_xlfn.STDEV.P(Table2[1M Return vs Nifty])</f>
        <v>2.2383124483072203</v>
      </c>
      <c r="K291">
        <v>34.703257872654802</v>
      </c>
      <c r="L291">
        <f>(Table2[[#This Row],[6M Return vs Nifty]]-AVERAGE(Table2[6M Return vs Nifty]))/_xlfn.STDEV.P(Table2[6M Return vs Nifty])</f>
        <v>0.9005749173317863</v>
      </c>
      <c r="M291">
        <v>8.4008605450262905</v>
      </c>
      <c r="N291">
        <f>(Table2[[#This Row],[1W Return vs Nifty]]-AVERAGE(Table2[1W Return vs Nifty]))/_xlfn.STDEV.P(Table2[1W Return vs Nifty])</f>
        <v>1.7704552251271151</v>
      </c>
      <c r="O291">
        <v>500.19</v>
      </c>
      <c r="P291">
        <v>464.04184967146898</v>
      </c>
      <c r="Q291">
        <v>418.39089732633602</v>
      </c>
      <c r="R291">
        <v>87.810434990409505</v>
      </c>
      <c r="S291" s="2">
        <f>(Table2[[#This Row],[Close Price]]-Table2[[#This Row],[20D EMA]])/Table2[[#This Row],[20D EMA]]</f>
        <v>0.11967452368100114</v>
      </c>
      <c r="T291" s="2">
        <f>(Table2[[#This Row],[Close Price]]-Table2[[#This Row],[50D EMA]])/Table2[[#This Row],[50D EMA]]</f>
        <v>0.20689545651217137</v>
      </c>
      <c r="U291" s="2">
        <f>(Table2[[#This Row],[Close Price]]-Table2[[#This Row],[200D EMA]])/Table2[[#This Row],[200D EMA]]</f>
        <v>0.33858074728421456</v>
      </c>
      <c r="V291">
        <v>1.4342706601298001</v>
      </c>
      <c r="W291">
        <v>555.1</v>
      </c>
      <c r="X291">
        <v>570.95000000000005</v>
      </c>
      <c r="Y291">
        <v>525.9</v>
      </c>
      <c r="Z291">
        <v>578.20000000000005</v>
      </c>
      <c r="AA291">
        <v>467</v>
      </c>
      <c r="AB291">
        <v>578.20000000000005</v>
      </c>
      <c r="AC291" s="2">
        <f>(Table2[[#This Row],[Close Price]]/Table2[[#This Row],[Day Low]])-1</f>
        <v>8.9173121960006707E-3</v>
      </c>
      <c r="AD291" s="2">
        <f>(Table2[[#This Row],[Day High]]/Table2[[#This Row],[Close Price]])-1</f>
        <v>1.9462547986787149E-2</v>
      </c>
      <c r="AE291" s="2">
        <f>(Table2[[#This Row],[Close Price]]/Table2[[#This Row],[Current Week Low]])-1</f>
        <v>6.4936299676744635E-2</v>
      </c>
      <c r="AF291" s="2">
        <f>(Table2[[#This Row],[Current Week High]]/Table2[[#This Row],[Close Price]])-1</f>
        <v>3.2407820730292025E-2</v>
      </c>
      <c r="AG291" s="2">
        <f>(Table2[[#This Row],[Close Price]]/Table2[[#This Row],[Current Month Low]])-1</f>
        <v>0.19925053533190562</v>
      </c>
      <c r="AH291" s="2">
        <f>(Table2[[#This Row],[Current Month High]]/Table2[[#This Row],[Close Price]])-1</f>
        <v>3.2407820730292025E-2</v>
      </c>
      <c r="AI291">
        <v>3.2407820730291999</v>
      </c>
      <c r="AJ291">
        <v>63.042212518195001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0.27</v>
      </c>
      <c r="AM291" t="s">
        <v>10340</v>
      </c>
      <c r="AN291">
        <v>16.27</v>
      </c>
      <c r="AO291" t="s">
        <v>10340</v>
      </c>
      <c r="AP291">
        <v>3.2364853287043999E-2</v>
      </c>
      <c r="AQ291">
        <f>(Table2[[#This Row],[Sharpe Ratio]]-AVERAGE(Table2[Sharpe Ratio]))/_xlfn.STDEV.P(Table2[Sharpe Ratio])</f>
        <v>-0.37648818404431972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4.2664270125280845</v>
      </c>
      <c r="AS291">
        <f>_xlfn.RANK.AVG(Table2[[#This Row],[1Y Return vs Nifty Z-Score]],Table2[1Y Return vs Nifty Z-Score])</f>
        <v>366</v>
      </c>
      <c r="AT291">
        <f>_xlfn.RANK.AVG(Table2[[#This Row],[6M Return vs Nifty Z-Score]],Table2[6M Return vs Nifty Z-Score])</f>
        <v>118</v>
      </c>
      <c r="AU291">
        <f>_xlfn.RANK.AVG(Table2[[#This Row],[Sharpe Ratio Z-Score]],Table2[Sharpe Ratio Z-Score])</f>
        <v>443</v>
      </c>
      <c r="AV291">
        <f>(Table2[[#This Row],[Rank 1Y]]+Table2[[#This Row],[Rank 6M]]+Table2[[#This Row],[Rank Sharpe]])/3</f>
        <v>309</v>
      </c>
    </row>
    <row r="292" spans="1:48" x14ac:dyDescent="0.3">
      <c r="A292" t="s">
        <v>551</v>
      </c>
      <c r="B292" t="s">
        <v>552</v>
      </c>
      <c r="C292" t="s">
        <v>10306</v>
      </c>
      <c r="D292" t="s">
        <v>553</v>
      </c>
      <c r="E292">
        <v>36534.182872379999</v>
      </c>
      <c r="F292">
        <v>1383.45</v>
      </c>
      <c r="G292">
        <v>1.9890459057085199</v>
      </c>
      <c r="H292">
        <f>(Table2[[#This Row],[1Y Return vs Nifty]]-AVERAGE(Table2[1Y Return vs Nifty]))/_xlfn.STDEV.P(Table2[1Y Return vs Nifty])</f>
        <v>-0.48113237995201924</v>
      </c>
      <c r="I292">
        <v>2.03143472632425</v>
      </c>
      <c r="J292">
        <f>(Table2[[#This Row],[1M Return vs Nifty]]-AVERAGE(Table2[1M Return vs Nifty]))/_xlfn.STDEV.P(Table2[1M Return vs Nifty])</f>
        <v>-0.137861756146891</v>
      </c>
      <c r="K292">
        <v>11.1509069535369</v>
      </c>
      <c r="L292">
        <f>(Table2[[#This Row],[6M Return vs Nifty]]-AVERAGE(Table2[6M Return vs Nifty]))/_xlfn.STDEV.P(Table2[6M Return vs Nifty])</f>
        <v>0.10717706278895371</v>
      </c>
      <c r="M292">
        <v>3.21873356176267</v>
      </c>
      <c r="N292">
        <f>(Table2[[#This Row],[1W Return vs Nifty]]-AVERAGE(Table2[1W Return vs Nifty]))/_xlfn.STDEV.P(Table2[1W Return vs Nifty])</f>
        <v>0.68223063594825373</v>
      </c>
      <c r="O292">
        <v>1323.4</v>
      </c>
      <c r="P292">
        <v>1281.5348389744599</v>
      </c>
      <c r="Q292">
        <v>1181.3730930501699</v>
      </c>
      <c r="R292">
        <v>58.632750173863997</v>
      </c>
      <c r="S292" s="2">
        <f>(Table2[[#This Row],[Close Price]]-Table2[[#This Row],[20D EMA]])/Table2[[#This Row],[20D EMA]]</f>
        <v>4.5375547831343468E-2</v>
      </c>
      <c r="T292" s="2">
        <f>(Table2[[#This Row],[Close Price]]-Table2[[#This Row],[50D EMA]])/Table2[[#This Row],[50D EMA]]</f>
        <v>7.952586065244785E-2</v>
      </c>
      <c r="U292" s="2">
        <f>(Table2[[#This Row],[Close Price]]-Table2[[#This Row],[200D EMA]])/Table2[[#This Row],[200D EMA]]</f>
        <v>0.17105257275505634</v>
      </c>
      <c r="V292">
        <v>1.07661272709349</v>
      </c>
      <c r="W292">
        <v>1328.6</v>
      </c>
      <c r="X292">
        <v>1396</v>
      </c>
      <c r="Y292">
        <v>1304.3</v>
      </c>
      <c r="Z292">
        <v>1396</v>
      </c>
      <c r="AA292">
        <v>1226.25</v>
      </c>
      <c r="AB292">
        <v>1430</v>
      </c>
      <c r="AC292" s="2">
        <f>(Table2[[#This Row],[Close Price]]/Table2[[#This Row],[Day Low]])-1</f>
        <v>4.1284058407346169E-2</v>
      </c>
      <c r="AD292" s="2">
        <f>(Table2[[#This Row],[Day High]]/Table2[[#This Row],[Close Price]])-1</f>
        <v>9.0715240883298964E-3</v>
      </c>
      <c r="AE292" s="2">
        <f>(Table2[[#This Row],[Close Price]]/Table2[[#This Row],[Current Week Low]])-1</f>
        <v>6.0683891742697282E-2</v>
      </c>
      <c r="AF292" s="2">
        <f>(Table2[[#This Row],[Current Week High]]/Table2[[#This Row],[Close Price]])-1</f>
        <v>9.0715240883298964E-3</v>
      </c>
      <c r="AG292" s="2">
        <f>(Table2[[#This Row],[Close Price]]/Table2[[#This Row],[Current Month Low]])-1</f>
        <v>0.12819571865443424</v>
      </c>
      <c r="AH292" s="2">
        <f>(Table2[[#This Row],[Current Month High]]/Table2[[#This Row],[Close Price]])-1</f>
        <v>3.3647764646355105E-2</v>
      </c>
      <c r="AI292">
        <v>4.1743467418410498</v>
      </c>
      <c r="AJ292">
        <v>40.373395565927602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7.0000000000000007E-2</v>
      </c>
      <c r="AM292" t="s">
        <v>10340</v>
      </c>
      <c r="AN292">
        <v>2.5</v>
      </c>
      <c r="AO292" t="s">
        <v>10340</v>
      </c>
      <c r="AP292">
        <v>0.126422601626173</v>
      </c>
      <c r="AQ292">
        <f>(Table2[[#This Row],[Sharpe Ratio]]-AVERAGE(Table2[Sharpe Ratio]))/_xlfn.STDEV.P(Table2[Sharpe Ratio])</f>
        <v>0.70040369922613044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0.87081726186442765</v>
      </c>
      <c r="AS292">
        <f>_xlfn.RANK.AVG(Table2[[#This Row],[1Y Return vs Nifty Z-Score]],Table2[1Y Return vs Nifty Z-Score])</f>
        <v>468</v>
      </c>
      <c r="AT292">
        <f>_xlfn.RANK.AVG(Table2[[#This Row],[6M Return vs Nifty Z-Score]],Table2[6M Return vs Nifty Z-Score])</f>
        <v>283</v>
      </c>
      <c r="AU292">
        <f>_xlfn.RANK.AVG(Table2[[#This Row],[Sharpe Ratio Z-Score]],Table2[Sharpe Ratio Z-Score])</f>
        <v>177</v>
      </c>
      <c r="AV292">
        <f>(Table2[[#This Row],[Rank 1Y]]+Table2[[#This Row],[Rank 6M]]+Table2[[#This Row],[Rank Sharpe]])/3</f>
        <v>309.33333333333331</v>
      </c>
    </row>
    <row r="293" spans="1:48" x14ac:dyDescent="0.3">
      <c r="A293" t="s">
        <v>191</v>
      </c>
      <c r="B293" t="s">
        <v>192</v>
      </c>
      <c r="C293" t="s">
        <v>10300</v>
      </c>
      <c r="D293" t="s">
        <v>193</v>
      </c>
      <c r="E293">
        <v>133830.69621075</v>
      </c>
      <c r="F293">
        <v>4913.55</v>
      </c>
      <c r="G293">
        <v>18.271875025061199</v>
      </c>
      <c r="H293">
        <f>(Table2[[#This Row],[1Y Return vs Nifty]]-AVERAGE(Table2[1Y Return vs Nifty]))/_xlfn.STDEV.P(Table2[1Y Return vs Nifty])</f>
        <v>-0.23338570142909104</v>
      </c>
      <c r="I293">
        <v>1.4631362906157701</v>
      </c>
      <c r="J293">
        <f>(Table2[[#This Row],[1M Return vs Nifty]]-AVERAGE(Table2[1M Return vs Nifty]))/_xlfn.STDEV.P(Table2[1M Return vs Nifty])</f>
        <v>-0.1870144911768935</v>
      </c>
      <c r="K293">
        <v>15.7679868267273</v>
      </c>
      <c r="L293">
        <f>(Table2[[#This Row],[6M Return vs Nifty]]-AVERAGE(Table2[6M Return vs Nifty]))/_xlfn.STDEV.P(Table2[6M Return vs Nifty])</f>
        <v>0.26271063471228479</v>
      </c>
      <c r="M293">
        <v>-0.83167151439571196</v>
      </c>
      <c r="N293">
        <f>(Table2[[#This Row],[1W Return vs Nifty]]-AVERAGE(Table2[1W Return vs Nifty]))/_xlfn.STDEV.P(Table2[1W Return vs Nifty])</f>
        <v>-0.16833717418952476</v>
      </c>
      <c r="O293">
        <v>4814.58</v>
      </c>
      <c r="P293">
        <v>4774.3356824780703</v>
      </c>
      <c r="Q293">
        <v>4322.4410004681304</v>
      </c>
      <c r="R293">
        <v>60.745199275053203</v>
      </c>
      <c r="S293" s="2">
        <f>(Table2[[#This Row],[Close Price]]-Table2[[#This Row],[20D EMA]])/Table2[[#This Row],[20D EMA]]</f>
        <v>2.0556310207744032E-2</v>
      </c>
      <c r="T293" s="2">
        <f>(Table2[[#This Row],[Close Price]]-Table2[[#This Row],[50D EMA]])/Table2[[#This Row],[50D EMA]]</f>
        <v>2.9158887598299762E-2</v>
      </c>
      <c r="U293" s="2">
        <f>(Table2[[#This Row],[Close Price]]-Table2[[#This Row],[200D EMA]])/Table2[[#This Row],[200D EMA]]</f>
        <v>0.1367535148467848</v>
      </c>
      <c r="V293">
        <v>0.98592539752665898</v>
      </c>
      <c r="W293">
        <v>4867</v>
      </c>
      <c r="X293">
        <v>4925</v>
      </c>
      <c r="Y293">
        <v>4780</v>
      </c>
      <c r="Z293">
        <v>4925</v>
      </c>
      <c r="AA293">
        <v>4548</v>
      </c>
      <c r="AB293">
        <v>5023</v>
      </c>
      <c r="AC293" s="2">
        <f>(Table2[[#This Row],[Close Price]]/Table2[[#This Row],[Day Low]])-1</f>
        <v>9.5644133963428413E-3</v>
      </c>
      <c r="AD293" s="2">
        <f>(Table2[[#This Row],[Day High]]/Table2[[#This Row],[Close Price]])-1</f>
        <v>2.3302907266640194E-3</v>
      </c>
      <c r="AE293" s="2">
        <f>(Table2[[#This Row],[Close Price]]/Table2[[#This Row],[Current Week Low]])-1</f>
        <v>2.793933054393305E-2</v>
      </c>
      <c r="AF293" s="2">
        <f>(Table2[[#This Row],[Current Week High]]/Table2[[#This Row],[Close Price]])-1</f>
        <v>2.3302907266640194E-3</v>
      </c>
      <c r="AG293" s="2">
        <f>(Table2[[#This Row],[Close Price]]/Table2[[#This Row],[Current Month Low]])-1</f>
        <v>8.0375989445910401E-2</v>
      </c>
      <c r="AH293" s="2">
        <f>(Table2[[#This Row],[Current Month High]]/Table2[[#This Row],[Close Price]])-1</f>
        <v>2.2275137120818966E-2</v>
      </c>
      <c r="AI293">
        <v>2.95814635039837</v>
      </c>
      <c r="AJ293">
        <v>50.032061068702298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-0.05</v>
      </c>
      <c r="AM293" t="s">
        <v>10339</v>
      </c>
      <c r="AN293">
        <v>3.95</v>
      </c>
      <c r="AO293" t="s">
        <v>10340</v>
      </c>
      <c r="AP293">
        <v>7.1706830721683004E-2</v>
      </c>
      <c r="AQ293">
        <f>(Table2[[#This Row],[Sharpe Ratio]]-AVERAGE(Table2[Sharpe Ratio]))/_xlfn.STDEV.P(Table2[Sharpe Ratio])</f>
        <v>7.3948456416345218E-2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-0.25207827566687929</v>
      </c>
      <c r="AS293">
        <f>_xlfn.RANK.AVG(Table2[[#This Row],[1Y Return vs Nifty Z-Score]],Table2[1Y Return vs Nifty Z-Score])</f>
        <v>355</v>
      </c>
      <c r="AT293">
        <f>_xlfn.RANK.AVG(Table2[[#This Row],[6M Return vs Nifty Z-Score]],Table2[6M Return vs Nifty Z-Score])</f>
        <v>246</v>
      </c>
      <c r="AU293">
        <f>_xlfn.RANK.AVG(Table2[[#This Row],[Sharpe Ratio Z-Score]],Table2[Sharpe Ratio Z-Score])</f>
        <v>330</v>
      </c>
      <c r="AV293">
        <f>(Table2[[#This Row],[Rank 1Y]]+Table2[[#This Row],[Rank 6M]]+Table2[[#This Row],[Rank Sharpe]])/3</f>
        <v>310.33333333333331</v>
      </c>
    </row>
    <row r="294" spans="1:48" x14ac:dyDescent="0.3">
      <c r="A294" t="s">
        <v>590</v>
      </c>
      <c r="B294" t="s">
        <v>591</v>
      </c>
      <c r="C294" t="s">
        <v>10303</v>
      </c>
      <c r="D294" t="s">
        <v>121</v>
      </c>
      <c r="E294">
        <v>32561.101626225001</v>
      </c>
      <c r="F294">
        <v>317.3</v>
      </c>
      <c r="G294">
        <v>18.3966145020593</v>
      </c>
      <c r="H294">
        <f>(Table2[[#This Row],[1Y Return vs Nifty]]-AVERAGE(Table2[1Y Return vs Nifty]))/_xlfn.STDEV.P(Table2[1Y Return vs Nifty])</f>
        <v>-0.23148776398342708</v>
      </c>
      <c r="I294">
        <v>0.54516726608599198</v>
      </c>
      <c r="J294">
        <f>(Table2[[#This Row],[1M Return vs Nifty]]-AVERAGE(Table2[1M Return vs Nifty]))/_xlfn.STDEV.P(Table2[1M Return vs Nifty])</f>
        <v>-0.26641060665662641</v>
      </c>
      <c r="K294">
        <v>27.6848019457566</v>
      </c>
      <c r="L294">
        <f>(Table2[[#This Row],[6M Return vs Nifty]]-AVERAGE(Table2[6M Return vs Nifty]))/_xlfn.STDEV.P(Table2[6M Return vs Nifty])</f>
        <v>0.66414722933888781</v>
      </c>
      <c r="M294">
        <v>-0.70277546508455702</v>
      </c>
      <c r="N294">
        <f>(Table2[[#This Row],[1W Return vs Nifty]]-AVERAGE(Table2[1W Return vs Nifty]))/_xlfn.STDEV.P(Table2[1W Return vs Nifty])</f>
        <v>-0.14126955296730775</v>
      </c>
      <c r="O294">
        <v>321.83999999999997</v>
      </c>
      <c r="P294">
        <v>315.61531677967901</v>
      </c>
      <c r="Q294">
        <v>273.85373705763902</v>
      </c>
      <c r="R294">
        <v>51.0195784333904</v>
      </c>
      <c r="S294" s="2">
        <f>(Table2[[#This Row],[Close Price]]-Table2[[#This Row],[20D EMA]])/Table2[[#This Row],[20D EMA]]</f>
        <v>-1.4106388267461981E-2</v>
      </c>
      <c r="T294" s="2">
        <f>(Table2[[#This Row],[Close Price]]-Table2[[#This Row],[50D EMA]])/Table2[[#This Row],[50D EMA]]</f>
        <v>5.3377739632865448E-3</v>
      </c>
      <c r="U294" s="2">
        <f>(Table2[[#This Row],[Close Price]]-Table2[[#This Row],[200D EMA]])/Table2[[#This Row],[200D EMA]]</f>
        <v>0.15864769058534589</v>
      </c>
      <c r="V294">
        <v>0.49594258338449498</v>
      </c>
      <c r="W294">
        <v>316.5</v>
      </c>
      <c r="X294">
        <v>323.89999999999998</v>
      </c>
      <c r="Y294">
        <v>316.3</v>
      </c>
      <c r="Z294">
        <v>324.2</v>
      </c>
      <c r="AA294">
        <v>309</v>
      </c>
      <c r="AB294">
        <v>345.65</v>
      </c>
      <c r="AC294" s="2">
        <f>(Table2[[#This Row],[Close Price]]/Table2[[#This Row],[Day Low]])-1</f>
        <v>2.5276461295418162E-3</v>
      </c>
      <c r="AD294" s="2">
        <f>(Table2[[#This Row],[Day High]]/Table2[[#This Row],[Close Price]])-1</f>
        <v>2.0800504254648411E-2</v>
      </c>
      <c r="AE294" s="2">
        <f>(Table2[[#This Row],[Close Price]]/Table2[[#This Row],[Current Week Low]])-1</f>
        <v>3.1615554852988392E-3</v>
      </c>
      <c r="AF294" s="2">
        <f>(Table2[[#This Row],[Current Week High]]/Table2[[#This Row],[Close Price]])-1</f>
        <v>2.1745981720769025E-2</v>
      </c>
      <c r="AG294" s="2">
        <f>(Table2[[#This Row],[Close Price]]/Table2[[#This Row],[Current Month Low]])-1</f>
        <v>2.6860841423948179E-2</v>
      </c>
      <c r="AH294" s="2">
        <f>(Table2[[#This Row],[Current Month High]]/Table2[[#This Row],[Close Price]])-1</f>
        <v>8.9347620548376749E-2</v>
      </c>
      <c r="AI294">
        <v>9.95902930980143</v>
      </c>
      <c r="AJ294">
        <v>59.647798742138299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-0.03</v>
      </c>
      <c r="AM294" t="s">
        <v>10339</v>
      </c>
      <c r="AN294">
        <v>-5.42</v>
      </c>
      <c r="AO294" t="s">
        <v>10339</v>
      </c>
      <c r="AP294">
        <v>3.8543899197905997E-2</v>
      </c>
      <c r="AQ294">
        <f>(Table2[[#This Row],[Sharpe Ratio]]-AVERAGE(Table2[Sharpe Ratio]))/_xlfn.STDEV.P(Table2[Sharpe Ratio])</f>
        <v>-0.30574266328434052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-0.28076335755281395</v>
      </c>
      <c r="AS294">
        <f>_xlfn.RANK.AVG(Table2[[#This Row],[1Y Return vs Nifty Z-Score]],Table2[1Y Return vs Nifty Z-Score])</f>
        <v>353</v>
      </c>
      <c r="AT294">
        <f>_xlfn.RANK.AVG(Table2[[#This Row],[6M Return vs Nifty Z-Score]],Table2[6M Return vs Nifty Z-Score])</f>
        <v>162</v>
      </c>
      <c r="AU294">
        <f>_xlfn.RANK.AVG(Table2[[#This Row],[Sharpe Ratio Z-Score]],Table2[Sharpe Ratio Z-Score])</f>
        <v>423</v>
      </c>
      <c r="AV294">
        <f>(Table2[[#This Row],[Rank 1Y]]+Table2[[#This Row],[Rank 6M]]+Table2[[#This Row],[Rank Sharpe]])/3</f>
        <v>312.66666666666669</v>
      </c>
    </row>
    <row r="295" spans="1:48" x14ac:dyDescent="0.3">
      <c r="A295" t="s">
        <v>266</v>
      </c>
      <c r="B295" t="s">
        <v>267</v>
      </c>
      <c r="C295" t="s">
        <v>10297</v>
      </c>
      <c r="D295" t="s">
        <v>268</v>
      </c>
      <c r="E295">
        <v>102356.448788425</v>
      </c>
      <c r="F295">
        <v>1431.65</v>
      </c>
      <c r="G295">
        <v>15.084401137244299</v>
      </c>
      <c r="H295">
        <f>(Table2[[#This Row],[1Y Return vs Nifty]]-AVERAGE(Table2[1Y Return vs Nifty]))/_xlfn.STDEV.P(Table2[1Y Return vs Nifty])</f>
        <v>-0.2818837887575783</v>
      </c>
      <c r="I295">
        <v>7.4037170154529797</v>
      </c>
      <c r="J295">
        <f>(Table2[[#This Row],[1M Return vs Nifty]]-AVERAGE(Table2[1M Return vs Nifty]))/_xlfn.STDEV.P(Table2[1M Return vs Nifty])</f>
        <v>0.32679264244338735</v>
      </c>
      <c r="K295">
        <v>13.1404933899457</v>
      </c>
      <c r="L295">
        <f>(Table2[[#This Row],[6M Return vs Nifty]]-AVERAGE(Table2[6M Return vs Nifty]))/_xlfn.STDEV.P(Table2[6M Return vs Nifty])</f>
        <v>0.17419940019786753</v>
      </c>
      <c r="M295">
        <v>-2.5128808553051498</v>
      </c>
      <c r="N295">
        <f>(Table2[[#This Row],[1W Return vs Nifty]]-AVERAGE(Table2[1W Return vs Nifty]))/_xlfn.STDEV.P(Table2[1W Return vs Nifty])</f>
        <v>-0.5213839733597424</v>
      </c>
      <c r="O295">
        <v>1401.17</v>
      </c>
      <c r="P295">
        <v>1344.9970349259399</v>
      </c>
      <c r="Q295">
        <v>1193.3223926999599</v>
      </c>
      <c r="R295">
        <v>49.3847922934983</v>
      </c>
      <c r="S295" s="2">
        <f>(Table2[[#This Row],[Close Price]]-Table2[[#This Row],[20D EMA]])/Table2[[#This Row],[20D EMA]]</f>
        <v>2.1753249070419731E-2</v>
      </c>
      <c r="T295" s="2">
        <f>(Table2[[#This Row],[Close Price]]-Table2[[#This Row],[50D EMA]])/Table2[[#This Row],[50D EMA]]</f>
        <v>6.4426138366045951E-2</v>
      </c>
      <c r="U295" s="2">
        <f>(Table2[[#This Row],[Close Price]]-Table2[[#This Row],[200D EMA]])/Table2[[#This Row],[200D EMA]]</f>
        <v>0.19971770307671041</v>
      </c>
      <c r="V295">
        <v>0.63041598737885696</v>
      </c>
      <c r="W295">
        <v>1402</v>
      </c>
      <c r="X295">
        <v>1437.05</v>
      </c>
      <c r="Y295">
        <v>1398.75</v>
      </c>
      <c r="Z295">
        <v>1437.05</v>
      </c>
      <c r="AA295">
        <v>1382.65</v>
      </c>
      <c r="AB295">
        <v>1480.4</v>
      </c>
      <c r="AC295" s="2">
        <f>(Table2[[#This Row],[Close Price]]/Table2[[#This Row],[Day Low]])-1</f>
        <v>2.1148359486447887E-2</v>
      </c>
      <c r="AD295" s="2">
        <f>(Table2[[#This Row],[Day High]]/Table2[[#This Row],[Close Price]])-1</f>
        <v>3.7718716166659227E-3</v>
      </c>
      <c r="AE295" s="2">
        <f>(Table2[[#This Row],[Close Price]]/Table2[[#This Row],[Current Week Low]])-1</f>
        <v>2.3521000893655053E-2</v>
      </c>
      <c r="AF295" s="2">
        <f>(Table2[[#This Row],[Current Week High]]/Table2[[#This Row],[Close Price]])-1</f>
        <v>3.7718716166659227E-3</v>
      </c>
      <c r="AG295" s="2">
        <f>(Table2[[#This Row],[Close Price]]/Table2[[#This Row],[Current Month Low]])-1</f>
        <v>3.5439192854301416E-2</v>
      </c>
      <c r="AH295" s="2">
        <f>(Table2[[#This Row],[Current Month High]]/Table2[[#This Row],[Close Price]])-1</f>
        <v>3.4051618761568925E-2</v>
      </c>
      <c r="AI295">
        <v>3.4051618761568898</v>
      </c>
      <c r="AJ295">
        <v>45.8857696030977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0.09</v>
      </c>
      <c r="AM295" t="s">
        <v>10340</v>
      </c>
      <c r="AN295">
        <v>0.75</v>
      </c>
      <c r="AO295" t="s">
        <v>10340</v>
      </c>
      <c r="AP295">
        <v>7.9823302480519998E-2</v>
      </c>
      <c r="AQ295">
        <f>(Table2[[#This Row],[Sharpe Ratio]]-AVERAGE(Table2[Sharpe Ratio]))/_xlfn.STDEV.P(Table2[Sharpe Ratio])</f>
        <v>0.16687607495098145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-0.13539964452508435</v>
      </c>
      <c r="AS295">
        <f>_xlfn.RANK.AVG(Table2[[#This Row],[1Y Return vs Nifty Z-Score]],Table2[1Y Return vs Nifty Z-Score])</f>
        <v>376</v>
      </c>
      <c r="AT295">
        <f>_xlfn.RANK.AVG(Table2[[#This Row],[6M Return vs Nifty Z-Score]],Table2[6M Return vs Nifty Z-Score])</f>
        <v>268</v>
      </c>
      <c r="AU295">
        <f>_xlfn.RANK.AVG(Table2[[#This Row],[Sharpe Ratio Z-Score]],Table2[Sharpe Ratio Z-Score])</f>
        <v>295</v>
      </c>
      <c r="AV295">
        <f>(Table2[[#This Row],[Rank 1Y]]+Table2[[#This Row],[Rank 6M]]+Table2[[#This Row],[Rank Sharpe]])/3</f>
        <v>313</v>
      </c>
    </row>
    <row r="296" spans="1:48" x14ac:dyDescent="0.3">
      <c r="A296" t="s">
        <v>856</v>
      </c>
      <c r="B296" t="s">
        <v>857</v>
      </c>
      <c r="C296" t="s">
        <v>10305</v>
      </c>
      <c r="D296" t="s">
        <v>450</v>
      </c>
      <c r="E296">
        <v>18064.040734574999</v>
      </c>
      <c r="F296">
        <v>295.3</v>
      </c>
      <c r="G296">
        <v>15.486896354100301</v>
      </c>
      <c r="H296">
        <f>(Table2[[#This Row],[1Y Return vs Nifty]]-AVERAGE(Table2[1Y Return vs Nifty]))/_xlfn.STDEV.P(Table2[1Y Return vs Nifty])</f>
        <v>-0.275759739161128</v>
      </c>
      <c r="I296">
        <v>-8.2736163740378093</v>
      </c>
      <c r="J296">
        <f>(Table2[[#This Row],[1M Return vs Nifty]]-AVERAGE(Table2[1M Return vs Nifty]))/_xlfn.STDEV.P(Table2[1M Return vs Nifty])</f>
        <v>-1.0291565660213322</v>
      </c>
      <c r="K296">
        <v>22.375645049704101</v>
      </c>
      <c r="L296">
        <f>(Table2[[#This Row],[6M Return vs Nifty]]-AVERAGE(Table2[6M Return vs Nifty]))/_xlfn.STDEV.P(Table2[6M Return vs Nifty])</f>
        <v>0.48529995820128974</v>
      </c>
      <c r="M296">
        <v>1.3548078253754301</v>
      </c>
      <c r="N296">
        <f>(Table2[[#This Row],[1W Return vs Nifty]]-AVERAGE(Table2[1W Return vs Nifty]))/_xlfn.STDEV.P(Table2[1W Return vs Nifty])</f>
        <v>0.29081417215051097</v>
      </c>
      <c r="O296">
        <v>298.64999999999998</v>
      </c>
      <c r="P296">
        <v>305.24128638395899</v>
      </c>
      <c r="Q296">
        <v>268.67036051779002</v>
      </c>
      <c r="R296">
        <v>45.786655147603099</v>
      </c>
      <c r="S296" s="2">
        <f>(Table2[[#This Row],[Close Price]]-Table2[[#This Row],[20D EMA]])/Table2[[#This Row],[20D EMA]]</f>
        <v>-1.1217143813828783E-2</v>
      </c>
      <c r="T296" s="2">
        <f>(Table2[[#This Row],[Close Price]]-Table2[[#This Row],[50D EMA]])/Table2[[#This Row],[50D EMA]]</f>
        <v>-3.256861645987813E-2</v>
      </c>
      <c r="U296" s="2">
        <f>(Table2[[#This Row],[Close Price]]-Table2[[#This Row],[200D EMA]])/Table2[[#This Row],[200D EMA]]</f>
        <v>9.9116402088002986E-2</v>
      </c>
      <c r="V296">
        <v>0.53246996885212206</v>
      </c>
      <c r="W296">
        <v>289.10000000000002</v>
      </c>
      <c r="X296">
        <v>297</v>
      </c>
      <c r="Y296">
        <v>287.2</v>
      </c>
      <c r="Z296">
        <v>297.5</v>
      </c>
      <c r="AA296">
        <v>275.25</v>
      </c>
      <c r="AB296">
        <v>320</v>
      </c>
      <c r="AC296" s="2">
        <f>(Table2[[#This Row],[Close Price]]/Table2[[#This Row],[Day Low]])-1</f>
        <v>2.144586648218616E-2</v>
      </c>
      <c r="AD296" s="2">
        <f>(Table2[[#This Row],[Day High]]/Table2[[#This Row],[Close Price]])-1</f>
        <v>5.7568574331188227E-3</v>
      </c>
      <c r="AE296" s="2">
        <f>(Table2[[#This Row],[Close Price]]/Table2[[#This Row],[Current Week Low]])-1</f>
        <v>2.820334261838453E-2</v>
      </c>
      <c r="AF296" s="2">
        <f>(Table2[[#This Row],[Current Week High]]/Table2[[#This Row],[Close Price]])-1</f>
        <v>7.4500507958008555E-3</v>
      </c>
      <c r="AG296" s="2">
        <f>(Table2[[#This Row],[Close Price]]/Table2[[#This Row],[Current Month Low]])-1</f>
        <v>7.2842870118074554E-2</v>
      </c>
      <c r="AH296" s="2">
        <f>(Table2[[#This Row],[Current Month High]]/Table2[[#This Row],[Close Price]])-1</f>
        <v>8.3643752116491665E-2</v>
      </c>
      <c r="AI296">
        <v>20.521503555706001</v>
      </c>
      <c r="AJ296">
        <v>58.934337997847102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-0.17</v>
      </c>
      <c r="AM296" t="s">
        <v>10339</v>
      </c>
      <c r="AN296">
        <v>-4.88</v>
      </c>
      <c r="AO296" t="s">
        <v>10339</v>
      </c>
      <c r="AP296">
        <v>5.5071679966327003E-2</v>
      </c>
      <c r="AQ296">
        <f>(Table2[[#This Row],[Sharpe Ratio]]-AVERAGE(Table2[Sharpe Ratio]))/_xlfn.STDEV.P(Table2[Sharpe Ratio])</f>
        <v>-0.1165117570349974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372</v>
      </c>
      <c r="AT296">
        <f>_xlfn.RANK.AVG(Table2[[#This Row],[6M Return vs Nifty Z-Score]],Table2[6M Return vs Nifty Z-Score])</f>
        <v>194</v>
      </c>
      <c r="AU296">
        <f>_xlfn.RANK.AVG(Table2[[#This Row],[Sharpe Ratio Z-Score]],Table2[Sharpe Ratio Z-Score])</f>
        <v>374</v>
      </c>
      <c r="AV296">
        <f>(Table2[[#This Row],[Rank 1Y]]+Table2[[#This Row],[Rank 6M]]+Table2[[#This Row],[Rank Sharpe]])/3</f>
        <v>313.33333333333331</v>
      </c>
    </row>
    <row r="297" spans="1:48" x14ac:dyDescent="0.3">
      <c r="A297" t="s">
        <v>910</v>
      </c>
      <c r="B297" t="s">
        <v>911</v>
      </c>
      <c r="C297" t="s">
        <v>10299</v>
      </c>
      <c r="D297" t="s">
        <v>51</v>
      </c>
      <c r="E297">
        <v>16461.77445814</v>
      </c>
      <c r="F297">
        <v>1212.8</v>
      </c>
      <c r="G297">
        <v>15.591044425626</v>
      </c>
      <c r="H297">
        <f>(Table2[[#This Row],[1Y Return vs Nifty]]-AVERAGE(Table2[1Y Return vs Nifty]))/_xlfn.STDEV.P(Table2[1Y Return vs Nifty])</f>
        <v>-0.27417510429172481</v>
      </c>
      <c r="I297">
        <v>20.048498829888199</v>
      </c>
      <c r="J297">
        <f>(Table2[[#This Row],[1M Return vs Nifty]]-AVERAGE(Table2[1M Return vs Nifty]))/_xlfn.STDEV.P(Table2[1M Return vs Nifty])</f>
        <v>1.4204532457183057</v>
      </c>
      <c r="K297">
        <v>29.4128482738525</v>
      </c>
      <c r="L297">
        <f>(Table2[[#This Row],[6M Return vs Nifty]]-AVERAGE(Table2[6M Return vs Nifty]))/_xlfn.STDEV.P(Table2[6M Return vs Nifty])</f>
        <v>0.72235917828488516</v>
      </c>
      <c r="M297">
        <v>-1.6161937757631299</v>
      </c>
      <c r="N297">
        <f>(Table2[[#This Row],[1W Return vs Nifty]]-AVERAGE(Table2[1W Return vs Nifty]))/_xlfn.STDEV.P(Table2[1W Return vs Nifty])</f>
        <v>-0.33308350679300724</v>
      </c>
      <c r="O297">
        <v>1149.3</v>
      </c>
      <c r="P297">
        <v>1079.38007344682</v>
      </c>
      <c r="Q297">
        <v>945.12191071817199</v>
      </c>
      <c r="R297">
        <v>67.882327901669498</v>
      </c>
      <c r="S297" s="2">
        <f>(Table2[[#This Row],[Close Price]]-Table2[[#This Row],[20D EMA]])/Table2[[#This Row],[20D EMA]]</f>
        <v>5.5251022361437398E-2</v>
      </c>
      <c r="T297" s="2">
        <f>(Table2[[#This Row],[Close Price]]-Table2[[#This Row],[50D EMA]])/Table2[[#This Row],[50D EMA]]</f>
        <v>0.12360792072724272</v>
      </c>
      <c r="U297" s="2">
        <f>(Table2[[#This Row],[Close Price]]-Table2[[#This Row],[200D EMA]])/Table2[[#This Row],[200D EMA]]</f>
        <v>0.28322070015118661</v>
      </c>
      <c r="V297">
        <v>1.31467538762994</v>
      </c>
      <c r="W297">
        <v>1195</v>
      </c>
      <c r="X297">
        <v>1230</v>
      </c>
      <c r="Y297">
        <v>1175.9000000000001</v>
      </c>
      <c r="Z297">
        <v>1230</v>
      </c>
      <c r="AA297">
        <v>1051.05</v>
      </c>
      <c r="AB297">
        <v>1230</v>
      </c>
      <c r="AC297" s="2">
        <f>(Table2[[#This Row],[Close Price]]/Table2[[#This Row],[Day Low]])-1</f>
        <v>1.4895397489539608E-2</v>
      </c>
      <c r="AD297" s="2">
        <f>(Table2[[#This Row],[Day High]]/Table2[[#This Row],[Close Price]])-1</f>
        <v>1.4182058047493395E-2</v>
      </c>
      <c r="AE297" s="2">
        <f>(Table2[[#This Row],[Close Price]]/Table2[[#This Row],[Current Week Low]])-1</f>
        <v>3.1380219406411891E-2</v>
      </c>
      <c r="AF297" s="2">
        <f>(Table2[[#This Row],[Current Week High]]/Table2[[#This Row],[Close Price]])-1</f>
        <v>1.4182058047493395E-2</v>
      </c>
      <c r="AG297" s="2">
        <f>(Table2[[#This Row],[Close Price]]/Table2[[#This Row],[Current Month Low]])-1</f>
        <v>0.15389372532229673</v>
      </c>
      <c r="AH297" s="2">
        <f>(Table2[[#This Row],[Current Month High]]/Table2[[#This Row],[Close Price]])-1</f>
        <v>1.4182058047493395E-2</v>
      </c>
      <c r="AI297">
        <v>1.41820580474933</v>
      </c>
      <c r="AJ297">
        <v>53.0636713573547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</v>
      </c>
      <c r="AM297" t="s">
        <v>10340</v>
      </c>
      <c r="AN297">
        <v>8.19</v>
      </c>
      <c r="AO297" t="s">
        <v>10340</v>
      </c>
      <c r="AP297">
        <v>4.0785028257530997E-2</v>
      </c>
      <c r="AQ297">
        <f>(Table2[[#This Row],[Sharpe Ratio]]-AVERAGE(Table2[Sharpe Ratio]))/_xlfn.STDEV.P(Table2[Sharpe Ratio])</f>
        <v>-0.28008338761286794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1.2554704253055906</v>
      </c>
      <c r="AS297">
        <f>_xlfn.RANK.AVG(Table2[[#This Row],[1Y Return vs Nifty Z-Score]],Table2[1Y Return vs Nifty Z-Score])</f>
        <v>371</v>
      </c>
      <c r="AT297">
        <f>_xlfn.RANK.AVG(Table2[[#This Row],[6M Return vs Nifty Z-Score]],Table2[6M Return vs Nifty Z-Score])</f>
        <v>153</v>
      </c>
      <c r="AU297">
        <f>_xlfn.RANK.AVG(Table2[[#This Row],[Sharpe Ratio Z-Score]],Table2[Sharpe Ratio Z-Score])</f>
        <v>416</v>
      </c>
      <c r="AV297">
        <f>(Table2[[#This Row],[Rank 1Y]]+Table2[[#This Row],[Rank 6M]]+Table2[[#This Row],[Rank Sharpe]])/3</f>
        <v>313.33333333333331</v>
      </c>
    </row>
    <row r="298" spans="1:48" x14ac:dyDescent="0.3">
      <c r="A298" t="s">
        <v>541</v>
      </c>
      <c r="B298" t="s">
        <v>542</v>
      </c>
      <c r="C298" t="s">
        <v>10293</v>
      </c>
      <c r="D298" t="s">
        <v>18</v>
      </c>
      <c r="E298">
        <v>37193.651245494002</v>
      </c>
      <c r="F298">
        <v>213.24</v>
      </c>
      <c r="G298">
        <v>104.311241544387</v>
      </c>
      <c r="H298">
        <f>(Table2[[#This Row],[1Y Return vs Nifty]]-AVERAGE(Table2[1Y Return vs Nifty]))/_xlfn.STDEV.P(Table2[1Y Return vs Nifty])</f>
        <v>1.0757214028176194</v>
      </c>
      <c r="I298">
        <v>-1.79801114021814</v>
      </c>
      <c r="J298">
        <f>(Table2[[#This Row],[1M Return vs Nifty]]-AVERAGE(Table2[1M Return vs Nifty]))/_xlfn.STDEV.P(Table2[1M Return vs Nifty])</f>
        <v>-0.46907459461835144</v>
      </c>
      <c r="K298">
        <v>-27.758843062660699</v>
      </c>
      <c r="L298">
        <f>(Table2[[#This Row],[6M Return vs Nifty]]-AVERAGE(Table2[6M Return vs Nifty]))/_xlfn.STDEV.P(Table2[6M Return vs Nifty])</f>
        <v>-1.2035588501423791</v>
      </c>
      <c r="M298">
        <v>0.92728386253574802</v>
      </c>
      <c r="N298">
        <f>(Table2[[#This Row],[1W Return vs Nifty]]-AVERAGE(Table2[1W Return vs Nifty]))/_xlfn.STDEV.P(Table2[1W Return vs Nifty])</f>
        <v>0.2010359613255169</v>
      </c>
      <c r="O298">
        <v>211.14</v>
      </c>
      <c r="P298">
        <v>214.47168863805399</v>
      </c>
      <c r="Q298">
        <v>190.102128194241</v>
      </c>
      <c r="R298">
        <v>56.549599031675903</v>
      </c>
      <c r="S298" s="2">
        <f>(Table2[[#This Row],[Close Price]]-Table2[[#This Row],[20D EMA]])/Table2[[#This Row],[20D EMA]]</f>
        <v>9.9460073884627392E-3</v>
      </c>
      <c r="T298" s="2">
        <f>(Table2[[#This Row],[Close Price]]-Table2[[#This Row],[50D EMA]])/Table2[[#This Row],[50D EMA]]</f>
        <v>-5.7428961644098381E-3</v>
      </c>
      <c r="U298" s="2">
        <f>(Table2[[#This Row],[Close Price]]-Table2[[#This Row],[200D EMA]])/Table2[[#This Row],[200D EMA]]</f>
        <v>0.12171284995882518</v>
      </c>
      <c r="V298">
        <v>0.46226096737707301</v>
      </c>
      <c r="W298">
        <v>211</v>
      </c>
      <c r="X298">
        <v>214.99</v>
      </c>
      <c r="Y298">
        <v>205.8</v>
      </c>
      <c r="Z298">
        <v>216</v>
      </c>
      <c r="AA298">
        <v>197.88</v>
      </c>
      <c r="AB298">
        <v>223.38</v>
      </c>
      <c r="AC298" s="2">
        <f>(Table2[[#This Row],[Close Price]]/Table2[[#This Row],[Day Low]])-1</f>
        <v>1.0616113744075895E-2</v>
      </c>
      <c r="AD298" s="2">
        <f>(Table2[[#This Row],[Day High]]/Table2[[#This Row],[Close Price]])-1</f>
        <v>8.2067154380041085E-3</v>
      </c>
      <c r="AE298" s="2">
        <f>(Table2[[#This Row],[Close Price]]/Table2[[#This Row],[Current Week Low]])-1</f>
        <v>3.6151603498542295E-2</v>
      </c>
      <c r="AF298" s="2">
        <f>(Table2[[#This Row],[Current Week High]]/Table2[[#This Row],[Close Price]])-1</f>
        <v>1.294316263365225E-2</v>
      </c>
      <c r="AG298" s="2">
        <f>(Table2[[#This Row],[Close Price]]/Table2[[#This Row],[Current Month Low]])-1</f>
        <v>7.7622801697998955E-2</v>
      </c>
      <c r="AH298" s="2">
        <f>(Table2[[#This Row],[Current Month High]]/Table2[[#This Row],[Close Price]])-1</f>
        <v>4.7552054023635382E-2</v>
      </c>
      <c r="AI298">
        <v>35.645282311011002</v>
      </c>
      <c r="AJ298">
        <v>149.69555035128801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-0.03</v>
      </c>
      <c r="AM298" t="s">
        <v>10339</v>
      </c>
      <c r="AN298">
        <v>-2.17</v>
      </c>
      <c r="AO298" t="s">
        <v>10339</v>
      </c>
      <c r="AP298">
        <v>0.13635692352213699</v>
      </c>
      <c r="AQ298">
        <f>(Table2[[#This Row],[Sharpe Ratio]]-AVERAGE(Table2[Sharpe Ratio]))/_xlfn.STDEV.P(Table2[Sharpe Ratio])</f>
        <v>0.81414436179214023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96</v>
      </c>
      <c r="AT298">
        <f>_xlfn.RANK.AVG(Table2[[#This Row],[6M Return vs Nifty Z-Score]],Table2[6M Return vs Nifty Z-Score])</f>
        <v>694</v>
      </c>
      <c r="AU298">
        <f>_xlfn.RANK.AVG(Table2[[#This Row],[Sharpe Ratio Z-Score]],Table2[Sharpe Ratio Z-Score])</f>
        <v>152</v>
      </c>
      <c r="AV298">
        <f>(Table2[[#This Row],[Rank 1Y]]+Table2[[#This Row],[Rank 6M]]+Table2[[#This Row],[Rank Sharpe]])/3</f>
        <v>314</v>
      </c>
    </row>
    <row r="299" spans="1:48" x14ac:dyDescent="0.3">
      <c r="A299" t="s">
        <v>1332</v>
      </c>
      <c r="B299" t="s">
        <v>1333</v>
      </c>
      <c r="C299" t="s">
        <v>10293</v>
      </c>
      <c r="D299" t="s">
        <v>136</v>
      </c>
      <c r="E299">
        <v>8371.5350717700003</v>
      </c>
      <c r="F299">
        <v>501.65</v>
      </c>
      <c r="G299">
        <v>116.92406800275501</v>
      </c>
      <c r="H299">
        <f>(Table2[[#This Row],[1Y Return vs Nifty]]-AVERAGE(Table2[1Y Return vs Nifty]))/_xlfn.STDEV.P(Table2[1Y Return vs Nifty])</f>
        <v>1.2676282169800839</v>
      </c>
      <c r="I299">
        <v>3.8536197738559097E-2</v>
      </c>
      <c r="J299">
        <f>(Table2[[#This Row],[1M Return vs Nifty]]-AVERAGE(Table2[1M Return vs Nifty]))/_xlfn.STDEV.P(Table2[1M Return vs Nifty])</f>
        <v>-0.31022966561532922</v>
      </c>
      <c r="K299">
        <v>7.6151045440848</v>
      </c>
      <c r="L299">
        <f>(Table2[[#This Row],[6M Return vs Nifty]]-AVERAGE(Table2[6M Return vs Nifty]))/_xlfn.STDEV.P(Table2[6M Return vs Nifty])</f>
        <v>-1.1931983071498318E-2</v>
      </c>
      <c r="M299">
        <v>-5.2262463043448601</v>
      </c>
      <c r="N299">
        <f>(Table2[[#This Row],[1W Return vs Nifty]]-AVERAGE(Table2[1W Return vs Nifty]))/_xlfn.STDEV.P(Table2[1W Return vs Nifty])</f>
        <v>-1.0911791579643777</v>
      </c>
      <c r="O299">
        <v>534.44000000000005</v>
      </c>
      <c r="P299">
        <v>539.11894205279498</v>
      </c>
      <c r="Q299">
        <v>458.08830692059098</v>
      </c>
      <c r="R299">
        <v>40.653947580163901</v>
      </c>
      <c r="S299" s="2">
        <f>(Table2[[#This Row],[Close Price]]-Table2[[#This Row],[20D EMA]])/Table2[[#This Row],[20D EMA]]</f>
        <v>-6.135394057331052E-2</v>
      </c>
      <c r="T299" s="2">
        <f>(Table2[[#This Row],[Close Price]]-Table2[[#This Row],[50D EMA]])/Table2[[#This Row],[50D EMA]]</f>
        <v>-6.9500325679756461E-2</v>
      </c>
      <c r="U299" s="2">
        <f>(Table2[[#This Row],[Close Price]]-Table2[[#This Row],[200D EMA]])/Table2[[#This Row],[200D EMA]]</f>
        <v>9.5094531821263803E-2</v>
      </c>
      <c r="V299">
        <v>0.72474432428018398</v>
      </c>
      <c r="W299">
        <v>500.5</v>
      </c>
      <c r="X299">
        <v>518.79999999999995</v>
      </c>
      <c r="Y299">
        <v>486</v>
      </c>
      <c r="Z299">
        <v>525.35</v>
      </c>
      <c r="AA299">
        <v>486</v>
      </c>
      <c r="AB299">
        <v>614.65</v>
      </c>
      <c r="AC299" s="2">
        <f>(Table2[[#This Row],[Close Price]]/Table2[[#This Row],[Day Low]])-1</f>
        <v>2.2977022977022088E-3</v>
      </c>
      <c r="AD299" s="2">
        <f>(Table2[[#This Row],[Day High]]/Table2[[#This Row],[Close Price]])-1</f>
        <v>3.418718229841522E-2</v>
      </c>
      <c r="AE299" s="2">
        <f>(Table2[[#This Row],[Close Price]]/Table2[[#This Row],[Current Week Low]])-1</f>
        <v>3.2201646090534997E-2</v>
      </c>
      <c r="AF299" s="2">
        <f>(Table2[[#This Row],[Current Week High]]/Table2[[#This Row],[Close Price]])-1</f>
        <v>4.7244094488189115E-2</v>
      </c>
      <c r="AG299" s="2">
        <f>(Table2[[#This Row],[Close Price]]/Table2[[#This Row],[Current Month Low]])-1</f>
        <v>3.2201646090534997E-2</v>
      </c>
      <c r="AH299" s="2">
        <f>(Table2[[#This Row],[Current Month High]]/Table2[[#This Row],[Close Price]])-1</f>
        <v>0.22525665304495157</v>
      </c>
      <c r="AI299">
        <v>26.542410046845401</v>
      </c>
      <c r="AJ299">
        <v>145.90686274509801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0</v>
      </c>
      <c r="AM299" t="s">
        <v>10341</v>
      </c>
      <c r="AN299">
        <v>-13.98</v>
      </c>
      <c r="AO299" t="s">
        <v>10339</v>
      </c>
      <c r="AQ299">
        <f>(Table2[[#This Row],[Sharpe Ratio]]-AVERAGE(Table2[Sharpe Ratio]))/_xlfn.STDEV.P(Table2[Sharpe Ratio])</f>
        <v>-0.74704189624239536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74</v>
      </c>
      <c r="AT299">
        <f>_xlfn.RANK.AVG(Table2[[#This Row],[6M Return vs Nifty Z-Score]],Table2[6M Return vs Nifty Z-Score])</f>
        <v>319</v>
      </c>
      <c r="AU299">
        <f>_xlfn.RANK.AVG(Table2[[#This Row],[Sharpe Ratio Z-Score]],Table2[Sharpe Ratio Z-Score])</f>
        <v>549.5</v>
      </c>
      <c r="AV299">
        <f>(Table2[[#This Row],[Rank 1Y]]+Table2[[#This Row],[Rank 6M]]+Table2[[#This Row],[Rank Sharpe]])/3</f>
        <v>314.16666666666669</v>
      </c>
    </row>
    <row r="300" spans="1:48" x14ac:dyDescent="0.3">
      <c r="A300" t="s">
        <v>147</v>
      </c>
      <c r="B300" t="s">
        <v>148</v>
      </c>
      <c r="C300" t="s">
        <v>6499</v>
      </c>
      <c r="D300" t="s">
        <v>80</v>
      </c>
      <c r="E300">
        <v>176857.74367175999</v>
      </c>
      <c r="F300">
        <v>2684.85</v>
      </c>
      <c r="G300">
        <v>21.332245592754202</v>
      </c>
      <c r="H300">
        <f>(Table2[[#This Row],[1Y Return vs Nifty]]-AVERAGE(Table2[1Y Return vs Nifty]))/_xlfn.STDEV.P(Table2[1Y Return vs Nifty])</f>
        <v>-0.18682151791787752</v>
      </c>
      <c r="I300">
        <v>-3.98787364102555</v>
      </c>
      <c r="J300">
        <f>(Table2[[#This Row],[1M Return vs Nifty]]-AVERAGE(Table2[1M Return vs Nifty]))/_xlfn.STDEV.P(Table2[1M Return vs Nifty])</f>
        <v>-0.65847812714811571</v>
      </c>
      <c r="K300">
        <v>10.0615932509246</v>
      </c>
      <c r="L300">
        <f>(Table2[[#This Row],[6M Return vs Nifty]]-AVERAGE(Table2[6M Return vs Nifty]))/_xlfn.STDEV.P(Table2[6M Return vs Nifty])</f>
        <v>7.0481823424327419E-2</v>
      </c>
      <c r="M300">
        <v>2.0537283119245102</v>
      </c>
      <c r="N300">
        <f>(Table2[[#This Row],[1W Return vs Nifty]]-AVERAGE(Table2[1W Return vs Nifty]))/_xlfn.STDEV.P(Table2[1W Return vs Nifty])</f>
        <v>0.43758449672958177</v>
      </c>
      <c r="O300">
        <v>2645.84</v>
      </c>
      <c r="P300">
        <v>2623.6522544314698</v>
      </c>
      <c r="Q300">
        <v>2341.0691717556901</v>
      </c>
      <c r="R300">
        <v>52.836608371987097</v>
      </c>
      <c r="S300" s="2">
        <f>(Table2[[#This Row],[Close Price]]-Table2[[#This Row],[20D EMA]])/Table2[[#This Row],[20D EMA]]</f>
        <v>1.4743899857890031E-2</v>
      </c>
      <c r="T300" s="2">
        <f>(Table2[[#This Row],[Close Price]]-Table2[[#This Row],[50D EMA]])/Table2[[#This Row],[50D EMA]]</f>
        <v>2.3325402772095372E-2</v>
      </c>
      <c r="U300" s="2">
        <f>(Table2[[#This Row],[Close Price]]-Table2[[#This Row],[200D EMA]])/Table2[[#This Row],[200D EMA]]</f>
        <v>0.14684778749467303</v>
      </c>
      <c r="V300">
        <v>1.0042994774710099</v>
      </c>
      <c r="W300">
        <v>2625.15</v>
      </c>
      <c r="X300">
        <v>2692.05</v>
      </c>
      <c r="Y300">
        <v>2557.0500000000002</v>
      </c>
      <c r="Z300">
        <v>2692.05</v>
      </c>
      <c r="AA300">
        <v>2505.0500000000002</v>
      </c>
      <c r="AB300">
        <v>2788.65</v>
      </c>
      <c r="AC300" s="2">
        <f>(Table2[[#This Row],[Close Price]]/Table2[[#This Row],[Day Low]])-1</f>
        <v>2.2741557625278519E-2</v>
      </c>
      <c r="AD300" s="2">
        <f>(Table2[[#This Row],[Day High]]/Table2[[#This Row],[Close Price]])-1</f>
        <v>2.6817140622381608E-3</v>
      </c>
      <c r="AE300" s="2">
        <f>(Table2[[#This Row],[Close Price]]/Table2[[#This Row],[Current Week Low]])-1</f>
        <v>4.9979468528186688E-2</v>
      </c>
      <c r="AF300" s="2">
        <f>(Table2[[#This Row],[Current Week High]]/Table2[[#This Row],[Close Price]])-1</f>
        <v>2.6817140622381608E-3</v>
      </c>
      <c r="AG300" s="2">
        <f>(Table2[[#This Row],[Close Price]]/Table2[[#This Row],[Current Month Low]])-1</f>
        <v>7.177501447076895E-2</v>
      </c>
      <c r="AH300" s="2">
        <f>(Table2[[#This Row],[Current Month High]]/Table2[[#This Row],[Close Price]])-1</f>
        <v>3.8661377730599522E-2</v>
      </c>
      <c r="AI300">
        <v>7.1847589250796098</v>
      </c>
      <c r="AJ300">
        <v>53.324736518039103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0.09</v>
      </c>
      <c r="AM300" t="s">
        <v>10340</v>
      </c>
      <c r="AN300">
        <v>-0.81</v>
      </c>
      <c r="AO300" t="s">
        <v>10339</v>
      </c>
      <c r="AP300">
        <v>7.5785812241144002E-2</v>
      </c>
      <c r="AQ300">
        <f>(Table2[[#This Row],[Sharpe Ratio]]-AVERAGE(Table2[Sharpe Ratio]))/_xlfn.STDEV.P(Table2[Sharpe Ratio])</f>
        <v>0.12064978796938156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-0.21658353694270249</v>
      </c>
      <c r="AS300">
        <f>_xlfn.RANK.AVG(Table2[[#This Row],[1Y Return vs Nifty Z-Score]],Table2[1Y Return vs Nifty Z-Score])</f>
        <v>341</v>
      </c>
      <c r="AT300">
        <f>_xlfn.RANK.AVG(Table2[[#This Row],[6M Return vs Nifty Z-Score]],Table2[6M Return vs Nifty Z-Score])</f>
        <v>293</v>
      </c>
      <c r="AU300">
        <f>_xlfn.RANK.AVG(Table2[[#This Row],[Sharpe Ratio Z-Score]],Table2[Sharpe Ratio Z-Score])</f>
        <v>312</v>
      </c>
      <c r="AV300">
        <f>(Table2[[#This Row],[Rank 1Y]]+Table2[[#This Row],[Rank 6M]]+Table2[[#This Row],[Rank Sharpe]])/3</f>
        <v>315.33333333333331</v>
      </c>
    </row>
    <row r="301" spans="1:48" x14ac:dyDescent="0.3">
      <c r="A301" t="s">
        <v>137</v>
      </c>
      <c r="B301" t="s">
        <v>138</v>
      </c>
      <c r="C301" t="s">
        <v>10307</v>
      </c>
      <c r="D301" t="s">
        <v>139</v>
      </c>
      <c r="E301">
        <v>214696.16081991</v>
      </c>
      <c r="F301">
        <v>860.55</v>
      </c>
      <c r="G301">
        <v>50.869344196220297</v>
      </c>
      <c r="H301">
        <f>(Table2[[#This Row],[1Y Return vs Nifty]]-AVERAGE(Table2[1Y Return vs Nifty]))/_xlfn.STDEV.P(Table2[1Y Return vs Nifty])</f>
        <v>0.26259166566184799</v>
      </c>
      <c r="I301">
        <v>6.5627759659158498</v>
      </c>
      <c r="J301">
        <f>(Table2[[#This Row],[1M Return vs Nifty]]-AVERAGE(Table2[1M Return vs Nifty]))/_xlfn.STDEV.P(Table2[1M Return vs Nifty])</f>
        <v>0.25405875829637181</v>
      </c>
      <c r="K301">
        <v>-15.276338200559101</v>
      </c>
      <c r="L301">
        <f>(Table2[[#This Row],[6M Return vs Nifty]]-AVERAGE(Table2[6M Return vs Nifty]))/_xlfn.STDEV.P(Table2[6M Return vs Nifty])</f>
        <v>-0.78306610990926095</v>
      </c>
      <c r="M301">
        <v>3.7568745472599598</v>
      </c>
      <c r="N301">
        <f>(Table2[[#This Row],[1W Return vs Nifty]]-AVERAGE(Table2[1W Return vs Nifty]))/_xlfn.STDEV.P(Table2[1W Return vs Nifty])</f>
        <v>0.79523795027197242</v>
      </c>
      <c r="O301">
        <v>844.16</v>
      </c>
      <c r="P301">
        <v>842.469384786104</v>
      </c>
      <c r="Q301">
        <v>782.17242364325898</v>
      </c>
      <c r="R301">
        <v>61.018843867161699</v>
      </c>
      <c r="S301" s="2">
        <f>(Table2[[#This Row],[Close Price]]-Table2[[#This Row],[20D EMA]])/Table2[[#This Row],[20D EMA]]</f>
        <v>1.9415750568612569E-2</v>
      </c>
      <c r="T301" s="2">
        <f>(Table2[[#This Row],[Close Price]]-Table2[[#This Row],[50D EMA]])/Table2[[#This Row],[50D EMA]]</f>
        <v>2.1461450754660327E-2</v>
      </c>
      <c r="U301" s="2">
        <f>(Table2[[#This Row],[Close Price]]-Table2[[#This Row],[200D EMA]])/Table2[[#This Row],[200D EMA]]</f>
        <v>0.10020498548346701</v>
      </c>
      <c r="V301">
        <v>0.606301300366336</v>
      </c>
      <c r="W301">
        <v>853.3</v>
      </c>
      <c r="X301">
        <v>871.15</v>
      </c>
      <c r="Y301">
        <v>853.3</v>
      </c>
      <c r="Z301">
        <v>872.65</v>
      </c>
      <c r="AA301">
        <v>800.4</v>
      </c>
      <c r="AB301">
        <v>901</v>
      </c>
      <c r="AC301" s="2">
        <f>(Table2[[#This Row],[Close Price]]/Table2[[#This Row],[Day Low]])-1</f>
        <v>8.4964256416266704E-3</v>
      </c>
      <c r="AD301" s="2">
        <f>(Table2[[#This Row],[Day High]]/Table2[[#This Row],[Close Price]])-1</f>
        <v>1.2317703794085144E-2</v>
      </c>
      <c r="AE301" s="2">
        <f>(Table2[[#This Row],[Close Price]]/Table2[[#This Row],[Current Week Low]])-1</f>
        <v>8.4964256416266704E-3</v>
      </c>
      <c r="AF301" s="2">
        <f>(Table2[[#This Row],[Current Week High]]/Table2[[#This Row],[Close Price]])-1</f>
        <v>1.4060775085701138E-2</v>
      </c>
      <c r="AG301" s="2">
        <f>(Table2[[#This Row],[Close Price]]/Table2[[#This Row],[Current Month Low]])-1</f>
        <v>7.5149925037481191E-2</v>
      </c>
      <c r="AH301" s="2">
        <f>(Table2[[#This Row],[Current Month High]]/Table2[[#This Row],[Close Price]])-1</f>
        <v>4.700482249724014E-2</v>
      </c>
      <c r="AI301">
        <v>12.4397187844983</v>
      </c>
      <c r="AJ301">
        <v>81.896005072923202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0.04</v>
      </c>
      <c r="AM301" t="s">
        <v>10340</v>
      </c>
      <c r="AN301">
        <v>1.91</v>
      </c>
      <c r="AO301" t="s">
        <v>10340</v>
      </c>
      <c r="AP301">
        <v>0.139006512095077</v>
      </c>
      <c r="AQ301">
        <f>(Table2[[#This Row],[Sharpe Ratio]]-AVERAGE(Table2[Sharpe Ratio]))/_xlfn.STDEV.P(Table2[Sharpe Ratio])</f>
        <v>0.84448019779277961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1.3733024621137111</v>
      </c>
      <c r="AS301">
        <f>_xlfn.RANK.AVG(Table2[[#This Row],[1Y Return vs Nifty Z-Score]],Table2[1Y Return vs Nifty Z-Score])</f>
        <v>217</v>
      </c>
      <c r="AT301">
        <f>_xlfn.RANK.AVG(Table2[[#This Row],[6M Return vs Nifty Z-Score]],Table2[6M Return vs Nifty Z-Score])</f>
        <v>581</v>
      </c>
      <c r="AU301">
        <f>_xlfn.RANK.AVG(Table2[[#This Row],[Sharpe Ratio Z-Score]],Table2[Sharpe Ratio Z-Score])</f>
        <v>149</v>
      </c>
      <c r="AV301">
        <f>(Table2[[#This Row],[Rank 1Y]]+Table2[[#This Row],[Rank 6M]]+Table2[[#This Row],[Rank Sharpe]])/3</f>
        <v>315.66666666666669</v>
      </c>
    </row>
    <row r="302" spans="1:48" x14ac:dyDescent="0.3">
      <c r="A302" t="s">
        <v>604</v>
      </c>
      <c r="B302" t="s">
        <v>605</v>
      </c>
      <c r="C302" t="s">
        <v>10302</v>
      </c>
      <c r="D302" t="s">
        <v>183</v>
      </c>
      <c r="E302">
        <v>31601.086527121901</v>
      </c>
      <c r="F302">
        <v>170.78</v>
      </c>
      <c r="G302">
        <v>66.454931604708406</v>
      </c>
      <c r="H302">
        <f>(Table2[[#This Row],[1Y Return vs Nifty]]-AVERAGE(Table2[1Y Return vs Nifty]))/_xlfn.STDEV.P(Table2[1Y Return vs Nifty])</f>
        <v>0.49972966453038892</v>
      </c>
      <c r="I302">
        <v>-7.0255207447946804</v>
      </c>
      <c r="J302">
        <f>(Table2[[#This Row],[1M Return vs Nifty]]-AVERAGE(Table2[1M Return vs Nifty]))/_xlfn.STDEV.P(Table2[1M Return vs Nifty])</f>
        <v>-0.92120745002594517</v>
      </c>
      <c r="K302">
        <v>-3.7411737591432601</v>
      </c>
      <c r="L302">
        <f>(Table2[[#This Row],[6M Return vs Nifty]]-AVERAGE(Table2[6M Return vs Nifty]))/_xlfn.STDEV.P(Table2[6M Return vs Nifty])</f>
        <v>-0.39448601652294585</v>
      </c>
      <c r="M302">
        <v>-2.0159568875779401</v>
      </c>
      <c r="N302">
        <f>(Table2[[#This Row],[1W Return vs Nifty]]-AVERAGE(Table2[1W Return vs Nifty]))/_xlfn.STDEV.P(Table2[1W Return vs Nifty])</f>
        <v>-0.41703205717174746</v>
      </c>
      <c r="O302">
        <v>177.29</v>
      </c>
      <c r="P302">
        <v>182.411114307676</v>
      </c>
      <c r="Q302">
        <v>159.953796232011</v>
      </c>
      <c r="R302">
        <v>43.496886966566301</v>
      </c>
      <c r="S302" s="2">
        <f>(Table2[[#This Row],[Close Price]]-Table2[[#This Row],[20D EMA]])/Table2[[#This Row],[20D EMA]]</f>
        <v>-3.6719499125726161E-2</v>
      </c>
      <c r="T302" s="2">
        <f>(Table2[[#This Row],[Close Price]]-Table2[[#This Row],[50D EMA]])/Table2[[#This Row],[50D EMA]]</f>
        <v>-6.3763188727949976E-2</v>
      </c>
      <c r="U302" s="2">
        <f>(Table2[[#This Row],[Close Price]]-Table2[[#This Row],[200D EMA]])/Table2[[#This Row],[200D EMA]]</f>
        <v>6.7683318702144002E-2</v>
      </c>
      <c r="V302">
        <v>1.0309185533604801</v>
      </c>
      <c r="W302">
        <v>169.8</v>
      </c>
      <c r="X302">
        <v>173</v>
      </c>
      <c r="Y302">
        <v>164.85</v>
      </c>
      <c r="Z302">
        <v>174.7</v>
      </c>
      <c r="AA302">
        <v>163.16</v>
      </c>
      <c r="AB302">
        <v>200.4</v>
      </c>
      <c r="AC302" s="2">
        <f>(Table2[[#This Row],[Close Price]]/Table2[[#This Row],[Day Low]])-1</f>
        <v>5.771495877502808E-3</v>
      </c>
      <c r="AD302" s="2">
        <f>(Table2[[#This Row],[Day High]]/Table2[[#This Row],[Close Price]])-1</f>
        <v>1.2999180231877183E-2</v>
      </c>
      <c r="AE302" s="2">
        <f>(Table2[[#This Row],[Close Price]]/Table2[[#This Row],[Current Week Low]])-1</f>
        <v>3.5972095844707397E-2</v>
      </c>
      <c r="AF302" s="2">
        <f>(Table2[[#This Row],[Current Week High]]/Table2[[#This Row],[Close Price]])-1</f>
        <v>2.2953507436467957E-2</v>
      </c>
      <c r="AG302" s="2">
        <f>(Table2[[#This Row],[Close Price]]/Table2[[#This Row],[Current Month Low]])-1</f>
        <v>4.6702623191958947E-2</v>
      </c>
      <c r="AH302" s="2">
        <f>(Table2[[#This Row],[Current Month High]]/Table2[[#This Row],[Close Price]])-1</f>
        <v>0.17343951282351555</v>
      </c>
      <c r="AI302">
        <v>22.3796697505562</v>
      </c>
      <c r="AJ302">
        <v>96.524741081703098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-0.06</v>
      </c>
      <c r="AM302" t="s">
        <v>10339</v>
      </c>
      <c r="AN302">
        <v>-7.79</v>
      </c>
      <c r="AO302" t="s">
        <v>10339</v>
      </c>
      <c r="AP302">
        <v>7.2219796450588E-2</v>
      </c>
      <c r="AQ302">
        <f>(Table2[[#This Row],[Sharpe Ratio]]-AVERAGE(Table2[Sharpe Ratio]))/_xlfn.STDEV.P(Table2[Sharpe Ratio])</f>
        <v>7.9821535876656857E-2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172</v>
      </c>
      <c r="AT302">
        <f>_xlfn.RANK.AVG(Table2[[#This Row],[6M Return vs Nifty Z-Score]],Table2[6M Return vs Nifty Z-Score])</f>
        <v>448</v>
      </c>
      <c r="AU302">
        <f>_xlfn.RANK.AVG(Table2[[#This Row],[Sharpe Ratio Z-Score]],Table2[Sharpe Ratio Z-Score])</f>
        <v>329</v>
      </c>
      <c r="AV302">
        <f>(Table2[[#This Row],[Rank 1Y]]+Table2[[#This Row],[Rank 6M]]+Table2[[#This Row],[Rank Sharpe]])/3</f>
        <v>316.33333333333331</v>
      </c>
    </row>
    <row r="303" spans="1:48" x14ac:dyDescent="0.3">
      <c r="A303" t="s">
        <v>1404</v>
      </c>
      <c r="B303" t="s">
        <v>1405</v>
      </c>
      <c r="C303" t="s">
        <v>630</v>
      </c>
      <c r="D303" t="s">
        <v>630</v>
      </c>
      <c r="E303">
        <v>7686.4889353999997</v>
      </c>
      <c r="F303">
        <v>385.55</v>
      </c>
      <c r="G303">
        <v>31.364516816686098</v>
      </c>
      <c r="H303">
        <f>(Table2[[#This Row],[1Y Return vs Nifty]]-AVERAGE(Table2[1Y Return vs Nifty]))/_xlfn.STDEV.P(Table2[1Y Return vs Nifty])</f>
        <v>-3.417839579506253E-2</v>
      </c>
      <c r="I303">
        <v>2.8361848162685499</v>
      </c>
      <c r="J303">
        <f>(Table2[[#This Row],[1M Return vs Nifty]]-AVERAGE(Table2[1M Return vs Nifty]))/_xlfn.STDEV.P(Table2[1M Return vs Nifty])</f>
        <v>-6.8258066516652907E-2</v>
      </c>
      <c r="K303">
        <v>14.431488854078699</v>
      </c>
      <c r="L303">
        <f>(Table2[[#This Row],[6M Return vs Nifty]]-AVERAGE(Table2[6M Return vs Nifty]))/_xlfn.STDEV.P(Table2[6M Return vs Nifty])</f>
        <v>0.2176886057971365</v>
      </c>
      <c r="M303">
        <v>1.6212295280933799</v>
      </c>
      <c r="N303">
        <f>(Table2[[#This Row],[1W Return vs Nifty]]-AVERAGE(Table2[1W Return vs Nifty]))/_xlfn.STDEV.P(Table2[1W Return vs Nifty])</f>
        <v>0.34676159469050871</v>
      </c>
      <c r="O303">
        <v>385.35</v>
      </c>
      <c r="P303">
        <v>384.58456774659498</v>
      </c>
      <c r="Q303">
        <v>337.820021565361</v>
      </c>
      <c r="R303">
        <v>54.516470049514197</v>
      </c>
      <c r="S303" s="2">
        <f>(Table2[[#This Row],[Close Price]]-Table2[[#This Row],[20D EMA]])/Table2[[#This Row],[20D EMA]]</f>
        <v>5.1900869339558482E-4</v>
      </c>
      <c r="T303" s="2">
        <f>(Table2[[#This Row],[Close Price]]-Table2[[#This Row],[50D EMA]])/Table2[[#This Row],[50D EMA]]</f>
        <v>2.510324995778706E-3</v>
      </c>
      <c r="U303" s="2">
        <f>(Table2[[#This Row],[Close Price]]-Table2[[#This Row],[200D EMA]])/Table2[[#This Row],[200D EMA]]</f>
        <v>0.14128818716389865</v>
      </c>
      <c r="V303">
        <v>0.61675670473205901</v>
      </c>
      <c r="W303">
        <v>384.35</v>
      </c>
      <c r="X303">
        <v>393.7</v>
      </c>
      <c r="Y303">
        <v>379.65</v>
      </c>
      <c r="Z303">
        <v>393.7</v>
      </c>
      <c r="AA303">
        <v>358</v>
      </c>
      <c r="AB303">
        <v>408</v>
      </c>
      <c r="AC303" s="2">
        <f>(Table2[[#This Row],[Close Price]]/Table2[[#This Row],[Day Low]])-1</f>
        <v>3.122154286457679E-3</v>
      </c>
      <c r="AD303" s="2">
        <f>(Table2[[#This Row],[Day High]]/Table2[[#This Row],[Close Price]])-1</f>
        <v>2.1138633121514649E-2</v>
      </c>
      <c r="AE303" s="2">
        <f>(Table2[[#This Row],[Close Price]]/Table2[[#This Row],[Current Week Low]])-1</f>
        <v>1.5540629527196259E-2</v>
      </c>
      <c r="AF303" s="2">
        <f>(Table2[[#This Row],[Current Week High]]/Table2[[#This Row],[Close Price]])-1</f>
        <v>2.1138633121514649E-2</v>
      </c>
      <c r="AG303" s="2">
        <f>(Table2[[#This Row],[Close Price]]/Table2[[#This Row],[Current Month Low]])-1</f>
        <v>7.6955307262569939E-2</v>
      </c>
      <c r="AH303" s="2">
        <f>(Table2[[#This Row],[Current Month High]]/Table2[[#This Row],[Close Price]])-1</f>
        <v>5.822850473349761E-2</v>
      </c>
      <c r="AI303">
        <v>16.884969524056501</v>
      </c>
      <c r="AJ303">
        <v>79.158921933085495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0.01</v>
      </c>
      <c r="AM303" t="s">
        <v>10340</v>
      </c>
      <c r="AN303">
        <v>1.18</v>
      </c>
      <c r="AO303" t="s">
        <v>10340</v>
      </c>
      <c r="AP303">
        <v>5.0427075101064998E-2</v>
      </c>
      <c r="AQ303">
        <f>(Table2[[#This Row],[Sharpe Ratio]]-AVERAGE(Table2[Sharpe Ratio]))/_xlfn.STDEV.P(Table2[Sharpe Ratio])</f>
        <v>-0.16968905894493821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0.29232467923099159</v>
      </c>
      <c r="AS303">
        <f>_xlfn.RANK.AVG(Table2[[#This Row],[1Y Return vs Nifty Z-Score]],Table2[1Y Return vs Nifty Z-Score])</f>
        <v>303</v>
      </c>
      <c r="AT303">
        <f>_xlfn.RANK.AVG(Table2[[#This Row],[6M Return vs Nifty Z-Score]],Table2[6M Return vs Nifty Z-Score])</f>
        <v>256</v>
      </c>
      <c r="AU303">
        <f>_xlfn.RANK.AVG(Table2[[#This Row],[Sharpe Ratio Z-Score]],Table2[Sharpe Ratio Z-Score])</f>
        <v>390</v>
      </c>
      <c r="AV303">
        <f>(Table2[[#This Row],[Rank 1Y]]+Table2[[#This Row],[Rank 6M]]+Table2[[#This Row],[Rank Sharpe]])/3</f>
        <v>316.33333333333331</v>
      </c>
    </row>
    <row r="304" spans="1:48" x14ac:dyDescent="0.3">
      <c r="A304" t="s">
        <v>906</v>
      </c>
      <c r="B304" t="s">
        <v>907</v>
      </c>
      <c r="C304" t="s">
        <v>10303</v>
      </c>
      <c r="D304" t="s">
        <v>747</v>
      </c>
      <c r="E304">
        <v>16537.538984300001</v>
      </c>
      <c r="F304">
        <v>394</v>
      </c>
      <c r="G304">
        <v>11.0821283271083</v>
      </c>
      <c r="H304">
        <f>(Table2[[#This Row],[1Y Return vs Nifty]]-AVERAGE(Table2[1Y Return vs Nifty]))/_xlfn.STDEV.P(Table2[1Y Return vs Nifty])</f>
        <v>-0.34277921350138585</v>
      </c>
      <c r="I304">
        <v>17.262471809082701</v>
      </c>
      <c r="J304">
        <f>(Table2[[#This Row],[1M Return vs Nifty]]-AVERAGE(Table2[1M Return vs Nifty]))/_xlfn.STDEV.P(Table2[1M Return vs Nifty])</f>
        <v>1.179486810944717</v>
      </c>
      <c r="K304">
        <v>-8.3804245828980601</v>
      </c>
      <c r="L304">
        <f>(Table2[[#This Row],[6M Return vs Nifty]]-AVERAGE(Table2[6M Return vs Nifty]))/_xlfn.STDEV.P(Table2[6M Return vs Nifty])</f>
        <v>-0.55076645166478866</v>
      </c>
      <c r="M304">
        <v>6.2611214040255803</v>
      </c>
      <c r="N304">
        <f>(Table2[[#This Row],[1W Return vs Nifty]]-AVERAGE(Table2[1W Return vs Nifty]))/_xlfn.STDEV.P(Table2[1W Return vs Nifty])</f>
        <v>1.321119121402585</v>
      </c>
      <c r="O304">
        <v>375.66</v>
      </c>
      <c r="P304">
        <v>363.06793229606802</v>
      </c>
      <c r="Q304">
        <v>329.87695340786502</v>
      </c>
      <c r="R304">
        <v>68.135453440323005</v>
      </c>
      <c r="S304" s="2">
        <f>(Table2[[#This Row],[Close Price]]-Table2[[#This Row],[20D EMA]])/Table2[[#This Row],[20D EMA]]</f>
        <v>4.8820742160464177E-2</v>
      </c>
      <c r="T304" s="2">
        <f>(Table2[[#This Row],[Close Price]]-Table2[[#This Row],[50D EMA]])/Table2[[#This Row],[50D EMA]]</f>
        <v>8.5196363965044583E-2</v>
      </c>
      <c r="U304" s="2">
        <f>(Table2[[#This Row],[Close Price]]-Table2[[#This Row],[200D EMA]])/Table2[[#This Row],[200D EMA]]</f>
        <v>0.19438474234013023</v>
      </c>
      <c r="V304">
        <v>1.3196131743323201</v>
      </c>
      <c r="W304">
        <v>391.35</v>
      </c>
      <c r="X304">
        <v>404.4</v>
      </c>
      <c r="Y304">
        <v>383.5</v>
      </c>
      <c r="Z304">
        <v>409</v>
      </c>
      <c r="AA304">
        <v>336</v>
      </c>
      <c r="AB304">
        <v>409.25</v>
      </c>
      <c r="AC304" s="2">
        <f>(Table2[[#This Row],[Close Price]]/Table2[[#This Row],[Day Low]])-1</f>
        <v>6.7714322217962142E-3</v>
      </c>
      <c r="AD304" s="2">
        <f>(Table2[[#This Row],[Day High]]/Table2[[#This Row],[Close Price]])-1</f>
        <v>2.6395939086294451E-2</v>
      </c>
      <c r="AE304" s="2">
        <f>(Table2[[#This Row],[Close Price]]/Table2[[#This Row],[Current Week Low]])-1</f>
        <v>2.7379400260756137E-2</v>
      </c>
      <c r="AF304" s="2">
        <f>(Table2[[#This Row],[Current Week High]]/Table2[[#This Row],[Close Price]])-1</f>
        <v>3.8071065989847774E-2</v>
      </c>
      <c r="AG304" s="2">
        <f>(Table2[[#This Row],[Close Price]]/Table2[[#This Row],[Current Month Low]])-1</f>
        <v>0.17261904761904767</v>
      </c>
      <c r="AH304" s="2">
        <f>(Table2[[#This Row],[Current Month High]]/Table2[[#This Row],[Close Price]])-1</f>
        <v>3.8705583756345252E-2</v>
      </c>
      <c r="AI304">
        <v>9.1243654822334896</v>
      </c>
      <c r="AJ304">
        <v>71.453437771975601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0.14000000000000001</v>
      </c>
      <c r="AM304" t="s">
        <v>10340</v>
      </c>
      <c r="AN304">
        <v>10.18</v>
      </c>
      <c r="AO304" t="s">
        <v>10340</v>
      </c>
      <c r="AP304">
        <v>0.197345072033039</v>
      </c>
      <c r="AQ304">
        <f>(Table2[[#This Row],[Sharpe Ratio]]-AVERAGE(Table2[Sharpe Ratio]))/_xlfn.STDEV.P(Table2[Sharpe Ratio])</f>
        <v>1.5124137044759538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3.1194739716570812</v>
      </c>
      <c r="AS304">
        <f>_xlfn.RANK.AVG(Table2[[#This Row],[1Y Return vs Nifty Z-Score]],Table2[1Y Return vs Nifty Z-Score])</f>
        <v>409</v>
      </c>
      <c r="AT304">
        <f>_xlfn.RANK.AVG(Table2[[#This Row],[6M Return vs Nifty Z-Score]],Table2[6M Return vs Nifty Z-Score])</f>
        <v>497</v>
      </c>
      <c r="AU304">
        <f>_xlfn.RANK.AVG(Table2[[#This Row],[Sharpe Ratio Z-Score]],Table2[Sharpe Ratio Z-Score])</f>
        <v>46</v>
      </c>
      <c r="AV304">
        <f>(Table2[[#This Row],[Rank 1Y]]+Table2[[#This Row],[Rank 6M]]+Table2[[#This Row],[Rank Sharpe]])/3</f>
        <v>317.33333333333331</v>
      </c>
    </row>
    <row r="305" spans="1:48" x14ac:dyDescent="0.3">
      <c r="A305" t="s">
        <v>651</v>
      </c>
      <c r="B305" t="s">
        <v>652</v>
      </c>
      <c r="C305" t="s">
        <v>10296</v>
      </c>
      <c r="D305" t="s">
        <v>653</v>
      </c>
      <c r="E305">
        <v>28038.680850839999</v>
      </c>
      <c r="F305">
        <v>297.60000000000002</v>
      </c>
      <c r="G305">
        <v>135.63925294577601</v>
      </c>
      <c r="H305">
        <f>(Table2[[#This Row],[1Y Return vs Nifty]]-AVERAGE(Table2[1Y Return vs Nifty]))/_xlfn.STDEV.P(Table2[1Y Return vs Nifty])</f>
        <v>1.5523837022578229</v>
      </c>
      <c r="I305">
        <v>-0.99263645228549402</v>
      </c>
      <c r="J305">
        <f>(Table2[[#This Row],[1M Return vs Nifty]]-AVERAGE(Table2[1M Return vs Nifty]))/_xlfn.STDEV.P(Table2[1M Return vs Nifty])</f>
        <v>-0.39941688284500609</v>
      </c>
      <c r="K305">
        <v>-17.7295051769417</v>
      </c>
      <c r="L305">
        <f>(Table2[[#This Row],[6M Return vs Nifty]]-AVERAGE(Table2[6M Return vs Nifty]))/_xlfn.STDEV.P(Table2[6M Return vs Nifty])</f>
        <v>-0.86570488438155357</v>
      </c>
      <c r="M305">
        <v>-1.16957177129691</v>
      </c>
      <c r="N305">
        <f>(Table2[[#This Row],[1W Return vs Nifty]]-AVERAGE(Table2[1W Return vs Nifty]))/_xlfn.STDEV.P(Table2[1W Return vs Nifty])</f>
        <v>-0.23929478858942496</v>
      </c>
      <c r="O305">
        <v>293.58</v>
      </c>
      <c r="P305">
        <v>297.561881903558</v>
      </c>
      <c r="Q305">
        <v>276.30119304905901</v>
      </c>
      <c r="R305">
        <v>51.791863252702797</v>
      </c>
      <c r="S305" s="2">
        <f>(Table2[[#This Row],[Close Price]]-Table2[[#This Row],[20D EMA]])/Table2[[#This Row],[20D EMA]]</f>
        <v>1.3693030860412967E-2</v>
      </c>
      <c r="T305" s="2">
        <f>(Table2[[#This Row],[Close Price]]-Table2[[#This Row],[50D EMA]])/Table2[[#This Row],[50D EMA]]</f>
        <v>1.2810140935448825E-4</v>
      </c>
      <c r="U305" s="2">
        <f>(Table2[[#This Row],[Close Price]]-Table2[[#This Row],[200D EMA]])/Table2[[#This Row],[200D EMA]]</f>
        <v>7.7085468636247531E-2</v>
      </c>
      <c r="V305">
        <v>0.25365208417291901</v>
      </c>
      <c r="W305">
        <v>291.85000000000002</v>
      </c>
      <c r="X305">
        <v>301.5</v>
      </c>
      <c r="Y305">
        <v>282.2</v>
      </c>
      <c r="Z305">
        <v>301.5</v>
      </c>
      <c r="AA305">
        <v>279</v>
      </c>
      <c r="AB305">
        <v>310.89999999999998</v>
      </c>
      <c r="AC305" s="2">
        <f>(Table2[[#This Row],[Close Price]]/Table2[[#This Row],[Day Low]])-1</f>
        <v>1.9701901661812515E-2</v>
      </c>
      <c r="AD305" s="2">
        <f>(Table2[[#This Row],[Day High]]/Table2[[#This Row],[Close Price]])-1</f>
        <v>1.3104838709677269E-2</v>
      </c>
      <c r="AE305" s="2">
        <f>(Table2[[#This Row],[Close Price]]/Table2[[#This Row],[Current Week Low]])-1</f>
        <v>5.4571226080793789E-2</v>
      </c>
      <c r="AF305" s="2">
        <f>(Table2[[#This Row],[Current Week High]]/Table2[[#This Row],[Close Price]])-1</f>
        <v>1.3104838709677269E-2</v>
      </c>
      <c r="AG305" s="2">
        <f>(Table2[[#This Row],[Close Price]]/Table2[[#This Row],[Current Month Low]])-1</f>
        <v>6.6666666666666652E-2</v>
      </c>
      <c r="AH305" s="2">
        <f>(Table2[[#This Row],[Current Month High]]/Table2[[#This Row],[Close Price]])-1</f>
        <v>4.4690860215053529E-2</v>
      </c>
      <c r="AI305">
        <v>29.133064516129</v>
      </c>
      <c r="AJ305">
        <v>164.29840142095901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</v>
      </c>
      <c r="AM305" t="s">
        <v>10339</v>
      </c>
      <c r="AN305">
        <v>-1.08</v>
      </c>
      <c r="AO305" t="s">
        <v>10339</v>
      </c>
      <c r="AP305">
        <v>8.1766962962257994E-2</v>
      </c>
      <c r="AQ305">
        <f>(Table2[[#This Row],[Sharpe Ratio]]-AVERAGE(Table2[Sharpe Ratio]))/_xlfn.STDEV.P(Table2[Sharpe Ratio])</f>
        <v>0.1891295546863285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55</v>
      </c>
      <c r="AT305">
        <f>_xlfn.RANK.AVG(Table2[[#This Row],[6M Return vs Nifty Z-Score]],Table2[6M Return vs Nifty Z-Score])</f>
        <v>609</v>
      </c>
      <c r="AU305">
        <f>_xlfn.RANK.AVG(Table2[[#This Row],[Sharpe Ratio Z-Score]],Table2[Sharpe Ratio Z-Score])</f>
        <v>290</v>
      </c>
      <c r="AV305">
        <f>(Table2[[#This Row],[Rank 1Y]]+Table2[[#This Row],[Rank 6M]]+Table2[[#This Row],[Rank Sharpe]])/3</f>
        <v>318</v>
      </c>
    </row>
    <row r="306" spans="1:48" x14ac:dyDescent="0.3">
      <c r="A306" t="s">
        <v>769</v>
      </c>
      <c r="B306" t="s">
        <v>770</v>
      </c>
      <c r="C306" t="s">
        <v>10305</v>
      </c>
      <c r="D306" t="s">
        <v>130</v>
      </c>
      <c r="E306">
        <v>21196.270155245002</v>
      </c>
      <c r="F306">
        <v>763.25</v>
      </c>
      <c r="G306">
        <v>35.451193936113</v>
      </c>
      <c r="H306">
        <f>(Table2[[#This Row],[1Y Return vs Nifty]]-AVERAGE(Table2[1Y Return vs Nifty]))/_xlfn.STDEV.P(Table2[1Y Return vs Nifty])</f>
        <v>2.8001258312485646E-2</v>
      </c>
      <c r="I306">
        <v>14.7688211504256</v>
      </c>
      <c r="J306">
        <f>(Table2[[#This Row],[1M Return vs Nifty]]-AVERAGE(Table2[1M Return vs Nifty]))/_xlfn.STDEV.P(Table2[1M Return vs Nifty])</f>
        <v>0.9638083181303565</v>
      </c>
      <c r="K306">
        <v>6.2891674184563797</v>
      </c>
      <c r="L306">
        <f>(Table2[[#This Row],[6M Return vs Nifty]]-AVERAGE(Table2[6M Return vs Nifty]))/_xlfn.STDEV.P(Table2[6M Return vs Nifty])</f>
        <v>-5.6598253302651905E-2</v>
      </c>
      <c r="M306">
        <v>-1.37985057524516</v>
      </c>
      <c r="N306">
        <f>(Table2[[#This Row],[1W Return vs Nifty]]-AVERAGE(Table2[1W Return vs Nifty]))/_xlfn.STDEV.P(Table2[1W Return vs Nifty])</f>
        <v>-0.28345244157219551</v>
      </c>
      <c r="O306">
        <v>725.1</v>
      </c>
      <c r="P306">
        <v>697.79212054524498</v>
      </c>
      <c r="Q306">
        <v>613.711755964752</v>
      </c>
      <c r="R306">
        <v>65.1602750091362</v>
      </c>
      <c r="S306" s="2">
        <f>(Table2[[#This Row],[Close Price]]-Table2[[#This Row],[20D EMA]])/Table2[[#This Row],[20D EMA]]</f>
        <v>5.261343262998204E-2</v>
      </c>
      <c r="T306" s="2">
        <f>(Table2[[#This Row],[Close Price]]-Table2[[#This Row],[50D EMA]])/Table2[[#This Row],[50D EMA]]</f>
        <v>9.3807134714572513E-2</v>
      </c>
      <c r="U306" s="2">
        <f>(Table2[[#This Row],[Close Price]]-Table2[[#This Row],[200D EMA]])/Table2[[#This Row],[200D EMA]]</f>
        <v>0.24366201654419115</v>
      </c>
      <c r="V306">
        <v>1.56594002636399</v>
      </c>
      <c r="W306">
        <v>745.3</v>
      </c>
      <c r="X306">
        <v>769.85</v>
      </c>
      <c r="Y306">
        <v>705.9</v>
      </c>
      <c r="Z306">
        <v>769.85</v>
      </c>
      <c r="AA306">
        <v>673.05</v>
      </c>
      <c r="AB306">
        <v>769.95</v>
      </c>
      <c r="AC306" s="2">
        <f>(Table2[[#This Row],[Close Price]]/Table2[[#This Row],[Day Low]])-1</f>
        <v>2.4084261371259963E-2</v>
      </c>
      <c r="AD306" s="2">
        <f>(Table2[[#This Row],[Day High]]/Table2[[#This Row],[Close Price]])-1</f>
        <v>8.6472322305928273E-3</v>
      </c>
      <c r="AE306" s="2">
        <f>(Table2[[#This Row],[Close Price]]/Table2[[#This Row],[Current Week Low]])-1</f>
        <v>8.1243802238277318E-2</v>
      </c>
      <c r="AF306" s="2">
        <f>(Table2[[#This Row],[Current Week High]]/Table2[[#This Row],[Close Price]])-1</f>
        <v>8.6472322305928273E-3</v>
      </c>
      <c r="AG306" s="2">
        <f>(Table2[[#This Row],[Close Price]]/Table2[[#This Row],[Current Month Low]])-1</f>
        <v>0.13401678924299842</v>
      </c>
      <c r="AH306" s="2">
        <f>(Table2[[#This Row],[Current Month High]]/Table2[[#This Row],[Close Price]])-1</f>
        <v>8.7782509007534593E-3</v>
      </c>
      <c r="AI306">
        <v>0.87782509007534504</v>
      </c>
      <c r="AJ306">
        <v>81.639695383150794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0.31</v>
      </c>
      <c r="AM306" t="s">
        <v>10340</v>
      </c>
      <c r="AN306">
        <v>5</v>
      </c>
      <c r="AO306" t="s">
        <v>10340</v>
      </c>
      <c r="AP306">
        <v>6.8425932843781997E-2</v>
      </c>
      <c r="AQ306">
        <f>(Table2[[#This Row],[Sharpe Ratio]]-AVERAGE(Table2[Sharpe Ratio]))/_xlfn.STDEV.P(Table2[Sharpe Ratio])</f>
        <v>3.6384594247203729E-2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0.68814347581519852</v>
      </c>
      <c r="AS306">
        <f>_xlfn.RANK.AVG(Table2[[#This Row],[1Y Return vs Nifty Z-Score]],Table2[1Y Return vs Nifty Z-Score])</f>
        <v>283</v>
      </c>
      <c r="AT306">
        <f>_xlfn.RANK.AVG(Table2[[#This Row],[6M Return vs Nifty Z-Score]],Table2[6M Return vs Nifty Z-Score])</f>
        <v>329</v>
      </c>
      <c r="AU306">
        <f>_xlfn.RANK.AVG(Table2[[#This Row],[Sharpe Ratio Z-Score]],Table2[Sharpe Ratio Z-Score])</f>
        <v>345</v>
      </c>
      <c r="AV306">
        <f>(Table2[[#This Row],[Rank 1Y]]+Table2[[#This Row],[Rank 6M]]+Table2[[#This Row],[Rank Sharpe]])/3</f>
        <v>319</v>
      </c>
    </row>
    <row r="307" spans="1:48" x14ac:dyDescent="0.3">
      <c r="A307" t="s">
        <v>1414</v>
      </c>
      <c r="B307" t="s">
        <v>1415</v>
      </c>
      <c r="C307" t="s">
        <v>630</v>
      </c>
      <c r="D307" t="s">
        <v>630</v>
      </c>
      <c r="E307">
        <v>7635.3045117450001</v>
      </c>
      <c r="F307">
        <v>581.95000000000005</v>
      </c>
      <c r="G307">
        <v>53.034302746011598</v>
      </c>
      <c r="H307">
        <f>(Table2[[#This Row],[1Y Return vs Nifty]]-AVERAGE(Table2[1Y Return vs Nifty]))/_xlfn.STDEV.P(Table2[1Y Return vs Nifty])</f>
        <v>0.29553196651000507</v>
      </c>
      <c r="I307">
        <v>13.9658824829271</v>
      </c>
      <c r="J307">
        <f>(Table2[[#This Row],[1M Return vs Nifty]]-AVERAGE(Table2[1M Return vs Nifty]))/_xlfn.STDEV.P(Table2[1M Return vs Nifty])</f>
        <v>0.89436130035052541</v>
      </c>
      <c r="K307">
        <v>-4.4523854461681101</v>
      </c>
      <c r="L307">
        <f>(Table2[[#This Row],[6M Return vs Nifty]]-AVERAGE(Table2[6M Return vs Nifty]))/_xlfn.STDEV.P(Table2[6M Return vs Nifty])</f>
        <v>-0.41844429688948337</v>
      </c>
      <c r="M307">
        <v>5.2439010091340803</v>
      </c>
      <c r="N307">
        <f>(Table2[[#This Row],[1W Return vs Nifty]]-AVERAGE(Table2[1W Return vs Nifty]))/_xlfn.STDEV.P(Table2[1W Return vs Nifty])</f>
        <v>1.1075071721180052</v>
      </c>
      <c r="O307">
        <v>558.48</v>
      </c>
      <c r="P307">
        <v>536.56104673681898</v>
      </c>
      <c r="Q307">
        <v>501.288860855417</v>
      </c>
      <c r="R307">
        <v>65.254314113288899</v>
      </c>
      <c r="S307" s="2">
        <f>(Table2[[#This Row],[Close Price]]-Table2[[#This Row],[20D EMA]])/Table2[[#This Row],[20D EMA]]</f>
        <v>4.2024781549921265E-2</v>
      </c>
      <c r="T307" s="2">
        <f>(Table2[[#This Row],[Close Price]]-Table2[[#This Row],[50D EMA]])/Table2[[#This Row],[50D EMA]]</f>
        <v>8.4592337701779097E-2</v>
      </c>
      <c r="U307" s="2">
        <f>(Table2[[#This Row],[Close Price]]-Table2[[#This Row],[200D EMA]])/Table2[[#This Row],[200D EMA]]</f>
        <v>0.16090750352389643</v>
      </c>
      <c r="V307">
        <v>0.75459029649563103</v>
      </c>
      <c r="W307">
        <v>572.04999999999995</v>
      </c>
      <c r="X307">
        <v>585</v>
      </c>
      <c r="Y307">
        <v>559.65</v>
      </c>
      <c r="Z307">
        <v>585</v>
      </c>
      <c r="AA307">
        <v>535</v>
      </c>
      <c r="AB307">
        <v>604.5</v>
      </c>
      <c r="AC307" s="2">
        <f>(Table2[[#This Row],[Close Price]]/Table2[[#This Row],[Day Low]])-1</f>
        <v>1.7306179529761545E-2</v>
      </c>
      <c r="AD307" s="2">
        <f>(Table2[[#This Row],[Day High]]/Table2[[#This Row],[Close Price]])-1</f>
        <v>5.2410000859179906E-3</v>
      </c>
      <c r="AE307" s="2">
        <f>(Table2[[#This Row],[Close Price]]/Table2[[#This Row],[Current Week Low]])-1</f>
        <v>3.9846332529259509E-2</v>
      </c>
      <c r="AF307" s="2">
        <f>(Table2[[#This Row],[Current Week High]]/Table2[[#This Row],[Close Price]])-1</f>
        <v>5.2410000859179906E-3</v>
      </c>
      <c r="AG307" s="2">
        <f>(Table2[[#This Row],[Close Price]]/Table2[[#This Row],[Current Month Low]])-1</f>
        <v>8.7757009345794446E-2</v>
      </c>
      <c r="AH307" s="2">
        <f>(Table2[[#This Row],[Current Month High]]/Table2[[#This Row],[Close Price]])-1</f>
        <v>3.874903342211522E-2</v>
      </c>
      <c r="AI307">
        <v>14.4428215482429</v>
      </c>
      <c r="AJ307">
        <v>84.190536477290706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0.24</v>
      </c>
      <c r="AM307" t="s">
        <v>10340</v>
      </c>
      <c r="AN307">
        <v>-0.59</v>
      </c>
      <c r="AO307" t="s">
        <v>10339</v>
      </c>
      <c r="AP307">
        <v>8.0086109787366994E-2</v>
      </c>
      <c r="AQ307">
        <f>(Table2[[#This Row],[Sharpe Ratio]]-AVERAGE(Table2[Sharpe Ratio]))/_xlfn.STDEV.P(Table2[Sharpe Ratio])</f>
        <v>0.169885024884455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2.0488411669735074</v>
      </c>
      <c r="AS307">
        <f>_xlfn.RANK.AVG(Table2[[#This Row],[1Y Return vs Nifty Z-Score]],Table2[1Y Return vs Nifty Z-Score])</f>
        <v>211</v>
      </c>
      <c r="AT307">
        <f>_xlfn.RANK.AVG(Table2[[#This Row],[6M Return vs Nifty Z-Score]],Table2[6M Return vs Nifty Z-Score])</f>
        <v>456</v>
      </c>
      <c r="AU307">
        <f>_xlfn.RANK.AVG(Table2[[#This Row],[Sharpe Ratio Z-Score]],Table2[Sharpe Ratio Z-Score])</f>
        <v>294</v>
      </c>
      <c r="AV307">
        <f>(Table2[[#This Row],[Rank 1Y]]+Table2[[#This Row],[Rank 6M]]+Table2[[#This Row],[Rank Sharpe]])/3</f>
        <v>320.33333333333331</v>
      </c>
    </row>
    <row r="308" spans="1:48" x14ac:dyDescent="0.3">
      <c r="A308" t="s">
        <v>326</v>
      </c>
      <c r="B308" t="s">
        <v>327</v>
      </c>
      <c r="C308" t="s">
        <v>10300</v>
      </c>
      <c r="D308" t="s">
        <v>328</v>
      </c>
      <c r="E308">
        <v>79563.986278979995</v>
      </c>
      <c r="F308">
        <v>4050.8</v>
      </c>
      <c r="G308">
        <v>16.049269357111701</v>
      </c>
      <c r="H308">
        <f>(Table2[[#This Row],[1Y Return vs Nifty]]-AVERAGE(Table2[1Y Return vs Nifty]))/_xlfn.STDEV.P(Table2[1Y Return vs Nifty])</f>
        <v>-0.26720311533576063</v>
      </c>
      <c r="I308">
        <v>1.72460049455719</v>
      </c>
      <c r="J308">
        <f>(Table2[[#This Row],[1M Return vs Nifty]]-AVERAGE(Table2[1M Return vs Nifty]))/_xlfn.STDEV.P(Table2[1M Return vs Nifty])</f>
        <v>-0.16440017459841944</v>
      </c>
      <c r="K308">
        <v>-1.7344009623211101</v>
      </c>
      <c r="L308">
        <f>(Table2[[#This Row],[6M Return vs Nifty]]-AVERAGE(Table2[6M Return vs Nifty]))/_xlfn.STDEV.P(Table2[6M Return vs Nifty])</f>
        <v>-0.32688472962715581</v>
      </c>
      <c r="M308">
        <v>0.65968139675733395</v>
      </c>
      <c r="N308">
        <f>(Table2[[#This Row],[1W Return vs Nifty]]-AVERAGE(Table2[1W Return vs Nifty]))/_xlfn.STDEV.P(Table2[1W Return vs Nifty])</f>
        <v>0.14484058357320165</v>
      </c>
      <c r="O308">
        <v>4046.17</v>
      </c>
      <c r="P308">
        <v>4045.93285269225</v>
      </c>
      <c r="Q308">
        <v>3741.6171995281602</v>
      </c>
      <c r="R308">
        <v>59.590273340605499</v>
      </c>
      <c r="S308" s="2">
        <f>(Table2[[#This Row],[Close Price]]-Table2[[#This Row],[20D EMA]])/Table2[[#This Row],[20D EMA]]</f>
        <v>1.1442920094805974E-3</v>
      </c>
      <c r="T308" s="2">
        <f>(Table2[[#This Row],[Close Price]]-Table2[[#This Row],[50D EMA]])/Table2[[#This Row],[50D EMA]]</f>
        <v>1.2029728334496451E-3</v>
      </c>
      <c r="U308" s="2">
        <f>(Table2[[#This Row],[Close Price]]-Table2[[#This Row],[200D EMA]])/Table2[[#This Row],[200D EMA]]</f>
        <v>8.2633466756254423E-2</v>
      </c>
      <c r="V308">
        <v>0.42356907092368101</v>
      </c>
      <c r="W308">
        <v>4035</v>
      </c>
      <c r="X308">
        <v>4129</v>
      </c>
      <c r="Y308">
        <v>3965</v>
      </c>
      <c r="Z308">
        <v>4129</v>
      </c>
      <c r="AA308">
        <v>3859.5</v>
      </c>
      <c r="AB308">
        <v>4171.1499999999996</v>
      </c>
      <c r="AC308" s="2">
        <f>(Table2[[#This Row],[Close Price]]/Table2[[#This Row],[Day Low]])-1</f>
        <v>3.9157372986369232E-3</v>
      </c>
      <c r="AD308" s="2">
        <f>(Table2[[#This Row],[Day High]]/Table2[[#This Row],[Close Price]])-1</f>
        <v>1.9304828675817065E-2</v>
      </c>
      <c r="AE308" s="2">
        <f>(Table2[[#This Row],[Close Price]]/Table2[[#This Row],[Current Week Low]])-1</f>
        <v>2.1639344262295079E-2</v>
      </c>
      <c r="AF308" s="2">
        <f>(Table2[[#This Row],[Current Week High]]/Table2[[#This Row],[Close Price]])-1</f>
        <v>1.9304828675817065E-2</v>
      </c>
      <c r="AG308" s="2">
        <f>(Table2[[#This Row],[Close Price]]/Table2[[#This Row],[Current Month Low]])-1</f>
        <v>4.9566005959321258E-2</v>
      </c>
      <c r="AH308" s="2">
        <f>(Table2[[#This Row],[Current Month High]]/Table2[[#This Row],[Close Price]])-1</f>
        <v>2.9710180705045719E-2</v>
      </c>
      <c r="AI308">
        <v>15.5747012935716</v>
      </c>
      <c r="AJ308">
        <v>46.6034526437696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0.04</v>
      </c>
      <c r="AM308" t="s">
        <v>10340</v>
      </c>
      <c r="AN308">
        <v>0.01</v>
      </c>
      <c r="AO308" t="s">
        <v>10340</v>
      </c>
      <c r="AP308">
        <v>0.128912709954139</v>
      </c>
      <c r="AQ308">
        <f>(Table2[[#This Row],[Sharpe Ratio]]-AVERAGE(Table2[Sharpe Ratio]))/_xlfn.STDEV.P(Table2[Sharpe Ratio])</f>
        <v>0.7289136039836015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0.11526616799546727</v>
      </c>
      <c r="AS308">
        <f>_xlfn.RANK.AVG(Table2[[#This Row],[1Y Return vs Nifty Z-Score]],Table2[1Y Return vs Nifty Z-Score])</f>
        <v>368</v>
      </c>
      <c r="AT308">
        <f>_xlfn.RANK.AVG(Table2[[#This Row],[6M Return vs Nifty Z-Score]],Table2[6M Return vs Nifty Z-Score])</f>
        <v>423</v>
      </c>
      <c r="AU308">
        <f>_xlfn.RANK.AVG(Table2[[#This Row],[Sharpe Ratio Z-Score]],Table2[Sharpe Ratio Z-Score])</f>
        <v>172</v>
      </c>
      <c r="AV308">
        <f>(Table2[[#This Row],[Rank 1Y]]+Table2[[#This Row],[Rank 6M]]+Table2[[#This Row],[Rank Sharpe]])/3</f>
        <v>321</v>
      </c>
    </row>
    <row r="309" spans="1:48" x14ac:dyDescent="0.3">
      <c r="A309" t="s">
        <v>560</v>
      </c>
      <c r="B309" t="s">
        <v>561</v>
      </c>
      <c r="C309" t="s">
        <v>10300</v>
      </c>
      <c r="D309" t="s">
        <v>203</v>
      </c>
      <c r="E309">
        <v>35233.933481280001</v>
      </c>
      <c r="F309">
        <v>2523.6999999999998</v>
      </c>
      <c r="G309">
        <v>27.9930867256734</v>
      </c>
      <c r="H309">
        <f>(Table2[[#This Row],[1Y Return vs Nifty]]-AVERAGE(Table2[1Y Return vs Nifty]))/_xlfn.STDEV.P(Table2[1Y Return vs Nifty])</f>
        <v>-8.5475415545021985E-2</v>
      </c>
      <c r="I309">
        <v>-3.8581811628913498</v>
      </c>
      <c r="J309">
        <f>(Table2[[#This Row],[1M Return vs Nifty]]-AVERAGE(Table2[1M Return vs Nifty]))/_xlfn.STDEV.P(Table2[1M Return vs Nifty])</f>
        <v>-0.64726088702819962</v>
      </c>
      <c r="K309">
        <v>24.6830257817053</v>
      </c>
      <c r="L309">
        <f>(Table2[[#This Row],[6M Return vs Nifty]]-AVERAGE(Table2[6M Return vs Nifty]))/_xlfn.STDEV.P(Table2[6M Return vs Nifty])</f>
        <v>0.56302769453937351</v>
      </c>
      <c r="M309">
        <v>-5.0347842021565796</v>
      </c>
      <c r="N309">
        <f>(Table2[[#This Row],[1W Return vs Nifty]]-AVERAGE(Table2[1W Return vs Nifty]))/_xlfn.STDEV.P(Table2[1W Return vs Nifty])</f>
        <v>-1.0509729321868022</v>
      </c>
      <c r="O309">
        <v>2538.58</v>
      </c>
      <c r="P309">
        <v>2503.1432178694899</v>
      </c>
      <c r="Q309">
        <v>2140.5137794244301</v>
      </c>
      <c r="R309">
        <v>43.672143754912597</v>
      </c>
      <c r="S309" s="2">
        <f>(Table2[[#This Row],[Close Price]]-Table2[[#This Row],[20D EMA]])/Table2[[#This Row],[20D EMA]]</f>
        <v>-5.8615446430682148E-3</v>
      </c>
      <c r="T309" s="2">
        <f>(Table2[[#This Row],[Close Price]]-Table2[[#This Row],[50D EMA]])/Table2[[#This Row],[50D EMA]]</f>
        <v>8.212387522918663E-3</v>
      </c>
      <c r="U309" s="2">
        <f>(Table2[[#This Row],[Close Price]]-Table2[[#This Row],[200D EMA]])/Table2[[#This Row],[200D EMA]]</f>
        <v>0.17901600272744139</v>
      </c>
      <c r="V309">
        <v>0.45886464456774001</v>
      </c>
      <c r="W309">
        <v>2448</v>
      </c>
      <c r="X309">
        <v>2534.4</v>
      </c>
      <c r="Y309">
        <v>2442</v>
      </c>
      <c r="Z309">
        <v>2546.4</v>
      </c>
      <c r="AA309">
        <v>2416.5500000000002</v>
      </c>
      <c r="AB309">
        <v>2628.1</v>
      </c>
      <c r="AC309" s="2">
        <f>(Table2[[#This Row],[Close Price]]/Table2[[#This Row],[Day Low]])-1</f>
        <v>3.0923202614379086E-2</v>
      </c>
      <c r="AD309" s="2">
        <f>(Table2[[#This Row],[Day High]]/Table2[[#This Row],[Close Price]])-1</f>
        <v>4.2398066331181816E-3</v>
      </c>
      <c r="AE309" s="2">
        <f>(Table2[[#This Row],[Close Price]]/Table2[[#This Row],[Current Week Low]])-1</f>
        <v>3.3456183456183286E-2</v>
      </c>
      <c r="AF309" s="2">
        <f>(Table2[[#This Row],[Current Week High]]/Table2[[#This Row],[Close Price]])-1</f>
        <v>8.9947299599795194E-3</v>
      </c>
      <c r="AG309" s="2">
        <f>(Table2[[#This Row],[Close Price]]/Table2[[#This Row],[Current Month Low]])-1</f>
        <v>4.4340071589662688E-2</v>
      </c>
      <c r="AH309" s="2">
        <f>(Table2[[#This Row],[Current Month High]]/Table2[[#This Row],[Close Price]])-1</f>
        <v>4.1367832943693728E-2</v>
      </c>
      <c r="AI309">
        <v>21.3020565043388</v>
      </c>
      <c r="AJ309">
        <v>63.8713028797766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0.04</v>
      </c>
      <c r="AM309" t="s">
        <v>10340</v>
      </c>
      <c r="AN309">
        <v>-0.67</v>
      </c>
      <c r="AO309" t="s">
        <v>10339</v>
      </c>
      <c r="AP309">
        <v>2.2153128185103E-2</v>
      </c>
      <c r="AQ309">
        <f>(Table2[[#This Row],[Sharpe Ratio]]-AVERAGE(Table2[Sharpe Ratio]))/_xlfn.STDEV.P(Table2[Sharpe Ratio])</f>
        <v>-0.49340490882939031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-1.7140864490500407</v>
      </c>
      <c r="AS309">
        <f>_xlfn.RANK.AVG(Table2[[#This Row],[1Y Return vs Nifty Z-Score]],Table2[1Y Return vs Nifty Z-Score])</f>
        <v>319</v>
      </c>
      <c r="AT309">
        <f>_xlfn.RANK.AVG(Table2[[#This Row],[6M Return vs Nifty Z-Score]],Table2[6M Return vs Nifty Z-Score])</f>
        <v>176</v>
      </c>
      <c r="AU309">
        <f>_xlfn.RANK.AVG(Table2[[#This Row],[Sharpe Ratio Z-Score]],Table2[Sharpe Ratio Z-Score])</f>
        <v>470</v>
      </c>
      <c r="AV309">
        <f>(Table2[[#This Row],[Rank 1Y]]+Table2[[#This Row],[Rank 6M]]+Table2[[#This Row],[Rank Sharpe]])/3</f>
        <v>321.66666666666669</v>
      </c>
    </row>
    <row r="310" spans="1:48" x14ac:dyDescent="0.3">
      <c r="A310" t="s">
        <v>1812</v>
      </c>
      <c r="B310" t="s">
        <v>1813</v>
      </c>
      <c r="C310" t="s">
        <v>10300</v>
      </c>
      <c r="D310" t="s">
        <v>258</v>
      </c>
      <c r="E310">
        <v>4084.46724576</v>
      </c>
      <c r="F310">
        <v>1346</v>
      </c>
      <c r="G310">
        <v>6.8562341154148001</v>
      </c>
      <c r="H310">
        <f>(Table2[[#This Row],[1Y Return vs Nifty]]-AVERAGE(Table2[1Y Return vs Nifty]))/_xlfn.STDEV.P(Table2[1Y Return vs Nifty])</f>
        <v>-0.40707708502372447</v>
      </c>
      <c r="I310">
        <v>-9.7684755653342901</v>
      </c>
      <c r="J310">
        <f>(Table2[[#This Row],[1M Return vs Nifty]]-AVERAGE(Table2[1M Return vs Nifty]))/_xlfn.STDEV.P(Table2[1M Return vs Nifty])</f>
        <v>-1.1584485244715768</v>
      </c>
      <c r="K310">
        <v>1.89250607628595</v>
      </c>
      <c r="L310">
        <f>(Table2[[#This Row],[6M Return vs Nifty]]-AVERAGE(Table2[6M Return vs Nifty]))/_xlfn.STDEV.P(Table2[6M Return vs Nifty])</f>
        <v>-0.20470668154443336</v>
      </c>
      <c r="M310">
        <v>-1.88632119128503</v>
      </c>
      <c r="N310">
        <f>(Table2[[#This Row],[1W Return vs Nifty]]-AVERAGE(Table2[1W Return vs Nifty]))/_xlfn.STDEV.P(Table2[1W Return vs Nifty])</f>
        <v>-0.38980911323446432</v>
      </c>
      <c r="O310">
        <v>1338.72</v>
      </c>
      <c r="P310">
        <v>1344.57855973915</v>
      </c>
      <c r="Q310">
        <v>1245.7990397322601</v>
      </c>
      <c r="R310">
        <v>39.798293939573597</v>
      </c>
      <c r="S310" s="2">
        <f>(Table2[[#This Row],[Close Price]]-Table2[[#This Row],[20D EMA]])/Table2[[#This Row],[20D EMA]]</f>
        <v>5.43803035735626E-3</v>
      </c>
      <c r="T310" s="2">
        <f>(Table2[[#This Row],[Close Price]]-Table2[[#This Row],[50D EMA]])/Table2[[#This Row],[50D EMA]]</f>
        <v>1.0571641579096263E-3</v>
      </c>
      <c r="U310" s="2">
        <f>(Table2[[#This Row],[Close Price]]-Table2[[#This Row],[200D EMA]])/Table2[[#This Row],[200D EMA]]</f>
        <v>8.0431078425999197E-2</v>
      </c>
      <c r="V310">
        <v>0.88422938138073703</v>
      </c>
      <c r="W310">
        <v>1305.1500000000001</v>
      </c>
      <c r="X310">
        <v>1359.25</v>
      </c>
      <c r="Y310">
        <v>1282</v>
      </c>
      <c r="Z310">
        <v>1359.25</v>
      </c>
      <c r="AA310">
        <v>1271.3499999999999</v>
      </c>
      <c r="AB310">
        <v>1440.55</v>
      </c>
      <c r="AC310" s="2">
        <f>(Table2[[#This Row],[Close Price]]/Table2[[#This Row],[Day Low]])-1</f>
        <v>3.1299084396429366E-2</v>
      </c>
      <c r="AD310" s="2">
        <f>(Table2[[#This Row],[Day High]]/Table2[[#This Row],[Close Price]])-1</f>
        <v>9.8439821693907525E-3</v>
      </c>
      <c r="AE310" s="2">
        <f>(Table2[[#This Row],[Close Price]]/Table2[[#This Row],[Current Week Low]])-1</f>
        <v>4.9921996879875197E-2</v>
      </c>
      <c r="AF310" s="2">
        <f>(Table2[[#This Row],[Current Week High]]/Table2[[#This Row],[Close Price]])-1</f>
        <v>9.8439821693907525E-3</v>
      </c>
      <c r="AG310" s="2">
        <f>(Table2[[#This Row],[Close Price]]/Table2[[#This Row],[Current Month Low]])-1</f>
        <v>5.8717111731623861E-2</v>
      </c>
      <c r="AH310" s="2">
        <f>(Table2[[#This Row],[Current Month High]]/Table2[[#This Row],[Close Price]])-1</f>
        <v>7.0245170876671592E-2</v>
      </c>
      <c r="AI310">
        <v>13.417533432392201</v>
      </c>
      <c r="AJ310">
        <v>39.641041601825897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-0.01</v>
      </c>
      <c r="AM310" t="s">
        <v>10339</v>
      </c>
      <c r="AN310">
        <v>-1.1299999999999999</v>
      </c>
      <c r="AO310" t="s">
        <v>10339</v>
      </c>
      <c r="AP310">
        <v>0.135029627571991</v>
      </c>
      <c r="AQ310">
        <f>(Table2[[#This Row],[Sharpe Ratio]]-AVERAGE(Table2[Sharpe Ratio]))/_xlfn.STDEV.P(Table2[Sharpe Ratio])</f>
        <v>0.7989478015868462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430</v>
      </c>
      <c r="AT310">
        <f>_xlfn.RANK.AVG(Table2[[#This Row],[6M Return vs Nifty Z-Score]],Table2[6M Return vs Nifty Z-Score])</f>
        <v>381</v>
      </c>
      <c r="AU310">
        <f>_xlfn.RANK.AVG(Table2[[#This Row],[Sharpe Ratio Z-Score]],Table2[Sharpe Ratio Z-Score])</f>
        <v>155</v>
      </c>
      <c r="AV310">
        <f>(Table2[[#This Row],[Rank 1Y]]+Table2[[#This Row],[Rank 6M]]+Table2[[#This Row],[Rank Sharpe]])/3</f>
        <v>322</v>
      </c>
    </row>
    <row r="311" spans="1:48" x14ac:dyDescent="0.3">
      <c r="A311" t="s">
        <v>350</v>
      </c>
      <c r="B311" t="s">
        <v>351</v>
      </c>
      <c r="C311" t="s">
        <v>10295</v>
      </c>
      <c r="D311" t="s">
        <v>37</v>
      </c>
      <c r="E311">
        <v>71395.308000000005</v>
      </c>
      <c r="F311">
        <v>412.05</v>
      </c>
      <c r="G311">
        <v>72.738595740738006</v>
      </c>
      <c r="H311">
        <f>(Table2[[#This Row],[1Y Return vs Nifty]]-AVERAGE(Table2[1Y Return vs Nifty]))/_xlfn.STDEV.P(Table2[1Y Return vs Nifty])</f>
        <v>0.59533693936229892</v>
      </c>
      <c r="I311">
        <v>4.4519567760124499</v>
      </c>
      <c r="J311">
        <f>(Table2[[#This Row],[1M Return vs Nifty]]-AVERAGE(Table2[1M Return vs Nifty]))/_xlfn.STDEV.P(Table2[1M Return vs Nifty])</f>
        <v>7.1491765641849919E-2</v>
      </c>
      <c r="K311">
        <v>-15.4034482416948</v>
      </c>
      <c r="L311">
        <f>(Table2[[#This Row],[6M Return vs Nifty]]-AVERAGE(Table2[6M Return vs Nifty]))/_xlfn.STDEV.P(Table2[6M Return vs Nifty])</f>
        <v>-0.78734801086574058</v>
      </c>
      <c r="M311">
        <v>1.00767480188301</v>
      </c>
      <c r="N311">
        <f>(Table2[[#This Row],[1W Return vs Nifty]]-AVERAGE(Table2[1W Return vs Nifty]))/_xlfn.STDEV.P(Table2[1W Return vs Nifty])</f>
        <v>0.21791771610061528</v>
      </c>
      <c r="O311">
        <v>396.28</v>
      </c>
      <c r="P311">
        <v>389.59947685594898</v>
      </c>
      <c r="Q311">
        <v>342.14183706401599</v>
      </c>
      <c r="R311">
        <v>60.150166393243197</v>
      </c>
      <c r="S311" s="2">
        <f>(Table2[[#This Row],[Close Price]]-Table2[[#This Row],[20D EMA]])/Table2[[#This Row],[20D EMA]]</f>
        <v>3.9795094377712829E-2</v>
      </c>
      <c r="T311" s="2">
        <f>(Table2[[#This Row],[Close Price]]-Table2[[#This Row],[50D EMA]])/Table2[[#This Row],[50D EMA]]</f>
        <v>5.762462343436852E-2</v>
      </c>
      <c r="U311" s="2">
        <f>(Table2[[#This Row],[Close Price]]-Table2[[#This Row],[200D EMA]])/Table2[[#This Row],[200D EMA]]</f>
        <v>0.2043250937560844</v>
      </c>
      <c r="V311">
        <v>0.54188237101967196</v>
      </c>
      <c r="W311">
        <v>405.9</v>
      </c>
      <c r="X311">
        <v>425.2</v>
      </c>
      <c r="Y311">
        <v>385.25</v>
      </c>
      <c r="Z311">
        <v>425.2</v>
      </c>
      <c r="AA311">
        <v>374</v>
      </c>
      <c r="AB311">
        <v>442.5</v>
      </c>
      <c r="AC311" s="2">
        <f>(Table2[[#This Row],[Close Price]]/Table2[[#This Row],[Day Low]])-1</f>
        <v>1.5151515151515138E-2</v>
      </c>
      <c r="AD311" s="2">
        <f>(Table2[[#This Row],[Day High]]/Table2[[#This Row],[Close Price]])-1</f>
        <v>3.1913602718116607E-2</v>
      </c>
      <c r="AE311" s="2">
        <f>(Table2[[#This Row],[Close Price]]/Table2[[#This Row],[Current Week Low]])-1</f>
        <v>6.956521739130439E-2</v>
      </c>
      <c r="AF311" s="2">
        <f>(Table2[[#This Row],[Current Week High]]/Table2[[#This Row],[Close Price]])-1</f>
        <v>3.1913602718116607E-2</v>
      </c>
      <c r="AG311" s="2">
        <f>(Table2[[#This Row],[Close Price]]/Table2[[#This Row],[Current Month Low]])-1</f>
        <v>0.10173796791443857</v>
      </c>
      <c r="AH311" s="2">
        <f>(Table2[[#This Row],[Current Month High]]/Table2[[#This Row],[Close Price]])-1</f>
        <v>7.3898798689479461E-2</v>
      </c>
      <c r="AI311">
        <v>13.5299114185171</v>
      </c>
      <c r="AJ311">
        <v>103.481481481481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0.09</v>
      </c>
      <c r="AM311" t="s">
        <v>10340</v>
      </c>
      <c r="AN311">
        <v>0.54</v>
      </c>
      <c r="AO311" t="s">
        <v>10340</v>
      </c>
      <c r="AP311">
        <v>0.10233869747193799</v>
      </c>
      <c r="AQ311">
        <f>(Table2[[#This Row],[Sharpe Ratio]]-AVERAGE(Table2[Sharpe Ratio]))/_xlfn.STDEV.P(Table2[Sharpe Ratio])</f>
        <v>0.42466075024922406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0.52205916048824763</v>
      </c>
      <c r="AS311">
        <f>_xlfn.RANK.AVG(Table2[[#This Row],[1Y Return vs Nifty Z-Score]],Table2[1Y Return vs Nifty Z-Score])</f>
        <v>151</v>
      </c>
      <c r="AT311">
        <f>_xlfn.RANK.AVG(Table2[[#This Row],[6M Return vs Nifty Z-Score]],Table2[6M Return vs Nifty Z-Score])</f>
        <v>583</v>
      </c>
      <c r="AU311">
        <f>_xlfn.RANK.AVG(Table2[[#This Row],[Sharpe Ratio Z-Score]],Table2[Sharpe Ratio Z-Score])</f>
        <v>233</v>
      </c>
      <c r="AV311">
        <f>(Table2[[#This Row],[Rank 1Y]]+Table2[[#This Row],[Rank 6M]]+Table2[[#This Row],[Rank Sharpe]])/3</f>
        <v>322.33333333333331</v>
      </c>
    </row>
    <row r="312" spans="1:48" x14ac:dyDescent="0.3">
      <c r="A312" t="s">
        <v>877</v>
      </c>
      <c r="B312" t="s">
        <v>878</v>
      </c>
      <c r="C312" t="s">
        <v>10295</v>
      </c>
      <c r="D312" t="s">
        <v>879</v>
      </c>
      <c r="E312">
        <v>17368.3900651</v>
      </c>
      <c r="F312">
        <v>196.25</v>
      </c>
      <c r="G312">
        <v>30.097088558217401</v>
      </c>
      <c r="H312">
        <f>(Table2[[#This Row],[1Y Return vs Nifty]]-AVERAGE(Table2[1Y Return vs Nifty]))/_xlfn.STDEV.P(Table2[1Y Return vs Nifty])</f>
        <v>-5.3462584003395347E-2</v>
      </c>
      <c r="I312">
        <v>15.842677454297901</v>
      </c>
      <c r="J312">
        <f>(Table2[[#This Row],[1M Return vs Nifty]]-AVERAGE(Table2[1M Return vs Nifty]))/_xlfn.STDEV.P(Table2[1M Return vs Nifty])</f>
        <v>1.0566872898958342</v>
      </c>
      <c r="K312">
        <v>23.690600036266801</v>
      </c>
      <c r="L312">
        <f>(Table2[[#This Row],[6M Return vs Nifty]]-AVERAGE(Table2[6M Return vs Nifty]))/_xlfn.STDEV.P(Table2[6M Return vs Nifty])</f>
        <v>0.52959627786559949</v>
      </c>
      <c r="M312">
        <v>1.559334669366</v>
      </c>
      <c r="N312">
        <f>(Table2[[#This Row],[1W Return vs Nifty]]-AVERAGE(Table2[1W Return vs Nifty]))/_xlfn.STDEV.P(Table2[1W Return vs Nifty])</f>
        <v>0.33376393804712262</v>
      </c>
      <c r="O312">
        <v>189.79</v>
      </c>
      <c r="P312">
        <v>181.504474251967</v>
      </c>
      <c r="Q312">
        <v>161.067398197893</v>
      </c>
      <c r="R312">
        <v>59.339636854518197</v>
      </c>
      <c r="S312" s="2">
        <f>(Table2[[#This Row],[Close Price]]-Table2[[#This Row],[20D EMA]])/Table2[[#This Row],[20D EMA]]</f>
        <v>3.4037620527951992E-2</v>
      </c>
      <c r="T312" s="2">
        <f>(Table2[[#This Row],[Close Price]]-Table2[[#This Row],[50D EMA]])/Table2[[#This Row],[50D EMA]]</f>
        <v>8.1240563401004995E-2</v>
      </c>
      <c r="U312" s="2">
        <f>(Table2[[#This Row],[Close Price]]-Table2[[#This Row],[200D EMA]])/Table2[[#This Row],[200D EMA]]</f>
        <v>0.21843403566301131</v>
      </c>
      <c r="V312">
        <v>0.58364987372560595</v>
      </c>
      <c r="W312">
        <v>194.1</v>
      </c>
      <c r="X312">
        <v>197.6</v>
      </c>
      <c r="Y312">
        <v>193.42</v>
      </c>
      <c r="Z312">
        <v>198.17</v>
      </c>
      <c r="AA312">
        <v>184.3</v>
      </c>
      <c r="AB312">
        <v>200.9</v>
      </c>
      <c r="AC312" s="2">
        <f>(Table2[[#This Row],[Close Price]]/Table2[[#This Row],[Day Low]])-1</f>
        <v>1.1076764554353469E-2</v>
      </c>
      <c r="AD312" s="2">
        <f>(Table2[[#This Row],[Day High]]/Table2[[#This Row],[Close Price]])-1</f>
        <v>6.8789808917197881E-3</v>
      </c>
      <c r="AE312" s="2">
        <f>(Table2[[#This Row],[Close Price]]/Table2[[#This Row],[Current Week Low]])-1</f>
        <v>1.4631372143521837E-2</v>
      </c>
      <c r="AF312" s="2">
        <f>(Table2[[#This Row],[Current Week High]]/Table2[[#This Row],[Close Price]])-1</f>
        <v>9.7834394904456889E-3</v>
      </c>
      <c r="AG312" s="2">
        <f>(Table2[[#This Row],[Close Price]]/Table2[[#This Row],[Current Month Low]])-1</f>
        <v>6.4839934888768269E-2</v>
      </c>
      <c r="AH312" s="2">
        <f>(Table2[[#This Row],[Current Month High]]/Table2[[#This Row],[Close Price]])-1</f>
        <v>2.3694267515923517E-2</v>
      </c>
      <c r="AI312">
        <v>2.3694267515923499</v>
      </c>
      <c r="AJ312">
        <v>61.7222908941079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0.18</v>
      </c>
      <c r="AM312" t="s">
        <v>10340</v>
      </c>
      <c r="AN312">
        <v>0.48</v>
      </c>
      <c r="AO312" t="s">
        <v>10340</v>
      </c>
      <c r="AP312">
        <v>2.0034552829966999E-2</v>
      </c>
      <c r="AQ312">
        <f>(Table2[[#This Row],[Sharpe Ratio]]-AVERAGE(Table2[Sharpe Ratio]))/_xlfn.STDEV.P(Table2[Sharpe Ratio])</f>
        <v>-0.51766103492563509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1.3489238868795259</v>
      </c>
      <c r="AS312">
        <f>_xlfn.RANK.AVG(Table2[[#This Row],[1Y Return vs Nifty Z-Score]],Table2[1Y Return vs Nifty Z-Score])</f>
        <v>310</v>
      </c>
      <c r="AT312">
        <f>_xlfn.RANK.AVG(Table2[[#This Row],[6M Return vs Nifty Z-Score]],Table2[6M Return vs Nifty Z-Score])</f>
        <v>178</v>
      </c>
      <c r="AU312">
        <f>_xlfn.RANK.AVG(Table2[[#This Row],[Sharpe Ratio Z-Score]],Table2[Sharpe Ratio Z-Score])</f>
        <v>479</v>
      </c>
      <c r="AV312">
        <f>(Table2[[#This Row],[Rank 1Y]]+Table2[[#This Row],[Rank 6M]]+Table2[[#This Row],[Rank Sharpe]])/3</f>
        <v>322.33333333333331</v>
      </c>
    </row>
    <row r="313" spans="1:48" x14ac:dyDescent="0.3">
      <c r="A313" t="s">
        <v>1907</v>
      </c>
      <c r="B313" t="s">
        <v>1908</v>
      </c>
      <c r="C313" t="s">
        <v>10302</v>
      </c>
      <c r="D313" t="s">
        <v>130</v>
      </c>
      <c r="E313">
        <v>3680.4793407900002</v>
      </c>
      <c r="F313">
        <v>682.1</v>
      </c>
      <c r="G313">
        <v>68.733794359258397</v>
      </c>
      <c r="H313">
        <f>(Table2[[#This Row],[1Y Return vs Nifty]]-AVERAGE(Table2[1Y Return vs Nifty]))/_xlfn.STDEV.P(Table2[1Y Return vs Nifty])</f>
        <v>0.53440304187231213</v>
      </c>
      <c r="I313">
        <v>-3.10224671192241</v>
      </c>
      <c r="J313">
        <f>(Table2[[#This Row],[1M Return vs Nifty]]-AVERAGE(Table2[1M Return vs Nifty]))/_xlfn.STDEV.P(Table2[1M Return vs Nifty])</f>
        <v>-0.58187931383733704</v>
      </c>
      <c r="K313">
        <v>-5.1044991281839298</v>
      </c>
      <c r="L313">
        <f>(Table2[[#This Row],[6M Return vs Nifty]]-AVERAGE(Table2[6M Return vs Nifty]))/_xlfn.STDEV.P(Table2[6M Return vs Nifty])</f>
        <v>-0.44041176833240442</v>
      </c>
      <c r="M313">
        <v>-1.7581879728621499</v>
      </c>
      <c r="N313">
        <f>(Table2[[#This Row],[1W Return vs Nifty]]-AVERAGE(Table2[1W Return vs Nifty]))/_xlfn.STDEV.P(Table2[1W Return vs Nifty])</f>
        <v>-0.36290168324891264</v>
      </c>
      <c r="O313">
        <v>694.06</v>
      </c>
      <c r="P313">
        <v>708.62610877100303</v>
      </c>
      <c r="Q313">
        <v>630.01368081846397</v>
      </c>
      <c r="R313">
        <v>44.038703917041303</v>
      </c>
      <c r="S313" s="2">
        <f>(Table2[[#This Row],[Close Price]]-Table2[[#This Row],[20D EMA]])/Table2[[#This Row],[20D EMA]]</f>
        <v>-1.7231939601763425E-2</v>
      </c>
      <c r="T313" s="2">
        <f>(Table2[[#This Row],[Close Price]]-Table2[[#This Row],[50D EMA]])/Table2[[#This Row],[50D EMA]]</f>
        <v>-3.7433151901512973E-2</v>
      </c>
      <c r="U313" s="2">
        <f>(Table2[[#This Row],[Close Price]]-Table2[[#This Row],[200D EMA]])/Table2[[#This Row],[200D EMA]]</f>
        <v>8.2674901779703616E-2</v>
      </c>
      <c r="V313">
        <v>0.18903668426058601</v>
      </c>
      <c r="W313">
        <v>673.8</v>
      </c>
      <c r="X313">
        <v>685.45</v>
      </c>
      <c r="Y313">
        <v>673.75</v>
      </c>
      <c r="Z313">
        <v>692.95</v>
      </c>
      <c r="AA313">
        <v>659</v>
      </c>
      <c r="AB313">
        <v>748.9</v>
      </c>
      <c r="AC313" s="2">
        <f>(Table2[[#This Row],[Close Price]]/Table2[[#This Row],[Day Low]])-1</f>
        <v>1.231819531018119E-2</v>
      </c>
      <c r="AD313" s="2">
        <f>(Table2[[#This Row],[Day High]]/Table2[[#This Row],[Close Price]])-1</f>
        <v>4.91130332795775E-3</v>
      </c>
      <c r="AE313" s="2">
        <f>(Table2[[#This Row],[Close Price]]/Table2[[#This Row],[Current Week Low]])-1</f>
        <v>1.2393320964749543E-2</v>
      </c>
      <c r="AF313" s="2">
        <f>(Table2[[#This Row],[Current Week High]]/Table2[[#This Row],[Close Price]])-1</f>
        <v>1.5906758539803612E-2</v>
      </c>
      <c r="AG313" s="2">
        <f>(Table2[[#This Row],[Close Price]]/Table2[[#This Row],[Current Month Low]])-1</f>
        <v>3.5053110773899832E-2</v>
      </c>
      <c r="AH313" s="2">
        <f>(Table2[[#This Row],[Current Month High]]/Table2[[#This Row],[Close Price]])-1</f>
        <v>9.7932854420172966E-2</v>
      </c>
      <c r="AI313">
        <v>29.013341152323701</v>
      </c>
      <c r="AJ313">
        <v>103.09662051511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0.04</v>
      </c>
      <c r="AM313" t="s">
        <v>10340</v>
      </c>
      <c r="AN313">
        <v>-2.99</v>
      </c>
      <c r="AO313" t="s">
        <v>10339</v>
      </c>
      <c r="AP313">
        <v>6.8299994341914999E-2</v>
      </c>
      <c r="AQ313">
        <f>(Table2[[#This Row],[Sharpe Ratio]]-AVERAGE(Table2[Sharpe Ratio]))/_xlfn.STDEV.P(Table2[Sharpe Ratio])</f>
        <v>3.4942691237120814E-2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164</v>
      </c>
      <c r="AT313">
        <f>_xlfn.RANK.AVG(Table2[[#This Row],[6M Return vs Nifty Z-Score]],Table2[6M Return vs Nifty Z-Score])</f>
        <v>461</v>
      </c>
      <c r="AU313">
        <f>_xlfn.RANK.AVG(Table2[[#This Row],[Sharpe Ratio Z-Score]],Table2[Sharpe Ratio Z-Score])</f>
        <v>346</v>
      </c>
      <c r="AV313">
        <f>(Table2[[#This Row],[Rank 1Y]]+Table2[[#This Row],[Rank 6M]]+Table2[[#This Row],[Rank Sharpe]])/3</f>
        <v>323.66666666666669</v>
      </c>
    </row>
    <row r="314" spans="1:48" x14ac:dyDescent="0.3">
      <c r="A314" t="s">
        <v>181</v>
      </c>
      <c r="B314" t="s">
        <v>182</v>
      </c>
      <c r="C314" t="s">
        <v>10302</v>
      </c>
      <c r="D314" t="s">
        <v>183</v>
      </c>
      <c r="E314">
        <v>150552.31796786899</v>
      </c>
      <c r="F314">
        <v>685.6</v>
      </c>
      <c r="G314">
        <v>24.835388599607501</v>
      </c>
      <c r="H314">
        <f>(Table2[[#This Row],[1Y Return vs Nifty]]-AVERAGE(Table2[1Y Return vs Nifty]))/_xlfn.STDEV.P(Table2[1Y Return vs Nifty])</f>
        <v>-0.13352045837981419</v>
      </c>
      <c r="I314">
        <v>1.53820678785283</v>
      </c>
      <c r="J314">
        <f>(Table2[[#This Row],[1M Return vs Nifty]]-AVERAGE(Table2[1M Return vs Nifty]))/_xlfn.STDEV.P(Table2[1M Return vs Nifty])</f>
        <v>-0.18052156417338411</v>
      </c>
      <c r="K314">
        <v>21.647791604243899</v>
      </c>
      <c r="L314">
        <f>(Table2[[#This Row],[6M Return vs Nifty]]-AVERAGE(Table2[6M Return vs Nifty]))/_xlfn.STDEV.P(Table2[6M Return vs Nifty])</f>
        <v>0.46078107411906494</v>
      </c>
      <c r="M314">
        <v>4.7601507668269996</v>
      </c>
      <c r="N314">
        <f>(Table2[[#This Row],[1W Return vs Nifty]]-AVERAGE(Table2[1W Return vs Nifty]))/_xlfn.STDEV.P(Table2[1W Return vs Nifty])</f>
        <v>1.0059216821444921</v>
      </c>
      <c r="O314">
        <v>650.35</v>
      </c>
      <c r="P314">
        <v>656.29397053200296</v>
      </c>
      <c r="Q314">
        <v>601.31250735067101</v>
      </c>
      <c r="R314">
        <v>69.139379727462497</v>
      </c>
      <c r="S314" s="2">
        <f>(Table2[[#This Row],[Close Price]]-Table2[[#This Row],[20D EMA]])/Table2[[#This Row],[20D EMA]]</f>
        <v>5.4201583762589371E-2</v>
      </c>
      <c r="T314" s="2">
        <f>(Table2[[#This Row],[Close Price]]-Table2[[#This Row],[50D EMA]])/Table2[[#This Row],[50D EMA]]</f>
        <v>4.4653814881524971E-2</v>
      </c>
      <c r="U314" s="2">
        <f>(Table2[[#This Row],[Close Price]]-Table2[[#This Row],[200D EMA]])/Table2[[#This Row],[200D EMA]]</f>
        <v>0.1401725252991862</v>
      </c>
      <c r="V314">
        <v>0.83109682339958302</v>
      </c>
      <c r="W314">
        <v>667.8</v>
      </c>
      <c r="X314">
        <v>696.6</v>
      </c>
      <c r="Y314">
        <v>636.5</v>
      </c>
      <c r="Z314">
        <v>696.6</v>
      </c>
      <c r="AA314">
        <v>608</v>
      </c>
      <c r="AB314">
        <v>696.6</v>
      </c>
      <c r="AC314" s="2">
        <f>(Table2[[#This Row],[Close Price]]/Table2[[#This Row],[Day Low]])-1</f>
        <v>2.6654687032045654E-2</v>
      </c>
      <c r="AD314" s="2">
        <f>(Table2[[#This Row],[Day High]]/Table2[[#This Row],[Close Price]])-1</f>
        <v>1.6044340723453843E-2</v>
      </c>
      <c r="AE314" s="2">
        <f>(Table2[[#This Row],[Close Price]]/Table2[[#This Row],[Current Week Low]])-1</f>
        <v>7.7140612725844493E-2</v>
      </c>
      <c r="AF314" s="2">
        <f>(Table2[[#This Row],[Current Week High]]/Table2[[#This Row],[Close Price]])-1</f>
        <v>1.6044340723453843E-2</v>
      </c>
      <c r="AG314" s="2">
        <f>(Table2[[#This Row],[Close Price]]/Table2[[#This Row],[Current Month Low]])-1</f>
        <v>0.12763157894736854</v>
      </c>
      <c r="AH314" s="2">
        <f>(Table2[[#This Row],[Current Month High]]/Table2[[#This Row],[Close Price]])-1</f>
        <v>1.6044340723453843E-2</v>
      </c>
      <c r="AI314">
        <v>4.3246791131855202</v>
      </c>
      <c r="AJ314">
        <v>55.853603091611703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0.04</v>
      </c>
      <c r="AM314" t="s">
        <v>10340</v>
      </c>
      <c r="AN314">
        <v>5.79</v>
      </c>
      <c r="AO314" t="s">
        <v>10340</v>
      </c>
      <c r="AP314">
        <v>3.2390960948212998E-2</v>
      </c>
      <c r="AQ314">
        <f>(Table2[[#This Row],[Sharpe Ratio]]-AVERAGE(Table2[Sharpe Ratio]))/_xlfn.STDEV.P(Table2[Sharpe Ratio])</f>
        <v>-0.37618927056934792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330</v>
      </c>
      <c r="AT314">
        <f>_xlfn.RANK.AVG(Table2[[#This Row],[6M Return vs Nifty Z-Score]],Table2[6M Return vs Nifty Z-Score])</f>
        <v>201</v>
      </c>
      <c r="AU314">
        <f>_xlfn.RANK.AVG(Table2[[#This Row],[Sharpe Ratio Z-Score]],Table2[Sharpe Ratio Z-Score])</f>
        <v>442</v>
      </c>
      <c r="AV314">
        <f>(Table2[[#This Row],[Rank 1Y]]+Table2[[#This Row],[Rank 6M]]+Table2[[#This Row],[Rank Sharpe]])/3</f>
        <v>324.33333333333331</v>
      </c>
    </row>
    <row r="315" spans="1:48" x14ac:dyDescent="0.3">
      <c r="A315" t="s">
        <v>860</v>
      </c>
      <c r="B315" t="s">
        <v>861</v>
      </c>
      <c r="C315" t="s">
        <v>630</v>
      </c>
      <c r="D315" t="s">
        <v>630</v>
      </c>
      <c r="E315">
        <v>17868.929436932001</v>
      </c>
      <c r="F315">
        <v>193.88</v>
      </c>
      <c r="G315">
        <v>40.941057885977102</v>
      </c>
      <c r="H315">
        <f>(Table2[[#This Row],[1Y Return vs Nifty]]-AVERAGE(Table2[1Y Return vs Nifty]))/_xlfn.STDEV.P(Table2[1Y Return vs Nifty])</f>
        <v>0.11153069592754211</v>
      </c>
      <c r="I315">
        <v>5.1980408516185497</v>
      </c>
      <c r="J315">
        <f>(Table2[[#This Row],[1M Return vs Nifty]]-AVERAGE(Table2[1M Return vs Nifty]))/_xlfn.STDEV.P(Table2[1M Return vs Nifty])</f>
        <v>0.13602136941007609</v>
      </c>
      <c r="K315">
        <v>13.585317930984701</v>
      </c>
      <c r="L315">
        <f>(Table2[[#This Row],[6M Return vs Nifty]]-AVERAGE(Table2[6M Return vs Nifty]))/_xlfn.STDEV.P(Table2[6M Return vs Nifty])</f>
        <v>0.18918401204066532</v>
      </c>
      <c r="M315">
        <v>2.7001172235224198</v>
      </c>
      <c r="N315">
        <f>(Table2[[#This Row],[1W Return vs Nifty]]-AVERAGE(Table2[1W Return vs Nifty]))/_xlfn.STDEV.P(Table2[1W Return vs Nifty])</f>
        <v>0.57332341436806966</v>
      </c>
      <c r="O315">
        <v>179.31</v>
      </c>
      <c r="P315">
        <v>169.461766908909</v>
      </c>
      <c r="Q315">
        <v>149.79690819144301</v>
      </c>
      <c r="R315">
        <v>64.086518405180399</v>
      </c>
      <c r="S315" s="2">
        <f>(Table2[[#This Row],[Close Price]]-Table2[[#This Row],[20D EMA]])/Table2[[#This Row],[20D EMA]]</f>
        <v>8.1255925492164371E-2</v>
      </c>
      <c r="T315" s="2">
        <f>(Table2[[#This Row],[Close Price]]-Table2[[#This Row],[50D EMA]])/Table2[[#This Row],[50D EMA]]</f>
        <v>0.14409287437806878</v>
      </c>
      <c r="U315" s="2">
        <f>(Table2[[#This Row],[Close Price]]-Table2[[#This Row],[200D EMA]])/Table2[[#This Row],[200D EMA]]</f>
        <v>0.29428572552524274</v>
      </c>
      <c r="V315">
        <v>0.69203400916704905</v>
      </c>
      <c r="W315">
        <v>185.8</v>
      </c>
      <c r="X315">
        <v>194.9</v>
      </c>
      <c r="Y315">
        <v>175.56</v>
      </c>
      <c r="Z315">
        <v>194.9</v>
      </c>
      <c r="AA315">
        <v>172.05</v>
      </c>
      <c r="AB315">
        <v>194.9</v>
      </c>
      <c r="AC315" s="2">
        <f>(Table2[[#This Row],[Close Price]]/Table2[[#This Row],[Day Low]])-1</f>
        <v>4.3487621097954676E-2</v>
      </c>
      <c r="AD315" s="2">
        <f>(Table2[[#This Row],[Day High]]/Table2[[#This Row],[Close Price]])-1</f>
        <v>5.2609861770167576E-3</v>
      </c>
      <c r="AE315" s="2">
        <f>(Table2[[#This Row],[Close Price]]/Table2[[#This Row],[Current Week Low]])-1</f>
        <v>0.10435178856231486</v>
      </c>
      <c r="AF315" s="2">
        <f>(Table2[[#This Row],[Current Week High]]/Table2[[#This Row],[Close Price]])-1</f>
        <v>5.2609861770167576E-3</v>
      </c>
      <c r="AG315" s="2">
        <f>(Table2[[#This Row],[Close Price]]/Table2[[#This Row],[Current Month Low]])-1</f>
        <v>0.12688172043010737</v>
      </c>
      <c r="AH315" s="2">
        <f>(Table2[[#This Row],[Current Month High]]/Table2[[#This Row],[Close Price]])-1</f>
        <v>5.2609861770167576E-3</v>
      </c>
      <c r="AI315">
        <v>0.52609861770167499</v>
      </c>
      <c r="AJ315">
        <v>72.184724689165193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0.25</v>
      </c>
      <c r="AM315" t="s">
        <v>10340</v>
      </c>
      <c r="AN315">
        <v>4.76</v>
      </c>
      <c r="AO315" t="s">
        <v>10340</v>
      </c>
      <c r="AP315">
        <v>2.9739352606826999E-2</v>
      </c>
      <c r="AQ315">
        <f>(Table2[[#This Row],[Sharpe Ratio]]-AVERAGE(Table2[Sharpe Ratio]))/_xlfn.STDEV.P(Table2[Sharpe Ratio])</f>
        <v>-0.40654823142980989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0.60351126031654334</v>
      </c>
      <c r="AS315">
        <f>_xlfn.RANK.AVG(Table2[[#This Row],[1Y Return vs Nifty Z-Score]],Table2[1Y Return vs Nifty Z-Score])</f>
        <v>262</v>
      </c>
      <c r="AT315">
        <f>_xlfn.RANK.AVG(Table2[[#This Row],[6M Return vs Nifty Z-Score]],Table2[6M Return vs Nifty Z-Score])</f>
        <v>263</v>
      </c>
      <c r="AU315">
        <f>_xlfn.RANK.AVG(Table2[[#This Row],[Sharpe Ratio Z-Score]],Table2[Sharpe Ratio Z-Score])</f>
        <v>448</v>
      </c>
      <c r="AV315">
        <f>(Table2[[#This Row],[Rank 1Y]]+Table2[[#This Row],[Rank 6M]]+Table2[[#This Row],[Rank Sharpe]])/3</f>
        <v>324.33333333333331</v>
      </c>
    </row>
    <row r="316" spans="1:48" x14ac:dyDescent="0.3">
      <c r="A316" t="s">
        <v>1025</v>
      </c>
      <c r="B316" t="s">
        <v>1026</v>
      </c>
      <c r="C316" t="s">
        <v>10300</v>
      </c>
      <c r="D316" t="s">
        <v>258</v>
      </c>
      <c r="E316">
        <v>13273.127103285</v>
      </c>
      <c r="F316">
        <v>5576.65</v>
      </c>
      <c r="G316">
        <v>-10.0814216879534</v>
      </c>
      <c r="H316">
        <f>(Table2[[#This Row],[1Y Return vs Nifty]]-AVERAGE(Table2[1Y Return vs Nifty]))/_xlfn.STDEV.P(Table2[1Y Return vs Nifty])</f>
        <v>-0.6647870896237047</v>
      </c>
      <c r="I316">
        <v>9.1519401321130793</v>
      </c>
      <c r="J316">
        <f>(Table2[[#This Row],[1M Return vs Nifty]]-AVERAGE(Table2[1M Return vs Nifty]))/_xlfn.STDEV.P(Table2[1M Return vs Nifty])</f>
        <v>0.47799831577837171</v>
      </c>
      <c r="K316">
        <v>14.204107748440601</v>
      </c>
      <c r="L316">
        <f>(Table2[[#This Row],[6M Return vs Nifty]]-AVERAGE(Table2[6M Return vs Nifty]))/_xlfn.STDEV.P(Table2[6M Return vs Nifty])</f>
        <v>0.21002891687706324</v>
      </c>
      <c r="M316">
        <v>1.00385794413886</v>
      </c>
      <c r="N316">
        <f>(Table2[[#This Row],[1W Return vs Nifty]]-AVERAGE(Table2[1W Return vs Nifty]))/_xlfn.STDEV.P(Table2[1W Return vs Nifty])</f>
        <v>0.21711619223522249</v>
      </c>
      <c r="O316">
        <v>5376.02</v>
      </c>
      <c r="P316">
        <v>5195.0122052842498</v>
      </c>
      <c r="Q316">
        <v>4729.4224730956703</v>
      </c>
      <c r="R316">
        <v>71.651192424043003</v>
      </c>
      <c r="S316" s="2">
        <f>(Table2[[#This Row],[Close Price]]-Table2[[#This Row],[20D EMA]])/Table2[[#This Row],[20D EMA]]</f>
        <v>3.7319429615217052E-2</v>
      </c>
      <c r="T316" s="2">
        <f>(Table2[[#This Row],[Close Price]]-Table2[[#This Row],[50D EMA]])/Table2[[#This Row],[50D EMA]]</f>
        <v>7.3462348043678585E-2</v>
      </c>
      <c r="U316" s="2">
        <f>(Table2[[#This Row],[Close Price]]-Table2[[#This Row],[200D EMA]])/Table2[[#This Row],[200D EMA]]</f>
        <v>0.17913974311323719</v>
      </c>
      <c r="V316">
        <v>0.41241685610518902</v>
      </c>
      <c r="W316">
        <v>5520.35</v>
      </c>
      <c r="X316">
        <v>5699.9</v>
      </c>
      <c r="Y316">
        <v>5360</v>
      </c>
      <c r="Z316">
        <v>5699.9</v>
      </c>
      <c r="AA316">
        <v>5091.05</v>
      </c>
      <c r="AB316">
        <v>5699.9</v>
      </c>
      <c r="AC316" s="2">
        <f>(Table2[[#This Row],[Close Price]]/Table2[[#This Row],[Day Low]])-1</f>
        <v>1.0198628710136104E-2</v>
      </c>
      <c r="AD316" s="2">
        <f>(Table2[[#This Row],[Day High]]/Table2[[#This Row],[Close Price]])-1</f>
        <v>2.2101082190921106E-2</v>
      </c>
      <c r="AE316" s="2">
        <f>(Table2[[#This Row],[Close Price]]/Table2[[#This Row],[Current Week Low]])-1</f>
        <v>4.041977611940295E-2</v>
      </c>
      <c r="AF316" s="2">
        <f>(Table2[[#This Row],[Current Week High]]/Table2[[#This Row],[Close Price]])-1</f>
        <v>2.2101082190921106E-2</v>
      </c>
      <c r="AG316" s="2">
        <f>(Table2[[#This Row],[Close Price]]/Table2[[#This Row],[Current Month Low]])-1</f>
        <v>9.5383074218481356E-2</v>
      </c>
      <c r="AH316" s="2">
        <f>(Table2[[#This Row],[Current Month High]]/Table2[[#This Row],[Close Price]])-1</f>
        <v>2.2101082190921106E-2</v>
      </c>
      <c r="AI316">
        <v>4.7223691642832097</v>
      </c>
      <c r="AJ316">
        <v>47.450456762866601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0.21</v>
      </c>
      <c r="AM316" t="s">
        <v>10340</v>
      </c>
      <c r="AN316">
        <v>4.26</v>
      </c>
      <c r="AO316" t="s">
        <v>10340</v>
      </c>
      <c r="AP316">
        <v>0.13084132916142799</v>
      </c>
      <c r="AQ316">
        <f>(Table2[[#This Row],[Sharpe Ratio]]-AVERAGE(Table2[Sharpe Ratio]))/_xlfn.STDEV.P(Table2[Sharpe Ratio])</f>
        <v>0.75099487221426975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0.99135120748122252</v>
      </c>
      <c r="AS316">
        <f>_xlfn.RANK.AVG(Table2[[#This Row],[1Y Return vs Nifty Z-Score]],Table2[1Y Return vs Nifty Z-Score])</f>
        <v>550</v>
      </c>
      <c r="AT316">
        <f>_xlfn.RANK.AVG(Table2[[#This Row],[6M Return vs Nifty Z-Score]],Table2[6M Return vs Nifty Z-Score])</f>
        <v>257</v>
      </c>
      <c r="AU316">
        <f>_xlfn.RANK.AVG(Table2[[#This Row],[Sharpe Ratio Z-Score]],Table2[Sharpe Ratio Z-Score])</f>
        <v>166</v>
      </c>
      <c r="AV316">
        <f>(Table2[[#This Row],[Rank 1Y]]+Table2[[#This Row],[Rank 6M]]+Table2[[#This Row],[Rank Sharpe]])/3</f>
        <v>324.33333333333331</v>
      </c>
    </row>
    <row r="317" spans="1:48" x14ac:dyDescent="0.3">
      <c r="A317" t="s">
        <v>219</v>
      </c>
      <c r="B317" t="s">
        <v>220</v>
      </c>
      <c r="C317" t="s">
        <v>10306</v>
      </c>
      <c r="D317" t="s">
        <v>221</v>
      </c>
      <c r="E317">
        <v>118468.8966579</v>
      </c>
      <c r="F317">
        <v>1920.55</v>
      </c>
      <c r="G317">
        <v>21.110116065670301</v>
      </c>
      <c r="H317">
        <f>(Table2[[#This Row],[1Y Return vs Nifty]]-AVERAGE(Table2[1Y Return vs Nifty]))/_xlfn.STDEV.P(Table2[1Y Return vs Nifty])</f>
        <v>-0.19020126551170921</v>
      </c>
      <c r="I317">
        <v>5.8245409131549497</v>
      </c>
      <c r="J317">
        <f>(Table2[[#This Row],[1M Return vs Nifty]]-AVERAGE(Table2[1M Return vs Nifty]))/_xlfn.STDEV.P(Table2[1M Return vs Nifty])</f>
        <v>0.19020802484682522</v>
      </c>
      <c r="K317">
        <v>23.431518872849502</v>
      </c>
      <c r="L317">
        <f>(Table2[[#This Row],[6M Return vs Nifty]]-AVERAGE(Table2[6M Return vs Nifty]))/_xlfn.STDEV.P(Table2[6M Return vs Nifty])</f>
        <v>0.52086872281541996</v>
      </c>
      <c r="M317">
        <v>0.46368713907773002</v>
      </c>
      <c r="N317">
        <f>(Table2[[#This Row],[1W Return vs Nifty]]-AVERAGE(Table2[1W Return vs Nifty]))/_xlfn.STDEV.P(Table2[1W Return vs Nifty])</f>
        <v>0.10368262445069497</v>
      </c>
      <c r="O317">
        <v>1846.63</v>
      </c>
      <c r="P317">
        <v>1825.1167957524001</v>
      </c>
      <c r="Q317">
        <v>1628.5348789984801</v>
      </c>
      <c r="R317">
        <v>70.389322937105703</v>
      </c>
      <c r="S317" s="2">
        <f>(Table2[[#This Row],[Close Price]]-Table2[[#This Row],[20D EMA]])/Table2[[#This Row],[20D EMA]]</f>
        <v>4.0029675679480917E-2</v>
      </c>
      <c r="T317" s="2">
        <f>(Table2[[#This Row],[Close Price]]-Table2[[#This Row],[50D EMA]])/Table2[[#This Row],[50D EMA]]</f>
        <v>5.2288820348211057E-2</v>
      </c>
      <c r="U317" s="2">
        <f>(Table2[[#This Row],[Close Price]]-Table2[[#This Row],[200D EMA]])/Table2[[#This Row],[200D EMA]]</f>
        <v>0.1793115546785857</v>
      </c>
      <c r="V317">
        <v>0.63748321606170599</v>
      </c>
      <c r="W317">
        <v>1882.45</v>
      </c>
      <c r="X317">
        <v>1925</v>
      </c>
      <c r="Y317">
        <v>1866</v>
      </c>
      <c r="Z317">
        <v>1925</v>
      </c>
      <c r="AA317">
        <v>1765.1</v>
      </c>
      <c r="AB317">
        <v>1925</v>
      </c>
      <c r="AC317" s="2">
        <f>(Table2[[#This Row],[Close Price]]/Table2[[#This Row],[Day Low]])-1</f>
        <v>2.0239581396584105E-2</v>
      </c>
      <c r="AD317" s="2">
        <f>(Table2[[#This Row],[Day High]]/Table2[[#This Row],[Close Price]])-1</f>
        <v>2.3170445965998709E-3</v>
      </c>
      <c r="AE317" s="2">
        <f>(Table2[[#This Row],[Close Price]]/Table2[[#This Row],[Current Week Low]])-1</f>
        <v>2.9233654876741566E-2</v>
      </c>
      <c r="AF317" s="2">
        <f>(Table2[[#This Row],[Current Week High]]/Table2[[#This Row],[Close Price]])-1</f>
        <v>2.3170445965998709E-3</v>
      </c>
      <c r="AG317" s="2">
        <f>(Table2[[#This Row],[Close Price]]/Table2[[#This Row],[Current Month Low]])-1</f>
        <v>8.8068664664891605E-2</v>
      </c>
      <c r="AH317" s="2">
        <f>(Table2[[#This Row],[Current Month High]]/Table2[[#This Row],[Close Price]])-1</f>
        <v>2.3170445965998709E-3</v>
      </c>
      <c r="AI317">
        <v>3.3766369008877599</v>
      </c>
      <c r="AJ317">
        <v>55.781319706371399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-0.05</v>
      </c>
      <c r="AM317" t="s">
        <v>10339</v>
      </c>
      <c r="AN317">
        <v>5.55</v>
      </c>
      <c r="AO317" t="s">
        <v>10340</v>
      </c>
      <c r="AP317">
        <v>2.8704845457617999E-2</v>
      </c>
      <c r="AQ317">
        <f>(Table2[[#This Row],[Sharpe Ratio]]-AVERAGE(Table2[Sharpe Ratio]))/_xlfn.STDEV.P(Table2[Sharpe Ratio])</f>
        <v>-0.41839257569533145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0.20616553090589951</v>
      </c>
      <c r="AS317">
        <f>_xlfn.RANK.AVG(Table2[[#This Row],[1Y Return vs Nifty Z-Score]],Table2[1Y Return vs Nifty Z-Score])</f>
        <v>342</v>
      </c>
      <c r="AT317">
        <f>_xlfn.RANK.AVG(Table2[[#This Row],[6M Return vs Nifty Z-Score]],Table2[6M Return vs Nifty Z-Score])</f>
        <v>184</v>
      </c>
      <c r="AU317">
        <f>_xlfn.RANK.AVG(Table2[[#This Row],[Sharpe Ratio Z-Score]],Table2[Sharpe Ratio Z-Score])</f>
        <v>450</v>
      </c>
      <c r="AV317">
        <f>(Table2[[#This Row],[Rank 1Y]]+Table2[[#This Row],[Rank 6M]]+Table2[[#This Row],[Rank Sharpe]])/3</f>
        <v>325.33333333333331</v>
      </c>
    </row>
    <row r="318" spans="1:48" x14ac:dyDescent="0.3">
      <c r="A318" t="s">
        <v>759</v>
      </c>
      <c r="B318" t="s">
        <v>760</v>
      </c>
      <c r="C318" t="s">
        <v>10307</v>
      </c>
      <c r="D318" t="s">
        <v>139</v>
      </c>
      <c r="E318">
        <v>21554.339999399999</v>
      </c>
      <c r="F318">
        <v>1505.7</v>
      </c>
      <c r="G318">
        <v>200.63755945832</v>
      </c>
      <c r="H318">
        <f>(Table2[[#This Row],[1Y Return vs Nifty]]-AVERAGE(Table2[1Y Return vs Nifty]))/_xlfn.STDEV.P(Table2[1Y Return vs Nifty])</f>
        <v>2.5413466416869976</v>
      </c>
      <c r="I318">
        <v>3.1776981259966899</v>
      </c>
      <c r="J318">
        <f>(Table2[[#This Row],[1M Return vs Nifty]]-AVERAGE(Table2[1M Return vs Nifty]))/_xlfn.STDEV.P(Table2[1M Return vs Nifty])</f>
        <v>-3.8720217795743681E-2</v>
      </c>
      <c r="K318">
        <v>-0.13765030245054499</v>
      </c>
      <c r="L318">
        <f>(Table2[[#This Row],[6M Return vs Nifty]]-AVERAGE(Table2[6M Return vs Nifty]))/_xlfn.STDEV.P(Table2[6M Return vs Nifty])</f>
        <v>-0.27309568104632714</v>
      </c>
      <c r="M318">
        <v>-1.27104061971635</v>
      </c>
      <c r="N318">
        <f>(Table2[[#This Row],[1W Return vs Nifty]]-AVERAGE(Table2[1W Return vs Nifty]))/_xlfn.STDEV.P(Table2[1W Return vs Nifty])</f>
        <v>-0.26060281447190842</v>
      </c>
      <c r="O318">
        <v>1478.12</v>
      </c>
      <c r="P318">
        <v>1438.1222125729601</v>
      </c>
      <c r="Q318">
        <v>1166.8431479026899</v>
      </c>
      <c r="R318">
        <v>67.464950279956994</v>
      </c>
      <c r="S318" s="2">
        <f>(Table2[[#This Row],[Close Price]]-Table2[[#This Row],[20D EMA]])/Table2[[#This Row],[20D EMA]]</f>
        <v>1.8658836900928313E-2</v>
      </c>
      <c r="T318" s="2">
        <f>(Table2[[#This Row],[Close Price]]-Table2[[#This Row],[50D EMA]])/Table2[[#This Row],[50D EMA]]</f>
        <v>4.6990295286612561E-2</v>
      </c>
      <c r="U318" s="2">
        <f>(Table2[[#This Row],[Close Price]]-Table2[[#This Row],[200D EMA]])/Table2[[#This Row],[200D EMA]]</f>
        <v>0.29040480094207954</v>
      </c>
      <c r="V318">
        <v>0.86883954664815299</v>
      </c>
      <c r="W318">
        <v>1492.5</v>
      </c>
      <c r="X318">
        <v>1539.2</v>
      </c>
      <c r="Y318">
        <v>1492.5</v>
      </c>
      <c r="Z318">
        <v>1558</v>
      </c>
      <c r="AA318">
        <v>1371.25</v>
      </c>
      <c r="AB318">
        <v>1558</v>
      </c>
      <c r="AC318" s="2">
        <f>(Table2[[#This Row],[Close Price]]/Table2[[#This Row],[Day Low]])-1</f>
        <v>8.8442211055277387E-3</v>
      </c>
      <c r="AD318" s="2">
        <f>(Table2[[#This Row],[Day High]]/Table2[[#This Row],[Close Price]])-1</f>
        <v>2.2248787939164405E-2</v>
      </c>
      <c r="AE318" s="2">
        <f>(Table2[[#This Row],[Close Price]]/Table2[[#This Row],[Current Week Low]])-1</f>
        <v>8.8442211055277387E-3</v>
      </c>
      <c r="AF318" s="2">
        <f>(Table2[[#This Row],[Current Week High]]/Table2[[#This Row],[Close Price]])-1</f>
        <v>3.4734674902038964E-2</v>
      </c>
      <c r="AG318" s="2">
        <f>(Table2[[#This Row],[Close Price]]/Table2[[#This Row],[Current Month Low]])-1</f>
        <v>9.8049225159525966E-2</v>
      </c>
      <c r="AH318" s="2">
        <f>(Table2[[#This Row],[Current Month High]]/Table2[[#This Row],[Close Price]])-1</f>
        <v>3.4734674902038964E-2</v>
      </c>
      <c r="AI318">
        <v>4.6025104602510396</v>
      </c>
      <c r="AJ318">
        <v>239.12162162162099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0.16</v>
      </c>
      <c r="AM318" t="s">
        <v>10340</v>
      </c>
      <c r="AN318">
        <v>5.15</v>
      </c>
      <c r="AO318" t="s">
        <v>10340</v>
      </c>
      <c r="AQ318">
        <f>(Table2[[#This Row],[Sharpe Ratio]]-AVERAGE(Table2[Sharpe Ratio]))/_xlfn.STDEV.P(Table2[Sharpe Ratio])</f>
        <v>-0.74704189624239536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1.2218860321306231</v>
      </c>
      <c r="AS318">
        <f>_xlfn.RANK.AVG(Table2[[#This Row],[1Y Return vs Nifty Z-Score]],Table2[1Y Return vs Nifty Z-Score])</f>
        <v>19</v>
      </c>
      <c r="AT318">
        <f>_xlfn.RANK.AVG(Table2[[#This Row],[6M Return vs Nifty Z-Score]],Table2[6M Return vs Nifty Z-Score])</f>
        <v>408</v>
      </c>
      <c r="AU318">
        <f>_xlfn.RANK.AVG(Table2[[#This Row],[Sharpe Ratio Z-Score]],Table2[Sharpe Ratio Z-Score])</f>
        <v>549.5</v>
      </c>
      <c r="AV318">
        <f>(Table2[[#This Row],[Rank 1Y]]+Table2[[#This Row],[Rank 6M]]+Table2[[#This Row],[Rank Sharpe]])/3</f>
        <v>325.5</v>
      </c>
    </row>
    <row r="319" spans="1:48" x14ac:dyDescent="0.3">
      <c r="A319" t="s">
        <v>1237</v>
      </c>
      <c r="B319" t="s">
        <v>1238</v>
      </c>
      <c r="C319" t="s">
        <v>10297</v>
      </c>
      <c r="D319" t="s">
        <v>368</v>
      </c>
      <c r="E319">
        <v>9369.6119751000006</v>
      </c>
      <c r="F319">
        <v>700.25</v>
      </c>
      <c r="G319">
        <v>44.879329640487001</v>
      </c>
      <c r="H319">
        <f>(Table2[[#This Row],[1Y Return vs Nifty]]-AVERAGE(Table2[1Y Return vs Nifty]))/_xlfn.STDEV.P(Table2[1Y Return vs Nifty])</f>
        <v>0.17145233111444264</v>
      </c>
      <c r="I319">
        <v>11.485656715429201</v>
      </c>
      <c r="J319">
        <f>(Table2[[#This Row],[1M Return vs Nifty]]-AVERAGE(Table2[1M Return vs Nifty]))/_xlfn.STDEV.P(Table2[1M Return vs Nifty])</f>
        <v>0.6798439406248602</v>
      </c>
      <c r="K319">
        <v>28.231110673114699</v>
      </c>
      <c r="L319">
        <f>(Table2[[#This Row],[6M Return vs Nifty]]-AVERAGE(Table2[6M Return vs Nifty]))/_xlfn.STDEV.P(Table2[6M Return vs Nifty])</f>
        <v>0.68255049505501264</v>
      </c>
      <c r="M319">
        <v>-4.1831046780983501</v>
      </c>
      <c r="N319">
        <f>(Table2[[#This Row],[1W Return vs Nifty]]-AVERAGE(Table2[1W Return vs Nifty]))/_xlfn.STDEV.P(Table2[1W Return vs Nifty])</f>
        <v>-0.87212386052692181</v>
      </c>
      <c r="O319">
        <v>685.96</v>
      </c>
      <c r="P319">
        <v>647.40075567149302</v>
      </c>
      <c r="Q319">
        <v>547.989574133524</v>
      </c>
      <c r="R319">
        <v>48.427960262544403</v>
      </c>
      <c r="S319" s="2">
        <f>(Table2[[#This Row],[Close Price]]-Table2[[#This Row],[20D EMA]])/Table2[[#This Row],[20D EMA]]</f>
        <v>2.083211849087405E-2</v>
      </c>
      <c r="T319" s="2">
        <f>(Table2[[#This Row],[Close Price]]-Table2[[#This Row],[50D EMA]])/Table2[[#This Row],[50D EMA]]</f>
        <v>8.1632966698796966E-2</v>
      </c>
      <c r="U319" s="2">
        <f>(Table2[[#This Row],[Close Price]]-Table2[[#This Row],[200D EMA]])/Table2[[#This Row],[200D EMA]]</f>
        <v>0.27785277869059599</v>
      </c>
      <c r="V319">
        <v>1.4152893585815001</v>
      </c>
      <c r="W319">
        <v>686.8</v>
      </c>
      <c r="X319">
        <v>704.1</v>
      </c>
      <c r="Y319">
        <v>686</v>
      </c>
      <c r="Z319">
        <v>724.4</v>
      </c>
      <c r="AA319">
        <v>635.5</v>
      </c>
      <c r="AB319">
        <v>793</v>
      </c>
      <c r="AC319" s="2">
        <f>(Table2[[#This Row],[Close Price]]/Table2[[#This Row],[Day Low]])-1</f>
        <v>1.9583576004659431E-2</v>
      </c>
      <c r="AD319" s="2">
        <f>(Table2[[#This Row],[Day High]]/Table2[[#This Row],[Close Price]])-1</f>
        <v>5.4980364155658989E-3</v>
      </c>
      <c r="AE319" s="2">
        <f>(Table2[[#This Row],[Close Price]]/Table2[[#This Row],[Current Week Low]])-1</f>
        <v>2.0772594752186624E-2</v>
      </c>
      <c r="AF319" s="2">
        <f>(Table2[[#This Row],[Current Week High]]/Table2[[#This Row],[Close Price]])-1</f>
        <v>3.448768297036775E-2</v>
      </c>
      <c r="AG319" s="2">
        <f>(Table2[[#This Row],[Close Price]]/Table2[[#This Row],[Current Month Low]])-1</f>
        <v>0.10188827694728553</v>
      </c>
      <c r="AH319" s="2">
        <f>(Table2[[#This Row],[Current Month High]]/Table2[[#This Row],[Close Price]])-1</f>
        <v>0.1324526954659051</v>
      </c>
      <c r="AI319">
        <v>13.245269546590499</v>
      </c>
      <c r="AJ319">
        <v>81.458927183208004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0.17</v>
      </c>
      <c r="AM319" t="s">
        <v>10340</v>
      </c>
      <c r="AN319">
        <v>0</v>
      </c>
      <c r="AO319" t="s">
        <v>10341</v>
      </c>
      <c r="AP319">
        <v>-2.1220911015509998E-3</v>
      </c>
      <c r="AQ319">
        <f>(Table2[[#This Row],[Sharpe Ratio]]-AVERAGE(Table2[Sharpe Ratio]))/_xlfn.STDEV.P(Table2[Sharpe Ratio])</f>
        <v>-0.77133827504343899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-0.10961536877604527</v>
      </c>
      <c r="AS319">
        <f>_xlfn.RANK.AVG(Table2[[#This Row],[1Y Return vs Nifty Z-Score]],Table2[1Y Return vs Nifty Z-Score])</f>
        <v>245</v>
      </c>
      <c r="AT319">
        <f>_xlfn.RANK.AVG(Table2[[#This Row],[6M Return vs Nifty Z-Score]],Table2[6M Return vs Nifty Z-Score])</f>
        <v>160</v>
      </c>
      <c r="AU319">
        <f>_xlfn.RANK.AVG(Table2[[#This Row],[Sharpe Ratio Z-Score]],Table2[Sharpe Ratio Z-Score])</f>
        <v>575</v>
      </c>
      <c r="AV319">
        <f>(Table2[[#This Row],[Rank 1Y]]+Table2[[#This Row],[Rank 6M]]+Table2[[#This Row],[Rank Sharpe]])/3</f>
        <v>326.66666666666669</v>
      </c>
    </row>
    <row r="320" spans="1:48" x14ac:dyDescent="0.3">
      <c r="A320" t="s">
        <v>522</v>
      </c>
      <c r="B320" t="s">
        <v>523</v>
      </c>
      <c r="C320" t="s">
        <v>10299</v>
      </c>
      <c r="D320" t="s">
        <v>285</v>
      </c>
      <c r="E320">
        <v>39922.186866240001</v>
      </c>
      <c r="F320">
        <v>526.4</v>
      </c>
      <c r="G320">
        <v>35.754681956934199</v>
      </c>
      <c r="H320">
        <f>(Table2[[#This Row],[1Y Return vs Nifty]]-AVERAGE(Table2[1Y Return vs Nifty]))/_xlfn.STDEV.P(Table2[1Y Return vs Nifty])</f>
        <v>3.2618892544155231E-2</v>
      </c>
      <c r="I320">
        <v>9.3981128350306999</v>
      </c>
      <c r="J320">
        <f>(Table2[[#This Row],[1M Return vs Nifty]]-AVERAGE(Table2[1M Return vs Nifty]))/_xlfn.STDEV.P(Table2[1M Return vs Nifty])</f>
        <v>0.49929005419930289</v>
      </c>
      <c r="K320">
        <v>5.7823155491826297</v>
      </c>
      <c r="L320">
        <f>(Table2[[#This Row],[6M Return vs Nifty]]-AVERAGE(Table2[6M Return vs Nifty]))/_xlfn.STDEV.P(Table2[6M Return vs Nifty])</f>
        <v>-7.3672352913081732E-2</v>
      </c>
      <c r="M320">
        <v>-0.93168552481265099</v>
      </c>
      <c r="N320">
        <f>(Table2[[#This Row],[1W Return vs Nifty]]-AVERAGE(Table2[1W Return vs Nifty]))/_xlfn.STDEV.P(Table2[1W Return vs Nifty])</f>
        <v>-0.18933969028949876</v>
      </c>
      <c r="O320">
        <v>507.31</v>
      </c>
      <c r="P320">
        <v>490.326810520832</v>
      </c>
      <c r="Q320">
        <v>436.32416206187997</v>
      </c>
      <c r="R320">
        <v>69.210790913759695</v>
      </c>
      <c r="S320" s="2">
        <f>(Table2[[#This Row],[Close Price]]-Table2[[#This Row],[20D EMA]])/Table2[[#This Row],[20D EMA]]</f>
        <v>3.7629851570045877E-2</v>
      </c>
      <c r="T320" s="2">
        <f>(Table2[[#This Row],[Close Price]]-Table2[[#This Row],[50D EMA]])/Table2[[#This Row],[50D EMA]]</f>
        <v>7.3569685983212979E-2</v>
      </c>
      <c r="U320" s="2">
        <f>(Table2[[#This Row],[Close Price]]-Table2[[#This Row],[200D EMA]])/Table2[[#This Row],[200D EMA]]</f>
        <v>0.20644247046154951</v>
      </c>
      <c r="V320">
        <v>0.95060487000546701</v>
      </c>
      <c r="W320">
        <v>524</v>
      </c>
      <c r="X320">
        <v>534.95000000000005</v>
      </c>
      <c r="Y320">
        <v>519.25</v>
      </c>
      <c r="Z320">
        <v>542.5</v>
      </c>
      <c r="AA320">
        <v>480.55</v>
      </c>
      <c r="AB320">
        <v>542.5</v>
      </c>
      <c r="AC320" s="2">
        <f>(Table2[[#This Row],[Close Price]]/Table2[[#This Row],[Day Low]])-1</f>
        <v>4.5801526717557106E-3</v>
      </c>
      <c r="AD320" s="2">
        <f>(Table2[[#This Row],[Day High]]/Table2[[#This Row],[Close Price]])-1</f>
        <v>1.6242401215805558E-2</v>
      </c>
      <c r="AE320" s="2">
        <f>(Table2[[#This Row],[Close Price]]/Table2[[#This Row],[Current Week Low]])-1</f>
        <v>1.376986037554162E-2</v>
      </c>
      <c r="AF320" s="2">
        <f>(Table2[[#This Row],[Current Week High]]/Table2[[#This Row],[Close Price]])-1</f>
        <v>3.0585106382978733E-2</v>
      </c>
      <c r="AG320" s="2">
        <f>(Table2[[#This Row],[Close Price]]/Table2[[#This Row],[Current Month Low]])-1</f>
        <v>9.541150764748707E-2</v>
      </c>
      <c r="AH320" s="2">
        <f>(Table2[[#This Row],[Current Month High]]/Table2[[#This Row],[Close Price]])-1</f>
        <v>3.0585106382978733E-2</v>
      </c>
      <c r="AI320">
        <v>3.0585106382978702</v>
      </c>
      <c r="AJ320">
        <v>67.750159337157399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-0.08</v>
      </c>
      <c r="AM320" t="s">
        <v>10339</v>
      </c>
      <c r="AN320">
        <v>4.09</v>
      </c>
      <c r="AO320" t="s">
        <v>10340</v>
      </c>
      <c r="AP320">
        <v>5.4243996403214E-2</v>
      </c>
      <c r="AQ320">
        <f>(Table2[[#This Row],[Sharpe Ratio]]-AVERAGE(Table2[Sharpe Ratio]))/_xlfn.STDEV.P(Table2[Sharpe Ratio])</f>
        <v>-0.12598812370092108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0.14290877983995659</v>
      </c>
      <c r="AS320">
        <f>_xlfn.RANK.AVG(Table2[[#This Row],[1Y Return vs Nifty Z-Score]],Table2[1Y Return vs Nifty Z-Score])</f>
        <v>277</v>
      </c>
      <c r="AT320">
        <f>_xlfn.RANK.AVG(Table2[[#This Row],[6M Return vs Nifty Z-Score]],Table2[6M Return vs Nifty Z-Score])</f>
        <v>332</v>
      </c>
      <c r="AU320">
        <f>_xlfn.RANK.AVG(Table2[[#This Row],[Sharpe Ratio Z-Score]],Table2[Sharpe Ratio Z-Score])</f>
        <v>377</v>
      </c>
      <c r="AV320">
        <f>(Table2[[#This Row],[Rank 1Y]]+Table2[[#This Row],[Rank 6M]]+Table2[[#This Row],[Rank Sharpe]])/3</f>
        <v>328.66666666666669</v>
      </c>
    </row>
    <row r="321" spans="1:48" x14ac:dyDescent="0.3">
      <c r="A321" t="s">
        <v>199</v>
      </c>
      <c r="B321" t="s">
        <v>200</v>
      </c>
      <c r="C321" t="s">
        <v>10295</v>
      </c>
      <c r="D321" t="s">
        <v>34</v>
      </c>
      <c r="E321">
        <v>129214.26757313</v>
      </c>
      <c r="F321">
        <v>116.41</v>
      </c>
      <c r="G321">
        <v>58.980510902926298</v>
      </c>
      <c r="H321">
        <f>(Table2[[#This Row],[1Y Return vs Nifty]]-AVERAGE(Table2[1Y Return vs Nifty]))/_xlfn.STDEV.P(Table2[1Y Return vs Nifty])</f>
        <v>0.38600477746216744</v>
      </c>
      <c r="I321">
        <v>0.30178915471450501</v>
      </c>
      <c r="J321">
        <f>(Table2[[#This Row],[1M Return vs Nifty]]-AVERAGE(Table2[1M Return vs Nifty]))/_xlfn.STDEV.P(Table2[1M Return vs Nifty])</f>
        <v>-0.28746063788789594</v>
      </c>
      <c r="K321">
        <v>-21.613473927721301</v>
      </c>
      <c r="L321">
        <f>(Table2[[#This Row],[6M Return vs Nifty]]-AVERAGE(Table2[6M Return vs Nifty]))/_xlfn.STDEV.P(Table2[6M Return vs Nifty])</f>
        <v>-0.99654245913416994</v>
      </c>
      <c r="M321">
        <v>-0.45348883839345899</v>
      </c>
      <c r="N321">
        <f>(Table2[[#This Row],[1W Return vs Nifty]]-AVERAGE(Table2[1W Return vs Nifty]))/_xlfn.STDEV.P(Table2[1W Return vs Nifty])</f>
        <v>-8.8920423392745182E-2</v>
      </c>
      <c r="O321">
        <v>116.92</v>
      </c>
      <c r="P321">
        <v>119.736090250963</v>
      </c>
      <c r="Q321">
        <v>110.88188616339301</v>
      </c>
      <c r="R321">
        <v>55.564619870223403</v>
      </c>
      <c r="S321" s="2">
        <f>(Table2[[#This Row],[Close Price]]-Table2[[#This Row],[20D EMA]])/Table2[[#This Row],[20D EMA]]</f>
        <v>-4.3619568936025073E-3</v>
      </c>
      <c r="T321" s="2">
        <f>(Table2[[#This Row],[Close Price]]-Table2[[#This Row],[50D EMA]])/Table2[[#This Row],[50D EMA]]</f>
        <v>-2.777851058934384E-2</v>
      </c>
      <c r="U321" s="2">
        <f>(Table2[[#This Row],[Close Price]]-Table2[[#This Row],[200D EMA]])/Table2[[#This Row],[200D EMA]]</f>
        <v>4.9855878429601111E-2</v>
      </c>
      <c r="V321">
        <v>0.56844603010168704</v>
      </c>
      <c r="W321">
        <v>115.27</v>
      </c>
      <c r="X321">
        <v>117.75</v>
      </c>
      <c r="Y321">
        <v>113.85</v>
      </c>
      <c r="Z321">
        <v>117.9</v>
      </c>
      <c r="AA321">
        <v>111.9</v>
      </c>
      <c r="AB321">
        <v>125.7</v>
      </c>
      <c r="AC321" s="2">
        <f>(Table2[[#This Row],[Close Price]]/Table2[[#This Row],[Day Low]])-1</f>
        <v>9.8898238917324299E-3</v>
      </c>
      <c r="AD321" s="2">
        <f>(Table2[[#This Row],[Day High]]/Table2[[#This Row],[Close Price]])-1</f>
        <v>1.1511038570569676E-2</v>
      </c>
      <c r="AE321" s="2">
        <f>(Table2[[#This Row],[Close Price]]/Table2[[#This Row],[Current Week Low]])-1</f>
        <v>2.2485726833552988E-2</v>
      </c>
      <c r="AF321" s="2">
        <f>(Table2[[#This Row],[Current Week High]]/Table2[[#This Row],[Close Price]])-1</f>
        <v>1.2799587664290124E-2</v>
      </c>
      <c r="AG321" s="2">
        <f>(Table2[[#This Row],[Close Price]]/Table2[[#This Row],[Current Month Low]])-1</f>
        <v>4.030384271671128E-2</v>
      </c>
      <c r="AH321" s="2">
        <f>(Table2[[#This Row],[Current Month High]]/Table2[[#This Row],[Close Price]])-1</f>
        <v>7.9804140537754531E-2</v>
      </c>
      <c r="AI321">
        <v>22.755776995103499</v>
      </c>
      <c r="AJ321">
        <v>90.367947669664701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-0.13</v>
      </c>
      <c r="AM321" t="s">
        <v>10339</v>
      </c>
      <c r="AN321">
        <v>-3.2</v>
      </c>
      <c r="AO321" t="s">
        <v>10339</v>
      </c>
      <c r="AP321">
        <v>0.14009067923520399</v>
      </c>
      <c r="AQ321">
        <f>(Table2[[#This Row],[Sharpe Ratio]]-AVERAGE(Table2[Sharpe Ratio]))/_xlfn.STDEV.P(Table2[Sharpe Ratio])</f>
        <v>0.85689311234716292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196</v>
      </c>
      <c r="AT321">
        <f>_xlfn.RANK.AVG(Table2[[#This Row],[6M Return vs Nifty Z-Score]],Table2[6M Return vs Nifty Z-Score])</f>
        <v>646</v>
      </c>
      <c r="AU321">
        <f>_xlfn.RANK.AVG(Table2[[#This Row],[Sharpe Ratio Z-Score]],Table2[Sharpe Ratio Z-Score])</f>
        <v>145</v>
      </c>
      <c r="AV321">
        <f>(Table2[[#This Row],[Rank 1Y]]+Table2[[#This Row],[Rank 6M]]+Table2[[#This Row],[Rank Sharpe]])/3</f>
        <v>329</v>
      </c>
    </row>
    <row r="322" spans="1:48" x14ac:dyDescent="0.3">
      <c r="A322" t="s">
        <v>114</v>
      </c>
      <c r="B322" t="s">
        <v>115</v>
      </c>
      <c r="C322" t="s">
        <v>10293</v>
      </c>
      <c r="D322" t="s">
        <v>18</v>
      </c>
      <c r="E322">
        <v>243210.08867040899</v>
      </c>
      <c r="F322">
        <v>173.89</v>
      </c>
      <c r="G322">
        <v>61.2872906525863</v>
      </c>
      <c r="H322">
        <f>(Table2[[#This Row],[1Y Return vs Nifty]]-AVERAGE(Table2[1Y Return vs Nifty]))/_xlfn.STDEV.P(Table2[1Y Return vs Nifty])</f>
        <v>0.42110291777139508</v>
      </c>
      <c r="I322">
        <v>3.1161189891923402</v>
      </c>
      <c r="J322">
        <f>(Table2[[#This Row],[1M Return vs Nifty]]-AVERAGE(Table2[1M Return vs Nifty]))/_xlfn.STDEV.P(Table2[1M Return vs Nifty])</f>
        <v>-4.4046262712525971E-2</v>
      </c>
      <c r="K322">
        <v>-16.924060786841501</v>
      </c>
      <c r="L322">
        <f>(Table2[[#This Row],[6M Return vs Nifty]]-AVERAGE(Table2[6M Return vs Nifty]))/_xlfn.STDEV.P(Table2[6M Return vs Nifty])</f>
        <v>-0.83857222772007622</v>
      </c>
      <c r="M322">
        <v>1.7871508248417201</v>
      </c>
      <c r="N322">
        <f>(Table2[[#This Row],[1W Return vs Nifty]]-AVERAGE(Table2[1W Return vs Nifty]))/_xlfn.STDEV.P(Table2[1W Return vs Nifty])</f>
        <v>0.38160436013665239</v>
      </c>
      <c r="O322">
        <v>170.75</v>
      </c>
      <c r="P322">
        <v>169.93741506091101</v>
      </c>
      <c r="Q322">
        <v>152.990093851045</v>
      </c>
      <c r="R322">
        <v>56.2767396716592</v>
      </c>
      <c r="S322" s="2">
        <f>(Table2[[#This Row],[Close Price]]-Table2[[#This Row],[20D EMA]])/Table2[[#This Row],[20D EMA]]</f>
        <v>1.8389458272327883E-2</v>
      </c>
      <c r="T322" s="2">
        <f>(Table2[[#This Row],[Close Price]]-Table2[[#This Row],[50D EMA]])/Table2[[#This Row],[50D EMA]]</f>
        <v>2.3259062388775575E-2</v>
      </c>
      <c r="U322" s="2">
        <f>(Table2[[#This Row],[Close Price]]-Table2[[#This Row],[200D EMA]])/Table2[[#This Row],[200D EMA]]</f>
        <v>0.13660953871499457</v>
      </c>
      <c r="V322">
        <v>0.53721517935570995</v>
      </c>
      <c r="W322">
        <v>172.11</v>
      </c>
      <c r="X322">
        <v>174.85</v>
      </c>
      <c r="Y322">
        <v>169.32</v>
      </c>
      <c r="Z322">
        <v>174.85</v>
      </c>
      <c r="AA322">
        <v>163.01</v>
      </c>
      <c r="AB322">
        <v>182.49</v>
      </c>
      <c r="AC322" s="2">
        <f>(Table2[[#This Row],[Close Price]]/Table2[[#This Row],[Day Low]])-1</f>
        <v>1.0342222996920336E-2</v>
      </c>
      <c r="AD322" s="2">
        <f>(Table2[[#This Row],[Day High]]/Table2[[#This Row],[Close Price]])-1</f>
        <v>5.5207314969234478E-3</v>
      </c>
      <c r="AE322" s="2">
        <f>(Table2[[#This Row],[Close Price]]/Table2[[#This Row],[Current Week Low]])-1</f>
        <v>2.6990314197968379E-2</v>
      </c>
      <c r="AF322" s="2">
        <f>(Table2[[#This Row],[Current Week High]]/Table2[[#This Row],[Close Price]])-1</f>
        <v>5.5207314969234478E-3</v>
      </c>
      <c r="AG322" s="2">
        <f>(Table2[[#This Row],[Close Price]]/Table2[[#This Row],[Current Month Low]])-1</f>
        <v>6.674437151095014E-2</v>
      </c>
      <c r="AH322" s="2">
        <f>(Table2[[#This Row],[Current Month High]]/Table2[[#This Row],[Close Price]])-1</f>
        <v>4.9456552993271785E-2</v>
      </c>
      <c r="AI322">
        <v>13.174995686928501</v>
      </c>
      <c r="AJ322">
        <v>103.380116959064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-0.01</v>
      </c>
      <c r="AM322" t="s">
        <v>10339</v>
      </c>
      <c r="AN322">
        <v>-1.92</v>
      </c>
      <c r="AO322" t="s">
        <v>10339</v>
      </c>
      <c r="AP322">
        <v>0.115427586466717</v>
      </c>
      <c r="AQ322">
        <f>(Table2[[#This Row],[Sharpe Ratio]]-AVERAGE(Table2[Sharpe Ratio]))/_xlfn.STDEV.P(Table2[Sharpe Ratio])</f>
        <v>0.57451888068930423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0.49460766816474949</v>
      </c>
      <c r="AS322">
        <f>_xlfn.RANK.AVG(Table2[[#This Row],[1Y Return vs Nifty Z-Score]],Table2[1Y Return vs Nifty Z-Score])</f>
        <v>185</v>
      </c>
      <c r="AT322">
        <f>_xlfn.RANK.AVG(Table2[[#This Row],[6M Return vs Nifty Z-Score]],Table2[6M Return vs Nifty Z-Score])</f>
        <v>602</v>
      </c>
      <c r="AU322">
        <f>_xlfn.RANK.AVG(Table2[[#This Row],[Sharpe Ratio Z-Score]],Table2[Sharpe Ratio Z-Score])</f>
        <v>202</v>
      </c>
      <c r="AV322">
        <f>(Table2[[#This Row],[Rank 1Y]]+Table2[[#This Row],[Rank 6M]]+Table2[[#This Row],[Rank Sharpe]])/3</f>
        <v>329.66666666666669</v>
      </c>
    </row>
    <row r="323" spans="1:48" x14ac:dyDescent="0.3">
      <c r="A323" t="s">
        <v>624</v>
      </c>
      <c r="B323" t="s">
        <v>625</v>
      </c>
      <c r="C323" t="s">
        <v>10299</v>
      </c>
      <c r="D323" t="s">
        <v>51</v>
      </c>
      <c r="E323">
        <v>30154.69875987</v>
      </c>
      <c r="F323">
        <v>1925.2</v>
      </c>
      <c r="G323">
        <v>16.7214907701855</v>
      </c>
      <c r="H323">
        <f>(Table2[[#This Row],[1Y Return vs Nifty]]-AVERAGE(Table2[1Y Return vs Nifty]))/_xlfn.STDEV.P(Table2[1Y Return vs Nifty])</f>
        <v>-0.25697512478815465</v>
      </c>
      <c r="I323">
        <v>7.6837135132110497</v>
      </c>
      <c r="J323">
        <f>(Table2[[#This Row],[1M Return vs Nifty]]-AVERAGE(Table2[1M Return vs Nifty]))/_xlfn.STDEV.P(Table2[1M Return vs Nifty])</f>
        <v>0.35100983678859737</v>
      </c>
      <c r="K323">
        <v>2.7467368198801498</v>
      </c>
      <c r="L323">
        <f>(Table2[[#This Row],[6M Return vs Nifty]]-AVERAGE(Table2[6M Return vs Nifty]))/_xlfn.STDEV.P(Table2[6M Return vs Nifty])</f>
        <v>-0.17593058010217658</v>
      </c>
      <c r="M323">
        <v>-3.3093176887783802</v>
      </c>
      <c r="N323">
        <f>(Table2[[#This Row],[1W Return vs Nifty]]-AVERAGE(Table2[1W Return vs Nifty]))/_xlfn.STDEV.P(Table2[1W Return vs Nifty])</f>
        <v>-0.68863231534604474</v>
      </c>
      <c r="O323">
        <v>1912.72</v>
      </c>
      <c r="P323">
        <v>1858.5719712953801</v>
      </c>
      <c r="Q323">
        <v>1685.69394854349</v>
      </c>
      <c r="R323">
        <v>57.484832420218297</v>
      </c>
      <c r="S323" s="2">
        <f>(Table2[[#This Row],[Close Price]]-Table2[[#This Row],[20D EMA]])/Table2[[#This Row],[20D EMA]]</f>
        <v>6.5247396377933094E-3</v>
      </c>
      <c r="T323" s="2">
        <f>(Table2[[#This Row],[Close Price]]-Table2[[#This Row],[50D EMA]])/Table2[[#This Row],[50D EMA]]</f>
        <v>3.5849044176740612E-2</v>
      </c>
      <c r="U323" s="2">
        <f>(Table2[[#This Row],[Close Price]]-Table2[[#This Row],[200D EMA]])/Table2[[#This Row],[200D EMA]]</f>
        <v>0.14208157516579642</v>
      </c>
      <c r="V323">
        <v>0.74274855329664002</v>
      </c>
      <c r="W323">
        <v>1922</v>
      </c>
      <c r="X323">
        <v>1971</v>
      </c>
      <c r="Y323">
        <v>1922</v>
      </c>
      <c r="Z323">
        <v>1984.35</v>
      </c>
      <c r="AA323">
        <v>1825</v>
      </c>
      <c r="AB323">
        <v>2030</v>
      </c>
      <c r="AC323" s="2">
        <f>(Table2[[#This Row],[Close Price]]/Table2[[#This Row],[Day Low]])-1</f>
        <v>1.6649323621227285E-3</v>
      </c>
      <c r="AD323" s="2">
        <f>(Table2[[#This Row],[Day High]]/Table2[[#This Row],[Close Price]])-1</f>
        <v>2.3789736131311079E-2</v>
      </c>
      <c r="AE323" s="2">
        <f>(Table2[[#This Row],[Close Price]]/Table2[[#This Row],[Current Week Low]])-1</f>
        <v>1.6649323621227285E-3</v>
      </c>
      <c r="AF323" s="2">
        <f>(Table2[[#This Row],[Current Week High]]/Table2[[#This Row],[Close Price]])-1</f>
        <v>3.0724080615000871E-2</v>
      </c>
      <c r="AG323" s="2">
        <f>(Table2[[#This Row],[Close Price]]/Table2[[#This Row],[Current Month Low]])-1</f>
        <v>5.4904109589041017E-2</v>
      </c>
      <c r="AH323" s="2">
        <f>(Table2[[#This Row],[Current Month High]]/Table2[[#This Row],[Close Price]])-1</f>
        <v>5.4435902763349198E-2</v>
      </c>
      <c r="AI323">
        <v>5.4435902763349198</v>
      </c>
      <c r="AJ323">
        <v>54.702880790710701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-0.1</v>
      </c>
      <c r="AM323" t="s">
        <v>10339</v>
      </c>
      <c r="AN323">
        <v>-0.11</v>
      </c>
      <c r="AO323" t="s">
        <v>10339</v>
      </c>
      <c r="AP323">
        <v>9.2335814474761996E-2</v>
      </c>
      <c r="AQ323">
        <f>(Table2[[#This Row],[Sharpe Ratio]]-AVERAGE(Table2[Sharpe Ratio]))/_xlfn.STDEV.P(Table2[Sharpe Ratio])</f>
        <v>0.31013511361454871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-0.46039306983322992</v>
      </c>
      <c r="AS323">
        <f>_xlfn.RANK.AVG(Table2[[#This Row],[1Y Return vs Nifty Z-Score]],Table2[1Y Return vs Nifty Z-Score])</f>
        <v>361</v>
      </c>
      <c r="AT323">
        <f>_xlfn.RANK.AVG(Table2[[#This Row],[6M Return vs Nifty Z-Score]],Table2[6M Return vs Nifty Z-Score])</f>
        <v>368</v>
      </c>
      <c r="AU323">
        <f>_xlfn.RANK.AVG(Table2[[#This Row],[Sharpe Ratio Z-Score]],Table2[Sharpe Ratio Z-Score])</f>
        <v>262</v>
      </c>
      <c r="AV323">
        <f>(Table2[[#This Row],[Rank 1Y]]+Table2[[#This Row],[Rank 6M]]+Table2[[#This Row],[Rank Sharpe]])/3</f>
        <v>330.33333333333331</v>
      </c>
    </row>
    <row r="324" spans="1:48" x14ac:dyDescent="0.3">
      <c r="A324" t="s">
        <v>892</v>
      </c>
      <c r="B324" t="s">
        <v>893</v>
      </c>
      <c r="C324" t="s">
        <v>10303</v>
      </c>
      <c r="D324" t="s">
        <v>312</v>
      </c>
      <c r="E324">
        <v>16749.163937415</v>
      </c>
      <c r="F324">
        <v>774.2</v>
      </c>
      <c r="G324">
        <v>26.101177693766701</v>
      </c>
      <c r="H324">
        <f>(Table2[[#This Row],[1Y Return vs Nifty]]-AVERAGE(Table2[1Y Return vs Nifty]))/_xlfn.STDEV.P(Table2[1Y Return vs Nifty])</f>
        <v>-0.11426121040209207</v>
      </c>
      <c r="I324">
        <v>1.1272821827551601E-2</v>
      </c>
      <c r="J324">
        <f>(Table2[[#This Row],[1M Return vs Nifty]]-AVERAGE(Table2[1M Return vs Nifty]))/_xlfn.STDEV.P(Table2[1M Return vs Nifty])</f>
        <v>-0.31258770394162949</v>
      </c>
      <c r="K324">
        <v>-18.9999507234654</v>
      </c>
      <c r="L324">
        <f>(Table2[[#This Row],[6M Return vs Nifty]]-AVERAGE(Table2[6M Return vs Nifty]))/_xlfn.STDEV.P(Table2[6M Return vs Nifty])</f>
        <v>-0.90850183379806448</v>
      </c>
      <c r="M324">
        <v>-4.5365389634919397</v>
      </c>
      <c r="N324">
        <f>(Table2[[#This Row],[1W Return vs Nifty]]-AVERAGE(Table2[1W Return vs Nifty]))/_xlfn.STDEV.P(Table2[1W Return vs Nifty])</f>
        <v>-0.94634355473092968</v>
      </c>
      <c r="O324">
        <v>793.18</v>
      </c>
      <c r="P324">
        <v>806.065263500681</v>
      </c>
      <c r="Q324">
        <v>749.99862973333097</v>
      </c>
      <c r="R324">
        <v>35.787572472468</v>
      </c>
      <c r="S324" s="2">
        <f>(Table2[[#This Row],[Close Price]]-Table2[[#This Row],[20D EMA]])/Table2[[#This Row],[20D EMA]]</f>
        <v>-2.3928994679643847E-2</v>
      </c>
      <c r="T324" s="2">
        <f>(Table2[[#This Row],[Close Price]]-Table2[[#This Row],[50D EMA]])/Table2[[#This Row],[50D EMA]]</f>
        <v>-3.9531865400442269E-2</v>
      </c>
      <c r="U324" s="2">
        <f>(Table2[[#This Row],[Close Price]]-Table2[[#This Row],[200D EMA]])/Table2[[#This Row],[200D EMA]]</f>
        <v>3.2268552644254961E-2</v>
      </c>
      <c r="V324">
        <v>0.35638762722362399</v>
      </c>
      <c r="W324">
        <v>763.2</v>
      </c>
      <c r="X324">
        <v>776</v>
      </c>
      <c r="Y324">
        <v>763.2</v>
      </c>
      <c r="Z324">
        <v>820</v>
      </c>
      <c r="AA324">
        <v>761</v>
      </c>
      <c r="AB324">
        <v>849.35</v>
      </c>
      <c r="AC324" s="2">
        <f>(Table2[[#This Row],[Close Price]]/Table2[[#This Row],[Day Low]])-1</f>
        <v>1.4412997903563873E-2</v>
      </c>
      <c r="AD324" s="2">
        <f>(Table2[[#This Row],[Day High]]/Table2[[#This Row],[Close Price]])-1</f>
        <v>2.3249806251612881E-3</v>
      </c>
      <c r="AE324" s="2">
        <f>(Table2[[#This Row],[Close Price]]/Table2[[#This Row],[Current Week Low]])-1</f>
        <v>1.4412997903563873E-2</v>
      </c>
      <c r="AF324" s="2">
        <f>(Table2[[#This Row],[Current Week High]]/Table2[[#This Row],[Close Price]])-1</f>
        <v>5.9157840351330426E-2</v>
      </c>
      <c r="AG324" s="2">
        <f>(Table2[[#This Row],[Close Price]]/Table2[[#This Row],[Current Month Low]])-1</f>
        <v>1.7345597897503451E-2</v>
      </c>
      <c r="AH324" s="2">
        <f>(Table2[[#This Row],[Current Month High]]/Table2[[#This Row],[Close Price]])-1</f>
        <v>9.7067941100490884E-2</v>
      </c>
      <c r="AI324">
        <v>23.7406354947042</v>
      </c>
      <c r="AJ324">
        <v>57.662152530292197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-0.11</v>
      </c>
      <c r="AM324" t="s">
        <v>10339</v>
      </c>
      <c r="AN324">
        <v>-5.9</v>
      </c>
      <c r="AO324" t="s">
        <v>10339</v>
      </c>
      <c r="AP324">
        <v>0.189789214566913</v>
      </c>
      <c r="AQ324">
        <f>(Table2[[#This Row],[Sharpe Ratio]]-AVERAGE(Table2[Sharpe Ratio]))/_xlfn.STDEV.P(Table2[Sharpe Ratio])</f>
        <v>1.4259047063327939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326</v>
      </c>
      <c r="AT324">
        <f>_xlfn.RANK.AVG(Table2[[#This Row],[6M Return vs Nifty Z-Score]],Table2[6M Return vs Nifty Z-Score])</f>
        <v>617</v>
      </c>
      <c r="AU324">
        <f>_xlfn.RANK.AVG(Table2[[#This Row],[Sharpe Ratio Z-Score]],Table2[Sharpe Ratio Z-Score])</f>
        <v>58</v>
      </c>
      <c r="AV324">
        <f>(Table2[[#This Row],[Rank 1Y]]+Table2[[#This Row],[Rank 6M]]+Table2[[#This Row],[Rank Sharpe]])/3</f>
        <v>333.66666666666669</v>
      </c>
    </row>
    <row r="325" spans="1:48" x14ac:dyDescent="0.3">
      <c r="A325" t="s">
        <v>222</v>
      </c>
      <c r="B325" t="s">
        <v>223</v>
      </c>
      <c r="C325" t="s">
        <v>10295</v>
      </c>
      <c r="D325" t="s">
        <v>34</v>
      </c>
      <c r="E325">
        <v>117421.784934272</v>
      </c>
      <c r="F325">
        <v>62.21</v>
      </c>
      <c r="G325">
        <v>72.308575428205003</v>
      </c>
      <c r="H325">
        <f>(Table2[[#This Row],[1Y Return vs Nifty]]-AVERAGE(Table2[1Y Return vs Nifty]))/_xlfn.STDEV.P(Table2[1Y Return vs Nifty])</f>
        <v>0.58879408963105528</v>
      </c>
      <c r="I325">
        <v>-4.1399626647412902</v>
      </c>
      <c r="J325">
        <f>(Table2[[#This Row],[1M Return vs Nifty]]-AVERAGE(Table2[1M Return vs Nifty]))/_xlfn.STDEV.P(Table2[1M Return vs Nifty])</f>
        <v>-0.67163246827233858</v>
      </c>
      <c r="K325">
        <v>-21.559509524564699</v>
      </c>
      <c r="L325">
        <f>(Table2[[#This Row],[6M Return vs Nifty]]-AVERAGE(Table2[6M Return vs Nifty]))/_xlfn.STDEV.P(Table2[6M Return vs Nifty])</f>
        <v>-0.99472458363489757</v>
      </c>
      <c r="M325">
        <v>0.33822410946928</v>
      </c>
      <c r="N325">
        <f>(Table2[[#This Row],[1W Return vs Nifty]]-AVERAGE(Table2[1W Return vs Nifty]))/_xlfn.STDEV.P(Table2[1W Return vs Nifty])</f>
        <v>7.7335922740424418E-2</v>
      </c>
      <c r="O325">
        <v>62.69</v>
      </c>
      <c r="P325">
        <v>63.8301731474115</v>
      </c>
      <c r="Q325">
        <v>57.3989281327406</v>
      </c>
      <c r="R325">
        <v>49.210057934934099</v>
      </c>
      <c r="S325" s="2">
        <f>(Table2[[#This Row],[Close Price]]-Table2[[#This Row],[20D EMA]])/Table2[[#This Row],[20D EMA]]</f>
        <v>-7.6567235603764057E-3</v>
      </c>
      <c r="T325" s="2">
        <f>(Table2[[#This Row],[Close Price]]-Table2[[#This Row],[50D EMA]])/Table2[[#This Row],[50D EMA]]</f>
        <v>-2.5382559180433653E-2</v>
      </c>
      <c r="U325" s="2">
        <f>(Table2[[#This Row],[Close Price]]-Table2[[#This Row],[200D EMA]])/Table2[[#This Row],[200D EMA]]</f>
        <v>8.3818148243697668E-2</v>
      </c>
      <c r="V325">
        <v>0.36964903098998397</v>
      </c>
      <c r="W325">
        <v>61.87</v>
      </c>
      <c r="X325">
        <v>62.65</v>
      </c>
      <c r="Y325">
        <v>61.1</v>
      </c>
      <c r="Z325">
        <v>62.65</v>
      </c>
      <c r="AA325">
        <v>59.21</v>
      </c>
      <c r="AB325">
        <v>68.459999999999994</v>
      </c>
      <c r="AC325" s="2">
        <f>(Table2[[#This Row],[Close Price]]/Table2[[#This Row],[Day Low]])-1</f>
        <v>5.4953935671568921E-3</v>
      </c>
      <c r="AD325" s="2">
        <f>(Table2[[#This Row],[Day High]]/Table2[[#This Row],[Close Price]])-1</f>
        <v>7.0728178749397408E-3</v>
      </c>
      <c r="AE325" s="2">
        <f>(Table2[[#This Row],[Close Price]]/Table2[[#This Row],[Current Week Low]])-1</f>
        <v>1.8166939443535091E-2</v>
      </c>
      <c r="AF325" s="2">
        <f>(Table2[[#This Row],[Current Week High]]/Table2[[#This Row],[Close Price]])-1</f>
        <v>7.0728178749397408E-3</v>
      </c>
      <c r="AG325" s="2">
        <f>(Table2[[#This Row],[Close Price]]/Table2[[#This Row],[Current Month Low]])-1</f>
        <v>5.0667117041040433E-2</v>
      </c>
      <c r="AH325" s="2">
        <f>(Table2[[#This Row],[Current Month High]]/Table2[[#This Row],[Close Price]])-1</f>
        <v>0.10046616299630262</v>
      </c>
      <c r="AI325">
        <v>34.624658415045801</v>
      </c>
      <c r="AJ325">
        <v>107.36666666666601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-0.13</v>
      </c>
      <c r="AM325" t="s">
        <v>10339</v>
      </c>
      <c r="AN325">
        <v>-4.66</v>
      </c>
      <c r="AO325" t="s">
        <v>10339</v>
      </c>
      <c r="AP325">
        <v>0.11046469914642899</v>
      </c>
      <c r="AQ325">
        <f>(Table2[[#This Row],[Sharpe Ratio]]-AVERAGE(Table2[Sharpe Ratio]))/_xlfn.STDEV.P(Table2[Sharpe Ratio])</f>
        <v>0.51769747929306631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153</v>
      </c>
      <c r="AT325">
        <f>_xlfn.RANK.AVG(Table2[[#This Row],[6M Return vs Nifty Z-Score]],Table2[6M Return vs Nifty Z-Score])</f>
        <v>643</v>
      </c>
      <c r="AU325">
        <f>_xlfn.RANK.AVG(Table2[[#This Row],[Sharpe Ratio Z-Score]],Table2[Sharpe Ratio Z-Score])</f>
        <v>210</v>
      </c>
      <c r="AV325">
        <f>(Table2[[#This Row],[Rank 1Y]]+Table2[[#This Row],[Rank 6M]]+Table2[[#This Row],[Rank Sharpe]])/3</f>
        <v>335.33333333333331</v>
      </c>
    </row>
    <row r="326" spans="1:48" x14ac:dyDescent="0.3">
      <c r="A326" t="s">
        <v>179</v>
      </c>
      <c r="B326" t="s">
        <v>180</v>
      </c>
      <c r="C326" t="s">
        <v>10293</v>
      </c>
      <c r="D326" t="s">
        <v>18</v>
      </c>
      <c r="E326">
        <v>151587.38175072</v>
      </c>
      <c r="F326">
        <v>351.2</v>
      </c>
      <c r="G326">
        <v>71.793535133669195</v>
      </c>
      <c r="H326">
        <f>(Table2[[#This Row],[1Y Return vs Nifty]]-AVERAGE(Table2[1Y Return vs Nifty]))/_xlfn.STDEV.P(Table2[1Y Return vs Nifty])</f>
        <v>0.58095764294593588</v>
      </c>
      <c r="I326">
        <v>14.1480541204653</v>
      </c>
      <c r="J326">
        <f>(Table2[[#This Row],[1M Return vs Nifty]]-AVERAGE(Table2[1M Return vs Nifty]))/_xlfn.STDEV.P(Table2[1M Return vs Nifty])</f>
        <v>0.91011751868101198</v>
      </c>
      <c r="K326">
        <v>-1.3821694142662999</v>
      </c>
      <c r="L326">
        <f>(Table2[[#This Row],[6M Return vs Nifty]]-AVERAGE(Table2[6M Return vs Nifty]))/_xlfn.STDEV.P(Table2[6M Return vs Nifty])</f>
        <v>-0.31501925787494345</v>
      </c>
      <c r="M326">
        <v>5.7464179143413698</v>
      </c>
      <c r="N326">
        <f>(Table2[[#This Row],[1W Return vs Nifty]]-AVERAGE(Table2[1W Return vs Nifty]))/_xlfn.STDEV.P(Table2[1W Return vs Nifty])</f>
        <v>1.2130335813493431</v>
      </c>
      <c r="O326">
        <v>334.47</v>
      </c>
      <c r="P326">
        <v>323.651146193356</v>
      </c>
      <c r="Q326">
        <v>284.35672555949202</v>
      </c>
      <c r="R326">
        <v>67.028726682919398</v>
      </c>
      <c r="S326" s="2">
        <f>(Table2[[#This Row],[Close Price]]-Table2[[#This Row],[20D EMA]])/Table2[[#This Row],[20D EMA]]</f>
        <v>5.0019433730977246E-2</v>
      </c>
      <c r="T326" s="2">
        <f>(Table2[[#This Row],[Close Price]]-Table2[[#This Row],[50D EMA]])/Table2[[#This Row],[50D EMA]]</f>
        <v>8.5118974953933044E-2</v>
      </c>
      <c r="U326" s="2">
        <f>(Table2[[#This Row],[Close Price]]-Table2[[#This Row],[200D EMA]])/Table2[[#This Row],[200D EMA]]</f>
        <v>0.23506837866763688</v>
      </c>
      <c r="V326">
        <v>0.77366078125710702</v>
      </c>
      <c r="W326">
        <v>348.15</v>
      </c>
      <c r="X326">
        <v>355.6</v>
      </c>
      <c r="Y326">
        <v>336.35</v>
      </c>
      <c r="Z326">
        <v>355.6</v>
      </c>
      <c r="AA326">
        <v>320.64999999999998</v>
      </c>
      <c r="AB326">
        <v>355.6</v>
      </c>
      <c r="AC326" s="2">
        <f>(Table2[[#This Row],[Close Price]]/Table2[[#This Row],[Day Low]])-1</f>
        <v>8.7605916989803578E-3</v>
      </c>
      <c r="AD326" s="2">
        <f>(Table2[[#This Row],[Day High]]/Table2[[#This Row],[Close Price]])-1</f>
        <v>1.2528473804100271E-2</v>
      </c>
      <c r="AE326" s="2">
        <f>(Table2[[#This Row],[Close Price]]/Table2[[#This Row],[Current Week Low]])-1</f>
        <v>4.4150438531291636E-2</v>
      </c>
      <c r="AF326" s="2">
        <f>(Table2[[#This Row],[Current Week High]]/Table2[[#This Row],[Close Price]])-1</f>
        <v>1.2528473804100271E-2</v>
      </c>
      <c r="AG326" s="2">
        <f>(Table2[[#This Row],[Close Price]]/Table2[[#This Row],[Current Month Low]])-1</f>
        <v>9.5275222204896259E-2</v>
      </c>
      <c r="AH326" s="2">
        <f>(Table2[[#This Row],[Current Month High]]/Table2[[#This Row],[Close Price]])-1</f>
        <v>1.2528473804100271E-2</v>
      </c>
      <c r="AI326">
        <v>2.2351936218678801</v>
      </c>
      <c r="AJ326">
        <v>111.91733293106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0.03</v>
      </c>
      <c r="AM326" t="s">
        <v>10340</v>
      </c>
      <c r="AN326">
        <v>1.18</v>
      </c>
      <c r="AO326" t="s">
        <v>10340</v>
      </c>
      <c r="AP326">
        <v>3.5764242992401003E-2</v>
      </c>
      <c r="AQ326">
        <f>(Table2[[#This Row],[Sharpe Ratio]]-AVERAGE(Table2[Sharpe Ratio]))/_xlfn.STDEV.P(Table2[Sharpe Ratio])</f>
        <v>-0.33756767779774222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2.0515218073036054</v>
      </c>
      <c r="AS326">
        <f>_xlfn.RANK.AVG(Table2[[#This Row],[1Y Return vs Nifty Z-Score]],Table2[1Y Return vs Nifty Z-Score])</f>
        <v>157</v>
      </c>
      <c r="AT326">
        <f>_xlfn.RANK.AVG(Table2[[#This Row],[6M Return vs Nifty Z-Score]],Table2[6M Return vs Nifty Z-Score])</f>
        <v>419</v>
      </c>
      <c r="AU326">
        <f>_xlfn.RANK.AVG(Table2[[#This Row],[Sharpe Ratio Z-Score]],Table2[Sharpe Ratio Z-Score])</f>
        <v>432</v>
      </c>
      <c r="AV326">
        <f>(Table2[[#This Row],[Rank 1Y]]+Table2[[#This Row],[Rank 6M]]+Table2[[#This Row],[Rank Sharpe]])/3</f>
        <v>336</v>
      </c>
    </row>
    <row r="327" spans="1:48" x14ac:dyDescent="0.3">
      <c r="A327" t="s">
        <v>1575</v>
      </c>
      <c r="B327" t="s">
        <v>1576</v>
      </c>
      <c r="C327" t="s">
        <v>10301</v>
      </c>
      <c r="D327" t="s">
        <v>879</v>
      </c>
      <c r="E327">
        <v>6123.5241365269903</v>
      </c>
      <c r="F327">
        <v>209.6</v>
      </c>
      <c r="G327">
        <v>38.493708954141397</v>
      </c>
      <c r="H327">
        <f>(Table2[[#This Row],[1Y Return vs Nifty]]-AVERAGE(Table2[1Y Return vs Nifty]))/_xlfn.STDEV.P(Table2[1Y Return vs Nifty])</f>
        <v>7.4293765870449155E-2</v>
      </c>
      <c r="I327">
        <v>-4.7300405135070598</v>
      </c>
      <c r="J327">
        <f>(Table2[[#This Row],[1M Return vs Nifty]]-AVERAGE(Table2[1M Return vs Nifty]))/_xlfn.STDEV.P(Table2[1M Return vs Nifty])</f>
        <v>-0.72266892785945569</v>
      </c>
      <c r="K327">
        <v>-1.2055646558161599</v>
      </c>
      <c r="L327">
        <f>(Table2[[#This Row],[6M Return vs Nifty]]-AVERAGE(Table2[6M Return vs Nifty]))/_xlfn.STDEV.P(Table2[6M Return vs Nifty])</f>
        <v>-0.30907004979216729</v>
      </c>
      <c r="M327">
        <v>-5.1982455114020496</v>
      </c>
      <c r="N327">
        <f>(Table2[[#This Row],[1W Return vs Nifty]]-AVERAGE(Table2[1W Return vs Nifty]))/_xlfn.STDEV.P(Table2[1W Return vs Nifty])</f>
        <v>-1.0852991107375762</v>
      </c>
      <c r="O327">
        <v>211.66</v>
      </c>
      <c r="P327">
        <v>213.128101827058</v>
      </c>
      <c r="Q327">
        <v>195.11184282514199</v>
      </c>
      <c r="R327">
        <v>40.140497001571298</v>
      </c>
      <c r="S327" s="2">
        <f>(Table2[[#This Row],[Close Price]]-Table2[[#This Row],[20D EMA]])/Table2[[#This Row],[20D EMA]]</f>
        <v>-9.7325900028347456E-3</v>
      </c>
      <c r="T327" s="2">
        <f>(Table2[[#This Row],[Close Price]]-Table2[[#This Row],[50D EMA]])/Table2[[#This Row],[50D EMA]]</f>
        <v>-1.6553902544118156E-2</v>
      </c>
      <c r="U327" s="2">
        <f>(Table2[[#This Row],[Close Price]]-Table2[[#This Row],[200D EMA]])/Table2[[#This Row],[200D EMA]]</f>
        <v>7.4255652373916625E-2</v>
      </c>
      <c r="V327">
        <v>0.61012850801499297</v>
      </c>
      <c r="W327">
        <v>207.5</v>
      </c>
      <c r="X327">
        <v>211.45</v>
      </c>
      <c r="Y327">
        <v>206.01</v>
      </c>
      <c r="Z327">
        <v>211.45</v>
      </c>
      <c r="AA327">
        <v>201</v>
      </c>
      <c r="AB327">
        <v>228.4</v>
      </c>
      <c r="AC327" s="2">
        <f>(Table2[[#This Row],[Close Price]]/Table2[[#This Row],[Day Low]])-1</f>
        <v>1.0120481927710756E-2</v>
      </c>
      <c r="AD327" s="2">
        <f>(Table2[[#This Row],[Day High]]/Table2[[#This Row],[Close Price]])-1</f>
        <v>8.8263358778626344E-3</v>
      </c>
      <c r="AE327" s="2">
        <f>(Table2[[#This Row],[Close Price]]/Table2[[#This Row],[Current Week Low]])-1</f>
        <v>1.7426338527255947E-2</v>
      </c>
      <c r="AF327" s="2">
        <f>(Table2[[#This Row],[Current Week High]]/Table2[[#This Row],[Close Price]])-1</f>
        <v>8.8263358778626344E-3</v>
      </c>
      <c r="AG327" s="2">
        <f>(Table2[[#This Row],[Close Price]]/Table2[[#This Row],[Current Month Low]])-1</f>
        <v>4.2786069651741254E-2</v>
      </c>
      <c r="AH327" s="2">
        <f>(Table2[[#This Row],[Current Month High]]/Table2[[#This Row],[Close Price]])-1</f>
        <v>8.9694656488549684E-2</v>
      </c>
      <c r="AI327">
        <v>21.4694656488549</v>
      </c>
      <c r="AJ327">
        <v>70.962479608482795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-0.08</v>
      </c>
      <c r="AM327" t="s">
        <v>10339</v>
      </c>
      <c r="AN327">
        <v>-3.77</v>
      </c>
      <c r="AO327" t="s">
        <v>10339</v>
      </c>
      <c r="AP327">
        <v>7.3861635303828999E-2</v>
      </c>
      <c r="AQ327">
        <f>(Table2[[#This Row],[Sharpe Ratio]]-AVERAGE(Table2[Sharpe Ratio]))/_xlfn.STDEV.P(Table2[Sharpe Ratio])</f>
        <v>9.8619380455270425E-2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270</v>
      </c>
      <c r="AT327">
        <f>_xlfn.RANK.AVG(Table2[[#This Row],[6M Return vs Nifty Z-Score]],Table2[6M Return vs Nifty Z-Score])</f>
        <v>418</v>
      </c>
      <c r="AU327">
        <f>_xlfn.RANK.AVG(Table2[[#This Row],[Sharpe Ratio Z-Score]],Table2[Sharpe Ratio Z-Score])</f>
        <v>321</v>
      </c>
      <c r="AV327">
        <f>(Table2[[#This Row],[Rank 1Y]]+Table2[[#This Row],[Rank 6M]]+Table2[[#This Row],[Rank Sharpe]])/3</f>
        <v>336.33333333333331</v>
      </c>
    </row>
    <row r="328" spans="1:48" x14ac:dyDescent="0.3">
      <c r="A328" t="s">
        <v>635</v>
      </c>
      <c r="B328" t="s">
        <v>636</v>
      </c>
      <c r="C328" t="s">
        <v>10306</v>
      </c>
      <c r="D328" t="s">
        <v>335</v>
      </c>
      <c r="E328">
        <v>29184.449458755</v>
      </c>
      <c r="F328">
        <v>468</v>
      </c>
      <c r="G328">
        <v>32.632768526121701</v>
      </c>
      <c r="H328">
        <f>(Table2[[#This Row],[1Y Return vs Nifty]]-AVERAGE(Table2[1Y Return vs Nifty]))/_xlfn.STDEV.P(Table2[1Y Return vs Nifty])</f>
        <v>-1.4881678606631605E-2</v>
      </c>
      <c r="I328">
        <v>6.5262733085503202</v>
      </c>
      <c r="J328">
        <f>(Table2[[#This Row],[1M Return vs Nifty]]-AVERAGE(Table2[1M Return vs Nifty]))/_xlfn.STDEV.P(Table2[1M Return vs Nifty])</f>
        <v>0.25090160470832423</v>
      </c>
      <c r="K328">
        <v>48.901752787894999</v>
      </c>
      <c r="L328">
        <f>(Table2[[#This Row],[6M Return vs Nifty]]-AVERAGE(Table2[6M Return vs Nifty]))/_xlfn.STDEV.P(Table2[6M Return vs Nifty])</f>
        <v>1.378873471993046</v>
      </c>
      <c r="M328">
        <v>0.87288140542802195</v>
      </c>
      <c r="N328">
        <f>(Table2[[#This Row],[1W Return vs Nifty]]-AVERAGE(Table2[1W Return vs Nifty]))/_xlfn.STDEV.P(Table2[1W Return vs Nifty])</f>
        <v>0.18961167710253721</v>
      </c>
      <c r="O328">
        <v>440.04</v>
      </c>
      <c r="P328">
        <v>423.09447117483802</v>
      </c>
      <c r="Q328">
        <v>360.14384540745402</v>
      </c>
      <c r="R328">
        <v>65.697844300549605</v>
      </c>
      <c r="S328" s="2">
        <f>(Table2[[#This Row],[Close Price]]-Table2[[#This Row],[20D EMA]])/Table2[[#This Row],[20D EMA]]</f>
        <v>6.3539678211071676E-2</v>
      </c>
      <c r="T328" s="2">
        <f>(Table2[[#This Row],[Close Price]]-Table2[[#This Row],[50D EMA]])/Table2[[#This Row],[50D EMA]]</f>
        <v>0.1061359386249351</v>
      </c>
      <c r="U328" s="2">
        <f>(Table2[[#This Row],[Close Price]]-Table2[[#This Row],[200D EMA]])/Table2[[#This Row],[200D EMA]]</f>
        <v>0.29948076572160032</v>
      </c>
      <c r="V328">
        <v>0.79421775671501005</v>
      </c>
      <c r="W328">
        <v>451.15</v>
      </c>
      <c r="X328">
        <v>468.75</v>
      </c>
      <c r="Y328">
        <v>442.65</v>
      </c>
      <c r="Z328">
        <v>468.75</v>
      </c>
      <c r="AA328">
        <v>415.05</v>
      </c>
      <c r="AB328">
        <v>470.7</v>
      </c>
      <c r="AC328" s="2">
        <f>(Table2[[#This Row],[Close Price]]/Table2[[#This Row],[Day Low]])-1</f>
        <v>3.7348997007647267E-2</v>
      </c>
      <c r="AD328" s="2">
        <f>(Table2[[#This Row],[Day High]]/Table2[[#This Row],[Close Price]])-1</f>
        <v>1.6025641025640969E-3</v>
      </c>
      <c r="AE328" s="2">
        <f>(Table2[[#This Row],[Close Price]]/Table2[[#This Row],[Current Week Low]])-1</f>
        <v>5.7268722466960353E-2</v>
      </c>
      <c r="AF328" s="2">
        <f>(Table2[[#This Row],[Current Week High]]/Table2[[#This Row],[Close Price]])-1</f>
        <v>1.6025641025640969E-3</v>
      </c>
      <c r="AG328" s="2">
        <f>(Table2[[#This Row],[Close Price]]/Table2[[#This Row],[Current Month Low]])-1</f>
        <v>0.12757499096494396</v>
      </c>
      <c r="AH328" s="2">
        <f>(Table2[[#This Row],[Current Month High]]/Table2[[#This Row],[Close Price]])-1</f>
        <v>5.7692307692307487E-3</v>
      </c>
      <c r="AI328">
        <v>0.57692307692307399</v>
      </c>
      <c r="AJ328">
        <v>79.138755980861205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0.05</v>
      </c>
      <c r="AM328" t="s">
        <v>10340</v>
      </c>
      <c r="AN328">
        <v>6.96</v>
      </c>
      <c r="AO328" t="s">
        <v>10340</v>
      </c>
      <c r="AP328">
        <v>-4.4936417938603E-2</v>
      </c>
      <c r="AQ328">
        <f>(Table2[[#This Row],[Sharpe Ratio]]-AVERAGE(Table2[Sharpe Ratio]))/_xlfn.STDEV.P(Table2[Sharpe Ratio])</f>
        <v>-1.2615307564993106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0.54297431869796531</v>
      </c>
      <c r="AS328">
        <f>_xlfn.RANK.AVG(Table2[[#This Row],[1Y Return vs Nifty Z-Score]],Table2[1Y Return vs Nifty Z-Score])</f>
        <v>296</v>
      </c>
      <c r="AT328">
        <f>_xlfn.RANK.AVG(Table2[[#This Row],[6M Return vs Nifty Z-Score]],Table2[6M Return vs Nifty Z-Score])</f>
        <v>65</v>
      </c>
      <c r="AU328">
        <f>_xlfn.RANK.AVG(Table2[[#This Row],[Sharpe Ratio Z-Score]],Table2[Sharpe Ratio Z-Score])</f>
        <v>653</v>
      </c>
      <c r="AV328">
        <f>(Table2[[#This Row],[Rank 1Y]]+Table2[[#This Row],[Rank 6M]]+Table2[[#This Row],[Rank Sharpe]])/3</f>
        <v>338</v>
      </c>
    </row>
    <row r="329" spans="1:48" x14ac:dyDescent="0.3">
      <c r="A329" t="s">
        <v>1881</v>
      </c>
      <c r="B329" t="s">
        <v>1882</v>
      </c>
      <c r="C329" t="s">
        <v>10294</v>
      </c>
      <c r="D329" t="s">
        <v>288</v>
      </c>
      <c r="E329">
        <v>3775.17255061999</v>
      </c>
      <c r="F329">
        <v>1524.1</v>
      </c>
      <c r="G329">
        <v>21.719966706822799</v>
      </c>
      <c r="H329">
        <f>(Table2[[#This Row],[1Y Return vs Nifty]]-AVERAGE(Table2[1Y Return vs Nifty]))/_xlfn.STDEV.P(Table2[1Y Return vs Nifty])</f>
        <v>-0.18092225941067264</v>
      </c>
      <c r="I329">
        <v>-6.5598895123656202</v>
      </c>
      <c r="J329">
        <f>(Table2[[#This Row],[1M Return vs Nifty]]-AVERAGE(Table2[1M Return vs Nifty]))/_xlfn.STDEV.P(Table2[1M Return vs Nifty])</f>
        <v>-0.88093451040268789</v>
      </c>
      <c r="K329">
        <v>0.79076870817687295</v>
      </c>
      <c r="L329">
        <f>(Table2[[#This Row],[6M Return vs Nifty]]-AVERAGE(Table2[6M Return vs Nifty]))/_xlfn.STDEV.P(Table2[6M Return vs Nifty])</f>
        <v>-0.2418204315530523</v>
      </c>
      <c r="M329">
        <v>17.103974408728099</v>
      </c>
      <c r="N329">
        <f>(Table2[[#This Row],[1W Return vs Nifty]]-AVERAGE(Table2[1W Return vs Nifty]))/_xlfn.STDEV.P(Table2[1W Return vs Nifty])</f>
        <v>3.598072058811709</v>
      </c>
      <c r="O329">
        <v>1327.33</v>
      </c>
      <c r="P329">
        <v>1353.4640019801</v>
      </c>
      <c r="Q329">
        <v>1310.69164366622</v>
      </c>
      <c r="R329">
        <v>66.657103129288302</v>
      </c>
      <c r="S329" s="2">
        <f>(Table2[[#This Row],[Close Price]]-Table2[[#This Row],[20D EMA]])/Table2[[#This Row],[20D EMA]]</f>
        <v>0.14824497299089148</v>
      </c>
      <c r="T329" s="2">
        <f>(Table2[[#This Row],[Close Price]]-Table2[[#This Row],[50D EMA]])/Table2[[#This Row],[50D EMA]]</f>
        <v>0.12607354002046728</v>
      </c>
      <c r="U329" s="2">
        <f>(Table2[[#This Row],[Close Price]]-Table2[[#This Row],[200D EMA]])/Table2[[#This Row],[200D EMA]]</f>
        <v>0.16282117717393976</v>
      </c>
      <c r="V329">
        <v>2.3243133314713398</v>
      </c>
      <c r="W329">
        <v>1465.55</v>
      </c>
      <c r="X329">
        <v>1574</v>
      </c>
      <c r="Y329">
        <v>1168</v>
      </c>
      <c r="Z329">
        <v>1574</v>
      </c>
      <c r="AA329">
        <v>1139.55</v>
      </c>
      <c r="AB329">
        <v>1628</v>
      </c>
      <c r="AC329" s="2">
        <f>(Table2[[#This Row],[Close Price]]/Table2[[#This Row],[Day Low]])-1</f>
        <v>3.995087168639766E-2</v>
      </c>
      <c r="AD329" s="2">
        <f>(Table2[[#This Row],[Day High]]/Table2[[#This Row],[Close Price]])-1</f>
        <v>3.2740633816678688E-2</v>
      </c>
      <c r="AE329" s="2">
        <f>(Table2[[#This Row],[Close Price]]/Table2[[#This Row],[Current Week Low]])-1</f>
        <v>0.30488013698630123</v>
      </c>
      <c r="AF329" s="2">
        <f>(Table2[[#This Row],[Current Week High]]/Table2[[#This Row],[Close Price]])-1</f>
        <v>3.2740633816678688E-2</v>
      </c>
      <c r="AG329" s="2">
        <f>(Table2[[#This Row],[Close Price]]/Table2[[#This Row],[Current Month Low]])-1</f>
        <v>0.33745776841735764</v>
      </c>
      <c r="AH329" s="2">
        <f>(Table2[[#This Row],[Current Month High]]/Table2[[#This Row],[Close Price]])-1</f>
        <v>6.8171379830719747E-2</v>
      </c>
      <c r="AI329">
        <v>19.608293419067</v>
      </c>
      <c r="AJ329">
        <v>58.430353430353399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0.01</v>
      </c>
      <c r="AM329" t="s">
        <v>10340</v>
      </c>
      <c r="AN329">
        <v>1.39</v>
      </c>
      <c r="AO329" t="s">
        <v>10340</v>
      </c>
      <c r="AP329">
        <v>8.4333839736286997E-2</v>
      </c>
      <c r="AQ329">
        <f>(Table2[[#This Row],[Sharpe Ratio]]-AVERAGE(Table2[Sharpe Ratio]))/_xlfn.STDEV.P(Table2[Sharpe Ratio])</f>
        <v>0.21851840156091731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340</v>
      </c>
      <c r="AT329">
        <f>_xlfn.RANK.AVG(Table2[[#This Row],[6M Return vs Nifty Z-Score]],Table2[6M Return vs Nifty Z-Score])</f>
        <v>394</v>
      </c>
      <c r="AU329">
        <f>_xlfn.RANK.AVG(Table2[[#This Row],[Sharpe Ratio Z-Score]],Table2[Sharpe Ratio Z-Score])</f>
        <v>280</v>
      </c>
      <c r="AV329">
        <f>(Table2[[#This Row],[Rank 1Y]]+Table2[[#This Row],[Rank 6M]]+Table2[[#This Row],[Rank Sharpe]])/3</f>
        <v>338</v>
      </c>
    </row>
    <row r="330" spans="1:48" x14ac:dyDescent="0.3">
      <c r="A330" t="s">
        <v>41</v>
      </c>
      <c r="B330" t="s">
        <v>42</v>
      </c>
      <c r="C330" t="s">
        <v>10297</v>
      </c>
      <c r="D330" t="s">
        <v>43</v>
      </c>
      <c r="E330">
        <v>623773.59035347996</v>
      </c>
      <c r="F330">
        <v>505.4</v>
      </c>
      <c r="G330">
        <v>-14.8606936960164</v>
      </c>
      <c r="H330">
        <f>(Table2[[#This Row],[1Y Return vs Nifty]]-AVERAGE(Table2[1Y Return vs Nifty]))/_xlfn.STDEV.P(Table2[1Y Return vs Nifty])</f>
        <v>-0.73750472100558362</v>
      </c>
      <c r="I330">
        <v>4.34544158206202</v>
      </c>
      <c r="J330">
        <f>(Table2[[#This Row],[1M Return vs Nifty]]-AVERAGE(Table2[1M Return vs Nifty]))/_xlfn.STDEV.P(Table2[1M Return vs Nifty])</f>
        <v>6.2279153436806886E-2</v>
      </c>
      <c r="K330">
        <v>12.9898214477977</v>
      </c>
      <c r="L330">
        <f>(Table2[[#This Row],[6M Return vs Nifty]]-AVERAGE(Table2[6M Return vs Nifty]))/_xlfn.STDEV.P(Table2[6M Return vs Nifty])</f>
        <v>0.16912377967698825</v>
      </c>
      <c r="M330">
        <v>-1.1919432260555201</v>
      </c>
      <c r="N330">
        <f>(Table2[[#This Row],[1W Return vs Nifty]]-AVERAGE(Table2[1W Return vs Nifty]))/_xlfn.STDEV.P(Table2[1W Return vs Nifty])</f>
        <v>-0.24399269878009527</v>
      </c>
      <c r="O330">
        <v>490.44</v>
      </c>
      <c r="P330">
        <v>471.12992430600298</v>
      </c>
      <c r="Q330">
        <v>444.23123346836502</v>
      </c>
      <c r="R330">
        <v>61.090324476576903</v>
      </c>
      <c r="S330" s="2">
        <f>(Table2[[#This Row],[Close Price]]-Table2[[#This Row],[20D EMA]])/Table2[[#This Row],[20D EMA]]</f>
        <v>3.0503221596933323E-2</v>
      </c>
      <c r="T330" s="2">
        <f>(Table2[[#This Row],[Close Price]]-Table2[[#This Row],[50D EMA]])/Table2[[#This Row],[50D EMA]]</f>
        <v>7.2740180417277617E-2</v>
      </c>
      <c r="U330" s="2">
        <f>(Table2[[#This Row],[Close Price]]-Table2[[#This Row],[200D EMA]])/Table2[[#This Row],[200D EMA]]</f>
        <v>0.13769578076277017</v>
      </c>
      <c r="V330">
        <v>0.62178156436743004</v>
      </c>
      <c r="W330">
        <v>499.05</v>
      </c>
      <c r="X330">
        <v>509</v>
      </c>
      <c r="Y330">
        <v>497.7</v>
      </c>
      <c r="Z330">
        <v>509.3</v>
      </c>
      <c r="AA330">
        <v>479.55</v>
      </c>
      <c r="AB330">
        <v>509.3</v>
      </c>
      <c r="AC330" s="2">
        <f>(Table2[[#This Row],[Close Price]]/Table2[[#This Row],[Day Low]])-1</f>
        <v>1.2724175934275106E-2</v>
      </c>
      <c r="AD330" s="2">
        <f>(Table2[[#This Row],[Day High]]/Table2[[#This Row],[Close Price]])-1</f>
        <v>7.1230708349823146E-3</v>
      </c>
      <c r="AE330" s="2">
        <f>(Table2[[#This Row],[Close Price]]/Table2[[#This Row],[Current Week Low]])-1</f>
        <v>1.5471167369901506E-2</v>
      </c>
      <c r="AF330" s="2">
        <f>(Table2[[#This Row],[Current Week High]]/Table2[[#This Row],[Close Price]])-1</f>
        <v>7.7166600712308409E-3</v>
      </c>
      <c r="AG330" s="2">
        <f>(Table2[[#This Row],[Close Price]]/Table2[[#This Row],[Current Month Low]])-1</f>
        <v>5.3904702325096476E-2</v>
      </c>
      <c r="AH330" s="2">
        <f>(Table2[[#This Row],[Current Month High]]/Table2[[#This Row],[Close Price]])-1</f>
        <v>7.7166600712308409E-3</v>
      </c>
      <c r="AI330">
        <v>1.03878116343489</v>
      </c>
      <c r="AJ330">
        <v>26.555652936021001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0.02</v>
      </c>
      <c r="AM330" t="s">
        <v>10340</v>
      </c>
      <c r="AN330">
        <v>3.33</v>
      </c>
      <c r="AO330" t="s">
        <v>10340</v>
      </c>
      <c r="AP330">
        <v>0.13393097788436401</v>
      </c>
      <c r="AQ330">
        <f>(Table2[[#This Row],[Sharpe Ratio]]-AVERAGE(Table2[Sharpe Ratio]))/_xlfn.STDEV.P(Table2[Sharpe Ratio])</f>
        <v>0.78636907253948152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3.6274585867597742E-2</v>
      </c>
      <c r="AS330">
        <f>_xlfn.RANK.AVG(Table2[[#This Row],[1Y Return vs Nifty Z-Score]],Table2[1Y Return vs Nifty Z-Score])</f>
        <v>588</v>
      </c>
      <c r="AT330">
        <f>_xlfn.RANK.AVG(Table2[[#This Row],[6M Return vs Nifty Z-Score]],Table2[6M Return vs Nifty Z-Score])</f>
        <v>270</v>
      </c>
      <c r="AU330">
        <f>_xlfn.RANK.AVG(Table2[[#This Row],[Sharpe Ratio Z-Score]],Table2[Sharpe Ratio Z-Score])</f>
        <v>157</v>
      </c>
      <c r="AV330">
        <f>(Table2[[#This Row],[Rank 1Y]]+Table2[[#This Row],[Rank 6M]]+Table2[[#This Row],[Rank Sharpe]])/3</f>
        <v>338.33333333333331</v>
      </c>
    </row>
    <row r="331" spans="1:48" x14ac:dyDescent="0.3">
      <c r="A331" t="s">
        <v>610</v>
      </c>
      <c r="B331" t="s">
        <v>611</v>
      </c>
      <c r="C331" t="s">
        <v>10311</v>
      </c>
      <c r="D331" t="s">
        <v>612</v>
      </c>
      <c r="E331">
        <v>31199.679365399999</v>
      </c>
      <c r="F331">
        <v>792.25</v>
      </c>
      <c r="G331">
        <v>15.3980903132745</v>
      </c>
      <c r="H331">
        <f>(Table2[[#This Row],[1Y Return vs Nifty]]-AVERAGE(Table2[1Y Return vs Nifty]))/_xlfn.STDEV.P(Table2[1Y Return vs Nifty])</f>
        <v>-0.27711094179834139</v>
      </c>
      <c r="I331">
        <v>0.64826817959854299</v>
      </c>
      <c r="J331">
        <f>(Table2[[#This Row],[1M Return vs Nifty]]-AVERAGE(Table2[1M Return vs Nifty]))/_xlfn.STDEV.P(Table2[1M Return vs Nifty])</f>
        <v>-0.25749329919137554</v>
      </c>
      <c r="K331">
        <v>17.459893805560601</v>
      </c>
      <c r="L331">
        <f>(Table2[[#This Row],[6M Return vs Nifty]]-AVERAGE(Table2[6M Return vs Nifty]))/_xlfn.STDEV.P(Table2[6M Return vs Nifty])</f>
        <v>0.31970517303681228</v>
      </c>
      <c r="M331">
        <v>-6.4562338414937397</v>
      </c>
      <c r="N331">
        <f>(Table2[[#This Row],[1W Return vs Nifty]]-AVERAGE(Table2[1W Return vs Nifty]))/_xlfn.STDEV.P(Table2[1W Return vs Nifty])</f>
        <v>-1.34947130067563</v>
      </c>
      <c r="O331">
        <v>830.79</v>
      </c>
      <c r="P331">
        <v>800.45109440640999</v>
      </c>
      <c r="Q331">
        <v>696.81835552127495</v>
      </c>
      <c r="R331">
        <v>31.2336808105118</v>
      </c>
      <c r="S331" s="2">
        <f>(Table2[[#This Row],[Close Price]]-Table2[[#This Row],[20D EMA]])/Table2[[#This Row],[20D EMA]]</f>
        <v>-4.6389581001215666E-2</v>
      </c>
      <c r="T331" s="2">
        <f>(Table2[[#This Row],[Close Price]]-Table2[[#This Row],[50D EMA]])/Table2[[#This Row],[50D EMA]]</f>
        <v>-1.024559084711062E-2</v>
      </c>
      <c r="U331" s="2">
        <f>(Table2[[#This Row],[Close Price]]-Table2[[#This Row],[200D EMA]])/Table2[[#This Row],[200D EMA]]</f>
        <v>0.13695340216365953</v>
      </c>
      <c r="V331">
        <v>1.0077780258392</v>
      </c>
      <c r="W331">
        <v>777.55</v>
      </c>
      <c r="X331">
        <v>799.7</v>
      </c>
      <c r="Y331">
        <v>777.55</v>
      </c>
      <c r="Z331">
        <v>826.3</v>
      </c>
      <c r="AA331">
        <v>777.55</v>
      </c>
      <c r="AB331">
        <v>921</v>
      </c>
      <c r="AC331" s="2">
        <f>(Table2[[#This Row],[Close Price]]/Table2[[#This Row],[Day Low]])-1</f>
        <v>1.8905536621439234E-2</v>
      </c>
      <c r="AD331" s="2">
        <f>(Table2[[#This Row],[Day High]]/Table2[[#This Row],[Close Price]])-1</f>
        <v>9.403597349321613E-3</v>
      </c>
      <c r="AE331" s="2">
        <f>(Table2[[#This Row],[Close Price]]/Table2[[#This Row],[Current Week Low]])-1</f>
        <v>1.8905536621439234E-2</v>
      </c>
      <c r="AF331" s="2">
        <f>(Table2[[#This Row],[Current Week High]]/Table2[[#This Row],[Close Price]])-1</f>
        <v>4.2978857683811933E-2</v>
      </c>
      <c r="AG331" s="2">
        <f>(Table2[[#This Row],[Close Price]]/Table2[[#This Row],[Current Month Low]])-1</f>
        <v>1.8905536621439234E-2</v>
      </c>
      <c r="AH331" s="2">
        <f>(Table2[[#This Row],[Current Month High]]/Table2[[#This Row],[Close Price]])-1</f>
        <v>0.16251183338592612</v>
      </c>
      <c r="AI331">
        <v>16.2511833385926</v>
      </c>
      <c r="AJ331">
        <v>46.957892784270001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7.0000000000000007E-2</v>
      </c>
      <c r="AM331" t="s">
        <v>10340</v>
      </c>
      <c r="AN331">
        <v>-11.23</v>
      </c>
      <c r="AO331" t="s">
        <v>10339</v>
      </c>
      <c r="AP331">
        <v>4.1691041960996003E-2</v>
      </c>
      <c r="AQ331">
        <f>(Table2[[#This Row],[Sharpe Ratio]]-AVERAGE(Table2[Sharpe Ratio]))/_xlfn.STDEV.P(Table2[Sharpe Ratio])</f>
        <v>-0.26971019858142936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-1.834080567209964</v>
      </c>
      <c r="AS331">
        <f>_xlfn.RANK.AVG(Table2[[#This Row],[1Y Return vs Nifty Z-Score]],Table2[1Y Return vs Nifty Z-Score])</f>
        <v>373</v>
      </c>
      <c r="AT331">
        <f>_xlfn.RANK.AVG(Table2[[#This Row],[6M Return vs Nifty Z-Score]],Table2[6M Return vs Nifty Z-Score])</f>
        <v>231</v>
      </c>
      <c r="AU331">
        <f>_xlfn.RANK.AVG(Table2[[#This Row],[Sharpe Ratio Z-Score]],Table2[Sharpe Ratio Z-Score])</f>
        <v>411</v>
      </c>
      <c r="AV331">
        <f>(Table2[[#This Row],[Rank 1Y]]+Table2[[#This Row],[Rank 6M]]+Table2[[#This Row],[Rank Sharpe]])/3</f>
        <v>338.33333333333331</v>
      </c>
    </row>
    <row r="332" spans="1:48" x14ac:dyDescent="0.3">
      <c r="A332" t="s">
        <v>342</v>
      </c>
      <c r="B332" t="s">
        <v>343</v>
      </c>
      <c r="C332" t="s">
        <v>10295</v>
      </c>
      <c r="D332" t="s">
        <v>34</v>
      </c>
      <c r="E332">
        <v>75227.938338849999</v>
      </c>
      <c r="F332">
        <v>552.1</v>
      </c>
      <c r="G332">
        <v>7.6282229996024098</v>
      </c>
      <c r="H332">
        <f>(Table2[[#This Row],[1Y Return vs Nifty]]-AVERAGE(Table2[1Y Return vs Nifty]))/_xlfn.STDEV.P(Table2[1Y Return vs Nifty])</f>
        <v>-0.3953311113656956</v>
      </c>
      <c r="I332">
        <v>-0.89486642821505902</v>
      </c>
      <c r="J332">
        <f>(Table2[[#This Row],[1M Return vs Nifty]]-AVERAGE(Table2[1M Return vs Nifty]))/_xlfn.STDEV.P(Table2[1M Return vs Nifty])</f>
        <v>-0.39096064966706334</v>
      </c>
      <c r="K332">
        <v>-9.9183527306977393</v>
      </c>
      <c r="L332">
        <f>(Table2[[#This Row],[6M Return vs Nifty]]-AVERAGE(Table2[6M Return vs Nifty]))/_xlfn.STDEV.P(Table2[6M Return vs Nifty])</f>
        <v>-0.6025739717334051</v>
      </c>
      <c r="M332">
        <v>-1.57269032884947</v>
      </c>
      <c r="N332">
        <f>(Table2[[#This Row],[1W Return vs Nifty]]-AVERAGE(Table2[1W Return vs Nifty]))/_xlfn.STDEV.P(Table2[1W Return vs Nifty])</f>
        <v>-0.3239479682779578</v>
      </c>
      <c r="O332">
        <v>562.65</v>
      </c>
      <c r="P332">
        <v>558.54500257993595</v>
      </c>
      <c r="Q332">
        <v>504.38678653682399</v>
      </c>
      <c r="R332">
        <v>46.315783868082903</v>
      </c>
      <c r="S332" s="2">
        <f>(Table2[[#This Row],[Close Price]]-Table2[[#This Row],[20D EMA]])/Table2[[#This Row],[20D EMA]]</f>
        <v>-1.8750555407446821E-2</v>
      </c>
      <c r="T332" s="2">
        <f>(Table2[[#This Row],[Close Price]]-Table2[[#This Row],[50D EMA]])/Table2[[#This Row],[50D EMA]]</f>
        <v>-1.1538913695702714E-2</v>
      </c>
      <c r="U332" s="2">
        <f>(Table2[[#This Row],[Close Price]]-Table2[[#This Row],[200D EMA]])/Table2[[#This Row],[200D EMA]]</f>
        <v>9.4596477815726068E-2</v>
      </c>
      <c r="V332">
        <v>0.53964336955484704</v>
      </c>
      <c r="W332">
        <v>551</v>
      </c>
      <c r="X332">
        <v>560.95000000000005</v>
      </c>
      <c r="Y332">
        <v>546.95000000000005</v>
      </c>
      <c r="Z332">
        <v>565</v>
      </c>
      <c r="AA332">
        <v>531.04999999999995</v>
      </c>
      <c r="AB332">
        <v>613.20000000000005</v>
      </c>
      <c r="AC332" s="2">
        <f>(Table2[[#This Row],[Close Price]]/Table2[[#This Row],[Day Low]])-1</f>
        <v>1.9963702359346858E-3</v>
      </c>
      <c r="AD332" s="2">
        <f>(Table2[[#This Row],[Day High]]/Table2[[#This Row],[Close Price]])-1</f>
        <v>1.6029704763629748E-2</v>
      </c>
      <c r="AE332" s="2">
        <f>(Table2[[#This Row],[Close Price]]/Table2[[#This Row],[Current Week Low]])-1</f>
        <v>9.4158515403601761E-3</v>
      </c>
      <c r="AF332" s="2">
        <f>(Table2[[#This Row],[Current Week High]]/Table2[[#This Row],[Close Price]])-1</f>
        <v>2.3365332367324632E-2</v>
      </c>
      <c r="AG332" s="2">
        <f>(Table2[[#This Row],[Close Price]]/Table2[[#This Row],[Current Month Low]])-1</f>
        <v>3.9638452123152312E-2</v>
      </c>
      <c r="AH332" s="2">
        <f>(Table2[[#This Row],[Current Month High]]/Table2[[#This Row],[Close Price]])-1</f>
        <v>0.11066835718167001</v>
      </c>
      <c r="AI332">
        <v>14.5988045643905</v>
      </c>
      <c r="AJ332">
        <v>47.423230974632801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-0.06</v>
      </c>
      <c r="AM332" t="s">
        <v>10339</v>
      </c>
      <c r="AN332">
        <v>-7.36</v>
      </c>
      <c r="AO332" t="s">
        <v>10339</v>
      </c>
      <c r="AP332">
        <v>0.17796109231451801</v>
      </c>
      <c r="AQ332">
        <f>(Table2[[#This Row],[Sharpe Ratio]]-AVERAGE(Table2[Sharpe Ratio]))/_xlfn.STDEV.P(Table2[Sharpe Ratio])</f>
        <v>1.2904814257115227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-0.42233227533259921</v>
      </c>
      <c r="AS332">
        <f>_xlfn.RANK.AVG(Table2[[#This Row],[1Y Return vs Nifty Z-Score]],Table2[1Y Return vs Nifty Z-Score])</f>
        <v>423</v>
      </c>
      <c r="AT332">
        <f>_xlfn.RANK.AVG(Table2[[#This Row],[6M Return vs Nifty Z-Score]],Table2[6M Return vs Nifty Z-Score])</f>
        <v>518</v>
      </c>
      <c r="AU332">
        <f>_xlfn.RANK.AVG(Table2[[#This Row],[Sharpe Ratio Z-Score]],Table2[Sharpe Ratio Z-Score])</f>
        <v>76</v>
      </c>
      <c r="AV332">
        <f>(Table2[[#This Row],[Rank 1Y]]+Table2[[#This Row],[Rank 6M]]+Table2[[#This Row],[Rank Sharpe]])/3</f>
        <v>339</v>
      </c>
    </row>
    <row r="333" spans="1:48" x14ac:dyDescent="0.3">
      <c r="A333" t="s">
        <v>1519</v>
      </c>
      <c r="B333" t="s">
        <v>1520</v>
      </c>
      <c r="C333" t="s">
        <v>10308</v>
      </c>
      <c r="D333" t="s">
        <v>394</v>
      </c>
      <c r="E333">
        <v>6580.8272376000004</v>
      </c>
      <c r="F333">
        <v>349.05</v>
      </c>
      <c r="G333">
        <v>34.776421087369002</v>
      </c>
      <c r="H333">
        <f>(Table2[[#This Row],[1Y Return vs Nifty]]-AVERAGE(Table2[1Y Return vs Nifty]))/_xlfn.STDEV.P(Table2[1Y Return vs Nifty])</f>
        <v>1.7734447133150137E-2</v>
      </c>
      <c r="I333">
        <v>3.2598259918838299</v>
      </c>
      <c r="J333">
        <f>(Table2[[#This Row],[1M Return vs Nifty]]-AVERAGE(Table2[1M Return vs Nifty]))/_xlfn.STDEV.P(Table2[1M Return vs Nifty])</f>
        <v>-3.1616891485338458E-2</v>
      </c>
      <c r="K333">
        <v>31.124595173159101</v>
      </c>
      <c r="L333">
        <f>(Table2[[#This Row],[6M Return vs Nifty]]-AVERAGE(Table2[6M Return vs Nifty]))/_xlfn.STDEV.P(Table2[6M Return vs Nifty])</f>
        <v>0.78002205542585934</v>
      </c>
      <c r="M333">
        <v>-1.68516981709275</v>
      </c>
      <c r="N333">
        <f>(Table2[[#This Row],[1W Return vs Nifty]]-AVERAGE(Table2[1W Return vs Nifty]))/_xlfn.STDEV.P(Table2[1W Return vs Nifty])</f>
        <v>-0.3475681816150506</v>
      </c>
      <c r="O333">
        <v>340.49</v>
      </c>
      <c r="P333">
        <v>328.02434128148099</v>
      </c>
      <c r="Q333">
        <v>283.02749471066102</v>
      </c>
      <c r="R333">
        <v>47.325528263710801</v>
      </c>
      <c r="S333" s="2">
        <f>(Table2[[#This Row],[Close Price]]-Table2[[#This Row],[20D EMA]])/Table2[[#This Row],[20D EMA]]</f>
        <v>2.514023906722665E-2</v>
      </c>
      <c r="T333" s="2">
        <f>(Table2[[#This Row],[Close Price]]-Table2[[#This Row],[50D EMA]])/Table2[[#This Row],[50D EMA]]</f>
        <v>6.4097861263523417E-2</v>
      </c>
      <c r="U333" s="2">
        <f>(Table2[[#This Row],[Close Price]]-Table2[[#This Row],[200D EMA]])/Table2[[#This Row],[200D EMA]]</f>
        <v>0.23327240824017398</v>
      </c>
      <c r="V333">
        <v>0.72596357366877995</v>
      </c>
      <c r="W333">
        <v>338</v>
      </c>
      <c r="X333">
        <v>352</v>
      </c>
      <c r="Y333">
        <v>335.6</v>
      </c>
      <c r="Z333">
        <v>352</v>
      </c>
      <c r="AA333">
        <v>322.3</v>
      </c>
      <c r="AB333">
        <v>373.2</v>
      </c>
      <c r="AC333" s="2">
        <f>(Table2[[#This Row],[Close Price]]/Table2[[#This Row],[Day Low]])-1</f>
        <v>3.2692307692307798E-2</v>
      </c>
      <c r="AD333" s="2">
        <f>(Table2[[#This Row],[Day High]]/Table2[[#This Row],[Close Price]])-1</f>
        <v>8.4515112448073637E-3</v>
      </c>
      <c r="AE333" s="2">
        <f>(Table2[[#This Row],[Close Price]]/Table2[[#This Row],[Current Week Low]])-1</f>
        <v>4.007747318235988E-2</v>
      </c>
      <c r="AF333" s="2">
        <f>(Table2[[#This Row],[Current Week High]]/Table2[[#This Row],[Close Price]])-1</f>
        <v>8.4515112448073637E-3</v>
      </c>
      <c r="AG333" s="2">
        <f>(Table2[[#This Row],[Close Price]]/Table2[[#This Row],[Current Month Low]])-1</f>
        <v>8.2997207570586484E-2</v>
      </c>
      <c r="AH333" s="2">
        <f>(Table2[[#This Row],[Current Month High]]/Table2[[#This Row],[Close Price]])-1</f>
        <v>6.9187795444778599E-2</v>
      </c>
      <c r="AI333">
        <v>6.9187795444778599</v>
      </c>
      <c r="AJ333">
        <v>70.185275475377793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0.28000000000000003</v>
      </c>
      <c r="AM333" t="s">
        <v>10340</v>
      </c>
      <c r="AN333">
        <v>2.78</v>
      </c>
      <c r="AO333" t="s">
        <v>10340</v>
      </c>
      <c r="AP333">
        <v>-5.343042337127E-3</v>
      </c>
      <c r="AQ333">
        <f>(Table2[[#This Row],[Sharpe Ratio]]-AVERAGE(Table2[Sharpe Ratio]))/_xlfn.STDEV.P(Table2[Sharpe Ratio])</f>
        <v>-0.80821579234797292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-0.3896443628893525</v>
      </c>
      <c r="AS333">
        <f>_xlfn.RANK.AVG(Table2[[#This Row],[1Y Return vs Nifty Z-Score]],Table2[1Y Return vs Nifty Z-Score])</f>
        <v>287</v>
      </c>
      <c r="AT333">
        <f>_xlfn.RANK.AVG(Table2[[#This Row],[6M Return vs Nifty Z-Score]],Table2[6M Return vs Nifty Z-Score])</f>
        <v>146</v>
      </c>
      <c r="AU333">
        <f>_xlfn.RANK.AVG(Table2[[#This Row],[Sharpe Ratio Z-Score]],Table2[Sharpe Ratio Z-Score])</f>
        <v>585</v>
      </c>
      <c r="AV333">
        <f>(Table2[[#This Row],[Rank 1Y]]+Table2[[#This Row],[Rank 6M]]+Table2[[#This Row],[Rank Sharpe]])/3</f>
        <v>339.33333333333331</v>
      </c>
    </row>
    <row r="334" spans="1:48" x14ac:dyDescent="0.3">
      <c r="A334" t="s">
        <v>1598</v>
      </c>
      <c r="B334" t="s">
        <v>1599</v>
      </c>
      <c r="C334" t="s">
        <v>10304</v>
      </c>
      <c r="D334" t="s">
        <v>72</v>
      </c>
      <c r="E334">
        <v>5734.08</v>
      </c>
      <c r="F334">
        <v>814.25</v>
      </c>
      <c r="G334">
        <v>86.158743125719397</v>
      </c>
      <c r="H334">
        <f>(Table2[[#This Row],[1Y Return vs Nifty]]-AVERAGE(Table2[1Y Return vs Nifty]))/_xlfn.STDEV.P(Table2[1Y Return vs Nifty])</f>
        <v>0.79952731165857693</v>
      </c>
      <c r="I334">
        <v>-2.61087686539814</v>
      </c>
      <c r="J334">
        <f>(Table2[[#This Row],[1M Return vs Nifty]]-AVERAGE(Table2[1M Return vs Nifty]))/_xlfn.STDEV.P(Table2[1M Return vs Nifty])</f>
        <v>-0.5393802141559686</v>
      </c>
      <c r="K334">
        <v>-25.835637282026401</v>
      </c>
      <c r="L334">
        <f>(Table2[[#This Row],[6M Return vs Nifty]]-AVERAGE(Table2[6M Return vs Nifty]))/_xlfn.STDEV.P(Table2[6M Return vs Nifty])</f>
        <v>-1.1387726491622872</v>
      </c>
      <c r="M334">
        <v>-8.0000727623818495</v>
      </c>
      <c r="N334">
        <f>(Table2[[#This Row],[1W Return vs Nifty]]-AVERAGE(Table2[1W Return vs Nifty]))/_xlfn.STDEV.P(Table2[1W Return vs Nifty])</f>
        <v>-1.6736708968776774</v>
      </c>
      <c r="O334">
        <v>858.3</v>
      </c>
      <c r="P334">
        <v>873.41564401686503</v>
      </c>
      <c r="Q334">
        <v>786.75244090432398</v>
      </c>
      <c r="R334">
        <v>30.5266950464916</v>
      </c>
      <c r="S334" s="2">
        <f>(Table2[[#This Row],[Close Price]]-Table2[[#This Row],[20D EMA]])/Table2[[#This Row],[20D EMA]]</f>
        <v>-5.1322381451706811E-2</v>
      </c>
      <c r="T334" s="2">
        <f>(Table2[[#This Row],[Close Price]]-Table2[[#This Row],[50D EMA]])/Table2[[#This Row],[50D EMA]]</f>
        <v>-6.7740536160722328E-2</v>
      </c>
      <c r="U334" s="2">
        <f>(Table2[[#This Row],[Close Price]]-Table2[[#This Row],[200D EMA]])/Table2[[#This Row],[200D EMA]]</f>
        <v>3.4950713421453457E-2</v>
      </c>
      <c r="V334">
        <v>0.64446262736139404</v>
      </c>
      <c r="W334">
        <v>812.5</v>
      </c>
      <c r="X334">
        <v>822</v>
      </c>
      <c r="Y334">
        <v>810</v>
      </c>
      <c r="Z334">
        <v>835</v>
      </c>
      <c r="AA334">
        <v>810</v>
      </c>
      <c r="AB334">
        <v>944.85</v>
      </c>
      <c r="AC334" s="2">
        <f>(Table2[[#This Row],[Close Price]]/Table2[[#This Row],[Day Low]])-1</f>
        <v>2.1538461538461728E-3</v>
      </c>
      <c r="AD334" s="2">
        <f>(Table2[[#This Row],[Day High]]/Table2[[#This Row],[Close Price]])-1</f>
        <v>9.517961314092771E-3</v>
      </c>
      <c r="AE334" s="2">
        <f>(Table2[[#This Row],[Close Price]]/Table2[[#This Row],[Current Week Low]])-1</f>
        <v>5.2469135802468703E-3</v>
      </c>
      <c r="AF334" s="2">
        <f>(Table2[[#This Row],[Current Week High]]/Table2[[#This Row],[Close Price]])-1</f>
        <v>2.5483573840958007E-2</v>
      </c>
      <c r="AG334" s="2">
        <f>(Table2[[#This Row],[Close Price]]/Table2[[#This Row],[Current Month Low]])-1</f>
        <v>5.2469135802468703E-3</v>
      </c>
      <c r="AH334" s="2">
        <f>(Table2[[#This Row],[Current Month High]]/Table2[[#This Row],[Close Price]])-1</f>
        <v>0.16039299969296894</v>
      </c>
      <c r="AI334">
        <v>43.076450721522797</v>
      </c>
      <c r="AJ334">
        <v>116.555851063829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-0.28999999999999998</v>
      </c>
      <c r="AM334" t="s">
        <v>10339</v>
      </c>
      <c r="AN334">
        <v>-10.1</v>
      </c>
      <c r="AO334" t="s">
        <v>10339</v>
      </c>
      <c r="AP334">
        <v>0.10854587448733601</v>
      </c>
      <c r="AQ334">
        <f>(Table2[[#This Row],[Sharpe Ratio]]-AVERAGE(Table2[Sharpe Ratio]))/_xlfn.STDEV.P(Table2[Sharpe Ratio])</f>
        <v>0.49572835141913441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123</v>
      </c>
      <c r="AT334">
        <f>_xlfn.RANK.AVG(Table2[[#This Row],[6M Return vs Nifty Z-Score]],Table2[6M Return vs Nifty Z-Score])</f>
        <v>680</v>
      </c>
      <c r="AU334">
        <f>_xlfn.RANK.AVG(Table2[[#This Row],[Sharpe Ratio Z-Score]],Table2[Sharpe Ratio Z-Score])</f>
        <v>218</v>
      </c>
      <c r="AV334">
        <f>(Table2[[#This Row],[Rank 1Y]]+Table2[[#This Row],[Rank 6M]]+Table2[[#This Row],[Rank Sharpe]])/3</f>
        <v>340.33333333333331</v>
      </c>
    </row>
    <row r="335" spans="1:48" x14ac:dyDescent="0.3">
      <c r="A335" t="s">
        <v>1499</v>
      </c>
      <c r="B335" t="s">
        <v>1500</v>
      </c>
      <c r="C335" t="s">
        <v>630</v>
      </c>
      <c r="D335" t="s">
        <v>475</v>
      </c>
      <c r="E335">
        <v>6666.2902440799999</v>
      </c>
      <c r="F335">
        <v>2375.1999999999998</v>
      </c>
      <c r="G335">
        <v>31.285626108289499</v>
      </c>
      <c r="H335">
        <f>(Table2[[#This Row],[1Y Return vs Nifty]]-AVERAGE(Table2[1Y Return vs Nifty]))/_xlfn.STDEV.P(Table2[1Y Return vs Nifty])</f>
        <v>-3.5378734558573141E-2</v>
      </c>
      <c r="I335">
        <v>22.332556735458201</v>
      </c>
      <c r="J335">
        <f>(Table2[[#This Row],[1M Return vs Nifty]]-AVERAGE(Table2[1M Return vs Nifty]))/_xlfn.STDEV.P(Table2[1M Return vs Nifty])</f>
        <v>1.6180038388071361</v>
      </c>
      <c r="K335">
        <v>85.548350192155198</v>
      </c>
      <c r="L335">
        <f>(Table2[[#This Row],[6M Return vs Nifty]]-AVERAGE(Table2[6M Return vs Nifty]))/_xlfn.STDEV.P(Table2[6M Return vs Nifty])</f>
        <v>2.6133715421298138</v>
      </c>
      <c r="M335">
        <v>-3.9746080574245202</v>
      </c>
      <c r="N335">
        <f>(Table2[[#This Row],[1W Return vs Nifty]]-AVERAGE(Table2[1W Return vs Nifty]))/_xlfn.STDEV.P(Table2[1W Return vs Nifty])</f>
        <v>-0.82834045843918158</v>
      </c>
      <c r="O335">
        <v>2163.35</v>
      </c>
      <c r="P335">
        <v>1922.74292225369</v>
      </c>
      <c r="Q335">
        <v>1564.5465621444</v>
      </c>
      <c r="R335">
        <v>53.3243562967752</v>
      </c>
      <c r="S335" s="2">
        <f>(Table2[[#This Row],[Close Price]]-Table2[[#This Row],[20D EMA]])/Table2[[#This Row],[20D EMA]]</f>
        <v>9.7926826449719145E-2</v>
      </c>
      <c r="T335" s="2">
        <f>(Table2[[#This Row],[Close Price]]-Table2[[#This Row],[50D EMA]])/Table2[[#This Row],[50D EMA]]</f>
        <v>0.23531855065469423</v>
      </c>
      <c r="U335" s="2">
        <f>(Table2[[#This Row],[Close Price]]-Table2[[#This Row],[200D EMA]])/Table2[[#This Row],[200D EMA]]</f>
        <v>0.51813954117447381</v>
      </c>
      <c r="V335">
        <v>0.98514061809642095</v>
      </c>
      <c r="W335">
        <v>2211.1999999999998</v>
      </c>
      <c r="X335">
        <v>2411</v>
      </c>
      <c r="Y335">
        <v>2187.9499999999998</v>
      </c>
      <c r="Z335">
        <v>2411</v>
      </c>
      <c r="AA335">
        <v>1937.15</v>
      </c>
      <c r="AB335">
        <v>2493</v>
      </c>
      <c r="AC335" s="2">
        <f>(Table2[[#This Row],[Close Price]]/Table2[[#This Row],[Day Low]])-1</f>
        <v>7.4167872648335686E-2</v>
      </c>
      <c r="AD335" s="2">
        <f>(Table2[[#This Row],[Day High]]/Table2[[#This Row],[Close Price]])-1</f>
        <v>1.5072414954530267E-2</v>
      </c>
      <c r="AE335" s="2">
        <f>(Table2[[#This Row],[Close Price]]/Table2[[#This Row],[Current Week Low]])-1</f>
        <v>8.5582394478850077E-2</v>
      </c>
      <c r="AF335" s="2">
        <f>(Table2[[#This Row],[Current Week High]]/Table2[[#This Row],[Close Price]])-1</f>
        <v>1.5072414954530267E-2</v>
      </c>
      <c r="AG335" s="2">
        <f>(Table2[[#This Row],[Close Price]]/Table2[[#This Row],[Current Month Low]])-1</f>
        <v>0.22613117208269862</v>
      </c>
      <c r="AH335" s="2">
        <f>(Table2[[#This Row],[Current Month High]]/Table2[[#This Row],[Close Price]])-1</f>
        <v>4.9595823509599235E-2</v>
      </c>
      <c r="AI335">
        <v>4.9595823509599199</v>
      </c>
      <c r="AJ335">
        <v>121.618847679029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0.44</v>
      </c>
      <c r="AM335" t="s">
        <v>10340</v>
      </c>
      <c r="AN335">
        <v>14.24</v>
      </c>
      <c r="AO335" t="s">
        <v>10340</v>
      </c>
      <c r="AP335">
        <v>-8.6479896639248002E-2</v>
      </c>
      <c r="AQ335">
        <f>(Table2[[#This Row],[Sharpe Ratio]]-AVERAGE(Table2[Sharpe Ratio]))/_xlfn.STDEV.P(Table2[Sharpe Ratio])</f>
        <v>-1.7371729636063675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1.6304832243328278</v>
      </c>
      <c r="AS335">
        <f>_xlfn.RANK.AVG(Table2[[#This Row],[1Y Return vs Nifty Z-Score]],Table2[1Y Return vs Nifty Z-Score])</f>
        <v>304</v>
      </c>
      <c r="AT335">
        <f>_xlfn.RANK.AVG(Table2[[#This Row],[6M Return vs Nifty Z-Score]],Table2[6M Return vs Nifty Z-Score])</f>
        <v>14</v>
      </c>
      <c r="AU335">
        <f>_xlfn.RANK.AVG(Table2[[#This Row],[Sharpe Ratio Z-Score]],Table2[Sharpe Ratio Z-Score])</f>
        <v>707</v>
      </c>
      <c r="AV335">
        <f>(Table2[[#This Row],[Rank 1Y]]+Table2[[#This Row],[Rank 6M]]+Table2[[#This Row],[Rank Sharpe]])/3</f>
        <v>341.66666666666669</v>
      </c>
    </row>
    <row r="336" spans="1:48" x14ac:dyDescent="0.3">
      <c r="A336" t="s">
        <v>261</v>
      </c>
      <c r="B336" t="s">
        <v>262</v>
      </c>
      <c r="C336" t="s">
        <v>10295</v>
      </c>
      <c r="D336" t="s">
        <v>263</v>
      </c>
      <c r="E336">
        <v>104050.995847475</v>
      </c>
      <c r="F336">
        <v>96.79</v>
      </c>
      <c r="G336">
        <v>31.9958930345637</v>
      </c>
      <c r="H336">
        <f>(Table2[[#This Row],[1Y Return vs Nifty]]-AVERAGE(Table2[1Y Return vs Nifty]))/_xlfn.STDEV.P(Table2[1Y Return vs Nifty])</f>
        <v>-2.4571873505171735E-2</v>
      </c>
      <c r="I336">
        <v>8.1348801214019097</v>
      </c>
      <c r="J336">
        <f>(Table2[[#This Row],[1M Return vs Nifty]]-AVERAGE(Table2[1M Return vs Nifty]))/_xlfn.STDEV.P(Table2[1M Return vs Nifty])</f>
        <v>0.39003171570533957</v>
      </c>
      <c r="K336">
        <v>-4.6467147749077604</v>
      </c>
      <c r="L336">
        <f>(Table2[[#This Row],[6M Return vs Nifty]]-AVERAGE(Table2[6M Return vs Nifty]))/_xlfn.STDEV.P(Table2[6M Return vs Nifty])</f>
        <v>-0.42499058490235581</v>
      </c>
      <c r="M336">
        <v>0.33024223672702102</v>
      </c>
      <c r="N336">
        <f>(Table2[[#This Row],[1W Return vs Nifty]]-AVERAGE(Table2[1W Return vs Nifty]))/_xlfn.STDEV.P(Table2[1W Return vs Nifty])</f>
        <v>7.5659763469554442E-2</v>
      </c>
      <c r="O336">
        <v>95.34</v>
      </c>
      <c r="P336">
        <v>92.2816788905712</v>
      </c>
      <c r="Q336">
        <v>82.364631281111599</v>
      </c>
      <c r="R336">
        <v>54.190505351430097</v>
      </c>
      <c r="S336" s="2">
        <f>(Table2[[#This Row],[Close Price]]-Table2[[#This Row],[20D EMA]])/Table2[[#This Row],[20D EMA]]</f>
        <v>1.5208726662471184E-2</v>
      </c>
      <c r="T336" s="2">
        <f>(Table2[[#This Row],[Close Price]]-Table2[[#This Row],[50D EMA]])/Table2[[#This Row],[50D EMA]]</f>
        <v>4.88539129719869E-2</v>
      </c>
      <c r="U336" s="2">
        <f>(Table2[[#This Row],[Close Price]]-Table2[[#This Row],[200D EMA]])/Table2[[#This Row],[200D EMA]]</f>
        <v>0.17514033019409059</v>
      </c>
      <c r="V336">
        <v>0.66871854981394596</v>
      </c>
      <c r="W336">
        <v>96.44</v>
      </c>
      <c r="X336">
        <v>98.04</v>
      </c>
      <c r="Y336">
        <v>94.8</v>
      </c>
      <c r="Z336">
        <v>98.4</v>
      </c>
      <c r="AA336">
        <v>91.1</v>
      </c>
      <c r="AB336">
        <v>104.29</v>
      </c>
      <c r="AC336" s="2">
        <f>(Table2[[#This Row],[Close Price]]/Table2[[#This Row],[Day Low]])-1</f>
        <v>3.629199502281244E-3</v>
      </c>
      <c r="AD336" s="2">
        <f>(Table2[[#This Row],[Day High]]/Table2[[#This Row],[Close Price]])-1</f>
        <v>1.291455728897617E-2</v>
      </c>
      <c r="AE336" s="2">
        <f>(Table2[[#This Row],[Close Price]]/Table2[[#This Row],[Current Week Low]])-1</f>
        <v>2.0991561181434637E-2</v>
      </c>
      <c r="AF336" s="2">
        <f>(Table2[[#This Row],[Current Week High]]/Table2[[#This Row],[Close Price]])-1</f>
        <v>1.6633949788201319E-2</v>
      </c>
      <c r="AG336" s="2">
        <f>(Table2[[#This Row],[Close Price]]/Table2[[#This Row],[Current Month Low]])-1</f>
        <v>6.2458836443468835E-2</v>
      </c>
      <c r="AH336" s="2">
        <f>(Table2[[#This Row],[Current Month High]]/Table2[[#This Row],[Close Price]])-1</f>
        <v>7.7487343733856795E-2</v>
      </c>
      <c r="AI336">
        <v>11.478458518441901</v>
      </c>
      <c r="AJ336">
        <v>63.358649789029499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0.09</v>
      </c>
      <c r="AM336" t="s">
        <v>10340</v>
      </c>
      <c r="AN336">
        <v>-3.93</v>
      </c>
      <c r="AO336" t="s">
        <v>10339</v>
      </c>
      <c r="AP336">
        <v>8.8439012666055999E-2</v>
      </c>
      <c r="AQ336">
        <f>(Table2[[#This Row],[Sharpe Ratio]]-AVERAGE(Table2[Sharpe Ratio]))/_xlfn.STDEV.P(Table2[Sharpe Ratio])</f>
        <v>0.26551960545483089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0.28164862622219733</v>
      </c>
      <c r="AS336">
        <f>_xlfn.RANK.AVG(Table2[[#This Row],[1Y Return vs Nifty Z-Score]],Table2[1Y Return vs Nifty Z-Score])</f>
        <v>299</v>
      </c>
      <c r="AT336">
        <f>_xlfn.RANK.AVG(Table2[[#This Row],[6M Return vs Nifty Z-Score]],Table2[6M Return vs Nifty Z-Score])</f>
        <v>458</v>
      </c>
      <c r="AU336">
        <f>_xlfn.RANK.AVG(Table2[[#This Row],[Sharpe Ratio Z-Score]],Table2[Sharpe Ratio Z-Score])</f>
        <v>270</v>
      </c>
      <c r="AV336">
        <f>(Table2[[#This Row],[Rank 1Y]]+Table2[[#This Row],[Rank 6M]]+Table2[[#This Row],[Rank Sharpe]])/3</f>
        <v>342.33333333333331</v>
      </c>
    </row>
    <row r="337" spans="1:48" x14ac:dyDescent="0.3">
      <c r="A337" t="s">
        <v>753</v>
      </c>
      <c r="B337" t="s">
        <v>754</v>
      </c>
      <c r="C337" t="s">
        <v>10298</v>
      </c>
      <c r="D337" t="s">
        <v>46</v>
      </c>
      <c r="E337">
        <v>21681.547683950001</v>
      </c>
      <c r="F337">
        <v>846.2</v>
      </c>
      <c r="G337">
        <v>2.0218979349617698</v>
      </c>
      <c r="H337">
        <f>(Table2[[#This Row],[1Y Return vs Nifty]]-AVERAGE(Table2[1Y Return vs Nifty]))/_xlfn.STDEV.P(Table2[1Y Return vs Nifty])</f>
        <v>-0.48063252939960155</v>
      </c>
      <c r="I337">
        <v>-3.4163627131233101</v>
      </c>
      <c r="J337">
        <f>(Table2[[#This Row],[1M Return vs Nifty]]-AVERAGE(Table2[1M Return vs Nifty]))/_xlfn.STDEV.P(Table2[1M Return vs Nifty])</f>
        <v>-0.60904754025778041</v>
      </c>
      <c r="K337">
        <v>16.850474814854898</v>
      </c>
      <c r="L337">
        <f>(Table2[[#This Row],[6M Return vs Nifty]]-AVERAGE(Table2[6M Return vs Nifty]))/_xlfn.STDEV.P(Table2[6M Return vs Nifty])</f>
        <v>0.29917593918648411</v>
      </c>
      <c r="M337">
        <v>-0.80841426422403795</v>
      </c>
      <c r="N337">
        <f>(Table2[[#This Row],[1W Return vs Nifty]]-AVERAGE(Table2[1W Return vs Nifty]))/_xlfn.STDEV.P(Table2[1W Return vs Nifty])</f>
        <v>-0.16345325073584654</v>
      </c>
      <c r="O337">
        <v>848.62</v>
      </c>
      <c r="P337">
        <v>845.95403799424901</v>
      </c>
      <c r="Q337">
        <v>747.49643512158798</v>
      </c>
      <c r="R337">
        <v>50.532387813436998</v>
      </c>
      <c r="S337" s="2">
        <f>(Table2[[#This Row],[Close Price]]-Table2[[#This Row],[20D EMA]])/Table2[[#This Row],[20D EMA]]</f>
        <v>-2.851688623883433E-3</v>
      </c>
      <c r="T337" s="2">
        <f>(Table2[[#This Row],[Close Price]]-Table2[[#This Row],[50D EMA]])/Table2[[#This Row],[50D EMA]]</f>
        <v>2.9075102748396753E-4</v>
      </c>
      <c r="U337" s="2">
        <f>(Table2[[#This Row],[Close Price]]-Table2[[#This Row],[200D EMA]])/Table2[[#This Row],[200D EMA]]</f>
        <v>0.13204553258151247</v>
      </c>
      <c r="V337">
        <v>0.32459220863807198</v>
      </c>
      <c r="W337">
        <v>837.2</v>
      </c>
      <c r="X337">
        <v>848.65</v>
      </c>
      <c r="Y337">
        <v>818.45</v>
      </c>
      <c r="Z337">
        <v>848.65</v>
      </c>
      <c r="AA337">
        <v>810</v>
      </c>
      <c r="AB337">
        <v>954.45</v>
      </c>
      <c r="AC337" s="2">
        <f>(Table2[[#This Row],[Close Price]]/Table2[[#This Row],[Day Low]])-1</f>
        <v>1.0750119445771533E-2</v>
      </c>
      <c r="AD337" s="2">
        <f>(Table2[[#This Row],[Day High]]/Table2[[#This Row],[Close Price]])-1</f>
        <v>2.8952966201842845E-3</v>
      </c>
      <c r="AE337" s="2">
        <f>(Table2[[#This Row],[Close Price]]/Table2[[#This Row],[Current Week Low]])-1</f>
        <v>3.3905553179791159E-2</v>
      </c>
      <c r="AF337" s="2">
        <f>(Table2[[#This Row],[Current Week High]]/Table2[[#This Row],[Close Price]])-1</f>
        <v>2.8952966201842845E-3</v>
      </c>
      <c r="AG337" s="2">
        <f>(Table2[[#This Row],[Close Price]]/Table2[[#This Row],[Current Month Low]])-1</f>
        <v>4.4691358024691485E-2</v>
      </c>
      <c r="AH337" s="2">
        <f>(Table2[[#This Row],[Current Month High]]/Table2[[#This Row],[Close Price]])-1</f>
        <v>0.12792484046324737</v>
      </c>
      <c r="AI337">
        <v>14.4883006381469</v>
      </c>
      <c r="AJ337">
        <v>53.8405599490955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0.08</v>
      </c>
      <c r="AM337" t="s">
        <v>10340</v>
      </c>
      <c r="AN337">
        <v>-4.09</v>
      </c>
      <c r="AO337" t="s">
        <v>10339</v>
      </c>
      <c r="AP337">
        <v>7.2326238213501995E-2</v>
      </c>
      <c r="AQ337">
        <f>(Table2[[#This Row],[Sharpe Ratio]]-AVERAGE(Table2[Sharpe Ratio]))/_xlfn.STDEV.P(Table2[Sharpe Ratio])</f>
        <v>8.1040215597861634E-2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-0.87291716560888277</v>
      </c>
      <c r="AS337">
        <f>_xlfn.RANK.AVG(Table2[[#This Row],[1Y Return vs Nifty Z-Score]],Table2[1Y Return vs Nifty Z-Score])</f>
        <v>467</v>
      </c>
      <c r="AT337">
        <f>_xlfn.RANK.AVG(Table2[[#This Row],[6M Return vs Nifty Z-Score]],Table2[6M Return vs Nifty Z-Score])</f>
        <v>233</v>
      </c>
      <c r="AU337">
        <f>_xlfn.RANK.AVG(Table2[[#This Row],[Sharpe Ratio Z-Score]],Table2[Sharpe Ratio Z-Score])</f>
        <v>328</v>
      </c>
      <c r="AV337">
        <f>(Table2[[#This Row],[Rank 1Y]]+Table2[[#This Row],[Rank 6M]]+Table2[[#This Row],[Rank Sharpe]])/3</f>
        <v>342.66666666666669</v>
      </c>
    </row>
    <row r="338" spans="1:48" x14ac:dyDescent="0.3">
      <c r="A338" t="s">
        <v>1231</v>
      </c>
      <c r="B338" t="s">
        <v>1232</v>
      </c>
      <c r="C338" t="s">
        <v>10301</v>
      </c>
      <c r="D338" t="s">
        <v>196</v>
      </c>
      <c r="E338">
        <v>9434.6223897359996</v>
      </c>
      <c r="F338">
        <v>243.1</v>
      </c>
      <c r="G338">
        <v>22.0146409826569</v>
      </c>
      <c r="H338">
        <f>(Table2[[#This Row],[1Y Return vs Nifty]]-AVERAGE(Table2[1Y Return vs Nifty]))/_xlfn.STDEV.P(Table2[1Y Return vs Nifty])</f>
        <v>-0.17643872816748843</v>
      </c>
      <c r="I338">
        <v>31.6532641309431</v>
      </c>
      <c r="J338">
        <f>(Table2[[#This Row],[1M Return vs Nifty]]-AVERAGE(Table2[1M Return vs Nifty]))/_xlfn.STDEV.P(Table2[1M Return vs Nifty])</f>
        <v>2.4241617166329079</v>
      </c>
      <c r="K338">
        <v>-7.9760220166212497</v>
      </c>
      <c r="L338">
        <f>(Table2[[#This Row],[6M Return vs Nifty]]-AVERAGE(Table2[6M Return vs Nifty]))/_xlfn.STDEV.P(Table2[6M Return vs Nifty])</f>
        <v>-0.53714351739561572</v>
      </c>
      <c r="M338">
        <v>3.3880866656033399</v>
      </c>
      <c r="N338">
        <f>(Table2[[#This Row],[1W Return vs Nifty]]-AVERAGE(Table2[1W Return vs Nifty]))/_xlfn.STDEV.P(Table2[1W Return vs Nifty])</f>
        <v>0.71779406626333109</v>
      </c>
      <c r="O338">
        <v>215.53</v>
      </c>
      <c r="P338">
        <v>204.41147046273599</v>
      </c>
      <c r="Q338">
        <v>197.60847658044199</v>
      </c>
      <c r="R338">
        <v>71.2376521496398</v>
      </c>
      <c r="S338" s="2">
        <f>(Table2[[#This Row],[Close Price]]-Table2[[#This Row],[20D EMA]])/Table2[[#This Row],[20D EMA]]</f>
        <v>0.12791722730014379</v>
      </c>
      <c r="T338" s="2">
        <f>(Table2[[#This Row],[Close Price]]-Table2[[#This Row],[50D EMA]])/Table2[[#This Row],[50D EMA]]</f>
        <v>0.1892678989573478</v>
      </c>
      <c r="U338" s="2">
        <f>(Table2[[#This Row],[Close Price]]-Table2[[#This Row],[200D EMA]])/Table2[[#This Row],[200D EMA]]</f>
        <v>0.23021038473033026</v>
      </c>
      <c r="V338">
        <v>1.8277684795860301</v>
      </c>
      <c r="W338">
        <v>238.44</v>
      </c>
      <c r="X338">
        <v>247.25</v>
      </c>
      <c r="Y338">
        <v>217.48</v>
      </c>
      <c r="Z338">
        <v>247.3</v>
      </c>
      <c r="AA338">
        <v>190.1</v>
      </c>
      <c r="AB338">
        <v>247.3</v>
      </c>
      <c r="AC338" s="2">
        <f>(Table2[[#This Row],[Close Price]]/Table2[[#This Row],[Day Low]])-1</f>
        <v>1.9543700721355473E-2</v>
      </c>
      <c r="AD338" s="2">
        <f>(Table2[[#This Row],[Day High]]/Table2[[#This Row],[Close Price]])-1</f>
        <v>1.7071164129987659E-2</v>
      </c>
      <c r="AE338" s="2">
        <f>(Table2[[#This Row],[Close Price]]/Table2[[#This Row],[Current Week Low]])-1</f>
        <v>0.11780393599411432</v>
      </c>
      <c r="AF338" s="2">
        <f>(Table2[[#This Row],[Current Week High]]/Table2[[#This Row],[Close Price]])-1</f>
        <v>1.7276840806252691E-2</v>
      </c>
      <c r="AG338" s="2">
        <f>(Table2[[#This Row],[Close Price]]/Table2[[#This Row],[Current Month Low]])-1</f>
        <v>0.27880063124671217</v>
      </c>
      <c r="AH338" s="2">
        <f>(Table2[[#This Row],[Current Month High]]/Table2[[#This Row],[Close Price]])-1</f>
        <v>1.7276840806252691E-2</v>
      </c>
      <c r="AI338">
        <v>26.6968325791855</v>
      </c>
      <c r="AJ338">
        <v>68.293527172031801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0.35</v>
      </c>
      <c r="AM338" t="s">
        <v>10340</v>
      </c>
      <c r="AN338">
        <v>12.69</v>
      </c>
      <c r="AO338" t="s">
        <v>10340</v>
      </c>
      <c r="AP338">
        <v>0.115886792189973</v>
      </c>
      <c r="AQ338">
        <f>(Table2[[#This Row],[Sharpe Ratio]]-AVERAGE(Table2[Sharpe Ratio]))/_xlfn.STDEV.P(Table2[Sharpe Ratio])</f>
        <v>0.5797764477144336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3.0081499850475684</v>
      </c>
      <c r="AS338">
        <f>_xlfn.RANK.AVG(Table2[[#This Row],[1Y Return vs Nifty Z-Score]],Table2[1Y Return vs Nifty Z-Score])</f>
        <v>339</v>
      </c>
      <c r="AT338">
        <f>_xlfn.RANK.AVG(Table2[[#This Row],[6M Return vs Nifty Z-Score]],Table2[6M Return vs Nifty Z-Score])</f>
        <v>494</v>
      </c>
      <c r="AU338">
        <f>_xlfn.RANK.AVG(Table2[[#This Row],[Sharpe Ratio Z-Score]],Table2[Sharpe Ratio Z-Score])</f>
        <v>201</v>
      </c>
      <c r="AV338">
        <f>(Table2[[#This Row],[Rank 1Y]]+Table2[[#This Row],[Rank 6M]]+Table2[[#This Row],[Rank Sharpe]])/3</f>
        <v>344.66666666666669</v>
      </c>
    </row>
    <row r="339" spans="1:48" x14ac:dyDescent="0.3">
      <c r="A339" t="s">
        <v>1660</v>
      </c>
      <c r="B339" t="s">
        <v>1661</v>
      </c>
      <c r="C339" t="s">
        <v>10306</v>
      </c>
      <c r="D339" t="s">
        <v>335</v>
      </c>
      <c r="E339">
        <v>5106.7199240399996</v>
      </c>
      <c r="F339">
        <v>1875.85</v>
      </c>
      <c r="G339">
        <v>19.131237699887102</v>
      </c>
      <c r="H339">
        <f>(Table2[[#This Row],[1Y Return vs Nifty]]-AVERAGE(Table2[1Y Return vs Nifty]))/_xlfn.STDEV.P(Table2[1Y Return vs Nifty])</f>
        <v>-0.2203103171224626</v>
      </c>
      <c r="I339">
        <v>-4.3978900058062003</v>
      </c>
      <c r="J339">
        <f>(Table2[[#This Row],[1M Return vs Nifty]]-AVERAGE(Table2[1M Return vs Nifty]))/_xlfn.STDEV.P(Table2[1M Return vs Nifty])</f>
        <v>-0.69394087782576541</v>
      </c>
      <c r="K339">
        <v>57.043251862714499</v>
      </c>
      <c r="L339">
        <f>(Table2[[#This Row],[6M Return vs Nifty]]-AVERAGE(Table2[6M Return vs Nifty]))/_xlfn.STDEV.P(Table2[6M Return vs Nifty])</f>
        <v>1.6531326285802972</v>
      </c>
      <c r="M339">
        <v>-2.5200643515410701</v>
      </c>
      <c r="N339">
        <f>(Table2[[#This Row],[1W Return vs Nifty]]-AVERAGE(Table2[1W Return vs Nifty]))/_xlfn.STDEV.P(Table2[1W Return vs Nifty])</f>
        <v>-0.52289247696558794</v>
      </c>
      <c r="O339">
        <v>1940.07</v>
      </c>
      <c r="P339">
        <v>1882.2618267453099</v>
      </c>
      <c r="Q339">
        <v>1511.1331607942</v>
      </c>
      <c r="R339">
        <v>39.4922943219552</v>
      </c>
      <c r="S339" s="2">
        <f>(Table2[[#This Row],[Close Price]]-Table2[[#This Row],[20D EMA]])/Table2[[#This Row],[20D EMA]]</f>
        <v>-3.3101898385109831E-2</v>
      </c>
      <c r="T339" s="2">
        <f>(Table2[[#This Row],[Close Price]]-Table2[[#This Row],[50D EMA]])/Table2[[#This Row],[50D EMA]]</f>
        <v>-3.4064478459922554E-3</v>
      </c>
      <c r="U339" s="2">
        <f>(Table2[[#This Row],[Close Price]]-Table2[[#This Row],[200D EMA]])/Table2[[#This Row],[200D EMA]]</f>
        <v>0.24135321007323884</v>
      </c>
      <c r="V339">
        <v>0.30260561062183799</v>
      </c>
      <c r="W339">
        <v>1865.25</v>
      </c>
      <c r="X339">
        <v>1898.6</v>
      </c>
      <c r="Y339">
        <v>1856.45</v>
      </c>
      <c r="Z339">
        <v>1930.4</v>
      </c>
      <c r="AA339">
        <v>1802.4</v>
      </c>
      <c r="AB339">
        <v>2065</v>
      </c>
      <c r="AC339" s="2">
        <f>(Table2[[#This Row],[Close Price]]/Table2[[#This Row],[Day Low]])-1</f>
        <v>5.6828843318590394E-3</v>
      </c>
      <c r="AD339" s="2">
        <f>(Table2[[#This Row],[Day High]]/Table2[[#This Row],[Close Price]])-1</f>
        <v>1.2127835381293917E-2</v>
      </c>
      <c r="AE339" s="2">
        <f>(Table2[[#This Row],[Close Price]]/Table2[[#This Row],[Current Week Low]])-1</f>
        <v>1.0450052519593855E-2</v>
      </c>
      <c r="AF339" s="2">
        <f>(Table2[[#This Row],[Current Week High]]/Table2[[#This Row],[Close Price]])-1</f>
        <v>2.908015033184963E-2</v>
      </c>
      <c r="AG339" s="2">
        <f>(Table2[[#This Row],[Close Price]]/Table2[[#This Row],[Current Month Low]])-1</f>
        <v>4.0751220594762438E-2</v>
      </c>
      <c r="AH339" s="2">
        <f>(Table2[[#This Row],[Current Month High]]/Table2[[#This Row],[Close Price]])-1</f>
        <v>0.10083428845590015</v>
      </c>
      <c r="AI339">
        <v>20.961164272196601</v>
      </c>
      <c r="AJ339">
        <v>97.177694854680098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-0.08</v>
      </c>
      <c r="AM339" t="s">
        <v>10339</v>
      </c>
      <c r="AN339">
        <v>-2.6</v>
      </c>
      <c r="AO339" t="s">
        <v>10339</v>
      </c>
      <c r="AP339">
        <v>-3.3205605779249997E-2</v>
      </c>
      <c r="AQ339">
        <f>(Table2[[#This Row],[Sharpe Ratio]]-AVERAGE(Table2[Sharpe Ratio]))/_xlfn.STDEV.P(Table2[Sharpe Ratio])</f>
        <v>-1.1272216047106729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-0.91123264804419135</v>
      </c>
      <c r="AS339">
        <f>_xlfn.RANK.AVG(Table2[[#This Row],[1Y Return vs Nifty Z-Score]],Table2[1Y Return vs Nifty Z-Score])</f>
        <v>348</v>
      </c>
      <c r="AT339">
        <f>_xlfn.RANK.AVG(Table2[[#This Row],[6M Return vs Nifty Z-Score]],Table2[6M Return vs Nifty Z-Score])</f>
        <v>48</v>
      </c>
      <c r="AU339">
        <f>_xlfn.RANK.AVG(Table2[[#This Row],[Sharpe Ratio Z-Score]],Table2[Sharpe Ratio Z-Score])</f>
        <v>640</v>
      </c>
      <c r="AV339">
        <f>(Table2[[#This Row],[Rank 1Y]]+Table2[[#This Row],[Rank 6M]]+Table2[[#This Row],[Rank Sharpe]])/3</f>
        <v>345.33333333333331</v>
      </c>
    </row>
    <row r="340" spans="1:48" x14ac:dyDescent="0.3">
      <c r="A340" t="s">
        <v>1694</v>
      </c>
      <c r="B340" t="s">
        <v>1695</v>
      </c>
      <c r="C340" t="s">
        <v>10298</v>
      </c>
      <c r="D340" t="s">
        <v>46</v>
      </c>
      <c r="E340">
        <v>4813.0523530050004</v>
      </c>
      <c r="F340">
        <v>703.55</v>
      </c>
      <c r="G340">
        <v>9.5946605720962292</v>
      </c>
      <c r="H340">
        <f>(Table2[[#This Row],[1Y Return vs Nifty]]-AVERAGE(Table2[1Y Return vs Nifty]))/_xlfn.STDEV.P(Table2[1Y Return vs Nifty])</f>
        <v>-0.36541134904816286</v>
      </c>
      <c r="I340">
        <v>6.43589779328095</v>
      </c>
      <c r="J340">
        <f>(Table2[[#This Row],[1M Return vs Nifty]]-AVERAGE(Table2[1M Return vs Nifty]))/_xlfn.STDEV.P(Table2[1M Return vs Nifty])</f>
        <v>0.24308493044685572</v>
      </c>
      <c r="K340">
        <v>-4.7261082374640999</v>
      </c>
      <c r="L340">
        <f>(Table2[[#This Row],[6M Return vs Nifty]]-AVERAGE(Table2[6M Return vs Nifty]))/_xlfn.STDEV.P(Table2[6M Return vs Nifty])</f>
        <v>-0.42766507812272458</v>
      </c>
      <c r="M340">
        <v>-2.0030367653458501</v>
      </c>
      <c r="N340">
        <f>(Table2[[#This Row],[1W Return vs Nifty]]-AVERAGE(Table2[1W Return vs Nifty]))/_xlfn.STDEV.P(Table2[1W Return vs Nifty])</f>
        <v>-0.41431888654633331</v>
      </c>
      <c r="O340">
        <v>697.09</v>
      </c>
      <c r="P340">
        <v>657.57304518343005</v>
      </c>
      <c r="Q340">
        <v>603.33154198273701</v>
      </c>
      <c r="R340">
        <v>47.5575383269219</v>
      </c>
      <c r="S340" s="2">
        <f>(Table2[[#This Row],[Close Price]]-Table2[[#This Row],[20D EMA]])/Table2[[#This Row],[20D EMA]]</f>
        <v>9.2670960708085368E-3</v>
      </c>
      <c r="T340" s="2">
        <f>(Table2[[#This Row],[Close Price]]-Table2[[#This Row],[50D EMA]])/Table2[[#This Row],[50D EMA]]</f>
        <v>6.9919159785122614E-2</v>
      </c>
      <c r="U340" s="2">
        <f>(Table2[[#This Row],[Close Price]]-Table2[[#This Row],[200D EMA]])/Table2[[#This Row],[200D EMA]]</f>
        <v>0.166108434655867</v>
      </c>
      <c r="V340">
        <v>0.63552643608594495</v>
      </c>
      <c r="W340">
        <v>690.1</v>
      </c>
      <c r="X340">
        <v>719.7</v>
      </c>
      <c r="Y340">
        <v>675.6</v>
      </c>
      <c r="Z340">
        <v>719.7</v>
      </c>
      <c r="AA340">
        <v>640.1</v>
      </c>
      <c r="AB340">
        <v>771.7</v>
      </c>
      <c r="AC340" s="2">
        <f>(Table2[[#This Row],[Close Price]]/Table2[[#This Row],[Day Low]])-1</f>
        <v>1.9489928995797712E-2</v>
      </c>
      <c r="AD340" s="2">
        <f>(Table2[[#This Row],[Day High]]/Table2[[#This Row],[Close Price]])-1</f>
        <v>2.295501385829013E-2</v>
      </c>
      <c r="AE340" s="2">
        <f>(Table2[[#This Row],[Close Price]]/Table2[[#This Row],[Current Week Low]])-1</f>
        <v>4.1370633510953159E-2</v>
      </c>
      <c r="AF340" s="2">
        <f>(Table2[[#This Row],[Current Week High]]/Table2[[#This Row],[Close Price]])-1</f>
        <v>2.295501385829013E-2</v>
      </c>
      <c r="AG340" s="2">
        <f>(Table2[[#This Row],[Close Price]]/Table2[[#This Row],[Current Month Low]])-1</f>
        <v>9.912513669739087E-2</v>
      </c>
      <c r="AH340" s="2">
        <f>(Table2[[#This Row],[Current Month High]]/Table2[[#This Row],[Close Price]])-1</f>
        <v>9.6865894392722751E-2</v>
      </c>
      <c r="AI340">
        <v>43.422642313979097</v>
      </c>
      <c r="AJ340">
        <v>64.862331575864005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0.3</v>
      </c>
      <c r="AM340" t="s">
        <v>10340</v>
      </c>
      <c r="AN340">
        <v>-6.4</v>
      </c>
      <c r="AO340" t="s">
        <v>10339</v>
      </c>
      <c r="AP340">
        <v>0.12949753026048499</v>
      </c>
      <c r="AQ340">
        <f>(Table2[[#This Row],[Sharpe Ratio]]-AVERAGE(Table2[Sharpe Ratio]))/_xlfn.STDEV.P(Table2[Sharpe Ratio])</f>
        <v>0.73560936538759558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-0.22870101788276942</v>
      </c>
      <c r="AS340">
        <f>_xlfn.RANK.AVG(Table2[[#This Row],[1Y Return vs Nifty Z-Score]],Table2[1Y Return vs Nifty Z-Score])</f>
        <v>413</v>
      </c>
      <c r="AT340">
        <f>_xlfn.RANK.AVG(Table2[[#This Row],[6M Return vs Nifty Z-Score]],Table2[6M Return vs Nifty Z-Score])</f>
        <v>460</v>
      </c>
      <c r="AU340">
        <f>_xlfn.RANK.AVG(Table2[[#This Row],[Sharpe Ratio Z-Score]],Table2[Sharpe Ratio Z-Score])</f>
        <v>171</v>
      </c>
      <c r="AV340">
        <f>(Table2[[#This Row],[Rank 1Y]]+Table2[[#This Row],[Rank 6M]]+Table2[[#This Row],[Rank Sharpe]])/3</f>
        <v>348</v>
      </c>
    </row>
    <row r="341" spans="1:48" x14ac:dyDescent="0.3">
      <c r="A341" t="s">
        <v>1176</v>
      </c>
      <c r="B341" t="s">
        <v>1177</v>
      </c>
      <c r="C341" t="s">
        <v>10311</v>
      </c>
      <c r="D341" t="s">
        <v>1163</v>
      </c>
      <c r="E341">
        <v>10181.72535255</v>
      </c>
      <c r="F341">
        <v>532.6</v>
      </c>
      <c r="G341">
        <v>5.7434051745761296</v>
      </c>
      <c r="H341">
        <f>(Table2[[#This Row],[1Y Return vs Nifty]]-AVERAGE(Table2[1Y Return vs Nifty]))/_xlfn.STDEV.P(Table2[1Y Return vs Nifty])</f>
        <v>-0.42400901201479574</v>
      </c>
      <c r="I341">
        <v>0.758265622631207</v>
      </c>
      <c r="J341">
        <f>(Table2[[#This Row],[1M Return vs Nifty]]-AVERAGE(Table2[1M Return vs Nifty]))/_xlfn.STDEV.P(Table2[1M Return vs Nifty])</f>
        <v>-0.24797950356633219</v>
      </c>
      <c r="K341">
        <v>18.774618908127199</v>
      </c>
      <c r="L341">
        <f>(Table2[[#This Row],[6M Return vs Nifty]]-AVERAGE(Table2[6M Return vs Nifty]))/_xlfn.STDEV.P(Table2[6M Return vs Nifty])</f>
        <v>0.36399374869841383</v>
      </c>
      <c r="M341">
        <v>3.23699596967686</v>
      </c>
      <c r="N341">
        <f>(Table2[[#This Row],[1W Return vs Nifty]]-AVERAGE(Table2[1W Return vs Nifty]))/_xlfn.STDEV.P(Table2[1W Return vs Nifty])</f>
        <v>0.68606566380728162</v>
      </c>
      <c r="O341">
        <v>517.35</v>
      </c>
      <c r="P341">
        <v>514.968979106858</v>
      </c>
      <c r="Q341">
        <v>448.438298661006</v>
      </c>
      <c r="R341">
        <v>62.999683663711899</v>
      </c>
      <c r="S341" s="2">
        <f>(Table2[[#This Row],[Close Price]]-Table2[[#This Row],[20D EMA]])/Table2[[#This Row],[20D EMA]]</f>
        <v>2.9477143133275343E-2</v>
      </c>
      <c r="T341" s="2">
        <f>(Table2[[#This Row],[Close Price]]-Table2[[#This Row],[50D EMA]])/Table2[[#This Row],[50D EMA]]</f>
        <v>3.4237054285717508E-2</v>
      </c>
      <c r="U341" s="2">
        <f>(Table2[[#This Row],[Close Price]]-Table2[[#This Row],[200D EMA]])/Table2[[#This Row],[200D EMA]]</f>
        <v>0.18767732727176256</v>
      </c>
      <c r="V341">
        <v>0.876924549349967</v>
      </c>
      <c r="W341">
        <v>523.04999999999995</v>
      </c>
      <c r="X341">
        <v>535.4</v>
      </c>
      <c r="Y341">
        <v>516.85</v>
      </c>
      <c r="Z341">
        <v>536.79999999999995</v>
      </c>
      <c r="AA341">
        <v>477</v>
      </c>
      <c r="AB341">
        <v>573.85</v>
      </c>
      <c r="AC341" s="2">
        <f>(Table2[[#This Row],[Close Price]]/Table2[[#This Row],[Day Low]])-1</f>
        <v>1.8258292706242463E-2</v>
      </c>
      <c r="AD341" s="2">
        <f>(Table2[[#This Row],[Day High]]/Table2[[#This Row],[Close Price]])-1</f>
        <v>5.2572286894478903E-3</v>
      </c>
      <c r="AE341" s="2">
        <f>(Table2[[#This Row],[Close Price]]/Table2[[#This Row],[Current Week Low]])-1</f>
        <v>3.0473057947180138E-2</v>
      </c>
      <c r="AF341" s="2">
        <f>(Table2[[#This Row],[Current Week High]]/Table2[[#This Row],[Close Price]])-1</f>
        <v>7.8858430341719465E-3</v>
      </c>
      <c r="AG341" s="2">
        <f>(Table2[[#This Row],[Close Price]]/Table2[[#This Row],[Current Month Low]])-1</f>
        <v>0.11656184486373178</v>
      </c>
      <c r="AH341" s="2">
        <f>(Table2[[#This Row],[Current Month High]]/Table2[[#This Row],[Close Price]])-1</f>
        <v>7.7450244085617737E-2</v>
      </c>
      <c r="AI341">
        <v>9.1625985730379096</v>
      </c>
      <c r="AJ341">
        <v>72.028423772609798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-0.06</v>
      </c>
      <c r="AM341" t="s">
        <v>10339</v>
      </c>
      <c r="AN341">
        <v>2.33</v>
      </c>
      <c r="AO341" t="s">
        <v>10340</v>
      </c>
      <c r="AP341">
        <v>5.0333402766670997E-2</v>
      </c>
      <c r="AQ341">
        <f>(Table2[[#This Row],[Sharpe Ratio]]-AVERAGE(Table2[Sharpe Ratio]))/_xlfn.STDEV.P(Table2[Sharpe Ratio])</f>
        <v>-0.17076153812264708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0.20730935880192036</v>
      </c>
      <c r="AS341">
        <f>_xlfn.RANK.AVG(Table2[[#This Row],[1Y Return vs Nifty Z-Score]],Table2[1Y Return vs Nifty Z-Score])</f>
        <v>437</v>
      </c>
      <c r="AT341">
        <f>_xlfn.RANK.AVG(Table2[[#This Row],[6M Return vs Nifty Z-Score]],Table2[6M Return vs Nifty Z-Score])</f>
        <v>218</v>
      </c>
      <c r="AU341">
        <f>_xlfn.RANK.AVG(Table2[[#This Row],[Sharpe Ratio Z-Score]],Table2[Sharpe Ratio Z-Score])</f>
        <v>391</v>
      </c>
      <c r="AV341">
        <f>(Table2[[#This Row],[Rank 1Y]]+Table2[[#This Row],[Rank 6M]]+Table2[[#This Row],[Rank Sharpe]])/3</f>
        <v>348.66666666666669</v>
      </c>
    </row>
    <row r="342" spans="1:48" x14ac:dyDescent="0.3">
      <c r="A342" t="s">
        <v>1378</v>
      </c>
      <c r="B342" t="s">
        <v>1379</v>
      </c>
      <c r="C342" t="s">
        <v>10312</v>
      </c>
      <c r="D342" t="s">
        <v>715</v>
      </c>
      <c r="E342">
        <v>8051.6934103200001</v>
      </c>
      <c r="F342">
        <v>478.1</v>
      </c>
      <c r="G342">
        <v>2.6732573071972001</v>
      </c>
      <c r="H342">
        <f>(Table2[[#This Row],[1Y Return vs Nifty]]-AVERAGE(Table2[1Y Return vs Nifty]))/_xlfn.STDEV.P(Table2[1Y Return vs Nifty])</f>
        <v>-0.47072195920241688</v>
      </c>
      <c r="I342">
        <v>-14.0118230904414</v>
      </c>
      <c r="J342">
        <f>(Table2[[#This Row],[1M Return vs Nifty]]-AVERAGE(Table2[1M Return vs Nifty]))/_xlfn.STDEV.P(Table2[1M Return vs Nifty])</f>
        <v>-1.5254601568048354</v>
      </c>
      <c r="K342">
        <v>16.072672681497401</v>
      </c>
      <c r="L342">
        <f>(Table2[[#This Row],[6M Return vs Nifty]]-AVERAGE(Table2[6M Return vs Nifty]))/_xlfn.STDEV.P(Table2[6M Return vs Nifty])</f>
        <v>0.2729744552673668</v>
      </c>
      <c r="M342">
        <v>-4.1786822653520499</v>
      </c>
      <c r="N342">
        <f>(Table2[[#This Row],[1W Return vs Nifty]]-AVERAGE(Table2[1W Return vs Nifty]))/_xlfn.STDEV.P(Table2[1W Return vs Nifty])</f>
        <v>-0.87119517269091074</v>
      </c>
      <c r="O342">
        <v>495.74</v>
      </c>
      <c r="P342">
        <v>493.14228457148698</v>
      </c>
      <c r="Q342">
        <v>430.35678285153699</v>
      </c>
      <c r="R342">
        <v>38.606870631666801</v>
      </c>
      <c r="S342" s="2">
        <f>(Table2[[#This Row],[Close Price]]-Table2[[#This Row],[20D EMA]])/Table2[[#This Row],[20D EMA]]</f>
        <v>-3.5583168596441658E-2</v>
      </c>
      <c r="T342" s="2">
        <f>(Table2[[#This Row],[Close Price]]-Table2[[#This Row],[50D EMA]])/Table2[[#This Row],[50D EMA]]</f>
        <v>-3.0502929969912967E-2</v>
      </c>
      <c r="U342" s="2">
        <f>(Table2[[#This Row],[Close Price]]-Table2[[#This Row],[200D EMA]])/Table2[[#This Row],[200D EMA]]</f>
        <v>0.11093868866691785</v>
      </c>
      <c r="V342">
        <v>0.31590256189879501</v>
      </c>
      <c r="W342">
        <v>469</v>
      </c>
      <c r="X342">
        <v>482.8</v>
      </c>
      <c r="Y342">
        <v>469</v>
      </c>
      <c r="Z342">
        <v>501</v>
      </c>
      <c r="AA342">
        <v>454.05</v>
      </c>
      <c r="AB342">
        <v>509.45</v>
      </c>
      <c r="AC342" s="2">
        <f>(Table2[[#This Row],[Close Price]]/Table2[[#This Row],[Day Low]])-1</f>
        <v>1.9402985074626899E-2</v>
      </c>
      <c r="AD342" s="2">
        <f>(Table2[[#This Row],[Day High]]/Table2[[#This Row],[Close Price]])-1</f>
        <v>9.8305793766995109E-3</v>
      </c>
      <c r="AE342" s="2">
        <f>(Table2[[#This Row],[Close Price]]/Table2[[#This Row],[Current Week Low]])-1</f>
        <v>1.9402985074626899E-2</v>
      </c>
      <c r="AF342" s="2">
        <f>(Table2[[#This Row],[Current Week High]]/Table2[[#This Row],[Close Price]])-1</f>
        <v>4.7897929303492903E-2</v>
      </c>
      <c r="AG342" s="2">
        <f>(Table2[[#This Row],[Close Price]]/Table2[[#This Row],[Current Month Low]])-1</f>
        <v>5.296773483096584E-2</v>
      </c>
      <c r="AH342" s="2">
        <f>(Table2[[#This Row],[Current Month High]]/Table2[[#This Row],[Close Price]])-1</f>
        <v>6.5572056055218431E-2</v>
      </c>
      <c r="AI342">
        <v>33.601756954612</v>
      </c>
      <c r="AJ342">
        <v>49.827640238169799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0.09</v>
      </c>
      <c r="AM342" t="s">
        <v>10340</v>
      </c>
      <c r="AN342">
        <v>-3.89</v>
      </c>
      <c r="AO342" t="s">
        <v>10339</v>
      </c>
      <c r="AP342">
        <v>6.9760400156455002E-2</v>
      </c>
      <c r="AQ342">
        <f>(Table2[[#This Row],[Sharpe Ratio]]-AVERAGE(Table2[Sharpe Ratio]))/_xlfn.STDEV.P(Table2[Sharpe Ratio])</f>
        <v>5.166326126702063E-2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-2.5427395721637756</v>
      </c>
      <c r="AS342">
        <f>_xlfn.RANK.AVG(Table2[[#This Row],[1Y Return vs Nifty Z-Score]],Table2[1Y Return vs Nifty Z-Score])</f>
        <v>461</v>
      </c>
      <c r="AT342">
        <f>_xlfn.RANK.AVG(Table2[[#This Row],[6M Return vs Nifty Z-Score]],Table2[6M Return vs Nifty Z-Score])</f>
        <v>245</v>
      </c>
      <c r="AU342">
        <f>_xlfn.RANK.AVG(Table2[[#This Row],[Sharpe Ratio Z-Score]],Table2[Sharpe Ratio Z-Score])</f>
        <v>340</v>
      </c>
      <c r="AV342">
        <f>(Table2[[#This Row],[Rank 1Y]]+Table2[[#This Row],[Rank 6M]]+Table2[[#This Row],[Rank Sharpe]])/3</f>
        <v>348.66666666666669</v>
      </c>
    </row>
    <row r="343" spans="1:48" x14ac:dyDescent="0.3">
      <c r="A343" t="s">
        <v>1050</v>
      </c>
      <c r="B343" t="s">
        <v>1051</v>
      </c>
      <c r="C343" t="s">
        <v>10304</v>
      </c>
      <c r="D343" t="s">
        <v>747</v>
      </c>
      <c r="E343">
        <v>12623.705717625</v>
      </c>
      <c r="F343">
        <v>2754.75</v>
      </c>
      <c r="G343">
        <v>41.471519819058301</v>
      </c>
      <c r="H343">
        <f>(Table2[[#This Row],[1Y Return vs Nifty]]-AVERAGE(Table2[1Y Return vs Nifty]))/_xlfn.STDEV.P(Table2[1Y Return vs Nifty])</f>
        <v>0.11960178609500702</v>
      </c>
      <c r="I343">
        <v>10.8135360485558</v>
      </c>
      <c r="J343">
        <f>(Table2[[#This Row],[1M Return vs Nifty]]-AVERAGE(Table2[1M Return vs Nifty]))/_xlfn.STDEV.P(Table2[1M Return vs Nifty])</f>
        <v>0.62171151060007723</v>
      </c>
      <c r="K343">
        <v>0.17160516613586099</v>
      </c>
      <c r="L343">
        <f>(Table2[[#This Row],[6M Return vs Nifty]]-AVERAGE(Table2[6M Return vs Nifty]))/_xlfn.STDEV.P(Table2[6M Return vs Nifty])</f>
        <v>-0.26267792588784195</v>
      </c>
      <c r="M343">
        <v>6.6597007860548398</v>
      </c>
      <c r="N343">
        <f>(Table2[[#This Row],[1W Return vs Nifty]]-AVERAGE(Table2[1W Return vs Nifty]))/_xlfn.STDEV.P(Table2[1W Return vs Nifty])</f>
        <v>1.4048190935693787</v>
      </c>
      <c r="O343">
        <v>2526.4299999999998</v>
      </c>
      <c r="P343">
        <v>2465.5626096979399</v>
      </c>
      <c r="Q343">
        <v>2334.5418628901598</v>
      </c>
      <c r="R343">
        <v>69.857281161303504</v>
      </c>
      <c r="S343" s="2">
        <f>(Table2[[#This Row],[Close Price]]-Table2[[#This Row],[20D EMA]])/Table2[[#This Row],[20D EMA]]</f>
        <v>9.0372581072897404E-2</v>
      </c>
      <c r="T343" s="2">
        <f>(Table2[[#This Row],[Close Price]]-Table2[[#This Row],[50D EMA]])/Table2[[#This Row],[50D EMA]]</f>
        <v>0.11729062939411175</v>
      </c>
      <c r="U343" s="2">
        <f>(Table2[[#This Row],[Close Price]]-Table2[[#This Row],[200D EMA]])/Table2[[#This Row],[200D EMA]]</f>
        <v>0.17999597428063382</v>
      </c>
      <c r="V343">
        <v>1.2898070153968799</v>
      </c>
      <c r="W343">
        <v>2644.75</v>
      </c>
      <c r="X343">
        <v>2769</v>
      </c>
      <c r="Y343">
        <v>2470.1999999999998</v>
      </c>
      <c r="Z343">
        <v>2769</v>
      </c>
      <c r="AA343">
        <v>2325.85</v>
      </c>
      <c r="AB343">
        <v>2769</v>
      </c>
      <c r="AC343" s="2">
        <f>(Table2[[#This Row],[Close Price]]/Table2[[#This Row],[Day Low]])-1</f>
        <v>4.1591832876453294E-2</v>
      </c>
      <c r="AD343" s="2">
        <f>(Table2[[#This Row],[Day High]]/Table2[[#This Row],[Close Price]])-1</f>
        <v>5.172883201742362E-3</v>
      </c>
      <c r="AE343" s="2">
        <f>(Table2[[#This Row],[Close Price]]/Table2[[#This Row],[Current Week Low]])-1</f>
        <v>0.1151931017731358</v>
      </c>
      <c r="AF343" s="2">
        <f>(Table2[[#This Row],[Current Week High]]/Table2[[#This Row],[Close Price]])-1</f>
        <v>5.172883201742362E-3</v>
      </c>
      <c r="AG343" s="2">
        <f>(Table2[[#This Row],[Close Price]]/Table2[[#This Row],[Current Month Low]])-1</f>
        <v>0.18440570114151811</v>
      </c>
      <c r="AH343" s="2">
        <f>(Table2[[#This Row],[Current Month High]]/Table2[[#This Row],[Close Price]])-1</f>
        <v>5.172883201742362E-3</v>
      </c>
      <c r="AI343">
        <v>2.65904347036936</v>
      </c>
      <c r="AJ343">
        <v>74.130847029077103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-0.02</v>
      </c>
      <c r="AM343" t="s">
        <v>10339</v>
      </c>
      <c r="AN343">
        <v>12.9</v>
      </c>
      <c r="AO343" t="s">
        <v>10340</v>
      </c>
      <c r="AP343">
        <v>5.3407811792187003E-2</v>
      </c>
      <c r="AQ343">
        <f>(Table2[[#This Row],[Sharpe Ratio]]-AVERAGE(Table2[Sharpe Ratio]))/_xlfn.STDEV.P(Table2[Sharpe Ratio])</f>
        <v>-0.13556182109886336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1.7478926432777577</v>
      </c>
      <c r="AS343">
        <f>_xlfn.RANK.AVG(Table2[[#This Row],[1Y Return vs Nifty Z-Score]],Table2[1Y Return vs Nifty Z-Score])</f>
        <v>261</v>
      </c>
      <c r="AT343">
        <f>_xlfn.RANK.AVG(Table2[[#This Row],[6M Return vs Nifty Z-Score]],Table2[6M Return vs Nifty Z-Score])</f>
        <v>402</v>
      </c>
      <c r="AU343">
        <f>_xlfn.RANK.AVG(Table2[[#This Row],[Sharpe Ratio Z-Score]],Table2[Sharpe Ratio Z-Score])</f>
        <v>384</v>
      </c>
      <c r="AV343">
        <f>(Table2[[#This Row],[Rank 1Y]]+Table2[[#This Row],[Rank 6M]]+Table2[[#This Row],[Rank Sharpe]])/3</f>
        <v>349</v>
      </c>
    </row>
    <row r="344" spans="1:48" x14ac:dyDescent="0.3">
      <c r="A344" t="s">
        <v>44</v>
      </c>
      <c r="B344" t="s">
        <v>45</v>
      </c>
      <c r="C344" t="s">
        <v>10298</v>
      </c>
      <c r="D344" t="s">
        <v>46</v>
      </c>
      <c r="E344">
        <v>491244.42792300001</v>
      </c>
      <c r="F344">
        <v>3596.05</v>
      </c>
      <c r="G344">
        <v>7.3520150398528203</v>
      </c>
      <c r="H344">
        <f>(Table2[[#This Row],[1Y Return vs Nifty]]-AVERAGE(Table2[1Y Return vs Nifty]))/_xlfn.STDEV.P(Table2[1Y Return vs Nifty])</f>
        <v>-0.39953367371576198</v>
      </c>
      <c r="I344">
        <v>-1.7889413433397701</v>
      </c>
      <c r="J344">
        <f>(Table2[[#This Row],[1M Return vs Nifty]]-AVERAGE(Table2[1M Return vs Nifty]))/_xlfn.STDEV.P(Table2[1M Return vs Nifty])</f>
        <v>-0.46829013825752636</v>
      </c>
      <c r="K344">
        <v>-3.2205663315794801</v>
      </c>
      <c r="L344">
        <f>(Table2[[#This Row],[6M Return vs Nifty]]-AVERAGE(Table2[6M Return vs Nifty]))/_xlfn.STDEV.P(Table2[6M Return vs Nifty])</f>
        <v>-0.37694853937229389</v>
      </c>
      <c r="M344">
        <v>-2.4208274579157401</v>
      </c>
      <c r="N344">
        <f>(Table2[[#This Row],[1W Return vs Nifty]]-AVERAGE(Table2[1W Return vs Nifty]))/_xlfn.STDEV.P(Table2[1W Return vs Nifty])</f>
        <v>-0.50205315208111745</v>
      </c>
      <c r="O344">
        <v>3601.1</v>
      </c>
      <c r="P344">
        <v>3604.7117663307599</v>
      </c>
      <c r="Q344">
        <v>3414.4190949540998</v>
      </c>
      <c r="R344">
        <v>45.898377005560597</v>
      </c>
      <c r="S344" s="2">
        <f>(Table2[[#This Row],[Close Price]]-Table2[[#This Row],[20D EMA]])/Table2[[#This Row],[20D EMA]]</f>
        <v>-1.4023492821637075E-3</v>
      </c>
      <c r="T344" s="2">
        <f>(Table2[[#This Row],[Close Price]]-Table2[[#This Row],[50D EMA]])/Table2[[#This Row],[50D EMA]]</f>
        <v>-2.4029012282378872E-3</v>
      </c>
      <c r="U344" s="2">
        <f>(Table2[[#This Row],[Close Price]]-Table2[[#This Row],[200D EMA]])/Table2[[#This Row],[200D EMA]]</f>
        <v>5.319525810827333E-2</v>
      </c>
      <c r="V344">
        <v>0.55715956915002696</v>
      </c>
      <c r="W344">
        <v>3581.9</v>
      </c>
      <c r="X344">
        <v>3615.3</v>
      </c>
      <c r="Y344">
        <v>3547</v>
      </c>
      <c r="Z344">
        <v>3615.3</v>
      </c>
      <c r="AA344">
        <v>3511.5</v>
      </c>
      <c r="AB344">
        <v>3838.95</v>
      </c>
      <c r="AC344" s="2">
        <f>(Table2[[#This Row],[Close Price]]/Table2[[#This Row],[Day Low]])-1</f>
        <v>3.9504173762527905E-3</v>
      </c>
      <c r="AD344" s="2">
        <f>(Table2[[#This Row],[Day High]]/Table2[[#This Row],[Close Price]])-1</f>
        <v>5.3530957578453719E-3</v>
      </c>
      <c r="AE344" s="2">
        <f>(Table2[[#This Row],[Close Price]]/Table2[[#This Row],[Current Week Low]])-1</f>
        <v>1.3828587538765147E-2</v>
      </c>
      <c r="AF344" s="2">
        <f>(Table2[[#This Row],[Current Week High]]/Table2[[#This Row],[Close Price]])-1</f>
        <v>5.3530957578453719E-3</v>
      </c>
      <c r="AG344" s="2">
        <f>(Table2[[#This Row],[Close Price]]/Table2[[#This Row],[Current Month Low]])-1</f>
        <v>2.4078029332194273E-2</v>
      </c>
      <c r="AH344" s="2">
        <f>(Table2[[#This Row],[Current Month High]]/Table2[[#This Row],[Close Price]])-1</f>
        <v>6.7546335562631121E-2</v>
      </c>
      <c r="AI344">
        <v>9.0057146035233</v>
      </c>
      <c r="AJ344">
        <v>37.073319483885697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-0.08</v>
      </c>
      <c r="AM344" t="s">
        <v>10339</v>
      </c>
      <c r="AN344">
        <v>-1.9</v>
      </c>
      <c r="AO344" t="s">
        <v>10339</v>
      </c>
      <c r="AP344">
        <v>0.123237477440127</v>
      </c>
      <c r="AQ344">
        <f>(Table2[[#This Row],[Sharpe Ratio]]-AVERAGE(Table2[Sharpe Ratio]))/_xlfn.STDEV.P(Table2[Sharpe Ratio])</f>
        <v>0.66393637522859861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427</v>
      </c>
      <c r="AT344">
        <f>_xlfn.RANK.AVG(Table2[[#This Row],[6M Return vs Nifty Z-Score]],Table2[6M Return vs Nifty Z-Score])</f>
        <v>442</v>
      </c>
      <c r="AU344">
        <f>_xlfn.RANK.AVG(Table2[[#This Row],[Sharpe Ratio Z-Score]],Table2[Sharpe Ratio Z-Score])</f>
        <v>181</v>
      </c>
      <c r="AV344">
        <f>(Table2[[#This Row],[Rank 1Y]]+Table2[[#This Row],[Rank 6M]]+Table2[[#This Row],[Rank Sharpe]])/3</f>
        <v>350</v>
      </c>
    </row>
    <row r="345" spans="1:48" x14ac:dyDescent="0.3">
      <c r="A345" t="s">
        <v>304</v>
      </c>
      <c r="B345" t="s">
        <v>305</v>
      </c>
      <c r="C345" t="s">
        <v>10295</v>
      </c>
      <c r="D345" t="s">
        <v>248</v>
      </c>
      <c r="E345">
        <v>91825.905250875003</v>
      </c>
      <c r="F345">
        <v>4389.55</v>
      </c>
      <c r="G345">
        <v>49.829257572352297</v>
      </c>
      <c r="H345">
        <f>(Table2[[#This Row],[1Y Return vs Nifty]]-AVERAGE(Table2[1Y Return vs Nifty]))/_xlfn.STDEV.P(Table2[1Y Return vs Nifty])</f>
        <v>0.24676652836226384</v>
      </c>
      <c r="I345">
        <v>5.5623709505561596</v>
      </c>
      <c r="J345">
        <f>(Table2[[#This Row],[1M Return vs Nifty]]-AVERAGE(Table2[1M Return vs Nifty]))/_xlfn.STDEV.P(Table2[1M Return vs Nifty])</f>
        <v>0.16753266645281706</v>
      </c>
      <c r="K345">
        <v>5.0145110533367996</v>
      </c>
      <c r="L345">
        <f>(Table2[[#This Row],[6M Return vs Nifty]]-AVERAGE(Table2[6M Return vs Nifty]))/_xlfn.STDEV.P(Table2[6M Return vs Nifty])</f>
        <v>-9.9537050743222499E-2</v>
      </c>
      <c r="M345">
        <v>0.77670006676499703</v>
      </c>
      <c r="N345">
        <f>(Table2[[#This Row],[1W Return vs Nifty]]-AVERAGE(Table2[1W Return vs Nifty]))/_xlfn.STDEV.P(Table2[1W Return vs Nifty])</f>
        <v>0.1694140057426344</v>
      </c>
      <c r="O345">
        <v>4166.0600000000004</v>
      </c>
      <c r="P345">
        <v>4077.4253243222702</v>
      </c>
      <c r="Q345">
        <v>3626.4175396632099</v>
      </c>
      <c r="R345">
        <v>69.293632311574598</v>
      </c>
      <c r="S345" s="2">
        <f>(Table2[[#This Row],[Close Price]]-Table2[[#This Row],[20D EMA]])/Table2[[#This Row],[20D EMA]]</f>
        <v>5.3645410771808316E-2</v>
      </c>
      <c r="T345" s="2">
        <f>(Table2[[#This Row],[Close Price]]-Table2[[#This Row],[50D EMA]])/Table2[[#This Row],[50D EMA]]</f>
        <v>7.654945237522158E-2</v>
      </c>
      <c r="U345" s="2">
        <f>(Table2[[#This Row],[Close Price]]-Table2[[#This Row],[200D EMA]])/Table2[[#This Row],[200D EMA]]</f>
        <v>0.21043700897378279</v>
      </c>
      <c r="V345">
        <v>0.99870013854744699</v>
      </c>
      <c r="W345">
        <v>4286</v>
      </c>
      <c r="X345">
        <v>4395.8</v>
      </c>
      <c r="Y345">
        <v>4162.05</v>
      </c>
      <c r="Z345">
        <v>4395.8</v>
      </c>
      <c r="AA345">
        <v>3955.55</v>
      </c>
      <c r="AB345">
        <v>4395.8</v>
      </c>
      <c r="AC345" s="2">
        <f>(Table2[[#This Row],[Close Price]]/Table2[[#This Row],[Day Low]])-1</f>
        <v>2.4160055996266916E-2</v>
      </c>
      <c r="AD345" s="2">
        <f>(Table2[[#This Row],[Day High]]/Table2[[#This Row],[Close Price]])-1</f>
        <v>1.4238361563259083E-3</v>
      </c>
      <c r="AE345" s="2">
        <f>(Table2[[#This Row],[Close Price]]/Table2[[#This Row],[Current Week Low]])-1</f>
        <v>5.4660563904806558E-2</v>
      </c>
      <c r="AF345" s="2">
        <f>(Table2[[#This Row],[Current Week High]]/Table2[[#This Row],[Close Price]])-1</f>
        <v>1.4238361563259083E-3</v>
      </c>
      <c r="AG345" s="2">
        <f>(Table2[[#This Row],[Close Price]]/Table2[[#This Row],[Current Month Low]])-1</f>
        <v>0.10971925522367298</v>
      </c>
      <c r="AH345" s="2">
        <f>(Table2[[#This Row],[Current Month High]]/Table2[[#This Row],[Close Price]])-1</f>
        <v>1.4238361563259083E-3</v>
      </c>
      <c r="AI345">
        <v>0.14238361563259</v>
      </c>
      <c r="AJ345">
        <v>81.682912191386706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0.06</v>
      </c>
      <c r="AM345" t="s">
        <v>10340</v>
      </c>
      <c r="AN345">
        <v>6.44</v>
      </c>
      <c r="AO345" t="s">
        <v>10340</v>
      </c>
      <c r="AP345">
        <v>1.5395302587313E-2</v>
      </c>
      <c r="AQ345">
        <f>(Table2[[#This Row],[Sharpe Ratio]]-AVERAGE(Table2[Sharpe Ratio]))/_xlfn.STDEV.P(Table2[Sharpe Ratio])</f>
        <v>-0.57077703035390515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-8.6600880539412312E-2</v>
      </c>
      <c r="AS345">
        <f>_xlfn.RANK.AVG(Table2[[#This Row],[1Y Return vs Nifty Z-Score]],Table2[1Y Return vs Nifty Z-Score])</f>
        <v>221</v>
      </c>
      <c r="AT345">
        <f>_xlfn.RANK.AVG(Table2[[#This Row],[6M Return vs Nifty Z-Score]],Table2[6M Return vs Nifty Z-Score])</f>
        <v>340</v>
      </c>
      <c r="AU345">
        <f>_xlfn.RANK.AVG(Table2[[#This Row],[Sharpe Ratio Z-Score]],Table2[Sharpe Ratio Z-Score])</f>
        <v>489</v>
      </c>
      <c r="AV345">
        <f>(Table2[[#This Row],[Rank 1Y]]+Table2[[#This Row],[Rank 6M]]+Table2[[#This Row],[Rank Sharpe]])/3</f>
        <v>350</v>
      </c>
    </row>
    <row r="346" spans="1:48" x14ac:dyDescent="0.3">
      <c r="A346" t="s">
        <v>1790</v>
      </c>
      <c r="B346" t="s">
        <v>1791</v>
      </c>
      <c r="C346" t="s">
        <v>10303</v>
      </c>
      <c r="D346" t="s">
        <v>127</v>
      </c>
      <c r="E346">
        <v>4230.9926032499998</v>
      </c>
      <c r="F346">
        <v>922.6</v>
      </c>
      <c r="G346">
        <v>61.994701983934903</v>
      </c>
      <c r="H346">
        <f>(Table2[[#This Row],[1Y Return vs Nifty]]-AVERAGE(Table2[1Y Return vs Nifty]))/_xlfn.STDEV.P(Table2[1Y Return vs Nifty])</f>
        <v>0.43186633034585964</v>
      </c>
      <c r="I346">
        <v>8.52293399731394</v>
      </c>
      <c r="J346">
        <f>(Table2[[#This Row],[1M Return vs Nifty]]-AVERAGE(Table2[1M Return vs Nifty]))/_xlfn.STDEV.P(Table2[1M Return vs Nifty])</f>
        <v>0.42359490740459288</v>
      </c>
      <c r="K346">
        <v>20.9358922555625</v>
      </c>
      <c r="L346">
        <f>(Table2[[#This Row],[6M Return vs Nifty]]-AVERAGE(Table2[6M Return vs Nifty]))/_xlfn.STDEV.P(Table2[6M Return vs Nifty])</f>
        <v>0.43679962879184764</v>
      </c>
      <c r="M346">
        <v>4.4712009064966001</v>
      </c>
      <c r="N346">
        <f>(Table2[[#This Row],[1W Return vs Nifty]]-AVERAGE(Table2[1W Return vs Nifty]))/_xlfn.STDEV.P(Table2[1W Return vs Nifty])</f>
        <v>0.94524344248211556</v>
      </c>
      <c r="O346">
        <v>875.61</v>
      </c>
      <c r="P346">
        <v>852.942226272732</v>
      </c>
      <c r="Q346">
        <v>766.769491396528</v>
      </c>
      <c r="R346">
        <v>57.6998652519354</v>
      </c>
      <c r="S346" s="2">
        <f>(Table2[[#This Row],[Close Price]]-Table2[[#This Row],[20D EMA]])/Table2[[#This Row],[20D EMA]]</f>
        <v>5.3665444661436038E-2</v>
      </c>
      <c r="T346" s="2">
        <f>(Table2[[#This Row],[Close Price]]-Table2[[#This Row],[50D EMA]])/Table2[[#This Row],[50D EMA]]</f>
        <v>8.1667634197998593E-2</v>
      </c>
      <c r="U346" s="2">
        <f>(Table2[[#This Row],[Close Price]]-Table2[[#This Row],[200D EMA]])/Table2[[#This Row],[200D EMA]]</f>
        <v>0.20322992809697701</v>
      </c>
      <c r="V346">
        <v>0.69162502733536102</v>
      </c>
      <c r="W346">
        <v>886</v>
      </c>
      <c r="X346">
        <v>932.95</v>
      </c>
      <c r="Y346">
        <v>877</v>
      </c>
      <c r="Z346">
        <v>932.95</v>
      </c>
      <c r="AA346">
        <v>817.5</v>
      </c>
      <c r="AB346">
        <v>937.25</v>
      </c>
      <c r="AC346" s="2">
        <f>(Table2[[#This Row],[Close Price]]/Table2[[#This Row],[Day Low]])-1</f>
        <v>4.1309255079006846E-2</v>
      </c>
      <c r="AD346" s="2">
        <f>(Table2[[#This Row],[Day High]]/Table2[[#This Row],[Close Price]])-1</f>
        <v>1.1218296119661852E-2</v>
      </c>
      <c r="AE346" s="2">
        <f>(Table2[[#This Row],[Close Price]]/Table2[[#This Row],[Current Week Low]])-1</f>
        <v>5.1995438996579324E-2</v>
      </c>
      <c r="AF346" s="2">
        <f>(Table2[[#This Row],[Current Week High]]/Table2[[#This Row],[Close Price]])-1</f>
        <v>1.1218296119661852E-2</v>
      </c>
      <c r="AG346" s="2">
        <f>(Table2[[#This Row],[Close Price]]/Table2[[#This Row],[Current Month Low]])-1</f>
        <v>0.12856269113149854</v>
      </c>
      <c r="AH346" s="2">
        <f>(Table2[[#This Row],[Current Month High]]/Table2[[#This Row],[Close Price]])-1</f>
        <v>1.5879037502709803E-2</v>
      </c>
      <c r="AI346">
        <v>5.5278560589637902</v>
      </c>
      <c r="AJ346">
        <v>90.580458582937396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-0.17</v>
      </c>
      <c r="AM346" t="s">
        <v>10339</v>
      </c>
      <c r="AN346">
        <v>3.33</v>
      </c>
      <c r="AO346" t="s">
        <v>10340</v>
      </c>
      <c r="AP346">
        <v>-5.1110160427475002E-2</v>
      </c>
      <c r="AQ346">
        <f>(Table2[[#This Row],[Sharpe Ratio]]-AVERAGE(Table2[Sharpe Ratio]))/_xlfn.STDEV.P(Table2[Sharpe Ratio])</f>
        <v>-1.3322155569869523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0.90528875203746351</v>
      </c>
      <c r="AS346">
        <f>_xlfn.RANK.AVG(Table2[[#This Row],[1Y Return vs Nifty Z-Score]],Table2[1Y Return vs Nifty Z-Score])</f>
        <v>184</v>
      </c>
      <c r="AT346">
        <f>_xlfn.RANK.AVG(Table2[[#This Row],[6M Return vs Nifty Z-Score]],Table2[6M Return vs Nifty Z-Score])</f>
        <v>206</v>
      </c>
      <c r="AU346">
        <f>_xlfn.RANK.AVG(Table2[[#This Row],[Sharpe Ratio Z-Score]],Table2[Sharpe Ratio Z-Score])</f>
        <v>664</v>
      </c>
      <c r="AV346">
        <f>(Table2[[#This Row],[Rank 1Y]]+Table2[[#This Row],[Rank 6M]]+Table2[[#This Row],[Rank Sharpe]])/3</f>
        <v>351.33333333333331</v>
      </c>
    </row>
    <row r="347" spans="1:48" x14ac:dyDescent="0.3">
      <c r="A347" t="s">
        <v>699</v>
      </c>
      <c r="B347" t="s">
        <v>700</v>
      </c>
      <c r="C347" t="s">
        <v>10305</v>
      </c>
      <c r="D347" t="s">
        <v>450</v>
      </c>
      <c r="E347">
        <v>24460.005239999999</v>
      </c>
      <c r="F347">
        <v>3486.2</v>
      </c>
      <c r="G347">
        <v>7.4423640154087201</v>
      </c>
      <c r="H347">
        <f>(Table2[[#This Row],[1Y Return vs Nifty]]-AVERAGE(Table2[1Y Return vs Nifty]))/_xlfn.STDEV.P(Table2[1Y Return vs Nifty])</f>
        <v>-0.39815899500127988</v>
      </c>
      <c r="I347">
        <v>-1.2597941394521299</v>
      </c>
      <c r="J347">
        <f>(Table2[[#This Row],[1M Return vs Nifty]]-AVERAGE(Table2[1M Return vs Nifty]))/_xlfn.STDEV.P(Table2[1M Return vs Nifty])</f>
        <v>-0.42252363483203087</v>
      </c>
      <c r="K347">
        <v>1.8542296719054201</v>
      </c>
      <c r="L347">
        <f>(Table2[[#This Row],[6M Return vs Nifty]]-AVERAGE(Table2[6M Return vs Nifty]))/_xlfn.STDEV.P(Table2[6M Return vs Nifty])</f>
        <v>-0.20599608221697835</v>
      </c>
      <c r="M347">
        <v>-2.9373286933556502</v>
      </c>
      <c r="N347">
        <f>(Table2[[#This Row],[1W Return vs Nifty]]-AVERAGE(Table2[1W Return vs Nifty]))/_xlfn.STDEV.P(Table2[1W Return vs Nifty])</f>
        <v>-0.61051621108415799</v>
      </c>
      <c r="O347">
        <v>3550</v>
      </c>
      <c r="P347">
        <v>3512.89330348156</v>
      </c>
      <c r="Q347">
        <v>3216.2501492585902</v>
      </c>
      <c r="R347">
        <v>35.256122680913201</v>
      </c>
      <c r="S347" s="2">
        <f>(Table2[[#This Row],[Close Price]]-Table2[[#This Row],[20D EMA]])/Table2[[#This Row],[20D EMA]]</f>
        <v>-1.7971830985915545E-2</v>
      </c>
      <c r="T347" s="2">
        <f>(Table2[[#This Row],[Close Price]]-Table2[[#This Row],[50D EMA]])/Table2[[#This Row],[50D EMA]]</f>
        <v>-7.5986661636164602E-3</v>
      </c>
      <c r="U347" s="2">
        <f>(Table2[[#This Row],[Close Price]]-Table2[[#This Row],[200D EMA]])/Table2[[#This Row],[200D EMA]]</f>
        <v>8.3933101659906154E-2</v>
      </c>
      <c r="V347">
        <v>0.79417257419811005</v>
      </c>
      <c r="W347">
        <v>3445.2</v>
      </c>
      <c r="X347">
        <v>3506.6</v>
      </c>
      <c r="Y347">
        <v>3445.2</v>
      </c>
      <c r="Z347">
        <v>3545</v>
      </c>
      <c r="AA347">
        <v>3405</v>
      </c>
      <c r="AB347">
        <v>3738.55</v>
      </c>
      <c r="AC347" s="2">
        <f>(Table2[[#This Row],[Close Price]]/Table2[[#This Row],[Day Low]])-1</f>
        <v>1.1900615348891197E-2</v>
      </c>
      <c r="AD347" s="2">
        <f>(Table2[[#This Row],[Day High]]/Table2[[#This Row],[Close Price]])-1</f>
        <v>5.8516436234294922E-3</v>
      </c>
      <c r="AE347" s="2">
        <f>(Table2[[#This Row],[Close Price]]/Table2[[#This Row],[Current Week Low]])-1</f>
        <v>1.1900615348891197E-2</v>
      </c>
      <c r="AF347" s="2">
        <f>(Table2[[#This Row],[Current Week High]]/Table2[[#This Row],[Close Price]])-1</f>
        <v>1.6866502208708667E-2</v>
      </c>
      <c r="AG347" s="2">
        <f>(Table2[[#This Row],[Close Price]]/Table2[[#This Row],[Current Month Low]])-1</f>
        <v>2.3847283406754682E-2</v>
      </c>
      <c r="AH347" s="2">
        <f>(Table2[[#This Row],[Current Month High]]/Table2[[#This Row],[Close Price]])-1</f>
        <v>7.2385405312374695E-2</v>
      </c>
      <c r="AI347">
        <v>12.982617176295101</v>
      </c>
      <c r="AJ347">
        <v>39.1085750768125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7.0000000000000007E-2</v>
      </c>
      <c r="AM347" t="s">
        <v>10340</v>
      </c>
      <c r="AN347">
        <v>-3.25</v>
      </c>
      <c r="AO347" t="s">
        <v>10339</v>
      </c>
      <c r="AP347">
        <v>9.7771906305626002E-2</v>
      </c>
      <c r="AQ347">
        <f>(Table2[[#This Row],[Sharpe Ratio]]-AVERAGE(Table2[Sharpe Ratio]))/_xlfn.STDEV.P(Table2[Sharpe Ratio])</f>
        <v>0.37237435783144318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-1.2648205653030038</v>
      </c>
      <c r="AS347">
        <f>_xlfn.RANK.AVG(Table2[[#This Row],[1Y Return vs Nifty Z-Score]],Table2[1Y Return vs Nifty Z-Score])</f>
        <v>425</v>
      </c>
      <c r="AT347">
        <f>_xlfn.RANK.AVG(Table2[[#This Row],[6M Return vs Nifty Z-Score]],Table2[6M Return vs Nifty Z-Score])</f>
        <v>384</v>
      </c>
      <c r="AU347">
        <f>_xlfn.RANK.AVG(Table2[[#This Row],[Sharpe Ratio Z-Score]],Table2[Sharpe Ratio Z-Score])</f>
        <v>246</v>
      </c>
      <c r="AV347">
        <f>(Table2[[#This Row],[Rank 1Y]]+Table2[[#This Row],[Rank 6M]]+Table2[[#This Row],[Rank Sharpe]])/3</f>
        <v>351.66666666666669</v>
      </c>
    </row>
    <row r="348" spans="1:48" x14ac:dyDescent="0.3">
      <c r="A348" t="s">
        <v>628</v>
      </c>
      <c r="B348" t="s">
        <v>629</v>
      </c>
      <c r="C348" t="s">
        <v>630</v>
      </c>
      <c r="D348" t="s">
        <v>630</v>
      </c>
      <c r="E348">
        <v>29855.743829999999</v>
      </c>
      <c r="F348">
        <v>867.15</v>
      </c>
      <c r="G348">
        <v>-4.4087324962487404</v>
      </c>
      <c r="H348">
        <f>(Table2[[#This Row],[1Y Return vs Nifty]]-AVERAGE(Table2[1Y Return vs Nifty]))/_xlfn.STDEV.P(Table2[1Y Return vs Nifty])</f>
        <v>-0.57847592740267562</v>
      </c>
      <c r="I348">
        <v>4.6116627063340001</v>
      </c>
      <c r="J348">
        <f>(Table2[[#This Row],[1M Return vs Nifty]]-AVERAGE(Table2[1M Return vs Nifty]))/_xlfn.STDEV.P(Table2[1M Return vs Nifty])</f>
        <v>8.5304901104784753E-2</v>
      </c>
      <c r="K348">
        <v>8.7150339930106799</v>
      </c>
      <c r="L348">
        <f>(Table2[[#This Row],[6M Return vs Nifty]]-AVERAGE(Table2[6M Return vs Nifty]))/_xlfn.STDEV.P(Table2[6M Return vs Nifty])</f>
        <v>2.5120864345865034E-2</v>
      </c>
      <c r="M348">
        <v>-3.4134539607178498</v>
      </c>
      <c r="N348">
        <f>(Table2[[#This Row],[1W Return vs Nifty]]-AVERAGE(Table2[1W Return vs Nifty]))/_xlfn.STDEV.P(Table2[1W Return vs Nifty])</f>
        <v>-0.71050048880376626</v>
      </c>
      <c r="O348">
        <v>874.04</v>
      </c>
      <c r="P348">
        <v>865.42247127122198</v>
      </c>
      <c r="Q348">
        <v>812.76559253787195</v>
      </c>
      <c r="R348">
        <v>49.138215682410902</v>
      </c>
      <c r="S348" s="2">
        <f>(Table2[[#This Row],[Close Price]]-Table2[[#This Row],[20D EMA]])/Table2[[#This Row],[20D EMA]]</f>
        <v>-7.8829344194773533E-3</v>
      </c>
      <c r="T348" s="2">
        <f>(Table2[[#This Row],[Close Price]]-Table2[[#This Row],[50D EMA]])/Table2[[#This Row],[50D EMA]]</f>
        <v>1.9961680983860111E-3</v>
      </c>
      <c r="U348" s="2">
        <f>(Table2[[#This Row],[Close Price]]-Table2[[#This Row],[200D EMA]])/Table2[[#This Row],[200D EMA]]</f>
        <v>6.6912782678597349E-2</v>
      </c>
      <c r="V348">
        <v>1.64450933500991</v>
      </c>
      <c r="W348">
        <v>861</v>
      </c>
      <c r="X348">
        <v>875</v>
      </c>
      <c r="Y348">
        <v>852.25</v>
      </c>
      <c r="Z348">
        <v>880</v>
      </c>
      <c r="AA348">
        <v>818.7</v>
      </c>
      <c r="AB348">
        <v>1009.25</v>
      </c>
      <c r="AC348" s="2">
        <f>(Table2[[#This Row],[Close Price]]/Table2[[#This Row],[Day Low]])-1</f>
        <v>7.1428571428571175E-3</v>
      </c>
      <c r="AD348" s="2">
        <f>(Table2[[#This Row],[Day High]]/Table2[[#This Row],[Close Price]])-1</f>
        <v>9.0526437179265784E-3</v>
      </c>
      <c r="AE348" s="2">
        <f>(Table2[[#This Row],[Close Price]]/Table2[[#This Row],[Current Week Low]])-1</f>
        <v>1.7483132883543639E-2</v>
      </c>
      <c r="AF348" s="2">
        <f>(Table2[[#This Row],[Current Week High]]/Table2[[#This Row],[Close Price]])-1</f>
        <v>1.4818658824886199E-2</v>
      </c>
      <c r="AG348" s="2">
        <f>(Table2[[#This Row],[Close Price]]/Table2[[#This Row],[Current Month Low]])-1</f>
        <v>5.9179186515206927E-2</v>
      </c>
      <c r="AH348" s="2">
        <f>(Table2[[#This Row],[Current Month High]]/Table2[[#This Row],[Close Price]])-1</f>
        <v>0.16387014933979138</v>
      </c>
      <c r="AI348">
        <v>16.387014933979099</v>
      </c>
      <c r="AJ348">
        <v>25.673913043478201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-0.01</v>
      </c>
      <c r="AM348" t="s">
        <v>10339</v>
      </c>
      <c r="AN348">
        <v>0.32</v>
      </c>
      <c r="AO348" t="s">
        <v>10340</v>
      </c>
      <c r="AP348">
        <v>9.9548092749106004E-2</v>
      </c>
      <c r="AQ348">
        <f>(Table2[[#This Row],[Sharpe Ratio]]-AVERAGE(Table2[Sharpe Ratio]))/_xlfn.STDEV.P(Table2[Sharpe Ratio])</f>
        <v>0.39271038328319102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-0.78584026747260105</v>
      </c>
      <c r="AS348">
        <f>_xlfn.RANK.AVG(Table2[[#This Row],[1Y Return vs Nifty Z-Score]],Table2[1Y Return vs Nifty Z-Score])</f>
        <v>509</v>
      </c>
      <c r="AT348">
        <f>_xlfn.RANK.AVG(Table2[[#This Row],[6M Return vs Nifty Z-Score]],Table2[6M Return vs Nifty Z-Score])</f>
        <v>306</v>
      </c>
      <c r="AU348">
        <f>_xlfn.RANK.AVG(Table2[[#This Row],[Sharpe Ratio Z-Score]],Table2[Sharpe Ratio Z-Score])</f>
        <v>242</v>
      </c>
      <c r="AV348">
        <f>(Table2[[#This Row],[Rank 1Y]]+Table2[[#This Row],[Rank 6M]]+Table2[[#This Row],[Rank Sharpe]])/3</f>
        <v>352.33333333333331</v>
      </c>
    </row>
    <row r="349" spans="1:48" x14ac:dyDescent="0.3">
      <c r="A349" t="s">
        <v>1144</v>
      </c>
      <c r="B349" t="s">
        <v>1145</v>
      </c>
      <c r="C349" t="s">
        <v>10304</v>
      </c>
      <c r="D349" t="s">
        <v>1146</v>
      </c>
      <c r="E349">
        <v>10652.745470649999</v>
      </c>
      <c r="F349">
        <v>726.1</v>
      </c>
      <c r="G349">
        <v>53.801421087369</v>
      </c>
      <c r="H349">
        <f>(Table2[[#This Row],[1Y Return vs Nifty]]-AVERAGE(Table2[1Y Return vs Nifty]))/_xlfn.STDEV.P(Table2[1Y Return vs Nifty])</f>
        <v>0.30720383383184735</v>
      </c>
      <c r="I349">
        <v>17.864352695868401</v>
      </c>
      <c r="J349">
        <f>(Table2[[#This Row],[1M Return vs Nifty]]-AVERAGE(Table2[1M Return vs Nifty]))/_xlfn.STDEV.P(Table2[1M Return vs Nifty])</f>
        <v>1.2315441278206978</v>
      </c>
      <c r="K349">
        <v>23.421525465855701</v>
      </c>
      <c r="L349">
        <f>(Table2[[#This Row],[6M Return vs Nifty]]-AVERAGE(Table2[6M Return vs Nifty]))/_xlfn.STDEV.P(Table2[6M Return vs Nifty])</f>
        <v>0.52053207923806832</v>
      </c>
      <c r="M349">
        <v>0.43126924244718401</v>
      </c>
      <c r="N349">
        <f>(Table2[[#This Row],[1W Return vs Nifty]]-AVERAGE(Table2[1W Return vs Nifty]))/_xlfn.STDEV.P(Table2[1W Return vs Nifty])</f>
        <v>9.6875004267562903E-2</v>
      </c>
      <c r="O349">
        <v>689.12</v>
      </c>
      <c r="P349">
        <v>658.76184371997601</v>
      </c>
      <c r="Q349">
        <v>576.16460818001804</v>
      </c>
      <c r="R349">
        <v>65.237784287804004</v>
      </c>
      <c r="S349" s="2">
        <f>(Table2[[#This Row],[Close Price]]-Table2[[#This Row],[20D EMA]])/Table2[[#This Row],[20D EMA]]</f>
        <v>5.3662642210355264E-2</v>
      </c>
      <c r="T349" s="2">
        <f>(Table2[[#This Row],[Close Price]]-Table2[[#This Row],[50D EMA]])/Table2[[#This Row],[50D EMA]]</f>
        <v>0.10221927229386991</v>
      </c>
      <c r="U349" s="2">
        <f>(Table2[[#This Row],[Close Price]]-Table2[[#This Row],[200D EMA]])/Table2[[#This Row],[200D EMA]]</f>
        <v>0.26023013161741421</v>
      </c>
      <c r="V349">
        <v>0.70004214566866096</v>
      </c>
      <c r="W349">
        <v>711.35</v>
      </c>
      <c r="X349">
        <v>739</v>
      </c>
      <c r="Y349">
        <v>697.45</v>
      </c>
      <c r="Z349">
        <v>739</v>
      </c>
      <c r="AA349">
        <v>650.79999999999995</v>
      </c>
      <c r="AB349">
        <v>739</v>
      </c>
      <c r="AC349" s="2">
        <f>(Table2[[#This Row],[Close Price]]/Table2[[#This Row],[Day Low]])-1</f>
        <v>2.0735221761439604E-2</v>
      </c>
      <c r="AD349" s="2">
        <f>(Table2[[#This Row],[Day High]]/Table2[[#This Row],[Close Price]])-1</f>
        <v>1.7766147913510499E-2</v>
      </c>
      <c r="AE349" s="2">
        <f>(Table2[[#This Row],[Close Price]]/Table2[[#This Row],[Current Week Low]])-1</f>
        <v>4.1078213492006466E-2</v>
      </c>
      <c r="AF349" s="2">
        <f>(Table2[[#This Row],[Current Week High]]/Table2[[#This Row],[Close Price]])-1</f>
        <v>1.7766147913510499E-2</v>
      </c>
      <c r="AG349" s="2">
        <f>(Table2[[#This Row],[Close Price]]/Table2[[#This Row],[Current Month Low]])-1</f>
        <v>0.115703749231715</v>
      </c>
      <c r="AH349" s="2">
        <f>(Table2[[#This Row],[Current Month High]]/Table2[[#This Row],[Close Price]])-1</f>
        <v>1.7766147913510499E-2</v>
      </c>
      <c r="AI349">
        <v>3.6496350364963499</v>
      </c>
      <c r="AJ349">
        <v>82.574805129494493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</v>
      </c>
      <c r="AM349" t="s">
        <v>10341</v>
      </c>
      <c r="AN349">
        <v>4.93</v>
      </c>
      <c r="AO349" t="s">
        <v>10340</v>
      </c>
      <c r="AP349">
        <v>-5.5089979449069001E-2</v>
      </c>
      <c r="AQ349">
        <f>(Table2[[#This Row],[Sharpe Ratio]]-AVERAGE(Table2[Sharpe Ratio]))/_xlfn.STDEV.P(Table2[Sharpe Ratio])</f>
        <v>-1.3777815510376197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0.77837349412055679</v>
      </c>
      <c r="AS349">
        <f>_xlfn.RANK.AVG(Table2[[#This Row],[1Y Return vs Nifty Z-Score]],Table2[1Y Return vs Nifty Z-Score])</f>
        <v>210</v>
      </c>
      <c r="AT349">
        <f>_xlfn.RANK.AVG(Table2[[#This Row],[6M Return vs Nifty Z-Score]],Table2[6M Return vs Nifty Z-Score])</f>
        <v>186</v>
      </c>
      <c r="AU349">
        <f>_xlfn.RANK.AVG(Table2[[#This Row],[Sharpe Ratio Z-Score]],Table2[Sharpe Ratio Z-Score])</f>
        <v>670</v>
      </c>
      <c r="AV349">
        <f>(Table2[[#This Row],[Rank 1Y]]+Table2[[#This Row],[Rank 6M]]+Table2[[#This Row],[Rank Sharpe]])/3</f>
        <v>355.33333333333331</v>
      </c>
    </row>
    <row r="350" spans="1:48" x14ac:dyDescent="0.3">
      <c r="A350" t="s">
        <v>732</v>
      </c>
      <c r="B350" t="s">
        <v>733</v>
      </c>
      <c r="C350" t="s">
        <v>10303</v>
      </c>
      <c r="D350" t="s">
        <v>312</v>
      </c>
      <c r="E350">
        <v>22850.80721028</v>
      </c>
      <c r="F350">
        <v>373.95</v>
      </c>
      <c r="G350">
        <v>30.2945913810516</v>
      </c>
      <c r="H350">
        <f>(Table2[[#This Row],[1Y Return vs Nifty]]-AVERAGE(Table2[1Y Return vs Nifty]))/_xlfn.STDEV.P(Table2[1Y Return vs Nifty])</f>
        <v>-5.0457536907622572E-2</v>
      </c>
      <c r="I350">
        <v>-8.98154665995642</v>
      </c>
      <c r="J350">
        <f>(Table2[[#This Row],[1M Return vs Nifty]]-AVERAGE(Table2[1M Return vs Nifty]))/_xlfn.STDEV.P(Table2[1M Return vs Nifty])</f>
        <v>-1.0903862080140845</v>
      </c>
      <c r="K350">
        <v>-18.9633071832918</v>
      </c>
      <c r="L350">
        <f>(Table2[[#This Row],[6M Return vs Nifty]]-AVERAGE(Table2[6M Return vs Nifty]))/_xlfn.STDEV.P(Table2[6M Return vs Nifty])</f>
        <v>-0.90726743871553417</v>
      </c>
      <c r="M350">
        <v>-6.0429432190454104</v>
      </c>
      <c r="N350">
        <f>(Table2[[#This Row],[1W Return vs Nifty]]-AVERAGE(Table2[1W Return vs Nifty]))/_xlfn.STDEV.P(Table2[1W Return vs Nifty])</f>
        <v>-1.2626820306948197</v>
      </c>
      <c r="O350">
        <v>392.36</v>
      </c>
      <c r="P350">
        <v>411.184521862954</v>
      </c>
      <c r="Q350">
        <v>377.73999900351401</v>
      </c>
      <c r="R350">
        <v>28.053001339228601</v>
      </c>
      <c r="S350" s="2">
        <f>(Table2[[#This Row],[Close Price]]-Table2[[#This Row],[20D EMA]])/Table2[[#This Row],[20D EMA]]</f>
        <v>-4.6921194821082743E-2</v>
      </c>
      <c r="T350" s="2">
        <f>(Table2[[#This Row],[Close Price]]-Table2[[#This Row],[50D EMA]])/Table2[[#This Row],[50D EMA]]</f>
        <v>-9.0554288605649694E-2</v>
      </c>
      <c r="U350" s="2">
        <f>(Table2[[#This Row],[Close Price]]-Table2[[#This Row],[200D EMA]])/Table2[[#This Row],[200D EMA]]</f>
        <v>-1.0033353665251555E-2</v>
      </c>
      <c r="V350">
        <v>1.7696725842685099</v>
      </c>
      <c r="W350">
        <v>361.45</v>
      </c>
      <c r="X350">
        <v>375</v>
      </c>
      <c r="Y350">
        <v>361.45</v>
      </c>
      <c r="Z350">
        <v>383.1</v>
      </c>
      <c r="AA350">
        <v>356.65</v>
      </c>
      <c r="AB350">
        <v>444.9</v>
      </c>
      <c r="AC350" s="2">
        <f>(Table2[[#This Row],[Close Price]]/Table2[[#This Row],[Day Low]])-1</f>
        <v>3.4582929865818235E-2</v>
      </c>
      <c r="AD350" s="2">
        <f>(Table2[[#This Row],[Day High]]/Table2[[#This Row],[Close Price]])-1</f>
        <v>2.8078620136382515E-3</v>
      </c>
      <c r="AE350" s="2">
        <f>(Table2[[#This Row],[Close Price]]/Table2[[#This Row],[Current Week Low]])-1</f>
        <v>3.4582929865818235E-2</v>
      </c>
      <c r="AF350" s="2">
        <f>(Table2[[#This Row],[Current Week High]]/Table2[[#This Row],[Close Price]])-1</f>
        <v>2.4468511833132922E-2</v>
      </c>
      <c r="AG350" s="2">
        <f>(Table2[[#This Row],[Close Price]]/Table2[[#This Row],[Current Month Low]])-1</f>
        <v>4.8506939576615782E-2</v>
      </c>
      <c r="AH350" s="2">
        <f>(Table2[[#This Row],[Current Month High]]/Table2[[#This Row],[Close Price]])-1</f>
        <v>0.18973124749298043</v>
      </c>
      <c r="AI350">
        <v>34.296028880866402</v>
      </c>
      <c r="AJ350">
        <v>81.926538555096002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-0.22</v>
      </c>
      <c r="AM350" t="s">
        <v>10339</v>
      </c>
      <c r="AN350">
        <v>-10.45</v>
      </c>
      <c r="AO350" t="s">
        <v>10339</v>
      </c>
      <c r="AP350">
        <v>0.140976413228102</v>
      </c>
      <c r="AQ350">
        <f>(Table2[[#This Row],[Sharpe Ratio]]-AVERAGE(Table2[Sharpe Ratio]))/_xlfn.STDEV.P(Table2[Sharpe Ratio])</f>
        <v>0.86703411364191518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309</v>
      </c>
      <c r="AT350">
        <f>_xlfn.RANK.AVG(Table2[[#This Row],[6M Return vs Nifty Z-Score]],Table2[6M Return vs Nifty Z-Score])</f>
        <v>616</v>
      </c>
      <c r="AU350">
        <f>_xlfn.RANK.AVG(Table2[[#This Row],[Sharpe Ratio Z-Score]],Table2[Sharpe Ratio Z-Score])</f>
        <v>142</v>
      </c>
      <c r="AV350">
        <f>(Table2[[#This Row],[Rank 1Y]]+Table2[[#This Row],[Rank 6M]]+Table2[[#This Row],[Rank Sharpe]])/3</f>
        <v>355.66666666666669</v>
      </c>
    </row>
    <row r="351" spans="1:48" x14ac:dyDescent="0.3">
      <c r="A351" t="s">
        <v>320</v>
      </c>
      <c r="B351" t="s">
        <v>321</v>
      </c>
      <c r="C351" t="s">
        <v>10299</v>
      </c>
      <c r="D351" t="s">
        <v>285</v>
      </c>
      <c r="E351">
        <v>85291.362795309993</v>
      </c>
      <c r="F351">
        <v>867.5</v>
      </c>
      <c r="G351">
        <v>29.717437421307299</v>
      </c>
      <c r="H351">
        <f>(Table2[[#This Row],[1Y Return vs Nifty]]-AVERAGE(Table2[1Y Return vs Nifty]))/_xlfn.STDEV.P(Table2[1Y Return vs Nifty])</f>
        <v>-5.9239056106461331E-2</v>
      </c>
      <c r="I351">
        <v>-5.4286591355100304</v>
      </c>
      <c r="J351">
        <f>(Table2[[#This Row],[1M Return vs Nifty]]-AVERAGE(Table2[1M Return vs Nifty]))/_xlfn.STDEV.P(Table2[1M Return vs Nifty])</f>
        <v>-0.78309319415455481</v>
      </c>
      <c r="K351">
        <v>-10.7359367174169</v>
      </c>
      <c r="L351">
        <f>(Table2[[#This Row],[6M Return vs Nifty]]-AVERAGE(Table2[6M Return vs Nifty]))/_xlfn.STDEV.P(Table2[6M Return vs Nifty])</f>
        <v>-0.63011556973350191</v>
      </c>
      <c r="M351">
        <v>-1.06163484511713</v>
      </c>
      <c r="N351">
        <f>(Table2[[#This Row],[1W Return vs Nifty]]-AVERAGE(Table2[1W Return vs Nifty]))/_xlfn.STDEV.P(Table2[1W Return vs Nifty])</f>
        <v>-0.21662849393308559</v>
      </c>
      <c r="O351">
        <v>887.02</v>
      </c>
      <c r="P351">
        <v>885.13303929163396</v>
      </c>
      <c r="Q351">
        <v>791.48080956035994</v>
      </c>
      <c r="R351">
        <v>44.9163670118349</v>
      </c>
      <c r="S351" s="2">
        <f>(Table2[[#This Row],[Close Price]]-Table2[[#This Row],[20D EMA]])/Table2[[#This Row],[20D EMA]]</f>
        <v>-2.2006268178846003E-2</v>
      </c>
      <c r="T351" s="2">
        <f>(Table2[[#This Row],[Close Price]]-Table2[[#This Row],[50D EMA]])/Table2[[#This Row],[50D EMA]]</f>
        <v>-1.9921343469164327E-2</v>
      </c>
      <c r="U351" s="2">
        <f>(Table2[[#This Row],[Close Price]]-Table2[[#This Row],[200D EMA]])/Table2[[#This Row],[200D EMA]]</f>
        <v>9.6046789159507318E-2</v>
      </c>
      <c r="V351">
        <v>0.55178350886571204</v>
      </c>
      <c r="W351">
        <v>864.75</v>
      </c>
      <c r="X351">
        <v>881.3</v>
      </c>
      <c r="Y351">
        <v>864.75</v>
      </c>
      <c r="Z351">
        <v>888.5</v>
      </c>
      <c r="AA351">
        <v>845.9</v>
      </c>
      <c r="AB351">
        <v>934.95</v>
      </c>
      <c r="AC351" s="2">
        <f>(Table2[[#This Row],[Close Price]]/Table2[[#This Row],[Day Low]])-1</f>
        <v>3.1801098583406073E-3</v>
      </c>
      <c r="AD351" s="2">
        <f>(Table2[[#This Row],[Day High]]/Table2[[#This Row],[Close Price]])-1</f>
        <v>1.5907780979827146E-2</v>
      </c>
      <c r="AE351" s="2">
        <f>(Table2[[#This Row],[Close Price]]/Table2[[#This Row],[Current Week Low]])-1</f>
        <v>3.1801098583406073E-3</v>
      </c>
      <c r="AF351" s="2">
        <f>(Table2[[#This Row],[Current Week High]]/Table2[[#This Row],[Close Price]])-1</f>
        <v>2.420749279538903E-2</v>
      </c>
      <c r="AG351" s="2">
        <f>(Table2[[#This Row],[Close Price]]/Table2[[#This Row],[Current Month Low]])-1</f>
        <v>2.5534933207234989E-2</v>
      </c>
      <c r="AH351" s="2">
        <f>(Table2[[#This Row],[Current Month High]]/Table2[[#This Row],[Close Price]])-1</f>
        <v>7.7752161383285445E-2</v>
      </c>
      <c r="AI351">
        <v>12.9567723342939</v>
      </c>
      <c r="AJ351">
        <v>63.679245283018801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-0.04</v>
      </c>
      <c r="AM351" t="s">
        <v>10339</v>
      </c>
      <c r="AN351">
        <v>-5.33</v>
      </c>
      <c r="AO351" t="s">
        <v>10339</v>
      </c>
      <c r="AP351">
        <v>0.103626166036763</v>
      </c>
      <c r="AQ351">
        <f>(Table2[[#This Row],[Sharpe Ratio]]-AVERAGE(Table2[Sharpe Ratio]))/_xlfn.STDEV.P(Table2[Sharpe Ratio])</f>
        <v>0.43940131625157991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-1.2496749976760237</v>
      </c>
      <c r="AS351">
        <f>_xlfn.RANK.AVG(Table2[[#This Row],[1Y Return vs Nifty Z-Score]],Table2[1Y Return vs Nifty Z-Score])</f>
        <v>312</v>
      </c>
      <c r="AT351">
        <f>_xlfn.RANK.AVG(Table2[[#This Row],[6M Return vs Nifty Z-Score]],Table2[6M Return vs Nifty Z-Score])</f>
        <v>527</v>
      </c>
      <c r="AU351">
        <f>_xlfn.RANK.AVG(Table2[[#This Row],[Sharpe Ratio Z-Score]],Table2[Sharpe Ratio Z-Score])</f>
        <v>229</v>
      </c>
      <c r="AV351">
        <f>(Table2[[#This Row],[Rank 1Y]]+Table2[[#This Row],[Rank 6M]]+Table2[[#This Row],[Rank Sharpe]])/3</f>
        <v>356</v>
      </c>
    </row>
    <row r="352" spans="1:48" x14ac:dyDescent="0.3">
      <c r="A352" t="s">
        <v>340</v>
      </c>
      <c r="B352" t="s">
        <v>341</v>
      </c>
      <c r="C352" t="s">
        <v>10295</v>
      </c>
      <c r="D352" t="s">
        <v>54</v>
      </c>
      <c r="E352">
        <v>75286.523479230003</v>
      </c>
      <c r="F352">
        <v>1915.55</v>
      </c>
      <c r="G352">
        <v>24.0933420305035</v>
      </c>
      <c r="H352">
        <f>(Table2[[#This Row],[1Y Return vs Nifty]]-AVERAGE(Table2[1Y Return vs Nifty]))/_xlfn.STDEV.P(Table2[1Y Return vs Nifty])</f>
        <v>-0.14481085340007213</v>
      </c>
      <c r="I352">
        <v>2.1678006439537101</v>
      </c>
      <c r="J352">
        <f>(Table2[[#This Row],[1M Return vs Nifty]]-AVERAGE(Table2[1M Return vs Nifty]))/_xlfn.STDEV.P(Table2[1M Return vs Nifty])</f>
        <v>-0.12606732316027214</v>
      </c>
      <c r="K352">
        <v>32.346365522571503</v>
      </c>
      <c r="L352">
        <f>(Table2[[#This Row],[6M Return vs Nifty]]-AVERAGE(Table2[6M Return vs Nifty]))/_xlfn.STDEV.P(Table2[6M Return vs Nifty])</f>
        <v>0.82117930453855859</v>
      </c>
      <c r="M352">
        <v>-3.31729103679857</v>
      </c>
      <c r="N352">
        <f>(Table2[[#This Row],[1W Return vs Nifty]]-AVERAGE(Table2[1W Return vs Nifty]))/_xlfn.STDEV.P(Table2[1W Return vs Nifty])</f>
        <v>-0.69030668446159793</v>
      </c>
      <c r="O352">
        <v>1842.87</v>
      </c>
      <c r="P352">
        <v>1800.5005803809199</v>
      </c>
      <c r="Q352">
        <v>1595.8578769350399</v>
      </c>
      <c r="R352">
        <v>59.7173165300607</v>
      </c>
      <c r="S352" s="2">
        <f>(Table2[[#This Row],[Close Price]]-Table2[[#This Row],[20D EMA]])/Table2[[#This Row],[20D EMA]]</f>
        <v>3.9438484537704814E-2</v>
      </c>
      <c r="T352" s="2">
        <f>(Table2[[#This Row],[Close Price]]-Table2[[#This Row],[50D EMA]])/Table2[[#This Row],[50D EMA]]</f>
        <v>6.3898574025863283E-2</v>
      </c>
      <c r="U352" s="2">
        <f>(Table2[[#This Row],[Close Price]]-Table2[[#This Row],[200D EMA]])/Table2[[#This Row],[200D EMA]]</f>
        <v>0.20032618673973135</v>
      </c>
      <c r="V352">
        <v>1.0884097173455101</v>
      </c>
      <c r="W352">
        <v>1880</v>
      </c>
      <c r="X352">
        <v>1948.9</v>
      </c>
      <c r="Y352">
        <v>1832.25</v>
      </c>
      <c r="Z352">
        <v>1948.9</v>
      </c>
      <c r="AA352">
        <v>1670</v>
      </c>
      <c r="AB352">
        <v>1948.9</v>
      </c>
      <c r="AC352" s="2">
        <f>(Table2[[#This Row],[Close Price]]/Table2[[#This Row],[Day Low]])-1</f>
        <v>1.8909574468085166E-2</v>
      </c>
      <c r="AD352" s="2">
        <f>(Table2[[#This Row],[Day High]]/Table2[[#This Row],[Close Price]])-1</f>
        <v>1.7410143300879755E-2</v>
      </c>
      <c r="AE352" s="2">
        <f>(Table2[[#This Row],[Close Price]]/Table2[[#This Row],[Current Week Low]])-1</f>
        <v>4.5463228271251266E-2</v>
      </c>
      <c r="AF352" s="2">
        <f>(Table2[[#This Row],[Current Week High]]/Table2[[#This Row],[Close Price]])-1</f>
        <v>1.7410143300879755E-2</v>
      </c>
      <c r="AG352" s="2">
        <f>(Table2[[#This Row],[Close Price]]/Table2[[#This Row],[Current Month Low]])-1</f>
        <v>0.14703592814371258</v>
      </c>
      <c r="AH352" s="2">
        <f>(Table2[[#This Row],[Current Month High]]/Table2[[#This Row],[Close Price]])-1</f>
        <v>1.7410143300879755E-2</v>
      </c>
      <c r="AI352">
        <v>1.7410143300879699</v>
      </c>
      <c r="AJ352">
        <v>62.012094557449103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7.0000000000000007E-2</v>
      </c>
      <c r="AM352" t="s">
        <v>10340</v>
      </c>
      <c r="AN352">
        <v>2.02</v>
      </c>
      <c r="AO352" t="s">
        <v>10340</v>
      </c>
      <c r="AP352">
        <v>-1.2112166557541999E-2</v>
      </c>
      <c r="AQ352">
        <f>(Table2[[#This Row],[Sharpe Ratio]]-AVERAGE(Table2[Sharpe Ratio]))/_xlfn.STDEV.P(Table2[Sharpe Ratio])</f>
        <v>-0.88571727477269913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-1.0257228312560827</v>
      </c>
      <c r="AS352">
        <f>_xlfn.RANK.AVG(Table2[[#This Row],[1Y Return vs Nifty Z-Score]],Table2[1Y Return vs Nifty Z-Score])</f>
        <v>332</v>
      </c>
      <c r="AT352">
        <f>_xlfn.RANK.AVG(Table2[[#This Row],[6M Return vs Nifty Z-Score]],Table2[6M Return vs Nifty Z-Score])</f>
        <v>137</v>
      </c>
      <c r="AU352">
        <f>_xlfn.RANK.AVG(Table2[[#This Row],[Sharpe Ratio Z-Score]],Table2[Sharpe Ratio Z-Score])</f>
        <v>600</v>
      </c>
      <c r="AV352">
        <f>(Table2[[#This Row],[Rank 1Y]]+Table2[[#This Row],[Rank 6M]]+Table2[[#This Row],[Rank Sharpe]])/3</f>
        <v>356.33333333333331</v>
      </c>
    </row>
    <row r="353" spans="1:48" x14ac:dyDescent="0.3">
      <c r="A353" t="s">
        <v>246</v>
      </c>
      <c r="B353" t="s">
        <v>247</v>
      </c>
      <c r="C353" t="s">
        <v>10295</v>
      </c>
      <c r="D353" t="s">
        <v>248</v>
      </c>
      <c r="E353">
        <v>108806.10005150001</v>
      </c>
      <c r="F353">
        <v>9746.5</v>
      </c>
      <c r="G353">
        <v>11.476341107935101</v>
      </c>
      <c r="H353">
        <f>(Table2[[#This Row],[1Y Return vs Nifty]]-AVERAGE(Table2[1Y Return vs Nifty]))/_xlfn.STDEV.P(Table2[1Y Return vs Nifty])</f>
        <v>-0.33678118291559239</v>
      </c>
      <c r="I353">
        <v>-0.81668475222348103</v>
      </c>
      <c r="J353">
        <f>(Table2[[#This Row],[1M Return vs Nifty]]-AVERAGE(Table2[1M Return vs Nifty]))/_xlfn.STDEV.P(Table2[1M Return vs Nifty])</f>
        <v>-0.38419863351013905</v>
      </c>
      <c r="K353">
        <v>-1.6531870187306601</v>
      </c>
      <c r="L353">
        <f>(Table2[[#This Row],[6M Return vs Nifty]]-AVERAGE(Table2[6M Return vs Nifty]))/_xlfn.STDEV.P(Table2[6M Return vs Nifty])</f>
        <v>-0.32414891064989515</v>
      </c>
      <c r="M353">
        <v>3.0861495476297298</v>
      </c>
      <c r="N353">
        <f>(Table2[[#This Row],[1W Return vs Nifty]]-AVERAGE(Table2[1W Return vs Nifty]))/_xlfn.STDEV.P(Table2[1W Return vs Nifty])</f>
        <v>0.65438855782522065</v>
      </c>
      <c r="O353">
        <v>9491.4500000000007</v>
      </c>
      <c r="P353">
        <v>9238.5886623659208</v>
      </c>
      <c r="Q353">
        <v>8419.5558837878798</v>
      </c>
      <c r="R353">
        <v>66.284795010436298</v>
      </c>
      <c r="S353" s="2">
        <f>(Table2[[#This Row],[Close Price]]-Table2[[#This Row],[20D EMA]])/Table2[[#This Row],[20D EMA]]</f>
        <v>2.6871552818589283E-2</v>
      </c>
      <c r="T353" s="2">
        <f>(Table2[[#This Row],[Close Price]]-Table2[[#This Row],[50D EMA]])/Table2[[#This Row],[50D EMA]]</f>
        <v>5.4977156814340476E-2</v>
      </c>
      <c r="U353" s="2">
        <f>(Table2[[#This Row],[Close Price]]-Table2[[#This Row],[200D EMA]])/Table2[[#This Row],[200D EMA]]</f>
        <v>0.15760262590182375</v>
      </c>
      <c r="V353">
        <v>0.40082395499485901</v>
      </c>
      <c r="W353">
        <v>9674.85</v>
      </c>
      <c r="X353">
        <v>9800</v>
      </c>
      <c r="Y353">
        <v>9530.1</v>
      </c>
      <c r="Z353">
        <v>9800</v>
      </c>
      <c r="AA353">
        <v>9078.85</v>
      </c>
      <c r="AB353">
        <v>9850</v>
      </c>
      <c r="AC353" s="2">
        <f>(Table2[[#This Row],[Close Price]]/Table2[[#This Row],[Day Low]])-1</f>
        <v>7.4057995731200421E-3</v>
      </c>
      <c r="AD353" s="2">
        <f>(Table2[[#This Row],[Day High]]/Table2[[#This Row],[Close Price]])-1</f>
        <v>5.4891499512645936E-3</v>
      </c>
      <c r="AE353" s="2">
        <f>(Table2[[#This Row],[Close Price]]/Table2[[#This Row],[Current Week Low]])-1</f>
        <v>2.2707002025162293E-2</v>
      </c>
      <c r="AF353" s="2">
        <f>(Table2[[#This Row],[Current Week High]]/Table2[[#This Row],[Close Price]])-1</f>
        <v>5.4891499512645936E-3</v>
      </c>
      <c r="AG353" s="2">
        <f>(Table2[[#This Row],[Close Price]]/Table2[[#This Row],[Current Month Low]])-1</f>
        <v>7.3539049549226965E-2</v>
      </c>
      <c r="AH353" s="2">
        <f>(Table2[[#This Row],[Current Month High]]/Table2[[#This Row],[Close Price]])-1</f>
        <v>1.0619196634689354E-2</v>
      </c>
      <c r="AI353">
        <v>3.37044067101011</v>
      </c>
      <c r="AJ353">
        <v>47.052610932572897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0.15</v>
      </c>
      <c r="AM353" t="s">
        <v>10340</v>
      </c>
      <c r="AN353">
        <v>3.31</v>
      </c>
      <c r="AO353" t="s">
        <v>10340</v>
      </c>
      <c r="AP353">
        <v>9.9136259256750001E-2</v>
      </c>
      <c r="AQ353">
        <f>(Table2[[#This Row],[Sharpe Ratio]]-AVERAGE(Table2[Sharpe Ratio]))/_xlfn.STDEV.P(Table2[Sharpe Ratio])</f>
        <v>0.3879951933811529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-2.7449758692530413E-3</v>
      </c>
      <c r="AS353">
        <f>_xlfn.RANK.AVG(Table2[[#This Row],[1Y Return vs Nifty Z-Score]],Table2[1Y Return vs Nifty Z-Score])</f>
        <v>404</v>
      </c>
      <c r="AT353">
        <f>_xlfn.RANK.AVG(Table2[[#This Row],[6M Return vs Nifty Z-Score]],Table2[6M Return vs Nifty Z-Score])</f>
        <v>422</v>
      </c>
      <c r="AU353">
        <f>_xlfn.RANK.AVG(Table2[[#This Row],[Sharpe Ratio Z-Score]],Table2[Sharpe Ratio Z-Score])</f>
        <v>244</v>
      </c>
      <c r="AV353">
        <f>(Table2[[#This Row],[Rank 1Y]]+Table2[[#This Row],[Rank 6M]]+Table2[[#This Row],[Rank Sharpe]])/3</f>
        <v>356.66666666666669</v>
      </c>
    </row>
    <row r="354" spans="1:48" x14ac:dyDescent="0.3">
      <c r="A354" t="s">
        <v>442</v>
      </c>
      <c r="B354" t="s">
        <v>443</v>
      </c>
      <c r="C354" t="s">
        <v>10295</v>
      </c>
      <c r="D354" t="s">
        <v>34</v>
      </c>
      <c r="E354">
        <v>52363.426653823997</v>
      </c>
      <c r="F354">
        <v>60.7</v>
      </c>
      <c r="G354">
        <v>48.218450072876202</v>
      </c>
      <c r="H354">
        <f>(Table2[[#This Row],[1Y Return vs Nifty]]-AVERAGE(Table2[1Y Return vs Nifty]))/_xlfn.STDEV.P(Table2[1Y Return vs Nifty])</f>
        <v>0.22225775259548289</v>
      </c>
      <c r="I354">
        <v>-4.5252325378525704</v>
      </c>
      <c r="J354">
        <f>(Table2[[#This Row],[1M Return vs Nifty]]-AVERAGE(Table2[1M Return vs Nifty]))/_xlfn.STDEV.P(Table2[1M Return vs Nifty])</f>
        <v>-0.70495486861375989</v>
      </c>
      <c r="K354">
        <v>-20.131590824648299</v>
      </c>
      <c r="L354">
        <f>(Table2[[#This Row],[6M Return vs Nifty]]-AVERAGE(Table2[6M Return vs Nifty]))/_xlfn.STDEV.P(Table2[6M Return vs Nifty])</f>
        <v>-0.94662290423712414</v>
      </c>
      <c r="M354">
        <v>0.25273247252057301</v>
      </c>
      <c r="N354">
        <f>(Table2[[#This Row],[1W Return vs Nifty]]-AVERAGE(Table2[1W Return vs Nifty]))/_xlfn.STDEV.P(Table2[1W Return vs Nifty])</f>
        <v>5.9383043199417174E-2</v>
      </c>
      <c r="O354">
        <v>60.58</v>
      </c>
      <c r="P354">
        <v>61.874796123513001</v>
      </c>
      <c r="Q354">
        <v>57.390530262204699</v>
      </c>
      <c r="R354">
        <v>52.509159374483403</v>
      </c>
      <c r="S354" s="2">
        <f>(Table2[[#This Row],[Close Price]]-Table2[[#This Row],[20D EMA]])/Table2[[#This Row],[20D EMA]]</f>
        <v>1.9808517662595667E-3</v>
      </c>
      <c r="T354" s="2">
        <f>(Table2[[#This Row],[Close Price]]-Table2[[#This Row],[50D EMA]])/Table2[[#This Row],[50D EMA]]</f>
        <v>-1.8986666576935422E-2</v>
      </c>
      <c r="U354" s="2">
        <f>(Table2[[#This Row],[Close Price]]-Table2[[#This Row],[200D EMA]])/Table2[[#This Row],[200D EMA]]</f>
        <v>5.7665780794759439E-2</v>
      </c>
      <c r="V354">
        <v>0.34580577384727401</v>
      </c>
      <c r="W354">
        <v>60.21</v>
      </c>
      <c r="X354">
        <v>60.99</v>
      </c>
      <c r="Y354">
        <v>58.36</v>
      </c>
      <c r="Z354">
        <v>60.99</v>
      </c>
      <c r="AA354">
        <v>57.01</v>
      </c>
      <c r="AB354">
        <v>64.38</v>
      </c>
      <c r="AC354" s="2">
        <f>(Table2[[#This Row],[Close Price]]/Table2[[#This Row],[Day Low]])-1</f>
        <v>8.1381830260753851E-3</v>
      </c>
      <c r="AD354" s="2">
        <f>(Table2[[#This Row],[Day High]]/Table2[[#This Row],[Close Price]])-1</f>
        <v>4.7775947281714082E-3</v>
      </c>
      <c r="AE354" s="2">
        <f>(Table2[[#This Row],[Close Price]]/Table2[[#This Row],[Current Week Low]])-1</f>
        <v>4.0095956134338584E-2</v>
      </c>
      <c r="AF354" s="2">
        <f>(Table2[[#This Row],[Current Week High]]/Table2[[#This Row],[Close Price]])-1</f>
        <v>4.7775947281714082E-3</v>
      </c>
      <c r="AG354" s="2">
        <f>(Table2[[#This Row],[Close Price]]/Table2[[#This Row],[Current Month Low]])-1</f>
        <v>6.4725486756709527E-2</v>
      </c>
      <c r="AH354" s="2">
        <f>(Table2[[#This Row],[Current Month High]]/Table2[[#This Row],[Close Price]])-1</f>
        <v>6.0626029654036184E-2</v>
      </c>
      <c r="AI354">
        <v>26.688632619439801</v>
      </c>
      <c r="AJ354">
        <v>78.005865102639206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-0.09</v>
      </c>
      <c r="AM354" t="s">
        <v>10339</v>
      </c>
      <c r="AN354">
        <v>-3.07</v>
      </c>
      <c r="AO354" t="s">
        <v>10339</v>
      </c>
      <c r="AP354">
        <v>0.109177019247642</v>
      </c>
      <c r="AQ354">
        <f>(Table2[[#This Row],[Sharpe Ratio]]-AVERAGE(Table2[Sharpe Ratio]))/_xlfn.STDEV.P(Table2[Sharpe Ratio])</f>
        <v>0.50295449367263179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233</v>
      </c>
      <c r="AT354">
        <f>_xlfn.RANK.AVG(Table2[[#This Row],[6M Return vs Nifty Z-Score]],Table2[6M Return vs Nifty Z-Score])</f>
        <v>628</v>
      </c>
      <c r="AU354">
        <f>_xlfn.RANK.AVG(Table2[[#This Row],[Sharpe Ratio Z-Score]],Table2[Sharpe Ratio Z-Score])</f>
        <v>214</v>
      </c>
      <c r="AV354">
        <f>(Table2[[#This Row],[Rank 1Y]]+Table2[[#This Row],[Rank 6M]]+Table2[[#This Row],[Rank Sharpe]])/3</f>
        <v>358.33333333333331</v>
      </c>
    </row>
    <row r="355" spans="1:48" x14ac:dyDescent="0.3">
      <c r="A355" t="s">
        <v>1596</v>
      </c>
      <c r="B355" t="s">
        <v>1597</v>
      </c>
      <c r="C355" t="s">
        <v>10299</v>
      </c>
      <c r="D355" t="s">
        <v>208</v>
      </c>
      <c r="E355">
        <v>5739.7982166800002</v>
      </c>
      <c r="F355">
        <v>645.5</v>
      </c>
      <c r="G355">
        <v>48.5462190120003</v>
      </c>
      <c r="H355">
        <f>(Table2[[#This Row],[1Y Return vs Nifty]]-AVERAGE(Table2[1Y Return vs Nifty]))/_xlfn.STDEV.P(Table2[1Y Return vs Nifty])</f>
        <v>0.22724482611911681</v>
      </c>
      <c r="I355">
        <v>9.6050281546669396</v>
      </c>
      <c r="J355">
        <f>(Table2[[#This Row],[1M Return vs Nifty]]-AVERAGE(Table2[1M Return vs Nifty]))/_xlfn.STDEV.P(Table2[1M Return vs Nifty])</f>
        <v>0.51718637986321081</v>
      </c>
      <c r="K355">
        <v>9.6542589097037492</v>
      </c>
      <c r="L355">
        <f>(Table2[[#This Row],[6M Return vs Nifty]]-AVERAGE(Table2[6M Return vs Nifty]))/_xlfn.STDEV.P(Table2[6M Return vs Nifty])</f>
        <v>5.676012772116467E-2</v>
      </c>
      <c r="M355">
        <v>8.6364531207193806</v>
      </c>
      <c r="N355">
        <f>(Table2[[#This Row],[1W Return vs Nifty]]-AVERAGE(Table2[1W Return vs Nifty]))/_xlfn.STDEV.P(Table2[1W Return vs Nifty])</f>
        <v>1.8199286623325732</v>
      </c>
      <c r="O355">
        <v>605.85</v>
      </c>
      <c r="P355">
        <v>598.836711885927</v>
      </c>
      <c r="Q355">
        <v>527.60303443504495</v>
      </c>
      <c r="R355">
        <v>65.926011581934702</v>
      </c>
      <c r="S355" s="2">
        <f>(Table2[[#This Row],[Close Price]]-Table2[[#This Row],[20D EMA]])/Table2[[#This Row],[20D EMA]]</f>
        <v>6.5445242221671987E-2</v>
      </c>
      <c r="T355" s="2">
        <f>(Table2[[#This Row],[Close Price]]-Table2[[#This Row],[50D EMA]])/Table2[[#This Row],[50D EMA]]</f>
        <v>7.7923225460101608E-2</v>
      </c>
      <c r="U355" s="2">
        <f>(Table2[[#This Row],[Close Price]]-Table2[[#This Row],[200D EMA]])/Table2[[#This Row],[200D EMA]]</f>
        <v>0.22345770943337848</v>
      </c>
      <c r="V355">
        <v>0.70921420971441496</v>
      </c>
      <c r="W355">
        <v>632.95000000000005</v>
      </c>
      <c r="X355">
        <v>656.4</v>
      </c>
      <c r="Y355">
        <v>585.70000000000005</v>
      </c>
      <c r="Z355">
        <v>656.4</v>
      </c>
      <c r="AA355">
        <v>558.5</v>
      </c>
      <c r="AB355">
        <v>669.95</v>
      </c>
      <c r="AC355" s="2">
        <f>(Table2[[#This Row],[Close Price]]/Table2[[#This Row],[Day Low]])-1</f>
        <v>1.982779050477923E-2</v>
      </c>
      <c r="AD355" s="2">
        <f>(Table2[[#This Row],[Day High]]/Table2[[#This Row],[Close Price]])-1</f>
        <v>1.6886134779240836E-2</v>
      </c>
      <c r="AE355" s="2">
        <f>(Table2[[#This Row],[Close Price]]/Table2[[#This Row],[Current Week Low]])-1</f>
        <v>0.10210005122076149</v>
      </c>
      <c r="AF355" s="2">
        <f>(Table2[[#This Row],[Current Week High]]/Table2[[#This Row],[Close Price]])-1</f>
        <v>1.6886134779240836E-2</v>
      </c>
      <c r="AG355" s="2">
        <f>(Table2[[#This Row],[Close Price]]/Table2[[#This Row],[Current Month Low]])-1</f>
        <v>0.15577439570277529</v>
      </c>
      <c r="AH355" s="2">
        <f>(Table2[[#This Row],[Current Month High]]/Table2[[#This Row],[Close Price]])-1</f>
        <v>3.7877614252517455E-2</v>
      </c>
      <c r="AI355">
        <v>3.7877614252517402</v>
      </c>
      <c r="AJ355">
        <v>80.534191022234594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-0.04</v>
      </c>
      <c r="AM355" t="s">
        <v>10339</v>
      </c>
      <c r="AN355">
        <v>-0.35</v>
      </c>
      <c r="AO355" t="s">
        <v>10339</v>
      </c>
      <c r="AQ355">
        <f>(Table2[[#This Row],[Sharpe Ratio]]-AVERAGE(Table2[Sharpe Ratio]))/_xlfn.STDEV.P(Table2[Sharpe Ratio])</f>
        <v>-0.74704189624239536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1.8740780997936701</v>
      </c>
      <c r="AS355">
        <f>_xlfn.RANK.AVG(Table2[[#This Row],[1Y Return vs Nifty Z-Score]],Table2[1Y Return vs Nifty Z-Score])</f>
        <v>230</v>
      </c>
      <c r="AT355">
        <f>_xlfn.RANK.AVG(Table2[[#This Row],[6M Return vs Nifty Z-Score]],Table2[6M Return vs Nifty Z-Score])</f>
        <v>298</v>
      </c>
      <c r="AU355">
        <f>_xlfn.RANK.AVG(Table2[[#This Row],[Sharpe Ratio Z-Score]],Table2[Sharpe Ratio Z-Score])</f>
        <v>549.5</v>
      </c>
      <c r="AV355">
        <f>(Table2[[#This Row],[Rank 1Y]]+Table2[[#This Row],[Rank 6M]]+Table2[[#This Row],[Rank Sharpe]])/3</f>
        <v>359.16666666666669</v>
      </c>
    </row>
    <row r="356" spans="1:48" x14ac:dyDescent="0.3">
      <c r="A356" t="s">
        <v>664</v>
      </c>
      <c r="B356" t="s">
        <v>665</v>
      </c>
      <c r="C356" t="s">
        <v>10305</v>
      </c>
      <c r="D356" t="s">
        <v>258</v>
      </c>
      <c r="E356">
        <v>27063.700493200002</v>
      </c>
      <c r="F356">
        <v>3712.2</v>
      </c>
      <c r="G356">
        <v>-10.7246662631202</v>
      </c>
      <c r="H356">
        <f>(Table2[[#This Row],[1Y Return vs Nifty]]-AVERAGE(Table2[1Y Return vs Nifty]))/_xlfn.STDEV.P(Table2[1Y Return vs Nifty])</f>
        <v>-0.67457419147236686</v>
      </c>
      <c r="I356">
        <v>-8.4819310991024199</v>
      </c>
      <c r="J356">
        <f>(Table2[[#This Row],[1M Return vs Nifty]]-AVERAGE(Table2[1M Return vs Nifty]))/_xlfn.STDEV.P(Table2[1M Return vs Nifty])</f>
        <v>-1.0471739277463978</v>
      </c>
      <c r="K356">
        <v>19.713753912181499</v>
      </c>
      <c r="L356">
        <f>(Table2[[#This Row],[6M Return vs Nifty]]-AVERAGE(Table2[6M Return vs Nifty]))/_xlfn.STDEV.P(Table2[6M Return vs Nifty])</f>
        <v>0.39562998322555559</v>
      </c>
      <c r="M356">
        <v>-8.3790555315817006</v>
      </c>
      <c r="N356">
        <f>(Table2[[#This Row],[1W Return vs Nifty]]-AVERAGE(Table2[1W Return vs Nifty]))/_xlfn.STDEV.P(Table2[1W Return vs Nifty])</f>
        <v>-1.7532556638373324</v>
      </c>
      <c r="O356">
        <v>3911.77</v>
      </c>
      <c r="P356">
        <v>3977.9127413081001</v>
      </c>
      <c r="Q356">
        <v>3576.8583219050302</v>
      </c>
      <c r="R356">
        <v>20.639069366122701</v>
      </c>
      <c r="S356" s="2">
        <f>(Table2[[#This Row],[Close Price]]-Table2[[#This Row],[20D EMA]])/Table2[[#This Row],[20D EMA]]</f>
        <v>-5.1017825690160765E-2</v>
      </c>
      <c r="T356" s="2">
        <f>(Table2[[#This Row],[Close Price]]-Table2[[#This Row],[50D EMA]])/Table2[[#This Row],[50D EMA]]</f>
        <v>-6.6797026125998693E-2</v>
      </c>
      <c r="U356" s="2">
        <f>(Table2[[#This Row],[Close Price]]-Table2[[#This Row],[200D EMA]])/Table2[[#This Row],[200D EMA]]</f>
        <v>3.7838143396992825E-2</v>
      </c>
      <c r="V356">
        <v>0.78122901637684194</v>
      </c>
      <c r="W356">
        <v>3551.7</v>
      </c>
      <c r="X356">
        <v>3734.15</v>
      </c>
      <c r="Y356">
        <v>3551.7</v>
      </c>
      <c r="Z356">
        <v>3734.15</v>
      </c>
      <c r="AA356">
        <v>3551.7</v>
      </c>
      <c r="AB356">
        <v>4438</v>
      </c>
      <c r="AC356" s="2">
        <f>(Table2[[#This Row],[Close Price]]/Table2[[#This Row],[Day Low]])-1</f>
        <v>4.5189627502322915E-2</v>
      </c>
      <c r="AD356" s="2">
        <f>(Table2[[#This Row],[Day High]]/Table2[[#This Row],[Close Price]])-1</f>
        <v>5.9129357254459336E-3</v>
      </c>
      <c r="AE356" s="2">
        <f>(Table2[[#This Row],[Close Price]]/Table2[[#This Row],[Current Week Low]])-1</f>
        <v>4.5189627502322915E-2</v>
      </c>
      <c r="AF356" s="2">
        <f>(Table2[[#This Row],[Current Week High]]/Table2[[#This Row],[Close Price]])-1</f>
        <v>5.9129357254459336E-3</v>
      </c>
      <c r="AG356" s="2">
        <f>(Table2[[#This Row],[Close Price]]/Table2[[#This Row],[Current Month Low]])-1</f>
        <v>4.5189627502322915E-2</v>
      </c>
      <c r="AH356" s="2">
        <f>(Table2[[#This Row],[Current Month High]]/Table2[[#This Row],[Close Price]])-1</f>
        <v>0.19551748289424076</v>
      </c>
      <c r="AI356">
        <v>29.7855718980658</v>
      </c>
      <c r="AJ356">
        <v>47.046939988116399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-0.14000000000000001</v>
      </c>
      <c r="AM356" t="s">
        <v>10339</v>
      </c>
      <c r="AN356">
        <v>-13.11</v>
      </c>
      <c r="AO356" t="s">
        <v>10339</v>
      </c>
      <c r="AP356">
        <v>7.5928915820262996E-2</v>
      </c>
      <c r="AQ356">
        <f>(Table2[[#This Row],[Sharpe Ratio]]-AVERAGE(Table2[Sharpe Ratio]))/_xlfn.STDEV.P(Table2[Sharpe Ratio])</f>
        <v>0.12228821846066396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555</v>
      </c>
      <c r="AT356">
        <f>_xlfn.RANK.AVG(Table2[[#This Row],[6M Return vs Nifty Z-Score]],Table2[6M Return vs Nifty Z-Score])</f>
        <v>213</v>
      </c>
      <c r="AU356">
        <f>_xlfn.RANK.AVG(Table2[[#This Row],[Sharpe Ratio Z-Score]],Table2[Sharpe Ratio Z-Score])</f>
        <v>310</v>
      </c>
      <c r="AV356">
        <f>(Table2[[#This Row],[Rank 1Y]]+Table2[[#This Row],[Rank 6M]]+Table2[[#This Row],[Rank Sharpe]])/3</f>
        <v>359.33333333333331</v>
      </c>
    </row>
    <row r="357" spans="1:48" x14ac:dyDescent="0.3">
      <c r="A357" t="s">
        <v>672</v>
      </c>
      <c r="B357" t="s">
        <v>673</v>
      </c>
      <c r="C357" t="s">
        <v>10308</v>
      </c>
      <c r="D357" t="s">
        <v>297</v>
      </c>
      <c r="E357">
        <v>26791.647379800001</v>
      </c>
      <c r="F357">
        <v>543.75</v>
      </c>
      <c r="G357">
        <v>6.4859731051402099</v>
      </c>
      <c r="H357">
        <f>(Table2[[#This Row],[1Y Return vs Nifty]]-AVERAGE(Table2[1Y Return vs Nifty]))/_xlfn.STDEV.P(Table2[1Y Return vs Nifty])</f>
        <v>-0.41271068436998604</v>
      </c>
      <c r="I357">
        <v>7.49170792266756</v>
      </c>
      <c r="J357">
        <f>(Table2[[#This Row],[1M Return vs Nifty]]-AVERAGE(Table2[1M Return vs Nifty]))/_xlfn.STDEV.P(Table2[1M Return vs Nifty])</f>
        <v>0.33440306942261344</v>
      </c>
      <c r="K357">
        <v>32.611921924006602</v>
      </c>
      <c r="L357">
        <f>(Table2[[#This Row],[6M Return vs Nifty]]-AVERAGE(Table2[6M Return vs Nifty]))/_xlfn.STDEV.P(Table2[6M Return vs Nifty])</f>
        <v>0.83012498813007218</v>
      </c>
      <c r="M357">
        <v>-1.6543758666144299</v>
      </c>
      <c r="N357">
        <f>(Table2[[#This Row],[1W Return vs Nifty]]-AVERAGE(Table2[1W Return vs Nifty]))/_xlfn.STDEV.P(Table2[1W Return vs Nifty])</f>
        <v>-0.34110158320542239</v>
      </c>
      <c r="O357">
        <v>520.92999999999995</v>
      </c>
      <c r="P357">
        <v>499.293556735594</v>
      </c>
      <c r="Q357">
        <v>444.89234377540299</v>
      </c>
      <c r="R357">
        <v>62.597680256057799</v>
      </c>
      <c r="S357" s="2">
        <f>(Table2[[#This Row],[Close Price]]-Table2[[#This Row],[20D EMA]])/Table2[[#This Row],[20D EMA]]</f>
        <v>4.3806269556370438E-2</v>
      </c>
      <c r="T357" s="2">
        <f>(Table2[[#This Row],[Close Price]]-Table2[[#This Row],[50D EMA]])/Table2[[#This Row],[50D EMA]]</f>
        <v>8.9038688091759952E-2</v>
      </c>
      <c r="U357" s="2">
        <f>(Table2[[#This Row],[Close Price]]-Table2[[#This Row],[200D EMA]])/Table2[[#This Row],[200D EMA]]</f>
        <v>0.2222057933963992</v>
      </c>
      <c r="V357">
        <v>0.63988585386766805</v>
      </c>
      <c r="W357">
        <v>535.65</v>
      </c>
      <c r="X357">
        <v>548</v>
      </c>
      <c r="Y357">
        <v>528.29999999999995</v>
      </c>
      <c r="Z357">
        <v>548</v>
      </c>
      <c r="AA357">
        <v>488.85</v>
      </c>
      <c r="AB357">
        <v>548.95000000000005</v>
      </c>
      <c r="AC357" s="2">
        <f>(Table2[[#This Row],[Close Price]]/Table2[[#This Row],[Day Low]])-1</f>
        <v>1.5121814617754081E-2</v>
      </c>
      <c r="AD357" s="2">
        <f>(Table2[[#This Row],[Day High]]/Table2[[#This Row],[Close Price]])-1</f>
        <v>7.8160919540228857E-3</v>
      </c>
      <c r="AE357" s="2">
        <f>(Table2[[#This Row],[Close Price]]/Table2[[#This Row],[Current Week Low]])-1</f>
        <v>2.9244747302669127E-2</v>
      </c>
      <c r="AF357" s="2">
        <f>(Table2[[#This Row],[Current Week High]]/Table2[[#This Row],[Close Price]])-1</f>
        <v>7.8160919540228857E-3</v>
      </c>
      <c r="AG357" s="2">
        <f>(Table2[[#This Row],[Close Price]]/Table2[[#This Row],[Current Month Low]])-1</f>
        <v>0.11230438784903329</v>
      </c>
      <c r="AH357" s="2">
        <f>(Table2[[#This Row],[Current Month High]]/Table2[[#This Row],[Close Price]])-1</f>
        <v>9.5632183908047619E-3</v>
      </c>
      <c r="AI357">
        <v>0.95632183908047597</v>
      </c>
      <c r="AJ357">
        <v>61.782207676286802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0.11</v>
      </c>
      <c r="AM357" t="s">
        <v>10340</v>
      </c>
      <c r="AN357">
        <v>6.48</v>
      </c>
      <c r="AO357" t="s">
        <v>10340</v>
      </c>
      <c r="AP357">
        <v>4.2485208721539996E-3</v>
      </c>
      <c r="AQ357">
        <f>(Table2[[#This Row],[Sharpe Ratio]]-AVERAGE(Table2[Sharpe Ratio]))/_xlfn.STDEV.P(Table2[Sharpe Ratio])</f>
        <v>-0.6983994640779374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-0.28768367410066009</v>
      </c>
      <c r="AS357">
        <f>_xlfn.RANK.AVG(Table2[[#This Row],[1Y Return vs Nifty Z-Score]],Table2[1Y Return vs Nifty Z-Score])</f>
        <v>432</v>
      </c>
      <c r="AT357">
        <f>_xlfn.RANK.AVG(Table2[[#This Row],[6M Return vs Nifty Z-Score]],Table2[6M Return vs Nifty Z-Score])</f>
        <v>134</v>
      </c>
      <c r="AU357">
        <f>_xlfn.RANK.AVG(Table2[[#This Row],[Sharpe Ratio Z-Score]],Table2[Sharpe Ratio Z-Score])</f>
        <v>513</v>
      </c>
      <c r="AV357">
        <f>(Table2[[#This Row],[Rank 1Y]]+Table2[[#This Row],[Rank 6M]]+Table2[[#This Row],[Rank Sharpe]])/3</f>
        <v>359.66666666666669</v>
      </c>
    </row>
    <row r="358" spans="1:48" x14ac:dyDescent="0.3">
      <c r="A358" t="s">
        <v>75</v>
      </c>
      <c r="B358" t="s">
        <v>76</v>
      </c>
      <c r="C358" t="s">
        <v>10303</v>
      </c>
      <c r="D358" t="s">
        <v>77</v>
      </c>
      <c r="E358">
        <v>330520.33989856002</v>
      </c>
      <c r="F358">
        <v>5099.45</v>
      </c>
      <c r="G358">
        <v>16.0160270292468</v>
      </c>
      <c r="H358">
        <f>(Table2[[#This Row],[1Y Return vs Nifty]]-AVERAGE(Table2[1Y Return vs Nifty]))/_xlfn.STDEV.P(Table2[1Y Return vs Nifty])</f>
        <v>-0.26770890436385475</v>
      </c>
      <c r="I358">
        <v>0.77434789529854098</v>
      </c>
      <c r="J358">
        <f>(Table2[[#This Row],[1M Return vs Nifty]]-AVERAGE(Table2[1M Return vs Nifty]))/_xlfn.STDEV.P(Table2[1M Return vs Nifty])</f>
        <v>-0.24658853072982906</v>
      </c>
      <c r="K358">
        <v>20.634531117589599</v>
      </c>
      <c r="L358">
        <f>(Table2[[#This Row],[6M Return vs Nifty]]-AVERAGE(Table2[6M Return vs Nifty]))/_xlfn.STDEV.P(Table2[6M Return vs Nifty])</f>
        <v>0.42664780653294082</v>
      </c>
      <c r="M358">
        <v>0.26166548021967301</v>
      </c>
      <c r="N358">
        <f>(Table2[[#This Row],[1W Return vs Nifty]]-AVERAGE(Table2[1W Return vs Nifty]))/_xlfn.STDEV.P(Table2[1W Return vs Nifty])</f>
        <v>6.1258936759123514E-2</v>
      </c>
      <c r="O358">
        <v>4995.47</v>
      </c>
      <c r="P358">
        <v>4904.3748557137797</v>
      </c>
      <c r="Q358">
        <v>4450.2854776332097</v>
      </c>
      <c r="R358">
        <v>61.6413515131674</v>
      </c>
      <c r="S358" s="2">
        <f>(Table2[[#This Row],[Close Price]]-Table2[[#This Row],[20D EMA]])/Table2[[#This Row],[20D EMA]]</f>
        <v>2.0814858261584909E-2</v>
      </c>
      <c r="T358" s="2">
        <f>(Table2[[#This Row],[Close Price]]-Table2[[#This Row],[50D EMA]])/Table2[[#This Row],[50D EMA]]</f>
        <v>3.9775741052695095E-2</v>
      </c>
      <c r="U358" s="2">
        <f>(Table2[[#This Row],[Close Price]]-Table2[[#This Row],[200D EMA]])/Table2[[#This Row],[200D EMA]]</f>
        <v>0.1458703100350395</v>
      </c>
      <c r="V358">
        <v>0.54343904355740902</v>
      </c>
      <c r="W358">
        <v>5051.8500000000004</v>
      </c>
      <c r="X358">
        <v>5164</v>
      </c>
      <c r="Y358">
        <v>4982.05</v>
      </c>
      <c r="Z358">
        <v>5164</v>
      </c>
      <c r="AA358">
        <v>4801</v>
      </c>
      <c r="AB358">
        <v>5164</v>
      </c>
      <c r="AC358" s="2">
        <f>(Table2[[#This Row],[Close Price]]/Table2[[#This Row],[Day Low]])-1</f>
        <v>9.4222908439480779E-3</v>
      </c>
      <c r="AD358" s="2">
        <f>(Table2[[#This Row],[Day High]]/Table2[[#This Row],[Close Price]])-1</f>
        <v>1.2658227848101333E-2</v>
      </c>
      <c r="AE358" s="2">
        <f>(Table2[[#This Row],[Close Price]]/Table2[[#This Row],[Current Week Low]])-1</f>
        <v>2.3564596902881263E-2</v>
      </c>
      <c r="AF358" s="2">
        <f>(Table2[[#This Row],[Current Week High]]/Table2[[#This Row],[Close Price]])-1</f>
        <v>1.2658227848101333E-2</v>
      </c>
      <c r="AG358" s="2">
        <f>(Table2[[#This Row],[Close Price]]/Table2[[#This Row],[Current Month Low]])-1</f>
        <v>6.2164132472401601E-2</v>
      </c>
      <c r="AH358" s="2">
        <f>(Table2[[#This Row],[Current Month High]]/Table2[[#This Row],[Close Price]])-1</f>
        <v>1.2658227848101333E-2</v>
      </c>
      <c r="AI358">
        <v>2.3443704713253402</v>
      </c>
      <c r="AJ358">
        <v>44.788472458830199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0.04</v>
      </c>
      <c r="AM358" t="s">
        <v>10340</v>
      </c>
      <c r="AN358">
        <v>3.86</v>
      </c>
      <c r="AO358" t="s">
        <v>10340</v>
      </c>
      <c r="AP358">
        <v>7.5242370880099999E-3</v>
      </c>
      <c r="AQ358">
        <f>(Table2[[#This Row],[Sharpe Ratio]]-AVERAGE(Table2[Sharpe Ratio]))/_xlfn.STDEV.P(Table2[Sharpe Ratio])</f>
        <v>-0.66089492811951911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-0.68728561992113846</v>
      </c>
      <c r="AS358">
        <f>_xlfn.RANK.AVG(Table2[[#This Row],[1Y Return vs Nifty Z-Score]],Table2[1Y Return vs Nifty Z-Score])</f>
        <v>369</v>
      </c>
      <c r="AT358">
        <f>_xlfn.RANK.AVG(Table2[[#This Row],[6M Return vs Nifty Z-Score]],Table2[6M Return vs Nifty Z-Score])</f>
        <v>208</v>
      </c>
      <c r="AU358">
        <f>_xlfn.RANK.AVG(Table2[[#This Row],[Sharpe Ratio Z-Score]],Table2[Sharpe Ratio Z-Score])</f>
        <v>507</v>
      </c>
      <c r="AV358">
        <f>(Table2[[#This Row],[Rank 1Y]]+Table2[[#This Row],[Rank 6M]]+Table2[[#This Row],[Rank Sharpe]])/3</f>
        <v>361.33333333333331</v>
      </c>
    </row>
    <row r="359" spans="1:48" x14ac:dyDescent="0.3">
      <c r="A359" t="s">
        <v>96</v>
      </c>
      <c r="B359" t="s">
        <v>97</v>
      </c>
      <c r="C359" t="s">
        <v>10301</v>
      </c>
      <c r="D359" t="s">
        <v>98</v>
      </c>
      <c r="E359">
        <v>304862.89071587898</v>
      </c>
      <c r="F359">
        <v>1920.85</v>
      </c>
      <c r="G359">
        <v>60.585817685574902</v>
      </c>
      <c r="H359">
        <f>(Table2[[#This Row],[1Y Return vs Nifty]]-AVERAGE(Table2[1Y Return vs Nifty]))/_xlfn.STDEV.P(Table2[1Y Return vs Nifty])</f>
        <v>0.41042985866251175</v>
      </c>
      <c r="I359">
        <v>10.673178778011801</v>
      </c>
      <c r="J359">
        <f>(Table2[[#This Row],[1M Return vs Nifty]]-AVERAGE(Table2[1M Return vs Nifty]))/_xlfn.STDEV.P(Table2[1M Return vs Nifty])</f>
        <v>0.60957186126251939</v>
      </c>
      <c r="K359">
        <v>-11.4761183885423</v>
      </c>
      <c r="L359">
        <f>(Table2[[#This Row],[6M Return vs Nifty]]-AVERAGE(Table2[6M Return vs Nifty]))/_xlfn.STDEV.P(Table2[6M Return vs Nifty])</f>
        <v>-0.65504974941940897</v>
      </c>
      <c r="M359">
        <v>3.5667315067225802</v>
      </c>
      <c r="N359">
        <f>(Table2[[#This Row],[1W Return vs Nifty]]-AVERAGE(Table2[1W Return vs Nifty]))/_xlfn.STDEV.P(Table2[1W Return vs Nifty])</f>
        <v>0.75530872182151554</v>
      </c>
      <c r="O359">
        <v>1829.24</v>
      </c>
      <c r="P359">
        <v>1810.93963809253</v>
      </c>
      <c r="Q359">
        <v>1678.17722015495</v>
      </c>
      <c r="R359">
        <v>75.048465893000497</v>
      </c>
      <c r="S359" s="2">
        <f>(Table2[[#This Row],[Close Price]]-Table2[[#This Row],[20D EMA]])/Table2[[#This Row],[20D EMA]]</f>
        <v>5.0080907918042414E-2</v>
      </c>
      <c r="T359" s="2">
        <f>(Table2[[#This Row],[Close Price]]-Table2[[#This Row],[50D EMA]])/Table2[[#This Row],[50D EMA]]</f>
        <v>6.0692449154870196E-2</v>
      </c>
      <c r="U359" s="2">
        <f>(Table2[[#This Row],[Close Price]]-Table2[[#This Row],[200D EMA]])/Table2[[#This Row],[200D EMA]]</f>
        <v>0.14460497790730553</v>
      </c>
      <c r="V359">
        <v>0.64081402014606303</v>
      </c>
      <c r="W359">
        <v>1905</v>
      </c>
      <c r="X359">
        <v>1992.95</v>
      </c>
      <c r="Y359">
        <v>1810.2</v>
      </c>
      <c r="Z359">
        <v>1992.95</v>
      </c>
      <c r="AA359">
        <v>1667.5</v>
      </c>
      <c r="AB359">
        <v>1992.95</v>
      </c>
      <c r="AC359" s="2">
        <f>(Table2[[#This Row],[Close Price]]/Table2[[#This Row],[Day Low]])-1</f>
        <v>8.3202099737531565E-3</v>
      </c>
      <c r="AD359" s="2">
        <f>(Table2[[#This Row],[Day High]]/Table2[[#This Row],[Close Price]])-1</f>
        <v>3.7535466069708701E-2</v>
      </c>
      <c r="AE359" s="2">
        <f>(Table2[[#This Row],[Close Price]]/Table2[[#This Row],[Current Week Low]])-1</f>
        <v>6.1125842448348067E-2</v>
      </c>
      <c r="AF359" s="2">
        <f>(Table2[[#This Row],[Current Week High]]/Table2[[#This Row],[Close Price]])-1</f>
        <v>3.7535466069708701E-2</v>
      </c>
      <c r="AG359" s="2">
        <f>(Table2[[#This Row],[Close Price]]/Table2[[#This Row],[Current Month Low]])-1</f>
        <v>0.15193403298350816</v>
      </c>
      <c r="AH359" s="2">
        <f>(Table2[[#This Row],[Current Month High]]/Table2[[#This Row],[Close Price]])-1</f>
        <v>3.7535466069708701E-2</v>
      </c>
      <c r="AI359">
        <v>13.184267381627899</v>
      </c>
      <c r="AJ359">
        <v>135.528171172828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-7.0000000000000007E-2</v>
      </c>
      <c r="AM359" t="s">
        <v>10339</v>
      </c>
      <c r="AN359">
        <v>2.1</v>
      </c>
      <c r="AO359" t="s">
        <v>10340</v>
      </c>
      <c r="AP359">
        <v>6.1023978439298E-2</v>
      </c>
      <c r="AQ359">
        <f>(Table2[[#This Row],[Sharpe Ratio]]-AVERAGE(Table2[Sharpe Ratio]))/_xlfn.STDEV.P(Table2[Sharpe Ratio])</f>
        <v>-4.8362327290686347E-2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1.0718983650364513</v>
      </c>
      <c r="AS359">
        <f>_xlfn.RANK.AVG(Table2[[#This Row],[1Y Return vs Nifty Z-Score]],Table2[1Y Return vs Nifty Z-Score])</f>
        <v>189</v>
      </c>
      <c r="AT359">
        <f>_xlfn.RANK.AVG(Table2[[#This Row],[6M Return vs Nifty Z-Score]],Table2[6M Return vs Nifty Z-Score])</f>
        <v>535</v>
      </c>
      <c r="AU359">
        <f>_xlfn.RANK.AVG(Table2[[#This Row],[Sharpe Ratio Z-Score]],Table2[Sharpe Ratio Z-Score])</f>
        <v>361</v>
      </c>
      <c r="AV359">
        <f>(Table2[[#This Row],[Rank 1Y]]+Table2[[#This Row],[Rank 6M]]+Table2[[#This Row],[Rank Sharpe]])/3</f>
        <v>361.66666666666669</v>
      </c>
    </row>
    <row r="360" spans="1:48" x14ac:dyDescent="0.3">
      <c r="A360" t="s">
        <v>1337</v>
      </c>
      <c r="B360" t="s">
        <v>1338</v>
      </c>
      <c r="C360" t="s">
        <v>10307</v>
      </c>
      <c r="D360" t="s">
        <v>139</v>
      </c>
      <c r="E360">
        <v>8366.1539181089993</v>
      </c>
      <c r="F360">
        <v>131.02000000000001</v>
      </c>
      <c r="G360">
        <v>77.636922654767105</v>
      </c>
      <c r="H360">
        <f>(Table2[[#This Row],[1Y Return vs Nifty]]-AVERAGE(Table2[1Y Return vs Nifty]))/_xlfn.STDEV.P(Table2[1Y Return vs Nifty])</f>
        <v>0.6698660162429152</v>
      </c>
      <c r="I360">
        <v>1.20685040467775</v>
      </c>
      <c r="J360">
        <f>(Table2[[#This Row],[1M Return vs Nifty]]-AVERAGE(Table2[1M Return vs Nifty]))/_xlfn.STDEV.P(Table2[1M Return vs Nifty])</f>
        <v>-0.20918092953376924</v>
      </c>
      <c r="K360">
        <v>-1.6052515333489099</v>
      </c>
      <c r="L360">
        <f>(Table2[[#This Row],[6M Return vs Nifty]]-AVERAGE(Table2[6M Return vs Nifty]))/_xlfn.STDEV.P(Table2[6M Return vs Nifty])</f>
        <v>-0.32253412869505094</v>
      </c>
      <c r="M360">
        <v>-3.2065422625513</v>
      </c>
      <c r="N360">
        <f>(Table2[[#This Row],[1W Return vs Nifty]]-AVERAGE(Table2[1W Return vs Nifty]))/_xlfn.STDEV.P(Table2[1W Return vs Nifty])</f>
        <v>-0.66704991369034283</v>
      </c>
      <c r="O360">
        <v>131.57</v>
      </c>
      <c r="P360">
        <v>133.89452052162301</v>
      </c>
      <c r="Q360">
        <v>118.55954589613199</v>
      </c>
      <c r="R360">
        <v>53.522897979283698</v>
      </c>
      <c r="S360" s="2">
        <f>(Table2[[#This Row],[Close Price]]-Table2[[#This Row],[20D EMA]])/Table2[[#This Row],[20D EMA]]</f>
        <v>-4.1802842593295052E-3</v>
      </c>
      <c r="T360" s="2">
        <f>(Table2[[#This Row],[Close Price]]-Table2[[#This Row],[50D EMA]])/Table2[[#This Row],[50D EMA]]</f>
        <v>-2.1468544869681826E-2</v>
      </c>
      <c r="U360" s="2">
        <f>(Table2[[#This Row],[Close Price]]-Table2[[#This Row],[200D EMA]])/Table2[[#This Row],[200D EMA]]</f>
        <v>0.10509869964232496</v>
      </c>
      <c r="V360">
        <v>0.42830357985678702</v>
      </c>
      <c r="W360">
        <v>130.30000000000001</v>
      </c>
      <c r="X360">
        <v>132.19</v>
      </c>
      <c r="Y360">
        <v>129.30000000000001</v>
      </c>
      <c r="Z360">
        <v>133.6</v>
      </c>
      <c r="AA360">
        <v>120.5</v>
      </c>
      <c r="AB360">
        <v>137.19999999999999</v>
      </c>
      <c r="AC360" s="2">
        <f>(Table2[[#This Row],[Close Price]]/Table2[[#This Row],[Day Low]])-1</f>
        <v>5.525709900230158E-3</v>
      </c>
      <c r="AD360" s="2">
        <f>(Table2[[#This Row],[Day High]]/Table2[[#This Row],[Close Price]])-1</f>
        <v>8.9299343611661808E-3</v>
      </c>
      <c r="AE360" s="2">
        <f>(Table2[[#This Row],[Close Price]]/Table2[[#This Row],[Current Week Low]])-1</f>
        <v>1.3302397525135401E-2</v>
      </c>
      <c r="AF360" s="2">
        <f>(Table2[[#This Row],[Current Week High]]/Table2[[#This Row],[Close Price]])-1</f>
        <v>1.9691650129751048E-2</v>
      </c>
      <c r="AG360" s="2">
        <f>(Table2[[#This Row],[Close Price]]/Table2[[#This Row],[Current Month Low]])-1</f>
        <v>8.7302904564315442E-2</v>
      </c>
      <c r="AH360" s="2">
        <f>(Table2[[#This Row],[Current Month High]]/Table2[[#This Row],[Close Price]])-1</f>
        <v>4.7168371241031792E-2</v>
      </c>
      <c r="AI360">
        <v>25.446496718058299</v>
      </c>
      <c r="AJ360">
        <v>109.297124600638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-0.04</v>
      </c>
      <c r="AM360" t="s">
        <v>10339</v>
      </c>
      <c r="AN360">
        <v>-1.1499999999999999</v>
      </c>
      <c r="AO360" t="s">
        <v>10339</v>
      </c>
      <c r="AP360">
        <v>4.4342048299799997E-4</v>
      </c>
      <c r="AQ360">
        <f>(Table2[[#This Row],[Sharpe Ratio]]-AVERAGE(Table2[Sharpe Ratio]))/_xlfn.STDEV.P(Table2[Sharpe Ratio])</f>
        <v>-0.74196505858203898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142</v>
      </c>
      <c r="AT360">
        <f>_xlfn.RANK.AVG(Table2[[#This Row],[6M Return vs Nifty Z-Score]],Table2[6M Return vs Nifty Z-Score])</f>
        <v>421</v>
      </c>
      <c r="AU360">
        <f>_xlfn.RANK.AVG(Table2[[#This Row],[Sharpe Ratio Z-Score]],Table2[Sharpe Ratio Z-Score])</f>
        <v>525</v>
      </c>
      <c r="AV360">
        <f>(Table2[[#This Row],[Rank 1Y]]+Table2[[#This Row],[Rank 6M]]+Table2[[#This Row],[Rank Sharpe]])/3</f>
        <v>362.66666666666669</v>
      </c>
    </row>
    <row r="361" spans="1:48" x14ac:dyDescent="0.3">
      <c r="A361" t="s">
        <v>369</v>
      </c>
      <c r="B361" t="s">
        <v>370</v>
      </c>
      <c r="C361" t="s">
        <v>10302</v>
      </c>
      <c r="D361" t="s">
        <v>371</v>
      </c>
      <c r="E361">
        <v>65815.546179299999</v>
      </c>
      <c r="F361">
        <v>222.67</v>
      </c>
      <c r="G361">
        <v>60.183594083149501</v>
      </c>
      <c r="H361">
        <f>(Table2[[#This Row],[1Y Return vs Nifty]]-AVERAGE(Table2[1Y Return vs Nifty]))/_xlfn.STDEV.P(Table2[1Y Return vs Nifty])</f>
        <v>0.40430994173689699</v>
      </c>
      <c r="I361">
        <v>-2.2893858069563602</v>
      </c>
      <c r="J361">
        <f>(Table2[[#This Row],[1M Return vs Nifty]]-AVERAGE(Table2[1M Return vs Nifty]))/_xlfn.STDEV.P(Table2[1M Return vs Nifty])</f>
        <v>-0.51157411120514173</v>
      </c>
      <c r="K361">
        <v>-16.579917521438901</v>
      </c>
      <c r="L361">
        <f>(Table2[[#This Row],[6M Return vs Nifty]]-AVERAGE(Table2[6M Return vs Nifty]))/_xlfn.STDEV.P(Table2[6M Return vs Nifty])</f>
        <v>-0.82697922244584887</v>
      </c>
      <c r="M361">
        <v>-3.0203124753589798</v>
      </c>
      <c r="N361">
        <f>(Table2[[#This Row],[1W Return vs Nifty]]-AVERAGE(Table2[1W Return vs Nifty]))/_xlfn.STDEV.P(Table2[1W Return vs Nifty])</f>
        <v>-0.62794245177079766</v>
      </c>
      <c r="O361">
        <v>228.02</v>
      </c>
      <c r="P361">
        <v>237.21981572205999</v>
      </c>
      <c r="Q361">
        <v>220.84513550468199</v>
      </c>
      <c r="R361">
        <v>48.612894430764499</v>
      </c>
      <c r="S361" s="2">
        <f>(Table2[[#This Row],[Close Price]]-Table2[[#This Row],[20D EMA]])/Table2[[#This Row],[20D EMA]]</f>
        <v>-2.346285413560224E-2</v>
      </c>
      <c r="T361" s="2">
        <f>(Table2[[#This Row],[Close Price]]-Table2[[#This Row],[50D EMA]])/Table2[[#This Row],[50D EMA]]</f>
        <v>-6.1334740008007517E-2</v>
      </c>
      <c r="U361" s="2">
        <f>(Table2[[#This Row],[Close Price]]-Table2[[#This Row],[200D EMA]])/Table2[[#This Row],[200D EMA]]</f>
        <v>8.2630957260967537E-3</v>
      </c>
      <c r="V361">
        <v>0.96603723108937201</v>
      </c>
      <c r="W361">
        <v>222.1</v>
      </c>
      <c r="X361">
        <v>227.4</v>
      </c>
      <c r="Y361">
        <v>217.2</v>
      </c>
      <c r="Z361">
        <v>227.4</v>
      </c>
      <c r="AA361">
        <v>210.06</v>
      </c>
      <c r="AB361">
        <v>249.14</v>
      </c>
      <c r="AC361" s="2">
        <f>(Table2[[#This Row],[Close Price]]/Table2[[#This Row],[Day Low]])-1</f>
        <v>2.5664115263395182E-3</v>
      </c>
      <c r="AD361" s="2">
        <f>(Table2[[#This Row],[Day High]]/Table2[[#This Row],[Close Price]])-1</f>
        <v>2.124219697309937E-2</v>
      </c>
      <c r="AE361" s="2">
        <f>(Table2[[#This Row],[Close Price]]/Table2[[#This Row],[Current Week Low]])-1</f>
        <v>2.5184162062615201E-2</v>
      </c>
      <c r="AF361" s="2">
        <f>(Table2[[#This Row],[Current Week High]]/Table2[[#This Row],[Close Price]])-1</f>
        <v>2.124219697309937E-2</v>
      </c>
      <c r="AG361" s="2">
        <f>(Table2[[#This Row],[Close Price]]/Table2[[#This Row],[Current Month Low]])-1</f>
        <v>6.0030467485480354E-2</v>
      </c>
      <c r="AH361" s="2">
        <f>(Table2[[#This Row],[Current Month High]]/Table2[[#This Row],[Close Price]])-1</f>
        <v>0.11887546593613862</v>
      </c>
      <c r="AI361">
        <v>28.5983742758342</v>
      </c>
      <c r="AJ361">
        <v>93.038578240138705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</v>
      </c>
      <c r="AM361" t="s">
        <v>10339</v>
      </c>
      <c r="AN361">
        <v>-5.61</v>
      </c>
      <c r="AO361" t="s">
        <v>10339</v>
      </c>
      <c r="AP361">
        <v>7.7857601388737999E-2</v>
      </c>
      <c r="AQ361">
        <f>(Table2[[#This Row],[Sharpe Ratio]]-AVERAGE(Table2[Sharpe Ratio]))/_xlfn.STDEV.P(Table2[Sharpe Ratio])</f>
        <v>0.14437024647799357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191</v>
      </c>
      <c r="AT361">
        <f>_xlfn.RANK.AVG(Table2[[#This Row],[6M Return vs Nifty Z-Score]],Table2[6M Return vs Nifty Z-Score])</f>
        <v>597</v>
      </c>
      <c r="AU361">
        <f>_xlfn.RANK.AVG(Table2[[#This Row],[Sharpe Ratio Z-Score]],Table2[Sharpe Ratio Z-Score])</f>
        <v>301</v>
      </c>
      <c r="AV361">
        <f>(Table2[[#This Row],[Rank 1Y]]+Table2[[#This Row],[Rank 6M]]+Table2[[#This Row],[Rank Sharpe]])/3</f>
        <v>363</v>
      </c>
    </row>
    <row r="362" spans="1:48" x14ac:dyDescent="0.3">
      <c r="A362" t="s">
        <v>527</v>
      </c>
      <c r="B362" t="s">
        <v>528</v>
      </c>
      <c r="C362" t="s">
        <v>10308</v>
      </c>
      <c r="D362" t="s">
        <v>297</v>
      </c>
      <c r="E362">
        <v>39411.451162154997</v>
      </c>
      <c r="F362">
        <v>2953.9</v>
      </c>
      <c r="G362">
        <v>19.514981549935001</v>
      </c>
      <c r="H362">
        <f>(Table2[[#This Row],[1Y Return vs Nifty]]-AVERAGE(Table2[1Y Return vs Nifty]))/_xlfn.STDEV.P(Table2[1Y Return vs Nifty])</f>
        <v>-0.21447157352599677</v>
      </c>
      <c r="I362">
        <v>4.9580660434189499</v>
      </c>
      <c r="J362">
        <f>(Table2[[#This Row],[1M Return vs Nifty]]-AVERAGE(Table2[1M Return vs Nifty]))/_xlfn.STDEV.P(Table2[1M Return vs Nifty])</f>
        <v>0.11526569348320923</v>
      </c>
      <c r="K362">
        <v>14.643119697285499</v>
      </c>
      <c r="L362">
        <f>(Table2[[#This Row],[6M Return vs Nifty]]-AVERAGE(Table2[6M Return vs Nifty]))/_xlfn.STDEV.P(Table2[6M Return vs Nifty])</f>
        <v>0.2248177224416695</v>
      </c>
      <c r="M362">
        <v>-1.91348268798689</v>
      </c>
      <c r="N362">
        <f>(Table2[[#This Row],[1W Return vs Nifty]]-AVERAGE(Table2[1W Return vs Nifty]))/_xlfn.STDEV.P(Table2[1W Return vs Nifty])</f>
        <v>-0.39551291182630227</v>
      </c>
      <c r="O362">
        <v>2926.14</v>
      </c>
      <c r="P362">
        <v>2788.5497538309701</v>
      </c>
      <c r="Q362">
        <v>2455.7187792595901</v>
      </c>
      <c r="R362">
        <v>42.4667666693394</v>
      </c>
      <c r="S362" s="2">
        <f>(Table2[[#This Row],[Close Price]]-Table2[[#This Row],[20D EMA]])/Table2[[#This Row],[20D EMA]]</f>
        <v>9.4869008318126339E-3</v>
      </c>
      <c r="T362" s="2">
        <f>(Table2[[#This Row],[Close Price]]-Table2[[#This Row],[50D EMA]])/Table2[[#This Row],[50D EMA]]</f>
        <v>5.9296143431498131E-2</v>
      </c>
      <c r="U362" s="2">
        <f>(Table2[[#This Row],[Close Price]]-Table2[[#This Row],[200D EMA]])/Table2[[#This Row],[200D EMA]]</f>
        <v>0.20286574543792585</v>
      </c>
      <c r="V362">
        <v>0.64157114611611799</v>
      </c>
      <c r="W362">
        <v>2889</v>
      </c>
      <c r="X362">
        <v>2970</v>
      </c>
      <c r="Y362">
        <v>2850.45</v>
      </c>
      <c r="Z362">
        <v>2970</v>
      </c>
      <c r="AA362">
        <v>2818.15</v>
      </c>
      <c r="AB362">
        <v>3169</v>
      </c>
      <c r="AC362" s="2">
        <f>(Table2[[#This Row],[Close Price]]/Table2[[#This Row],[Day Low]])-1</f>
        <v>2.2464520595361748E-2</v>
      </c>
      <c r="AD362" s="2">
        <f>(Table2[[#This Row],[Day High]]/Table2[[#This Row],[Close Price]])-1</f>
        <v>5.4504214766917247E-3</v>
      </c>
      <c r="AE362" s="2">
        <f>(Table2[[#This Row],[Close Price]]/Table2[[#This Row],[Current Week Low]])-1</f>
        <v>3.6292515216895582E-2</v>
      </c>
      <c r="AF362" s="2">
        <f>(Table2[[#This Row],[Current Week High]]/Table2[[#This Row],[Close Price]])-1</f>
        <v>5.4504214766917247E-3</v>
      </c>
      <c r="AG362" s="2">
        <f>(Table2[[#This Row],[Close Price]]/Table2[[#This Row],[Current Month Low]])-1</f>
        <v>4.8169898692404622E-2</v>
      </c>
      <c r="AH362" s="2">
        <f>(Table2[[#This Row],[Current Month High]]/Table2[[#This Row],[Close Price]])-1</f>
        <v>7.2818985070584707E-2</v>
      </c>
      <c r="AI362">
        <v>7.2818985070584699</v>
      </c>
      <c r="AJ362">
        <v>53.700861149413299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0.27</v>
      </c>
      <c r="AM362" t="s">
        <v>10340</v>
      </c>
      <c r="AN362">
        <v>-4.59</v>
      </c>
      <c r="AO362" t="s">
        <v>10339</v>
      </c>
      <c r="AP362">
        <v>1.490459326773E-2</v>
      </c>
      <c r="AQ362">
        <f>(Table2[[#This Row],[Sharpe Ratio]]-AVERAGE(Table2[Sharpe Ratio]))/_xlfn.STDEV.P(Table2[Sharpe Ratio])</f>
        <v>-0.57639529033392067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-0.84629635976134088</v>
      </c>
      <c r="AS362">
        <f>_xlfn.RANK.AVG(Table2[[#This Row],[1Y Return vs Nifty Z-Score]],Table2[1Y Return vs Nifty Z-Score])</f>
        <v>346</v>
      </c>
      <c r="AT362">
        <f>_xlfn.RANK.AVG(Table2[[#This Row],[6M Return vs Nifty Z-Score]],Table2[6M Return vs Nifty Z-Score])</f>
        <v>254</v>
      </c>
      <c r="AU362">
        <f>_xlfn.RANK.AVG(Table2[[#This Row],[Sharpe Ratio Z-Score]],Table2[Sharpe Ratio Z-Score])</f>
        <v>493</v>
      </c>
      <c r="AV362">
        <f>(Table2[[#This Row],[Rank 1Y]]+Table2[[#This Row],[Rank 6M]]+Table2[[#This Row],[Rank Sharpe]])/3</f>
        <v>364.33333333333331</v>
      </c>
    </row>
    <row r="363" spans="1:48" x14ac:dyDescent="0.3">
      <c r="A363" t="s">
        <v>1279</v>
      </c>
      <c r="B363" t="s">
        <v>1280</v>
      </c>
      <c r="C363" t="s">
        <v>6499</v>
      </c>
      <c r="D363" t="s">
        <v>80</v>
      </c>
      <c r="E363">
        <v>8836.5964568710006</v>
      </c>
      <c r="F363">
        <v>224.79</v>
      </c>
      <c r="G363">
        <v>19.054090039376799</v>
      </c>
      <c r="H363">
        <f>(Table2[[#This Row],[1Y Return vs Nifty]]-AVERAGE(Table2[1Y Return vs Nifty]))/_xlfn.STDEV.P(Table2[1Y Return vs Nifty])</f>
        <v>-0.22148413504483613</v>
      </c>
      <c r="I363">
        <v>6.1383068163620198</v>
      </c>
      <c r="J363">
        <f>(Table2[[#This Row],[1M Return vs Nifty]]-AVERAGE(Table2[1M Return vs Nifty]))/_xlfn.STDEV.P(Table2[1M Return vs Nifty])</f>
        <v>0.21734597092010596</v>
      </c>
      <c r="K363">
        <v>-3.1099115419954702</v>
      </c>
      <c r="L363">
        <f>(Table2[[#This Row],[6M Return vs Nifty]]-AVERAGE(Table2[6M Return vs Nifty]))/_xlfn.STDEV.P(Table2[6M Return vs Nifty])</f>
        <v>-0.37322095935481131</v>
      </c>
      <c r="M363">
        <v>1.1099147509829499</v>
      </c>
      <c r="N363">
        <f>(Table2[[#This Row],[1W Return vs Nifty]]-AVERAGE(Table2[1W Return vs Nifty]))/_xlfn.STDEV.P(Table2[1W Return vs Nifty])</f>
        <v>0.23938766984089976</v>
      </c>
      <c r="O363">
        <v>210.61</v>
      </c>
      <c r="P363">
        <v>211.25074333986399</v>
      </c>
      <c r="Q363">
        <v>199.092208162307</v>
      </c>
      <c r="R363">
        <v>71.206652081112907</v>
      </c>
      <c r="S363" s="2">
        <f>(Table2[[#This Row],[Close Price]]-Table2[[#This Row],[20D EMA]])/Table2[[#This Row],[20D EMA]]</f>
        <v>6.7328237025782139E-2</v>
      </c>
      <c r="T363" s="2">
        <f>(Table2[[#This Row],[Close Price]]-Table2[[#This Row],[50D EMA]])/Table2[[#This Row],[50D EMA]]</f>
        <v>6.4090930266473931E-2</v>
      </c>
      <c r="U363" s="2">
        <f>(Table2[[#This Row],[Close Price]]-Table2[[#This Row],[200D EMA]])/Table2[[#This Row],[200D EMA]]</f>
        <v>0.12907482454935273</v>
      </c>
      <c r="V363">
        <v>1.0494992915585999</v>
      </c>
      <c r="W363">
        <v>217.1</v>
      </c>
      <c r="X363">
        <v>226.49</v>
      </c>
      <c r="Y363">
        <v>210.11</v>
      </c>
      <c r="Z363">
        <v>226.49</v>
      </c>
      <c r="AA363">
        <v>189.92</v>
      </c>
      <c r="AB363">
        <v>226.49</v>
      </c>
      <c r="AC363" s="2">
        <f>(Table2[[#This Row],[Close Price]]/Table2[[#This Row],[Day Low]])-1</f>
        <v>3.5421464762782184E-2</v>
      </c>
      <c r="AD363" s="2">
        <f>(Table2[[#This Row],[Day High]]/Table2[[#This Row],[Close Price]])-1</f>
        <v>7.5626139952844618E-3</v>
      </c>
      <c r="AE363" s="2">
        <f>(Table2[[#This Row],[Close Price]]/Table2[[#This Row],[Current Week Low]])-1</f>
        <v>6.9868164294893065E-2</v>
      </c>
      <c r="AF363" s="2">
        <f>(Table2[[#This Row],[Current Week High]]/Table2[[#This Row],[Close Price]])-1</f>
        <v>7.5626139952844618E-3</v>
      </c>
      <c r="AG363" s="2">
        <f>(Table2[[#This Row],[Close Price]]/Table2[[#This Row],[Current Month Low]])-1</f>
        <v>0.18360362257792762</v>
      </c>
      <c r="AH363" s="2">
        <f>(Table2[[#This Row],[Current Month High]]/Table2[[#This Row],[Close Price]])-1</f>
        <v>7.5626139952844618E-3</v>
      </c>
      <c r="AI363">
        <v>13.884069576048701</v>
      </c>
      <c r="AJ363">
        <v>52.918367346938702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-0.01</v>
      </c>
      <c r="AM363" t="s">
        <v>10339</v>
      </c>
      <c r="AN363">
        <v>8.66</v>
      </c>
      <c r="AO363" t="s">
        <v>10340</v>
      </c>
      <c r="AP363">
        <v>7.5894545602781999E-2</v>
      </c>
      <c r="AQ363">
        <f>(Table2[[#This Row],[Sharpe Ratio]]-AVERAGE(Table2[Sharpe Ratio]))/_xlfn.STDEV.P(Table2[Sharpe Ratio])</f>
        <v>0.12189470480671091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349</v>
      </c>
      <c r="AT363">
        <f>_xlfn.RANK.AVG(Table2[[#This Row],[6M Return vs Nifty Z-Score]],Table2[6M Return vs Nifty Z-Score])</f>
        <v>439</v>
      </c>
      <c r="AU363">
        <f>_xlfn.RANK.AVG(Table2[[#This Row],[Sharpe Ratio Z-Score]],Table2[Sharpe Ratio Z-Score])</f>
        <v>311</v>
      </c>
      <c r="AV363">
        <f>(Table2[[#This Row],[Rank 1Y]]+Table2[[#This Row],[Rank 6M]]+Table2[[#This Row],[Rank Sharpe]])/3</f>
        <v>366.33333333333331</v>
      </c>
    </row>
    <row r="364" spans="1:48" x14ac:dyDescent="0.3">
      <c r="A364" t="s">
        <v>1461</v>
      </c>
      <c r="B364" t="s">
        <v>1462</v>
      </c>
      <c r="C364" t="s">
        <v>10308</v>
      </c>
      <c r="D364" t="s">
        <v>394</v>
      </c>
      <c r="E364">
        <v>7020.1328139360003</v>
      </c>
      <c r="F364">
        <v>88.17</v>
      </c>
      <c r="G364">
        <v>13.348421087368999</v>
      </c>
      <c r="H364">
        <f>(Table2[[#This Row],[1Y Return vs Nifty]]-AVERAGE(Table2[1Y Return vs Nifty]))/_xlfn.STDEV.P(Table2[1Y Return vs Nifty])</f>
        <v>-0.30829709127314087</v>
      </c>
      <c r="I364">
        <v>-8.5574621495166703E-2</v>
      </c>
      <c r="J364">
        <f>(Table2[[#This Row],[1M Return vs Nifty]]-AVERAGE(Table2[1M Return vs Nifty]))/_xlfn.STDEV.P(Table2[1M Return vs Nifty])</f>
        <v>-0.32096414213125818</v>
      </c>
      <c r="K364">
        <v>1.4569559703647601</v>
      </c>
      <c r="L364">
        <f>(Table2[[#This Row],[6M Return vs Nifty]]-AVERAGE(Table2[6M Return vs Nifty]))/_xlfn.STDEV.P(Table2[6M Return vs Nifty])</f>
        <v>-0.21937886950437388</v>
      </c>
      <c r="M364">
        <v>-1.3490739374699801</v>
      </c>
      <c r="N364">
        <f>(Table2[[#This Row],[1W Return vs Nifty]]-AVERAGE(Table2[1W Return vs Nifty]))/_xlfn.STDEV.P(Table2[1W Return vs Nifty])</f>
        <v>-0.27698947875646979</v>
      </c>
      <c r="O364">
        <v>86.03</v>
      </c>
      <c r="P364">
        <v>83.5998608944289</v>
      </c>
      <c r="Q364">
        <v>75.404036851276004</v>
      </c>
      <c r="R364">
        <v>51.432989547971403</v>
      </c>
      <c r="S364" s="2">
        <f>(Table2[[#This Row],[Close Price]]-Table2[[#This Row],[20D EMA]])/Table2[[#This Row],[20D EMA]]</f>
        <v>2.4875043589445547E-2</v>
      </c>
      <c r="T364" s="2">
        <f>(Table2[[#This Row],[Close Price]]-Table2[[#This Row],[50D EMA]])/Table2[[#This Row],[50D EMA]]</f>
        <v>5.4666826675014907E-2</v>
      </c>
      <c r="U364" s="2">
        <f>(Table2[[#This Row],[Close Price]]-Table2[[#This Row],[200D EMA]])/Table2[[#This Row],[200D EMA]]</f>
        <v>0.16930079186480543</v>
      </c>
      <c r="V364">
        <v>0.54145371546960197</v>
      </c>
      <c r="W364">
        <v>86.25</v>
      </c>
      <c r="X364">
        <v>89</v>
      </c>
      <c r="Y364">
        <v>84.61</v>
      </c>
      <c r="Z364">
        <v>89</v>
      </c>
      <c r="AA364">
        <v>81.25</v>
      </c>
      <c r="AB364">
        <v>94.29</v>
      </c>
      <c r="AC364" s="2">
        <f>(Table2[[#This Row],[Close Price]]/Table2[[#This Row],[Day Low]])-1</f>
        <v>2.2260869565217334E-2</v>
      </c>
      <c r="AD364" s="2">
        <f>(Table2[[#This Row],[Day High]]/Table2[[#This Row],[Close Price]])-1</f>
        <v>9.4136327549052545E-3</v>
      </c>
      <c r="AE364" s="2">
        <f>(Table2[[#This Row],[Close Price]]/Table2[[#This Row],[Current Week Low]])-1</f>
        <v>4.2075404798487259E-2</v>
      </c>
      <c r="AF364" s="2">
        <f>(Table2[[#This Row],[Current Week High]]/Table2[[#This Row],[Close Price]])-1</f>
        <v>9.4136327549052545E-3</v>
      </c>
      <c r="AG364" s="2">
        <f>(Table2[[#This Row],[Close Price]]/Table2[[#This Row],[Current Month Low]])-1</f>
        <v>8.5169230769230886E-2</v>
      </c>
      <c r="AH364" s="2">
        <f>(Table2[[#This Row],[Current Month High]]/Table2[[#This Row],[Close Price]])-1</f>
        <v>6.9411364409663223E-2</v>
      </c>
      <c r="AI364">
        <v>11.5458772825223</v>
      </c>
      <c r="AJ364">
        <v>50.332480818414297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0.19</v>
      </c>
      <c r="AM364" t="s">
        <v>10340</v>
      </c>
      <c r="AN364">
        <v>0.1</v>
      </c>
      <c r="AO364" t="s">
        <v>10340</v>
      </c>
      <c r="AP364">
        <v>7.2987884487652005E-2</v>
      </c>
      <c r="AQ364">
        <f>(Table2[[#This Row],[Sharpe Ratio]]-AVERAGE(Table2[Sharpe Ratio]))/_xlfn.STDEV.P(Table2[Sharpe Ratio])</f>
        <v>8.8615577700505807E-2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-1.0370140039647369</v>
      </c>
      <c r="AS364">
        <f>_xlfn.RANK.AVG(Table2[[#This Row],[1Y Return vs Nifty Z-Score]],Table2[1Y Return vs Nifty Z-Score])</f>
        <v>386</v>
      </c>
      <c r="AT364">
        <f>_xlfn.RANK.AVG(Table2[[#This Row],[6M Return vs Nifty Z-Score]],Table2[6M Return vs Nifty Z-Score])</f>
        <v>389</v>
      </c>
      <c r="AU364">
        <f>_xlfn.RANK.AVG(Table2[[#This Row],[Sharpe Ratio Z-Score]],Table2[Sharpe Ratio Z-Score])</f>
        <v>324</v>
      </c>
      <c r="AV364">
        <f>(Table2[[#This Row],[Rank 1Y]]+Table2[[#This Row],[Rank 6M]]+Table2[[#This Row],[Rank Sharpe]])/3</f>
        <v>366.33333333333331</v>
      </c>
    </row>
    <row r="365" spans="1:48" x14ac:dyDescent="0.3">
      <c r="A365" t="s">
        <v>1746</v>
      </c>
      <c r="B365" t="s">
        <v>1747</v>
      </c>
      <c r="C365" t="s">
        <v>10297</v>
      </c>
      <c r="D365" t="s">
        <v>268</v>
      </c>
      <c r="E365">
        <v>4533.5100071300003</v>
      </c>
      <c r="F365">
        <v>242.45</v>
      </c>
      <c r="G365">
        <v>-10.682787215792899</v>
      </c>
      <c r="H365">
        <f>(Table2[[#This Row],[1Y Return vs Nifty]]-AVERAGE(Table2[1Y Return vs Nifty]))/_xlfn.STDEV.P(Table2[1Y Return vs Nifty])</f>
        <v>-0.67393699293647413</v>
      </c>
      <c r="I365">
        <v>-2.1739904866761801</v>
      </c>
      <c r="J365">
        <f>(Table2[[#This Row],[1M Return vs Nifty]]-AVERAGE(Table2[1M Return vs Nifty]))/_xlfn.STDEV.P(Table2[1M Return vs Nifty])</f>
        <v>-0.50159344744638468</v>
      </c>
      <c r="K365">
        <v>-4.6987131732860004</v>
      </c>
      <c r="L365">
        <f>(Table2[[#This Row],[6M Return vs Nifty]]-AVERAGE(Table2[6M Return vs Nifty]))/_xlfn.STDEV.P(Table2[6M Return vs Nifty])</f>
        <v>-0.42674223244933046</v>
      </c>
      <c r="M365">
        <v>-6.2246919673127898</v>
      </c>
      <c r="N365">
        <f>(Table2[[#This Row],[1W Return vs Nifty]]-AVERAGE(Table2[1W Return vs Nifty]))/_xlfn.STDEV.P(Table2[1W Return vs Nifty])</f>
        <v>-1.3008484935306031</v>
      </c>
      <c r="O365">
        <v>239.73</v>
      </c>
      <c r="P365">
        <v>241.65180450403301</v>
      </c>
      <c r="Q365">
        <v>228.18884329487599</v>
      </c>
      <c r="R365">
        <v>45.8527510280448</v>
      </c>
      <c r="S365" s="2">
        <f>(Table2[[#This Row],[Close Price]]-Table2[[#This Row],[20D EMA]])/Table2[[#This Row],[20D EMA]]</f>
        <v>1.1346097693238221E-2</v>
      </c>
      <c r="T365" s="2">
        <f>(Table2[[#This Row],[Close Price]]-Table2[[#This Row],[50D EMA]])/Table2[[#This Row],[50D EMA]]</f>
        <v>3.3030810492195514E-3</v>
      </c>
      <c r="U365" s="2">
        <f>(Table2[[#This Row],[Close Price]]-Table2[[#This Row],[200D EMA]])/Table2[[#This Row],[200D EMA]]</f>
        <v>6.2497169007930328E-2</v>
      </c>
      <c r="V365">
        <v>1.00888295146185</v>
      </c>
      <c r="W365">
        <v>235.15</v>
      </c>
      <c r="X365">
        <v>248.85</v>
      </c>
      <c r="Y365">
        <v>225.7</v>
      </c>
      <c r="Z365">
        <v>248.85</v>
      </c>
      <c r="AA365">
        <v>224.25</v>
      </c>
      <c r="AB365">
        <v>260.39999999999998</v>
      </c>
      <c r="AC365" s="2">
        <f>(Table2[[#This Row],[Close Price]]/Table2[[#This Row],[Day Low]])-1</f>
        <v>3.1044014458855962E-2</v>
      </c>
      <c r="AD365" s="2">
        <f>(Table2[[#This Row],[Day High]]/Table2[[#This Row],[Close Price]])-1</f>
        <v>2.6397195297999554E-2</v>
      </c>
      <c r="AE365" s="2">
        <f>(Table2[[#This Row],[Close Price]]/Table2[[#This Row],[Current Week Low]])-1</f>
        <v>7.4213557820115295E-2</v>
      </c>
      <c r="AF365" s="2">
        <f>(Table2[[#This Row],[Current Week High]]/Table2[[#This Row],[Close Price]])-1</f>
        <v>2.6397195297999554E-2</v>
      </c>
      <c r="AG365" s="2">
        <f>(Table2[[#This Row],[Close Price]]/Table2[[#This Row],[Current Month Low]])-1</f>
        <v>8.1159420289855122E-2</v>
      </c>
      <c r="AH365" s="2">
        <f>(Table2[[#This Row],[Current Month High]]/Table2[[#This Row],[Close Price]])-1</f>
        <v>7.403588368735825E-2</v>
      </c>
      <c r="AI365">
        <v>20.189729841204301</v>
      </c>
      <c r="AJ365">
        <v>36.977401129943502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-7.0000000000000007E-2</v>
      </c>
      <c r="AM365" t="s">
        <v>10339</v>
      </c>
      <c r="AN365">
        <v>-3.17</v>
      </c>
      <c r="AO365" t="s">
        <v>10339</v>
      </c>
      <c r="AP365">
        <v>0.16956651252486801</v>
      </c>
      <c r="AQ365">
        <f>(Table2[[#This Row],[Sharpe Ratio]]-AVERAGE(Table2[Sharpe Ratio]))/_xlfn.STDEV.P(Table2[Sharpe Ratio])</f>
        <v>1.1943696752330193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554</v>
      </c>
      <c r="AT365">
        <f>_xlfn.RANK.AVG(Table2[[#This Row],[6M Return vs Nifty Z-Score]],Table2[6M Return vs Nifty Z-Score])</f>
        <v>459</v>
      </c>
      <c r="AU365">
        <f>_xlfn.RANK.AVG(Table2[[#This Row],[Sharpe Ratio Z-Score]],Table2[Sharpe Ratio Z-Score])</f>
        <v>89</v>
      </c>
      <c r="AV365">
        <f>(Table2[[#This Row],[Rank 1Y]]+Table2[[#This Row],[Rank 6M]]+Table2[[#This Row],[Rank Sharpe]])/3</f>
        <v>367.33333333333331</v>
      </c>
    </row>
    <row r="366" spans="1:48" x14ac:dyDescent="0.3">
      <c r="A366" t="s">
        <v>484</v>
      </c>
      <c r="B366" t="s">
        <v>485</v>
      </c>
      <c r="C366" t="s">
        <v>10305</v>
      </c>
      <c r="D366" t="s">
        <v>258</v>
      </c>
      <c r="E366">
        <v>42707.791934150002</v>
      </c>
      <c r="F366">
        <v>4448.95</v>
      </c>
      <c r="G366">
        <v>-4.4720171268622897</v>
      </c>
      <c r="H366">
        <f>(Table2[[#This Row],[1Y Return vs Nifty]]-AVERAGE(Table2[1Y Return vs Nifty]))/_xlfn.STDEV.P(Table2[1Y Return vs Nifty])</f>
        <v>-0.57943881640194816</v>
      </c>
      <c r="I366">
        <v>4.0813401836798802</v>
      </c>
      <c r="J366">
        <f>(Table2[[#This Row],[1M Return vs Nifty]]-AVERAGE(Table2[1M Return vs Nifty]))/_xlfn.STDEV.P(Table2[1M Return vs Nifty])</f>
        <v>3.943674311141674E-2</v>
      </c>
      <c r="K366">
        <v>4.8377513074406</v>
      </c>
      <c r="L366">
        <f>(Table2[[#This Row],[6M Return vs Nifty]]-AVERAGE(Table2[6M Return vs Nifty]))/_xlfn.STDEV.P(Table2[6M Return vs Nifty])</f>
        <v>-0.1054914798210325</v>
      </c>
      <c r="M366">
        <v>-4.30200031403806</v>
      </c>
      <c r="N366">
        <f>(Table2[[#This Row],[1W Return vs Nifty]]-AVERAGE(Table2[1W Return vs Nifty]))/_xlfn.STDEV.P(Table2[1W Return vs Nifty])</f>
        <v>-0.89709143754568599</v>
      </c>
      <c r="O366">
        <v>4501.18</v>
      </c>
      <c r="P366">
        <v>4329.5074222642497</v>
      </c>
      <c r="Q366">
        <v>3916.7839876959301</v>
      </c>
      <c r="R366">
        <v>48.539195365725803</v>
      </c>
      <c r="S366" s="2">
        <f>(Table2[[#This Row],[Close Price]]-Table2[[#This Row],[20D EMA]])/Table2[[#This Row],[20D EMA]]</f>
        <v>-1.1603623938611756E-2</v>
      </c>
      <c r="T366" s="2">
        <f>(Table2[[#This Row],[Close Price]]-Table2[[#This Row],[50D EMA]])/Table2[[#This Row],[50D EMA]]</f>
        <v>2.7588029326736645E-2</v>
      </c>
      <c r="U366" s="2">
        <f>(Table2[[#This Row],[Close Price]]-Table2[[#This Row],[200D EMA]])/Table2[[#This Row],[200D EMA]]</f>
        <v>0.13586810351957124</v>
      </c>
      <c r="V366">
        <v>1.33719580722597</v>
      </c>
      <c r="W366">
        <v>4430</v>
      </c>
      <c r="X366">
        <v>4527.8500000000004</v>
      </c>
      <c r="Y366">
        <v>4430</v>
      </c>
      <c r="Z366">
        <v>4641.25</v>
      </c>
      <c r="AA366">
        <v>4295</v>
      </c>
      <c r="AB366">
        <v>4949.95</v>
      </c>
      <c r="AC366" s="2">
        <f>(Table2[[#This Row],[Close Price]]/Table2[[#This Row],[Day Low]])-1</f>
        <v>4.2776523702030556E-3</v>
      </c>
      <c r="AD366" s="2">
        <f>(Table2[[#This Row],[Day High]]/Table2[[#This Row],[Close Price]])-1</f>
        <v>1.773452162869904E-2</v>
      </c>
      <c r="AE366" s="2">
        <f>(Table2[[#This Row],[Close Price]]/Table2[[#This Row],[Current Week Low]])-1</f>
        <v>4.2776523702030556E-3</v>
      </c>
      <c r="AF366" s="2">
        <f>(Table2[[#This Row],[Current Week High]]/Table2[[#This Row],[Close Price]])-1</f>
        <v>4.3223681992380358E-2</v>
      </c>
      <c r="AG366" s="2">
        <f>(Table2[[#This Row],[Close Price]]/Table2[[#This Row],[Current Month Low]])-1</f>
        <v>3.5844004656577333E-2</v>
      </c>
      <c r="AH366" s="2">
        <f>(Table2[[#This Row],[Current Month High]]/Table2[[#This Row],[Close Price]])-1</f>
        <v>0.11261084076017935</v>
      </c>
      <c r="AI366">
        <v>11.2610840760179</v>
      </c>
      <c r="AJ366">
        <v>33.200101794883302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0.11</v>
      </c>
      <c r="AM366" t="s">
        <v>10340</v>
      </c>
      <c r="AN366">
        <v>-1.1100000000000001</v>
      </c>
      <c r="AO366" t="s">
        <v>10339</v>
      </c>
      <c r="AP366">
        <v>9.6479610282450001E-2</v>
      </c>
      <c r="AQ366">
        <f>(Table2[[#This Row],[Sharpe Ratio]]-AVERAGE(Table2[Sharpe Ratio]))/_xlfn.STDEV.P(Table2[Sharpe Ratio])</f>
        <v>0.35757852098955728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-1.1850064696676927</v>
      </c>
      <c r="AS366">
        <f>_xlfn.RANK.AVG(Table2[[#This Row],[1Y Return vs Nifty Z-Score]],Table2[1Y Return vs Nifty Z-Score])</f>
        <v>511</v>
      </c>
      <c r="AT366">
        <f>_xlfn.RANK.AVG(Table2[[#This Row],[6M Return vs Nifty Z-Score]],Table2[6M Return vs Nifty Z-Score])</f>
        <v>343</v>
      </c>
      <c r="AU366">
        <f>_xlfn.RANK.AVG(Table2[[#This Row],[Sharpe Ratio Z-Score]],Table2[Sharpe Ratio Z-Score])</f>
        <v>249</v>
      </c>
      <c r="AV366">
        <f>(Table2[[#This Row],[Rank 1Y]]+Table2[[#This Row],[Rank 6M]]+Table2[[#This Row],[Rank Sharpe]])/3</f>
        <v>367.66666666666669</v>
      </c>
    </row>
    <row r="367" spans="1:48" x14ac:dyDescent="0.3">
      <c r="A367" t="s">
        <v>1535</v>
      </c>
      <c r="B367" t="s">
        <v>1536</v>
      </c>
      <c r="C367" t="s">
        <v>10303</v>
      </c>
      <c r="D367" t="s">
        <v>630</v>
      </c>
      <c r="E367">
        <v>6493.8178987499996</v>
      </c>
      <c r="F367">
        <v>498.15</v>
      </c>
      <c r="G367">
        <v>35.604289939828</v>
      </c>
      <c r="H367">
        <f>(Table2[[#This Row],[1Y Return vs Nifty]]-AVERAGE(Table2[1Y Return vs Nifty]))/_xlfn.STDEV.P(Table2[1Y Return vs Nifty])</f>
        <v>3.033064629153439E-2</v>
      </c>
      <c r="I367">
        <v>2.52768034949188</v>
      </c>
      <c r="J367">
        <f>(Table2[[#This Row],[1M Return vs Nifty]]-AVERAGE(Table2[1M Return vs Nifty]))/_xlfn.STDEV.P(Table2[1M Return vs Nifty])</f>
        <v>-9.4940945367342655E-2</v>
      </c>
      <c r="K367">
        <v>-4.1466344071992296</v>
      </c>
      <c r="L367">
        <f>(Table2[[#This Row],[6M Return vs Nifty]]-AVERAGE(Table2[6M Return vs Nifty]))/_xlfn.STDEV.P(Table2[6M Return vs Nifty])</f>
        <v>-0.40814459393519176</v>
      </c>
      <c r="M367">
        <v>2.5606389415567601</v>
      </c>
      <c r="N367">
        <f>(Table2[[#This Row],[1W Return vs Nifty]]-AVERAGE(Table2[1W Return vs Nifty]))/_xlfn.STDEV.P(Table2[1W Return vs Nifty])</f>
        <v>0.54403356937166969</v>
      </c>
      <c r="O367">
        <v>486.33</v>
      </c>
      <c r="P367">
        <v>487.89900648523002</v>
      </c>
      <c r="Q367">
        <v>451.47515708380399</v>
      </c>
      <c r="R367">
        <v>55.303290966089001</v>
      </c>
      <c r="S367" s="2">
        <f>(Table2[[#This Row],[Close Price]]-Table2[[#This Row],[20D EMA]])/Table2[[#This Row],[20D EMA]]</f>
        <v>2.430448460921595E-2</v>
      </c>
      <c r="T367" s="2">
        <f>(Table2[[#This Row],[Close Price]]-Table2[[#This Row],[50D EMA]])/Table2[[#This Row],[50D EMA]]</f>
        <v>2.1010482453360527E-2</v>
      </c>
      <c r="U367" s="2">
        <f>(Table2[[#This Row],[Close Price]]-Table2[[#This Row],[200D EMA]])/Table2[[#This Row],[200D EMA]]</f>
        <v>0.10338297065486612</v>
      </c>
      <c r="V367">
        <v>0.77302989442369496</v>
      </c>
      <c r="W367">
        <v>487.5</v>
      </c>
      <c r="X367">
        <v>499.3</v>
      </c>
      <c r="Y367">
        <v>472.15</v>
      </c>
      <c r="Z367">
        <v>499.3</v>
      </c>
      <c r="AA367">
        <v>457.05</v>
      </c>
      <c r="AB367">
        <v>528</v>
      </c>
      <c r="AC367" s="2">
        <f>(Table2[[#This Row],[Close Price]]/Table2[[#This Row],[Day Low]])-1</f>
        <v>2.1846153846153848E-2</v>
      </c>
      <c r="AD367" s="2">
        <f>(Table2[[#This Row],[Day High]]/Table2[[#This Row],[Close Price]])-1</f>
        <v>2.3085416039345663E-3</v>
      </c>
      <c r="AE367" s="2">
        <f>(Table2[[#This Row],[Close Price]]/Table2[[#This Row],[Current Week Low]])-1</f>
        <v>5.5067245578735546E-2</v>
      </c>
      <c r="AF367" s="2">
        <f>(Table2[[#This Row],[Current Week High]]/Table2[[#This Row],[Close Price]])-1</f>
        <v>2.3085416039345663E-3</v>
      </c>
      <c r="AG367" s="2">
        <f>(Table2[[#This Row],[Close Price]]/Table2[[#This Row],[Current Month Low]])-1</f>
        <v>8.9924515917295667E-2</v>
      </c>
      <c r="AH367" s="2">
        <f>(Table2[[#This Row],[Current Month High]]/Table2[[#This Row],[Close Price]])-1</f>
        <v>5.9921710328214361E-2</v>
      </c>
      <c r="AI367">
        <v>12.3757904245709</v>
      </c>
      <c r="AJ367">
        <v>67.276695768972402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0</v>
      </c>
      <c r="AM367" t="s">
        <v>10341</v>
      </c>
      <c r="AN367">
        <v>-1.1399999999999999</v>
      </c>
      <c r="AO367" t="s">
        <v>10339</v>
      </c>
      <c r="AP367">
        <v>5.5632300909897001E-2</v>
      </c>
      <c r="AQ367">
        <f>(Table2[[#This Row],[Sharpe Ratio]]-AVERAGE(Table2[Sharpe Ratio]))/_xlfn.STDEV.P(Table2[Sharpe Ratio])</f>
        <v>-0.11009306049608829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278</v>
      </c>
      <c r="AT367">
        <f>_xlfn.RANK.AVG(Table2[[#This Row],[6M Return vs Nifty Z-Score]],Table2[6M Return vs Nifty Z-Score])</f>
        <v>453</v>
      </c>
      <c r="AU367">
        <f>_xlfn.RANK.AVG(Table2[[#This Row],[Sharpe Ratio Z-Score]],Table2[Sharpe Ratio Z-Score])</f>
        <v>372</v>
      </c>
      <c r="AV367">
        <f>(Table2[[#This Row],[Rank 1Y]]+Table2[[#This Row],[Rank 6M]]+Table2[[#This Row],[Rank Sharpe]])/3</f>
        <v>367.66666666666669</v>
      </c>
    </row>
    <row r="368" spans="1:48" x14ac:dyDescent="0.3">
      <c r="A368" t="s">
        <v>32</v>
      </c>
      <c r="B368" t="s">
        <v>33</v>
      </c>
      <c r="C368" t="s">
        <v>10295</v>
      </c>
      <c r="D368" t="s">
        <v>34</v>
      </c>
      <c r="E368">
        <v>732085.95796101994</v>
      </c>
      <c r="F368">
        <v>815.55</v>
      </c>
      <c r="G368">
        <v>14.929910679812499</v>
      </c>
      <c r="H368">
        <f>(Table2[[#This Row],[1Y Return vs Nifty]]-AVERAGE(Table2[1Y Return vs Nifty]))/_xlfn.STDEV.P(Table2[1Y Return vs Nifty])</f>
        <v>-0.28423439364396902</v>
      </c>
      <c r="I368">
        <v>-7.9076577562142996</v>
      </c>
      <c r="J368">
        <f>(Table2[[#This Row],[1M Return vs Nifty]]-AVERAGE(Table2[1M Return vs Nifty]))/_xlfn.STDEV.P(Table2[1M Return vs Nifty])</f>
        <v>-0.997504416651257</v>
      </c>
      <c r="K368">
        <v>-6.6011294518332999</v>
      </c>
      <c r="L368">
        <f>(Table2[[#This Row],[6M Return vs Nifty]]-AVERAGE(Table2[6M Return vs Nifty]))/_xlfn.STDEV.P(Table2[6M Return vs Nifty])</f>
        <v>-0.49082810646802982</v>
      </c>
      <c r="M368">
        <v>-0.40843253916268601</v>
      </c>
      <c r="N368">
        <f>(Table2[[#This Row],[1W Return vs Nifty]]-AVERAGE(Table2[1W Return vs Nifty]))/_xlfn.STDEV.P(Table2[1W Return vs Nifty])</f>
        <v>-7.9458792506685999E-2</v>
      </c>
      <c r="O368">
        <v>826.47</v>
      </c>
      <c r="P368">
        <v>832.12211380129702</v>
      </c>
      <c r="Q368">
        <v>757.02117327415999</v>
      </c>
      <c r="R368">
        <v>48.658875819636002</v>
      </c>
      <c r="S368" s="2">
        <f>(Table2[[#This Row],[Close Price]]-Table2[[#This Row],[20D EMA]])/Table2[[#This Row],[20D EMA]]</f>
        <v>-1.3212820792043356E-2</v>
      </c>
      <c r="T368" s="2">
        <f>(Table2[[#This Row],[Close Price]]-Table2[[#This Row],[50D EMA]])/Table2[[#This Row],[50D EMA]]</f>
        <v>-1.9915482987938389E-2</v>
      </c>
      <c r="U368" s="2">
        <f>(Table2[[#This Row],[Close Price]]-Table2[[#This Row],[200D EMA]])/Table2[[#This Row],[200D EMA]]</f>
        <v>7.7314649566140176E-2</v>
      </c>
      <c r="V368">
        <v>0.69969157442464103</v>
      </c>
      <c r="W368">
        <v>811.2</v>
      </c>
      <c r="X368">
        <v>821</v>
      </c>
      <c r="Y368">
        <v>811.2</v>
      </c>
      <c r="Z368">
        <v>825.4</v>
      </c>
      <c r="AA368">
        <v>795.05</v>
      </c>
      <c r="AB368">
        <v>881.4</v>
      </c>
      <c r="AC368" s="2">
        <f>(Table2[[#This Row],[Close Price]]/Table2[[#This Row],[Day Low]])-1</f>
        <v>5.3624260355027431E-3</v>
      </c>
      <c r="AD368" s="2">
        <f>(Table2[[#This Row],[Day High]]/Table2[[#This Row],[Close Price]])-1</f>
        <v>6.6826068297467511E-3</v>
      </c>
      <c r="AE368" s="2">
        <f>(Table2[[#This Row],[Close Price]]/Table2[[#This Row],[Current Week Low]])-1</f>
        <v>5.3624260355027431E-3</v>
      </c>
      <c r="AF368" s="2">
        <f>(Table2[[#This Row],[Current Week High]]/Table2[[#This Row],[Close Price]])-1</f>
        <v>1.207773894917552E-2</v>
      </c>
      <c r="AG368" s="2">
        <f>(Table2[[#This Row],[Close Price]]/Table2[[#This Row],[Current Month Low]])-1</f>
        <v>2.5784541852713616E-2</v>
      </c>
      <c r="AH368" s="2">
        <f>(Table2[[#This Row],[Current Month High]]/Table2[[#This Row],[Close Price]])-1</f>
        <v>8.0743056832812243E-2</v>
      </c>
      <c r="AI368">
        <v>11.8263748390656</v>
      </c>
      <c r="AJ368">
        <v>50.138070692194297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-0.05</v>
      </c>
      <c r="AM368" t="s">
        <v>10339</v>
      </c>
      <c r="AN368">
        <v>-3.81</v>
      </c>
      <c r="AO368" t="s">
        <v>10339</v>
      </c>
      <c r="AP368">
        <v>9.4254710354788995E-2</v>
      </c>
      <c r="AQ368">
        <f>(Table2[[#This Row],[Sharpe Ratio]]-AVERAGE(Table2[Sharpe Ratio]))/_xlfn.STDEV.P(Table2[Sharpe Ratio])</f>
        <v>0.3321050569156741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378</v>
      </c>
      <c r="AT368">
        <f>_xlfn.RANK.AVG(Table2[[#This Row],[6M Return vs Nifty Z-Score]],Table2[6M Return vs Nifty Z-Score])</f>
        <v>476</v>
      </c>
      <c r="AU368">
        <f>_xlfn.RANK.AVG(Table2[[#This Row],[Sharpe Ratio Z-Score]],Table2[Sharpe Ratio Z-Score])</f>
        <v>255</v>
      </c>
      <c r="AV368">
        <f>(Table2[[#This Row],[Rank 1Y]]+Table2[[#This Row],[Rank 6M]]+Table2[[#This Row],[Rank Sharpe]])/3</f>
        <v>369.66666666666669</v>
      </c>
    </row>
    <row r="369" spans="1:48" x14ac:dyDescent="0.3">
      <c r="A369" t="s">
        <v>941</v>
      </c>
      <c r="B369" t="s">
        <v>942</v>
      </c>
      <c r="C369" t="s">
        <v>10300</v>
      </c>
      <c r="D369" t="s">
        <v>203</v>
      </c>
      <c r="E369">
        <v>15695.101395014901</v>
      </c>
      <c r="F369">
        <v>657.05</v>
      </c>
      <c r="G369">
        <v>5.3902784617612198</v>
      </c>
      <c r="H369">
        <f>(Table2[[#This Row],[1Y Return vs Nifty]]-AVERAGE(Table2[1Y Return vs Nifty]))/_xlfn.STDEV.P(Table2[1Y Return vs Nifty])</f>
        <v>-0.42938190941219173</v>
      </c>
      <c r="I369">
        <v>5.04192092721616</v>
      </c>
      <c r="J369">
        <f>(Table2[[#This Row],[1M Return vs Nifty]]-AVERAGE(Table2[1M Return vs Nifty]))/_xlfn.STDEV.P(Table2[1M Return vs Nifty])</f>
        <v>0.12251839140611927</v>
      </c>
      <c r="K369">
        <v>11.4157934530147</v>
      </c>
      <c r="L369">
        <f>(Table2[[#This Row],[6M Return vs Nifty]]-AVERAGE(Table2[6M Return vs Nifty]))/_xlfn.STDEV.P(Table2[6M Return vs Nifty])</f>
        <v>0.11610017968309172</v>
      </c>
      <c r="M369">
        <v>2.40533264302355</v>
      </c>
      <c r="N369">
        <f>(Table2[[#This Row],[1W Return vs Nifty]]-AVERAGE(Table2[1W Return vs Nifty]))/_xlfn.STDEV.P(Table2[1W Return vs Nifty])</f>
        <v>0.51141990832784989</v>
      </c>
      <c r="O369">
        <v>644.67999999999995</v>
      </c>
      <c r="P369">
        <v>643.28290916690298</v>
      </c>
      <c r="Q369">
        <v>599.47255482114497</v>
      </c>
      <c r="R369">
        <v>54.200921767895899</v>
      </c>
      <c r="S369" s="2">
        <f>(Table2[[#This Row],[Close Price]]-Table2[[#This Row],[20D EMA]])/Table2[[#This Row],[20D EMA]]</f>
        <v>1.9187814109325567E-2</v>
      </c>
      <c r="T369" s="2">
        <f>(Table2[[#This Row],[Close Price]]-Table2[[#This Row],[50D EMA]])/Table2[[#This Row],[50D EMA]]</f>
        <v>2.1401300480571341E-2</v>
      </c>
      <c r="U369" s="2">
        <f>(Table2[[#This Row],[Close Price]]-Table2[[#This Row],[200D EMA]])/Table2[[#This Row],[200D EMA]]</f>
        <v>9.6046841036840205E-2</v>
      </c>
      <c r="V369">
        <v>0.29799569601581399</v>
      </c>
      <c r="W369">
        <v>645</v>
      </c>
      <c r="X369">
        <v>658.4</v>
      </c>
      <c r="Y369">
        <v>634</v>
      </c>
      <c r="Z369">
        <v>658.4</v>
      </c>
      <c r="AA369">
        <v>606.29999999999995</v>
      </c>
      <c r="AB369">
        <v>678</v>
      </c>
      <c r="AC369" s="2">
        <f>(Table2[[#This Row],[Close Price]]/Table2[[#This Row],[Day Low]])-1</f>
        <v>1.8682170542635657E-2</v>
      </c>
      <c r="AD369" s="2">
        <f>(Table2[[#This Row],[Day High]]/Table2[[#This Row],[Close Price]])-1</f>
        <v>2.0546381553916415E-3</v>
      </c>
      <c r="AE369" s="2">
        <f>(Table2[[#This Row],[Close Price]]/Table2[[#This Row],[Current Week Low]])-1</f>
        <v>3.6356466876971583E-2</v>
      </c>
      <c r="AF369" s="2">
        <f>(Table2[[#This Row],[Current Week High]]/Table2[[#This Row],[Close Price]])-1</f>
        <v>2.0546381553916415E-3</v>
      </c>
      <c r="AG369" s="2">
        <f>(Table2[[#This Row],[Close Price]]/Table2[[#This Row],[Current Month Low]])-1</f>
        <v>8.3704436747484845E-2</v>
      </c>
      <c r="AH369" s="2">
        <f>(Table2[[#This Row],[Current Month High]]/Table2[[#This Row],[Close Price]])-1</f>
        <v>3.1884940263298134E-2</v>
      </c>
      <c r="AI369">
        <v>9.8850924587170006</v>
      </c>
      <c r="AJ369">
        <v>33.655410903173298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0.05</v>
      </c>
      <c r="AM369" t="s">
        <v>10340</v>
      </c>
      <c r="AN369">
        <v>2.46</v>
      </c>
      <c r="AO369" t="s">
        <v>10340</v>
      </c>
      <c r="AP369">
        <v>5.2020054852496E-2</v>
      </c>
      <c r="AQ369">
        <f>(Table2[[#This Row],[Sharpe Ratio]]-AVERAGE(Table2[Sharpe Ratio]))/_xlfn.STDEV.P(Table2[Sharpe Ratio])</f>
        <v>-0.15145061506527993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0.16920595493958918</v>
      </c>
      <c r="AS369">
        <f>_xlfn.RANK.AVG(Table2[[#This Row],[1Y Return vs Nifty Z-Score]],Table2[1Y Return vs Nifty Z-Score])</f>
        <v>441</v>
      </c>
      <c r="AT369">
        <f>_xlfn.RANK.AVG(Table2[[#This Row],[6M Return vs Nifty Z-Score]],Table2[6M Return vs Nifty Z-Score])</f>
        <v>282</v>
      </c>
      <c r="AU369">
        <f>_xlfn.RANK.AVG(Table2[[#This Row],[Sharpe Ratio Z-Score]],Table2[Sharpe Ratio Z-Score])</f>
        <v>387</v>
      </c>
      <c r="AV369">
        <f>(Table2[[#This Row],[Rank 1Y]]+Table2[[#This Row],[Rank 6M]]+Table2[[#This Row],[Rank Sharpe]])/3</f>
        <v>370</v>
      </c>
    </row>
    <row r="370" spans="1:48" x14ac:dyDescent="0.3">
      <c r="A370" t="s">
        <v>1068</v>
      </c>
      <c r="B370" t="s">
        <v>1069</v>
      </c>
      <c r="C370" t="s">
        <v>10298</v>
      </c>
      <c r="D370" t="s">
        <v>46</v>
      </c>
      <c r="E370">
        <v>12319.968816160001</v>
      </c>
      <c r="F370">
        <v>218.9</v>
      </c>
      <c r="G370">
        <v>16.431837616838799</v>
      </c>
      <c r="H370">
        <f>(Table2[[#This Row],[1Y Return vs Nifty]]-AVERAGE(Table2[1Y Return vs Nifty]))/_xlfn.STDEV.P(Table2[1Y Return vs Nifty])</f>
        <v>-0.26138225859391617</v>
      </c>
      <c r="I370">
        <v>-16.342299730679201</v>
      </c>
      <c r="J370">
        <f>(Table2[[#This Row],[1M Return vs Nifty]]-AVERAGE(Table2[1M Return vs Nifty]))/_xlfn.STDEV.P(Table2[1M Return vs Nifty])</f>
        <v>-1.7270255555348424</v>
      </c>
      <c r="K370">
        <v>-12.7428987693037</v>
      </c>
      <c r="L370">
        <f>(Table2[[#This Row],[6M Return vs Nifty]]-AVERAGE(Table2[6M Return vs Nifty]))/_xlfn.STDEV.P(Table2[6M Return vs Nifty])</f>
        <v>-0.69772323198276598</v>
      </c>
      <c r="M370">
        <v>-3.7891681457977202</v>
      </c>
      <c r="N370">
        <f>(Table2[[#This Row],[1W Return vs Nifty]]-AVERAGE(Table2[1W Return vs Nifty]))/_xlfn.STDEV.P(Table2[1W Return vs Nifty])</f>
        <v>-0.78939886702330542</v>
      </c>
      <c r="O370">
        <v>234.07</v>
      </c>
      <c r="P370">
        <v>243.94562953267399</v>
      </c>
      <c r="Q370">
        <v>216.61107079487601</v>
      </c>
      <c r="R370">
        <v>32.7894280108884</v>
      </c>
      <c r="S370" s="2">
        <f>(Table2[[#This Row],[Close Price]]-Table2[[#This Row],[20D EMA]])/Table2[[#This Row],[20D EMA]]</f>
        <v>-6.4809672320246023E-2</v>
      </c>
      <c r="T370" s="2">
        <f>(Table2[[#This Row],[Close Price]]-Table2[[#This Row],[50D EMA]])/Table2[[#This Row],[50D EMA]]</f>
        <v>-0.1026689003637976</v>
      </c>
      <c r="U370" s="2">
        <f>(Table2[[#This Row],[Close Price]]-Table2[[#This Row],[200D EMA]])/Table2[[#This Row],[200D EMA]]</f>
        <v>1.0567000092490828E-2</v>
      </c>
      <c r="V370">
        <v>0.52692347341342405</v>
      </c>
      <c r="W370">
        <v>217.5</v>
      </c>
      <c r="X370">
        <v>222.5</v>
      </c>
      <c r="Y370">
        <v>217.1</v>
      </c>
      <c r="Z370">
        <v>226.4</v>
      </c>
      <c r="AA370">
        <v>212.6</v>
      </c>
      <c r="AB370">
        <v>266.75</v>
      </c>
      <c r="AC370" s="2">
        <f>(Table2[[#This Row],[Close Price]]/Table2[[#This Row],[Day Low]])-1</f>
        <v>6.4367816091954744E-3</v>
      </c>
      <c r="AD370" s="2">
        <f>(Table2[[#This Row],[Day High]]/Table2[[#This Row],[Close Price]])-1</f>
        <v>1.6445865692096717E-2</v>
      </c>
      <c r="AE370" s="2">
        <f>(Table2[[#This Row],[Close Price]]/Table2[[#This Row],[Current Week Low]])-1</f>
        <v>8.2911100875173727E-3</v>
      </c>
      <c r="AF370" s="2">
        <f>(Table2[[#This Row],[Current Week High]]/Table2[[#This Row],[Close Price]])-1</f>
        <v>3.4262220191868531E-2</v>
      </c>
      <c r="AG370" s="2">
        <f>(Table2[[#This Row],[Close Price]]/Table2[[#This Row],[Current Month Low]])-1</f>
        <v>2.9633113828786417E-2</v>
      </c>
      <c r="AH370" s="2">
        <f>(Table2[[#This Row],[Current Month High]]/Table2[[#This Row],[Close Price]])-1</f>
        <v>0.21859296482412049</v>
      </c>
      <c r="AI370">
        <v>38.8305162174508</v>
      </c>
      <c r="AJ370">
        <v>87.977672820953103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-0.17</v>
      </c>
      <c r="AM370" t="s">
        <v>10339</v>
      </c>
      <c r="AN370">
        <v>-13.68</v>
      </c>
      <c r="AO370" t="s">
        <v>10339</v>
      </c>
      <c r="AP370">
        <v>0.117329658927542</v>
      </c>
      <c r="AQ370">
        <f>(Table2[[#This Row],[Sharpe Ratio]]-AVERAGE(Table2[Sharpe Ratio]))/_xlfn.STDEV.P(Table2[Sharpe Ratio])</f>
        <v>0.59629620824204743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363</v>
      </c>
      <c r="AT370">
        <f>_xlfn.RANK.AVG(Table2[[#This Row],[6M Return vs Nifty Z-Score]],Table2[6M Return vs Nifty Z-Score])</f>
        <v>550</v>
      </c>
      <c r="AU370">
        <f>_xlfn.RANK.AVG(Table2[[#This Row],[Sharpe Ratio Z-Score]],Table2[Sharpe Ratio Z-Score])</f>
        <v>199</v>
      </c>
      <c r="AV370">
        <f>(Table2[[#This Row],[Rank 1Y]]+Table2[[#This Row],[Rank 6M]]+Table2[[#This Row],[Rank Sharpe]])/3</f>
        <v>370.66666666666669</v>
      </c>
    </row>
    <row r="371" spans="1:48" x14ac:dyDescent="0.3">
      <c r="A371" t="s">
        <v>366</v>
      </c>
      <c r="B371" t="s">
        <v>367</v>
      </c>
      <c r="C371" t="s">
        <v>10297</v>
      </c>
      <c r="D371" t="s">
        <v>368</v>
      </c>
      <c r="E371">
        <v>65951.842268070002</v>
      </c>
      <c r="F371">
        <v>1901.35</v>
      </c>
      <c r="G371">
        <v>18.0910612192759</v>
      </c>
      <c r="H371">
        <f>(Table2[[#This Row],[1Y Return vs Nifty]]-AVERAGE(Table2[1Y Return vs Nifty]))/_xlfn.STDEV.P(Table2[1Y Return vs Nifty])</f>
        <v>-0.23613682161134217</v>
      </c>
      <c r="I371">
        <v>14.116093867322601</v>
      </c>
      <c r="J371">
        <f>(Table2[[#This Row],[1M Return vs Nifty]]-AVERAGE(Table2[1M Return vs Nifty]))/_xlfn.STDEV.P(Table2[1M Return vs Nifty])</f>
        <v>0.90735324245657278</v>
      </c>
      <c r="K371">
        <v>4.1007734544608798</v>
      </c>
      <c r="L371">
        <f>(Table2[[#This Row],[6M Return vs Nifty]]-AVERAGE(Table2[6M Return vs Nifty]))/_xlfn.STDEV.P(Table2[6M Return vs Nifty])</f>
        <v>-0.13031773387132636</v>
      </c>
      <c r="M371">
        <v>-0.60743045594644096</v>
      </c>
      <c r="N371">
        <f>(Table2[[#This Row],[1W Return vs Nifty]]-AVERAGE(Table2[1W Return vs Nifty]))/_xlfn.STDEV.P(Table2[1W Return vs Nifty])</f>
        <v>-0.12124750724463872</v>
      </c>
      <c r="O371">
        <v>1757.87</v>
      </c>
      <c r="P371">
        <v>1660.7532112041999</v>
      </c>
      <c r="Q371">
        <v>1504.35283154135</v>
      </c>
      <c r="R371">
        <v>65.480871955485597</v>
      </c>
      <c r="S371" s="2">
        <f>(Table2[[#This Row],[Close Price]]-Table2[[#This Row],[20D EMA]])/Table2[[#This Row],[20D EMA]]</f>
        <v>8.1621507847565541E-2</v>
      </c>
      <c r="T371" s="2">
        <f>(Table2[[#This Row],[Close Price]]-Table2[[#This Row],[50D EMA]])/Table2[[#This Row],[50D EMA]]</f>
        <v>0.14487209006890614</v>
      </c>
      <c r="U371" s="2">
        <f>(Table2[[#This Row],[Close Price]]-Table2[[#This Row],[200D EMA]])/Table2[[#This Row],[200D EMA]]</f>
        <v>0.26389897378787741</v>
      </c>
      <c r="V371">
        <v>0.95381101630482101</v>
      </c>
      <c r="W371">
        <v>1810.25</v>
      </c>
      <c r="X371">
        <v>1915</v>
      </c>
      <c r="Y371">
        <v>1776</v>
      </c>
      <c r="Z371">
        <v>1915</v>
      </c>
      <c r="AA371">
        <v>1633.9</v>
      </c>
      <c r="AB371">
        <v>1915</v>
      </c>
      <c r="AC371" s="2">
        <f>(Table2[[#This Row],[Close Price]]/Table2[[#This Row],[Day Low]])-1</f>
        <v>5.0324540809280505E-2</v>
      </c>
      <c r="AD371" s="2">
        <f>(Table2[[#This Row],[Day High]]/Table2[[#This Row],[Close Price]])-1</f>
        <v>7.1791095800353144E-3</v>
      </c>
      <c r="AE371" s="2">
        <f>(Table2[[#This Row],[Close Price]]/Table2[[#This Row],[Current Week Low]])-1</f>
        <v>7.0579954954954838E-2</v>
      </c>
      <c r="AF371" s="2">
        <f>(Table2[[#This Row],[Current Week High]]/Table2[[#This Row],[Close Price]])-1</f>
        <v>7.1791095800353144E-3</v>
      </c>
      <c r="AG371" s="2">
        <f>(Table2[[#This Row],[Close Price]]/Table2[[#This Row],[Current Month Low]])-1</f>
        <v>0.16368810820735646</v>
      </c>
      <c r="AH371" s="2">
        <f>(Table2[[#This Row],[Current Month High]]/Table2[[#This Row],[Close Price]])-1</f>
        <v>7.1791095800353144E-3</v>
      </c>
      <c r="AI371">
        <v>0.717910958003531</v>
      </c>
      <c r="AJ371">
        <v>62.5154921150476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0.14000000000000001</v>
      </c>
      <c r="AM371" t="s">
        <v>10340</v>
      </c>
      <c r="AN371">
        <v>11.47</v>
      </c>
      <c r="AO371" t="s">
        <v>10340</v>
      </c>
      <c r="AP371">
        <v>4.6294653450092003E-2</v>
      </c>
      <c r="AQ371">
        <f>(Table2[[#This Row],[Sharpe Ratio]]-AVERAGE(Table2[Sharpe Ratio]))/_xlfn.STDEV.P(Table2[Sharpe Ratio])</f>
        <v>-0.21700224061008525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0.20264893911918025</v>
      </c>
      <c r="AS371">
        <f>_xlfn.RANK.AVG(Table2[[#This Row],[1Y Return vs Nifty Z-Score]],Table2[1Y Return vs Nifty Z-Score])</f>
        <v>356</v>
      </c>
      <c r="AT371">
        <f>_xlfn.RANK.AVG(Table2[[#This Row],[6M Return vs Nifty Z-Score]],Table2[6M Return vs Nifty Z-Score])</f>
        <v>355</v>
      </c>
      <c r="AU371">
        <f>_xlfn.RANK.AVG(Table2[[#This Row],[Sharpe Ratio Z-Score]],Table2[Sharpe Ratio Z-Score])</f>
        <v>402</v>
      </c>
      <c r="AV371">
        <f>(Table2[[#This Row],[Rank 1Y]]+Table2[[#This Row],[Rank 6M]]+Table2[[#This Row],[Rank Sharpe]])/3</f>
        <v>371</v>
      </c>
    </row>
    <row r="372" spans="1:48" x14ac:dyDescent="0.3">
      <c r="A372" t="s">
        <v>384</v>
      </c>
      <c r="B372" t="s">
        <v>385</v>
      </c>
      <c r="C372" t="s">
        <v>10295</v>
      </c>
      <c r="D372" t="s">
        <v>34</v>
      </c>
      <c r="E372">
        <v>62410.101678719999</v>
      </c>
      <c r="F372">
        <v>52.23</v>
      </c>
      <c r="G372">
        <v>38.879291900766098</v>
      </c>
      <c r="H372">
        <f>(Table2[[#This Row],[1Y Return vs Nifty]]-AVERAGE(Table2[1Y Return vs Nifty]))/_xlfn.STDEV.P(Table2[1Y Return vs Nifty])</f>
        <v>8.0160491709131351E-2</v>
      </c>
      <c r="I372">
        <v>-5.7374091257886697</v>
      </c>
      <c r="J372">
        <f>(Table2[[#This Row],[1M Return vs Nifty]]-AVERAGE(Table2[1M Return vs Nifty]))/_xlfn.STDEV.P(Table2[1M Return vs Nifty])</f>
        <v>-0.80979730859358634</v>
      </c>
      <c r="K372">
        <v>-24.602977400887301</v>
      </c>
      <c r="L372">
        <f>(Table2[[#This Row],[6M Return vs Nifty]]-AVERAGE(Table2[6M Return vs Nifty]))/_xlfn.STDEV.P(Table2[6M Return vs Nifty])</f>
        <v>-1.0972485691061034</v>
      </c>
      <c r="M372">
        <v>0.46554981972642501</v>
      </c>
      <c r="N372">
        <f>(Table2[[#This Row],[1W Return vs Nifty]]-AVERAGE(Table2[1W Return vs Nifty]))/_xlfn.STDEV.P(Table2[1W Return vs Nifty])</f>
        <v>0.10407377945138176</v>
      </c>
      <c r="O372">
        <v>52.7</v>
      </c>
      <c r="P372">
        <v>53.908976688836198</v>
      </c>
      <c r="Q372">
        <v>49.7171549038856</v>
      </c>
      <c r="R372">
        <v>49.940084683353497</v>
      </c>
      <c r="S372" s="2">
        <f>(Table2[[#This Row],[Close Price]]-Table2[[#This Row],[20D EMA]])/Table2[[#This Row],[20D EMA]]</f>
        <v>-8.9184060721063749E-3</v>
      </c>
      <c r="T372" s="2">
        <f>(Table2[[#This Row],[Close Price]]-Table2[[#This Row],[50D EMA]])/Table2[[#This Row],[50D EMA]]</f>
        <v>-3.1144658866876503E-2</v>
      </c>
      <c r="U372" s="2">
        <f>(Table2[[#This Row],[Close Price]]-Table2[[#This Row],[200D EMA]])/Table2[[#This Row],[200D EMA]]</f>
        <v>5.0542817684806972E-2</v>
      </c>
      <c r="V372">
        <v>0.36880157769788602</v>
      </c>
      <c r="W372">
        <v>52.05</v>
      </c>
      <c r="X372">
        <v>52.53</v>
      </c>
      <c r="Y372">
        <v>51.19</v>
      </c>
      <c r="Z372">
        <v>52.53</v>
      </c>
      <c r="AA372">
        <v>49.6</v>
      </c>
      <c r="AB372">
        <v>57.34</v>
      </c>
      <c r="AC372" s="2">
        <f>(Table2[[#This Row],[Close Price]]/Table2[[#This Row],[Day Low]])-1</f>
        <v>3.4582132564842105E-3</v>
      </c>
      <c r="AD372" s="2">
        <f>(Table2[[#This Row],[Day High]]/Table2[[#This Row],[Close Price]])-1</f>
        <v>5.7438253877082346E-3</v>
      </c>
      <c r="AE372" s="2">
        <f>(Table2[[#This Row],[Close Price]]/Table2[[#This Row],[Current Week Low]])-1</f>
        <v>2.0316468060167958E-2</v>
      </c>
      <c r="AF372" s="2">
        <f>(Table2[[#This Row],[Current Week High]]/Table2[[#This Row],[Close Price]])-1</f>
        <v>5.7438253877082346E-3</v>
      </c>
      <c r="AG372" s="2">
        <f>(Table2[[#This Row],[Close Price]]/Table2[[#This Row],[Current Month Low]])-1</f>
        <v>5.3024193548387055E-2</v>
      </c>
      <c r="AH372" s="2">
        <f>(Table2[[#This Row],[Current Month High]]/Table2[[#This Row],[Close Price]])-1</f>
        <v>9.7836492437296751E-2</v>
      </c>
      <c r="AI372">
        <v>35.2670878805284</v>
      </c>
      <c r="AJ372">
        <v>72.376237623762293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-0.11</v>
      </c>
      <c r="AM372" t="s">
        <v>10339</v>
      </c>
      <c r="AN372">
        <v>-5.35</v>
      </c>
      <c r="AO372" t="s">
        <v>10339</v>
      </c>
      <c r="AP372">
        <v>0.12581063415931601</v>
      </c>
      <c r="AQ372">
        <f>(Table2[[#This Row],[Sharpe Ratio]]-AVERAGE(Table2[Sharpe Ratio]))/_xlfn.STDEV.P(Table2[Sharpe Ratio])</f>
        <v>0.69339712284597155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268</v>
      </c>
      <c r="AT372">
        <f>_xlfn.RANK.AVG(Table2[[#This Row],[6M Return vs Nifty Z-Score]],Table2[6M Return vs Nifty Z-Score])</f>
        <v>668</v>
      </c>
      <c r="AU372">
        <f>_xlfn.RANK.AVG(Table2[[#This Row],[Sharpe Ratio Z-Score]],Table2[Sharpe Ratio Z-Score])</f>
        <v>178</v>
      </c>
      <c r="AV372">
        <f>(Table2[[#This Row],[Rank 1Y]]+Table2[[#This Row],[Rank 6M]]+Table2[[#This Row],[Rank Sharpe]])/3</f>
        <v>371.33333333333331</v>
      </c>
    </row>
    <row r="373" spans="1:48" x14ac:dyDescent="0.3">
      <c r="A373" t="s">
        <v>674</v>
      </c>
      <c r="B373" t="s">
        <v>675</v>
      </c>
      <c r="C373" t="s">
        <v>10297</v>
      </c>
      <c r="D373" t="s">
        <v>186</v>
      </c>
      <c r="E373">
        <v>26189.879385495002</v>
      </c>
      <c r="F373">
        <v>8266.6</v>
      </c>
      <c r="G373">
        <v>23.073126639225499</v>
      </c>
      <c r="H373">
        <f>(Table2[[#This Row],[1Y Return vs Nifty]]-AVERAGE(Table2[1Y Return vs Nifty]))/_xlfn.STDEV.P(Table2[1Y Return vs Nifty])</f>
        <v>-0.16033364570566028</v>
      </c>
      <c r="I373">
        <v>3.77667065254664</v>
      </c>
      <c r="J373">
        <f>(Table2[[#This Row],[1M Return vs Nifty]]-AVERAGE(Table2[1M Return vs Nifty]))/_xlfn.STDEV.P(Table2[1M Return vs Nifty])</f>
        <v>1.3085551915829583E-2</v>
      </c>
      <c r="K373">
        <v>14.6742675687293</v>
      </c>
      <c r="L373">
        <f>(Table2[[#This Row],[6M Return vs Nifty]]-AVERAGE(Table2[6M Return vs Nifty]))/_xlfn.STDEV.P(Table2[6M Return vs Nifty])</f>
        <v>0.22586698730962068</v>
      </c>
      <c r="M373">
        <v>1.7244202236216799</v>
      </c>
      <c r="N373">
        <f>(Table2[[#This Row],[1W Return vs Nifty]]-AVERAGE(Table2[1W Return vs Nifty]))/_xlfn.STDEV.P(Table2[1W Return vs Nifty])</f>
        <v>0.36843120113030381</v>
      </c>
      <c r="O373">
        <v>7858.91</v>
      </c>
      <c r="P373">
        <v>7632.8898763962898</v>
      </c>
      <c r="Q373">
        <v>6887.8958736698096</v>
      </c>
      <c r="R373">
        <v>62.813300237239901</v>
      </c>
      <c r="S373" s="2">
        <f>(Table2[[#This Row],[Close Price]]-Table2[[#This Row],[20D EMA]])/Table2[[#This Row],[20D EMA]]</f>
        <v>5.1876150763910077E-2</v>
      </c>
      <c r="T373" s="2">
        <f>(Table2[[#This Row],[Close Price]]-Table2[[#This Row],[50D EMA]])/Table2[[#This Row],[50D EMA]]</f>
        <v>8.3023616725216492E-2</v>
      </c>
      <c r="U373" s="2">
        <f>(Table2[[#This Row],[Close Price]]-Table2[[#This Row],[200D EMA]])/Table2[[#This Row],[200D EMA]]</f>
        <v>0.20016332296783537</v>
      </c>
      <c r="V373">
        <v>0.54092405367619401</v>
      </c>
      <c r="W373">
        <v>8001.6</v>
      </c>
      <c r="X373">
        <v>8299</v>
      </c>
      <c r="Y373">
        <v>7872.3</v>
      </c>
      <c r="Z373">
        <v>8299</v>
      </c>
      <c r="AA373">
        <v>7551.2</v>
      </c>
      <c r="AB373">
        <v>8299</v>
      </c>
      <c r="AC373" s="2">
        <f>(Table2[[#This Row],[Close Price]]/Table2[[#This Row],[Day Low]])-1</f>
        <v>3.3118376324735133E-2</v>
      </c>
      <c r="AD373" s="2">
        <f>(Table2[[#This Row],[Day High]]/Table2[[#This Row],[Close Price]])-1</f>
        <v>3.9193864466648964E-3</v>
      </c>
      <c r="AE373" s="2">
        <f>(Table2[[#This Row],[Close Price]]/Table2[[#This Row],[Current Week Low]])-1</f>
        <v>5.0087013960341986E-2</v>
      </c>
      <c r="AF373" s="2">
        <f>(Table2[[#This Row],[Current Week High]]/Table2[[#This Row],[Close Price]])-1</f>
        <v>3.9193864466648964E-3</v>
      </c>
      <c r="AG373" s="2">
        <f>(Table2[[#This Row],[Close Price]]/Table2[[#This Row],[Current Month Low]])-1</f>
        <v>9.4739908888653579E-2</v>
      </c>
      <c r="AH373" s="2">
        <f>(Table2[[#This Row],[Current Month High]]/Table2[[#This Row],[Close Price]])-1</f>
        <v>3.9193864466648964E-3</v>
      </c>
      <c r="AI373">
        <v>0.39193864466648898</v>
      </c>
      <c r="AJ373">
        <v>53.014345210550601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-0.01</v>
      </c>
      <c r="AM373" t="s">
        <v>10339</v>
      </c>
      <c r="AN373">
        <v>3.57</v>
      </c>
      <c r="AO373" t="s">
        <v>10340</v>
      </c>
      <c r="AP373">
        <v>2.8520162607600003E-4</v>
      </c>
      <c r="AQ373">
        <f>(Table2[[#This Row],[Sharpe Ratio]]-AVERAGE(Table2[Sharpe Ratio]))/_xlfn.STDEV.P(Table2[Sharpe Ratio])</f>
        <v>-0.74377654786185154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-0.29672645321175761</v>
      </c>
      <c r="AS373">
        <f>_xlfn.RANK.AVG(Table2[[#This Row],[1Y Return vs Nifty Z-Score]],Table2[1Y Return vs Nifty Z-Score])</f>
        <v>337</v>
      </c>
      <c r="AT373">
        <f>_xlfn.RANK.AVG(Table2[[#This Row],[6M Return vs Nifty Z-Score]],Table2[6M Return vs Nifty Z-Score])</f>
        <v>252</v>
      </c>
      <c r="AU373">
        <f>_xlfn.RANK.AVG(Table2[[#This Row],[Sharpe Ratio Z-Score]],Table2[Sharpe Ratio Z-Score])</f>
        <v>526</v>
      </c>
      <c r="AV373">
        <f>(Table2[[#This Row],[Rank 1Y]]+Table2[[#This Row],[Rank 6M]]+Table2[[#This Row],[Rank Sharpe]])/3</f>
        <v>371.66666666666669</v>
      </c>
    </row>
    <row r="374" spans="1:48" x14ac:dyDescent="0.3">
      <c r="A374" t="s">
        <v>1054</v>
      </c>
      <c r="B374" t="s">
        <v>1055</v>
      </c>
      <c r="C374" t="s">
        <v>10306</v>
      </c>
      <c r="D374" t="s">
        <v>750</v>
      </c>
      <c r="E374">
        <v>12602.36675915</v>
      </c>
      <c r="F374">
        <v>9790.35</v>
      </c>
      <c r="G374">
        <v>-13.4284418275781</v>
      </c>
      <c r="H374">
        <f>(Table2[[#This Row],[1Y Return vs Nifty]]-AVERAGE(Table2[1Y Return vs Nifty]))/_xlfn.STDEV.P(Table2[1Y Return vs Nifty])</f>
        <v>-0.71571270681610144</v>
      </c>
      <c r="I374">
        <v>9.1352910906615392</v>
      </c>
      <c r="J374">
        <f>(Table2[[#This Row],[1M Return vs Nifty]]-AVERAGE(Table2[1M Return vs Nifty]))/_xlfn.STDEV.P(Table2[1M Return vs Nifty])</f>
        <v>0.47655832250802094</v>
      </c>
      <c r="K374">
        <v>18.527269308307901</v>
      </c>
      <c r="L374">
        <f>(Table2[[#This Row],[6M Return vs Nifty]]-AVERAGE(Table2[6M Return vs Nifty]))/_xlfn.STDEV.P(Table2[6M Return vs Nifty])</f>
        <v>0.35566138975502859</v>
      </c>
      <c r="M374">
        <v>-6.4433019525150597</v>
      </c>
      <c r="N374">
        <f>(Table2[[#This Row],[1W Return vs Nifty]]-AVERAGE(Table2[1W Return vs Nifty]))/_xlfn.STDEV.P(Table2[1W Return vs Nifty])</f>
        <v>-1.3467556590835617</v>
      </c>
      <c r="O374">
        <v>9638.67</v>
      </c>
      <c r="P374">
        <v>9041.6617154861306</v>
      </c>
      <c r="Q374">
        <v>8115.8269755515603</v>
      </c>
      <c r="R374">
        <v>47.095790600678903</v>
      </c>
      <c r="S374" s="2">
        <f>(Table2[[#This Row],[Close Price]]-Table2[[#This Row],[20D EMA]])/Table2[[#This Row],[20D EMA]]</f>
        <v>1.5736610963960826E-2</v>
      </c>
      <c r="T374" s="2">
        <f>(Table2[[#This Row],[Close Price]]-Table2[[#This Row],[50D EMA]])/Table2[[#This Row],[50D EMA]]</f>
        <v>8.2804279575241349E-2</v>
      </c>
      <c r="U374" s="2">
        <f>(Table2[[#This Row],[Close Price]]-Table2[[#This Row],[200D EMA]])/Table2[[#This Row],[200D EMA]]</f>
        <v>0.20632808332322014</v>
      </c>
      <c r="V374">
        <v>1.40466817996754</v>
      </c>
      <c r="W374">
        <v>9611.0499999999993</v>
      </c>
      <c r="X374">
        <v>9855</v>
      </c>
      <c r="Y374">
        <v>9611.0499999999993</v>
      </c>
      <c r="Z374">
        <v>10148.75</v>
      </c>
      <c r="AA374">
        <v>8760</v>
      </c>
      <c r="AB374">
        <v>10789.95</v>
      </c>
      <c r="AC374" s="2">
        <f>(Table2[[#This Row],[Close Price]]/Table2[[#This Row],[Day Low]])-1</f>
        <v>1.8655609948965202E-2</v>
      </c>
      <c r="AD374" s="2">
        <f>(Table2[[#This Row],[Day High]]/Table2[[#This Row],[Close Price]])-1</f>
        <v>6.6034411435749174E-3</v>
      </c>
      <c r="AE374" s="2">
        <f>(Table2[[#This Row],[Close Price]]/Table2[[#This Row],[Current Week Low]])-1</f>
        <v>1.8655609948965202E-2</v>
      </c>
      <c r="AF374" s="2">
        <f>(Table2[[#This Row],[Current Week High]]/Table2[[#This Row],[Close Price]])-1</f>
        <v>3.6607475728651195E-2</v>
      </c>
      <c r="AG374" s="2">
        <f>(Table2[[#This Row],[Close Price]]/Table2[[#This Row],[Current Month Low]])-1</f>
        <v>0.11761986301369864</v>
      </c>
      <c r="AH374" s="2">
        <f>(Table2[[#This Row],[Current Month High]]/Table2[[#This Row],[Close Price]])-1</f>
        <v>0.10210053777444128</v>
      </c>
      <c r="AI374">
        <v>10.2100537774441</v>
      </c>
      <c r="AJ374">
        <v>48.536685277339501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0.31</v>
      </c>
      <c r="AM374" t="s">
        <v>10340</v>
      </c>
      <c r="AN374">
        <v>9.5299999999999994</v>
      </c>
      <c r="AO374" t="s">
        <v>10340</v>
      </c>
      <c r="AP374">
        <v>7.4599117671600004E-2</v>
      </c>
      <c r="AQ374">
        <f>(Table2[[#This Row],[Sharpe Ratio]]-AVERAGE(Table2[Sharpe Ratio]))/_xlfn.STDEV.P(Table2[Sharpe Ratio])</f>
        <v>0.10706300992686046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-1.1231856437097532</v>
      </c>
      <c r="AS374">
        <f>_xlfn.RANK.AVG(Table2[[#This Row],[1Y Return vs Nifty Z-Score]],Table2[1Y Return vs Nifty Z-Score])</f>
        <v>579</v>
      </c>
      <c r="AT374">
        <f>_xlfn.RANK.AVG(Table2[[#This Row],[6M Return vs Nifty Z-Score]],Table2[6M Return vs Nifty Z-Score])</f>
        <v>221</v>
      </c>
      <c r="AU374">
        <f>_xlfn.RANK.AVG(Table2[[#This Row],[Sharpe Ratio Z-Score]],Table2[Sharpe Ratio Z-Score])</f>
        <v>318</v>
      </c>
      <c r="AV374">
        <f>(Table2[[#This Row],[Rank 1Y]]+Table2[[#This Row],[Rank 6M]]+Table2[[#This Row],[Rank Sharpe]])/3</f>
        <v>372.66666666666669</v>
      </c>
    </row>
    <row r="375" spans="1:48" x14ac:dyDescent="0.3">
      <c r="A375" t="s">
        <v>486</v>
      </c>
      <c r="B375" t="s">
        <v>487</v>
      </c>
      <c r="C375" t="s">
        <v>10295</v>
      </c>
      <c r="D375" t="s">
        <v>37</v>
      </c>
      <c r="E375">
        <v>42650.239999999998</v>
      </c>
      <c r="F375">
        <v>273.39999999999998</v>
      </c>
      <c r="G375">
        <v>93.027329444252302</v>
      </c>
      <c r="H375">
        <f>(Table2[[#This Row],[1Y Return vs Nifty]]-AVERAGE(Table2[1Y Return vs Nifty]))/_xlfn.STDEV.P(Table2[1Y Return vs Nifty])</f>
        <v>0.90403430083664693</v>
      </c>
      <c r="I375">
        <v>-3.23767438541041</v>
      </c>
      <c r="J375">
        <f>(Table2[[#This Row],[1M Return vs Nifty]]-AVERAGE(Table2[1M Return vs Nifty]))/_xlfn.STDEV.P(Table2[1M Return vs Nifty])</f>
        <v>-0.593592597092088</v>
      </c>
      <c r="K375">
        <v>-14.5631992650833</v>
      </c>
      <c r="L375">
        <f>(Table2[[#This Row],[6M Return vs Nifty]]-AVERAGE(Table2[6M Return vs Nifty]))/_xlfn.STDEV.P(Table2[6M Return vs Nifty])</f>
        <v>-0.75904290715805756</v>
      </c>
      <c r="M375">
        <v>5.6445630905350601</v>
      </c>
      <c r="N375">
        <f>(Table2[[#This Row],[1W Return vs Nifty]]-AVERAGE(Table2[1W Return vs Nifty]))/_xlfn.STDEV.P(Table2[1W Return vs Nifty])</f>
        <v>1.1916445022799798</v>
      </c>
      <c r="O375">
        <v>259.13</v>
      </c>
      <c r="P375">
        <v>256.935443483749</v>
      </c>
      <c r="Q375">
        <v>228.15012241103901</v>
      </c>
      <c r="R375">
        <v>53.728934764609299</v>
      </c>
      <c r="S375" s="2">
        <f>(Table2[[#This Row],[Close Price]]-Table2[[#This Row],[20D EMA]])/Table2[[#This Row],[20D EMA]]</f>
        <v>5.5068884343765612E-2</v>
      </c>
      <c r="T375" s="2">
        <f>(Table2[[#This Row],[Close Price]]-Table2[[#This Row],[50D EMA]])/Table2[[#This Row],[50D EMA]]</f>
        <v>6.408051879884899E-2</v>
      </c>
      <c r="U375" s="2">
        <f>(Table2[[#This Row],[Close Price]]-Table2[[#This Row],[200D EMA]])/Table2[[#This Row],[200D EMA]]</f>
        <v>0.19833378615260197</v>
      </c>
      <c r="V375">
        <v>0.68664429694416795</v>
      </c>
      <c r="W375">
        <v>258.5</v>
      </c>
      <c r="X375">
        <v>276.39999999999998</v>
      </c>
      <c r="Y375">
        <v>239.55</v>
      </c>
      <c r="Z375">
        <v>276.39999999999998</v>
      </c>
      <c r="AA375">
        <v>230.2</v>
      </c>
      <c r="AB375">
        <v>301.95</v>
      </c>
      <c r="AC375" s="2">
        <f>(Table2[[#This Row],[Close Price]]/Table2[[#This Row],[Day Low]])-1</f>
        <v>5.7640232108317146E-2</v>
      </c>
      <c r="AD375" s="2">
        <f>(Table2[[#This Row],[Day High]]/Table2[[#This Row],[Close Price]])-1</f>
        <v>1.0972933430870579E-2</v>
      </c>
      <c r="AE375" s="2">
        <f>(Table2[[#This Row],[Close Price]]/Table2[[#This Row],[Current Week Low]])-1</f>
        <v>0.14130661657274035</v>
      </c>
      <c r="AF375" s="2">
        <f>(Table2[[#This Row],[Current Week High]]/Table2[[#This Row],[Close Price]])-1</f>
        <v>1.0972933430870579E-2</v>
      </c>
      <c r="AG375" s="2">
        <f>(Table2[[#This Row],[Close Price]]/Table2[[#This Row],[Current Month Low]])-1</f>
        <v>0.18766290182450041</v>
      </c>
      <c r="AH375" s="2">
        <f>(Table2[[#This Row],[Current Month High]]/Table2[[#This Row],[Close Price]])-1</f>
        <v>0.10442574981711772</v>
      </c>
      <c r="AI375">
        <v>18.763716166788601</v>
      </c>
      <c r="AJ375">
        <v>121.645723550871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0.12</v>
      </c>
      <c r="AM375" t="s">
        <v>10340</v>
      </c>
      <c r="AN375">
        <v>-1.99</v>
      </c>
      <c r="AO375" t="s">
        <v>10339</v>
      </c>
      <c r="AP375">
        <v>3.5402572318730001E-2</v>
      </c>
      <c r="AQ375">
        <f>(Table2[[#This Row],[Sharpe Ratio]]-AVERAGE(Table2[Sharpe Ratio]))/_xlfn.STDEV.P(Table2[Sharpe Ratio])</f>
        <v>-0.34170854040364868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0.40133475846283251</v>
      </c>
      <c r="AS375">
        <f>_xlfn.RANK.AVG(Table2[[#This Row],[1Y Return vs Nifty Z-Score]],Table2[1Y Return vs Nifty Z-Score])</f>
        <v>109</v>
      </c>
      <c r="AT375">
        <f>_xlfn.RANK.AVG(Table2[[#This Row],[6M Return vs Nifty Z-Score]],Table2[6M Return vs Nifty Z-Score])</f>
        <v>578</v>
      </c>
      <c r="AU375">
        <f>_xlfn.RANK.AVG(Table2[[#This Row],[Sharpe Ratio Z-Score]],Table2[Sharpe Ratio Z-Score])</f>
        <v>433</v>
      </c>
      <c r="AV375">
        <f>(Table2[[#This Row],[Rank 1Y]]+Table2[[#This Row],[Rank 6M]]+Table2[[#This Row],[Rank Sharpe]])/3</f>
        <v>373.33333333333331</v>
      </c>
    </row>
    <row r="376" spans="1:48" x14ac:dyDescent="0.3">
      <c r="A376" t="s">
        <v>411</v>
      </c>
      <c r="B376" t="s">
        <v>412</v>
      </c>
      <c r="C376" t="s">
        <v>10295</v>
      </c>
      <c r="D376" t="s">
        <v>413</v>
      </c>
      <c r="E376">
        <v>56800.493320004003</v>
      </c>
      <c r="F376">
        <v>222.21</v>
      </c>
      <c r="G376">
        <v>-6.0313554734195796</v>
      </c>
      <c r="H376">
        <f>(Table2[[#This Row],[1Y Return vs Nifty]]-AVERAGE(Table2[1Y Return vs Nifty]))/_xlfn.STDEV.P(Table2[1Y Return vs Nifty])</f>
        <v>-0.60316447815404794</v>
      </c>
      <c r="I376">
        <v>0.55952215021042495</v>
      </c>
      <c r="J376">
        <f>(Table2[[#This Row],[1M Return vs Nifty]]-AVERAGE(Table2[1M Return vs Nifty]))/_xlfn.STDEV.P(Table2[1M Return vs Nifty])</f>
        <v>-0.26516903748905513</v>
      </c>
      <c r="K376">
        <v>9.3814374740922908</v>
      </c>
      <c r="L376">
        <f>(Table2[[#This Row],[6M Return vs Nifty]]-AVERAGE(Table2[6M Return vs Nifty]))/_xlfn.STDEV.P(Table2[6M Return vs Nifty])</f>
        <v>4.7569710066860567E-2</v>
      </c>
      <c r="M376">
        <v>2.5498413135437801</v>
      </c>
      <c r="N376">
        <f>(Table2[[#This Row],[1W Return vs Nifty]]-AVERAGE(Table2[1W Return vs Nifty]))/_xlfn.STDEV.P(Table2[1W Return vs Nifty])</f>
        <v>0.54176611348985126</v>
      </c>
      <c r="O376">
        <v>215.89</v>
      </c>
      <c r="P376">
        <v>219.47921450595001</v>
      </c>
      <c r="Q376">
        <v>203.42626662939799</v>
      </c>
      <c r="R376">
        <v>57.457725275577502</v>
      </c>
      <c r="S376" s="2">
        <f>(Table2[[#This Row],[Close Price]]-Table2[[#This Row],[20D EMA]])/Table2[[#This Row],[20D EMA]]</f>
        <v>2.927416740006495E-2</v>
      </c>
      <c r="T376" s="2">
        <f>(Table2[[#This Row],[Close Price]]-Table2[[#This Row],[50D EMA]])/Table2[[#This Row],[50D EMA]]</f>
        <v>1.2442114394281131E-2</v>
      </c>
      <c r="U376" s="2">
        <f>(Table2[[#This Row],[Close Price]]-Table2[[#This Row],[200D EMA]])/Table2[[#This Row],[200D EMA]]</f>
        <v>9.233681412844405E-2</v>
      </c>
      <c r="V376">
        <v>0.85459346579979201</v>
      </c>
      <c r="W376">
        <v>218.04</v>
      </c>
      <c r="X376">
        <v>224.33</v>
      </c>
      <c r="Y376">
        <v>211.92</v>
      </c>
      <c r="Z376">
        <v>224.33</v>
      </c>
      <c r="AA376">
        <v>200.05</v>
      </c>
      <c r="AB376">
        <v>229.4</v>
      </c>
      <c r="AC376" s="2">
        <f>(Table2[[#This Row],[Close Price]]/Table2[[#This Row],[Day Low]])-1</f>
        <v>1.9124931205283469E-2</v>
      </c>
      <c r="AD376" s="2">
        <f>(Table2[[#This Row],[Day High]]/Table2[[#This Row],[Close Price]])-1</f>
        <v>9.5405247288600226E-3</v>
      </c>
      <c r="AE376" s="2">
        <f>(Table2[[#This Row],[Close Price]]/Table2[[#This Row],[Current Week Low]])-1</f>
        <v>4.8556058890147247E-2</v>
      </c>
      <c r="AF376" s="2">
        <f>(Table2[[#This Row],[Current Week High]]/Table2[[#This Row],[Close Price]])-1</f>
        <v>9.5405247288600226E-3</v>
      </c>
      <c r="AG376" s="2">
        <f>(Table2[[#This Row],[Close Price]]/Table2[[#This Row],[Current Month Low]])-1</f>
        <v>0.11077230692326911</v>
      </c>
      <c r="AH376" s="2">
        <f>(Table2[[#This Row],[Current Month High]]/Table2[[#This Row],[Close Price]])-1</f>
        <v>3.2356779622879195E-2</v>
      </c>
      <c r="AI376">
        <v>11.1111111111111</v>
      </c>
      <c r="AJ376">
        <v>43.361290322580601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-7.0000000000000007E-2</v>
      </c>
      <c r="AM376" t="s">
        <v>10339</v>
      </c>
      <c r="AN376">
        <v>5.0199999999999996</v>
      </c>
      <c r="AO376" t="s">
        <v>10340</v>
      </c>
      <c r="AP376">
        <v>7.8045170594472996E-2</v>
      </c>
      <c r="AQ376">
        <f>(Table2[[#This Row],[Sharpe Ratio]]-AVERAGE(Table2[Sharpe Ratio]))/_xlfn.STDEV.P(Table2[Sharpe Ratio])</f>
        <v>0.14651777561593565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526</v>
      </c>
      <c r="AT376">
        <f>_xlfn.RANK.AVG(Table2[[#This Row],[6M Return vs Nifty Z-Score]],Table2[6M Return vs Nifty Z-Score])</f>
        <v>299</v>
      </c>
      <c r="AU376">
        <f>_xlfn.RANK.AVG(Table2[[#This Row],[Sharpe Ratio Z-Score]],Table2[Sharpe Ratio Z-Score])</f>
        <v>300</v>
      </c>
      <c r="AV376">
        <f>(Table2[[#This Row],[Rank 1Y]]+Table2[[#This Row],[Rank 6M]]+Table2[[#This Row],[Rank Sharpe]])/3</f>
        <v>375</v>
      </c>
    </row>
    <row r="377" spans="1:48" x14ac:dyDescent="0.3">
      <c r="A377" t="s">
        <v>1964</v>
      </c>
      <c r="B377" t="s">
        <v>1965</v>
      </c>
      <c r="C377" t="s">
        <v>10305</v>
      </c>
      <c r="D377" t="s">
        <v>130</v>
      </c>
      <c r="E377">
        <v>3397.4957159999999</v>
      </c>
      <c r="F377">
        <v>586.95000000000005</v>
      </c>
      <c r="G377">
        <v>-12.1822403299538</v>
      </c>
      <c r="H377">
        <f>(Table2[[#This Row],[1Y Return vs Nifty]]-AVERAGE(Table2[1Y Return vs Nifty]))/_xlfn.STDEV.P(Table2[1Y Return vs Nifty])</f>
        <v>-0.69675148824998834</v>
      </c>
      <c r="I377">
        <v>-8.3197821111150798</v>
      </c>
      <c r="J377">
        <f>(Table2[[#This Row],[1M Return vs Nifty]]-AVERAGE(Table2[1M Return vs Nifty]))/_xlfn.STDEV.P(Table2[1M Return vs Nifty])</f>
        <v>-1.033149489632313</v>
      </c>
      <c r="K377">
        <v>-4.0673558129752498</v>
      </c>
      <c r="L377">
        <f>(Table2[[#This Row],[6M Return vs Nifty]]-AVERAGE(Table2[6M Return vs Nifty]))/_xlfn.STDEV.P(Table2[6M Return vs Nifty])</f>
        <v>-0.40547397023463277</v>
      </c>
      <c r="M377">
        <v>1.23422094510963</v>
      </c>
      <c r="N377">
        <f>(Table2[[#This Row],[1W Return vs Nifty]]-AVERAGE(Table2[1W Return vs Nifty]))/_xlfn.STDEV.P(Table2[1W Return vs Nifty])</f>
        <v>0.26549144102844047</v>
      </c>
      <c r="O377">
        <v>596.30999999999995</v>
      </c>
      <c r="P377">
        <v>593.67176538189506</v>
      </c>
      <c r="Q377">
        <v>564.85653785318004</v>
      </c>
      <c r="R377">
        <v>48.989018593802903</v>
      </c>
      <c r="S377" s="2">
        <f>(Table2[[#This Row],[Close Price]]-Table2[[#This Row],[20D EMA]])/Table2[[#This Row],[20D EMA]]</f>
        <v>-1.5696533682145027E-2</v>
      </c>
      <c r="T377" s="2">
        <f>(Table2[[#This Row],[Close Price]]-Table2[[#This Row],[50D EMA]])/Table2[[#This Row],[50D EMA]]</f>
        <v>-1.1322359886141895E-2</v>
      </c>
      <c r="U377" s="2">
        <f>(Table2[[#This Row],[Close Price]]-Table2[[#This Row],[200D EMA]])/Table2[[#This Row],[200D EMA]]</f>
        <v>3.9113404318182166E-2</v>
      </c>
      <c r="V377">
        <v>0.86264072855321905</v>
      </c>
      <c r="W377">
        <v>583.79999999999995</v>
      </c>
      <c r="X377">
        <v>595.95000000000005</v>
      </c>
      <c r="Y377">
        <v>579.65</v>
      </c>
      <c r="Z377">
        <v>617.04999999999995</v>
      </c>
      <c r="AA377">
        <v>536.1</v>
      </c>
      <c r="AB377">
        <v>655</v>
      </c>
      <c r="AC377" s="2">
        <f>(Table2[[#This Row],[Close Price]]/Table2[[#This Row],[Day Low]])-1</f>
        <v>5.3956834532375986E-3</v>
      </c>
      <c r="AD377" s="2">
        <f>(Table2[[#This Row],[Day High]]/Table2[[#This Row],[Close Price]])-1</f>
        <v>1.5333503705596829E-2</v>
      </c>
      <c r="AE377" s="2">
        <f>(Table2[[#This Row],[Close Price]]/Table2[[#This Row],[Current Week Low]])-1</f>
        <v>1.2593806607435587E-2</v>
      </c>
      <c r="AF377" s="2">
        <f>(Table2[[#This Row],[Current Week High]]/Table2[[#This Row],[Close Price]])-1</f>
        <v>5.12820512820511E-2</v>
      </c>
      <c r="AG377" s="2">
        <f>(Table2[[#This Row],[Close Price]]/Table2[[#This Row],[Current Month Low]])-1</f>
        <v>9.4851706771124755E-2</v>
      </c>
      <c r="AH377" s="2">
        <f>(Table2[[#This Row],[Current Month High]]/Table2[[#This Row],[Close Price]])-1</f>
        <v>0.11593832524065073</v>
      </c>
      <c r="AI377">
        <v>17.889087656529501</v>
      </c>
      <c r="AJ377">
        <v>27.597826086956498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0.22</v>
      </c>
      <c r="AM377" t="s">
        <v>10340</v>
      </c>
      <c r="AN377">
        <v>-8.0399999999999991</v>
      </c>
      <c r="AO377" t="s">
        <v>10339</v>
      </c>
      <c r="AP377">
        <v>0.162778916425461</v>
      </c>
      <c r="AQ377">
        <f>(Table2[[#This Row],[Sharpe Ratio]]-AVERAGE(Table2[Sharpe Ratio]))/_xlfn.STDEV.P(Table2[Sharpe Ratio])</f>
        <v>1.1166567034104868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-0.75322680367800687</v>
      </c>
      <c r="AS377">
        <f>_xlfn.RANK.AVG(Table2[[#This Row],[1Y Return vs Nifty Z-Score]],Table2[1Y Return vs Nifty Z-Score])</f>
        <v>573</v>
      </c>
      <c r="AT377">
        <f>_xlfn.RANK.AVG(Table2[[#This Row],[6M Return vs Nifty Z-Score]],Table2[6M Return vs Nifty Z-Score])</f>
        <v>452</v>
      </c>
      <c r="AU377">
        <f>_xlfn.RANK.AVG(Table2[[#This Row],[Sharpe Ratio Z-Score]],Table2[Sharpe Ratio Z-Score])</f>
        <v>101</v>
      </c>
      <c r="AV377">
        <f>(Table2[[#This Row],[Rank 1Y]]+Table2[[#This Row],[Rank 6M]]+Table2[[#This Row],[Rank Sharpe]])/3</f>
        <v>375.33333333333331</v>
      </c>
    </row>
    <row r="378" spans="1:48" x14ac:dyDescent="0.3">
      <c r="A378" t="s">
        <v>1934</v>
      </c>
      <c r="B378" t="s">
        <v>1935</v>
      </c>
      <c r="C378" t="s">
        <v>10299</v>
      </c>
      <c r="D378" t="s">
        <v>51</v>
      </c>
      <c r="E378">
        <v>3524.25294836999</v>
      </c>
      <c r="F378">
        <v>364.6</v>
      </c>
      <c r="G378">
        <v>11.7828301174053</v>
      </c>
      <c r="H378">
        <f>(Table2[[#This Row],[1Y Return vs Nifty]]-AVERAGE(Table2[1Y Return vs Nifty]))/_xlfn.STDEV.P(Table2[1Y Return vs Nifty])</f>
        <v>-0.33211788800882597</v>
      </c>
      <c r="I378">
        <v>2.9739891025674101</v>
      </c>
      <c r="J378">
        <f>(Table2[[#This Row],[1M Return vs Nifty]]-AVERAGE(Table2[1M Return vs Nifty]))/_xlfn.STDEV.P(Table2[1M Return vs Nifty])</f>
        <v>-5.6339227496794937E-2</v>
      </c>
      <c r="K378">
        <v>2.5238597041722302</v>
      </c>
      <c r="L378">
        <f>(Table2[[#This Row],[6M Return vs Nifty]]-AVERAGE(Table2[6M Return vs Nifty]))/_xlfn.STDEV.P(Table2[6M Return vs Nifty])</f>
        <v>-0.18343854506230384</v>
      </c>
      <c r="M378">
        <v>-3.78098975753471</v>
      </c>
      <c r="N378">
        <f>(Table2[[#This Row],[1W Return vs Nifty]]-AVERAGE(Table2[1W Return vs Nifty]))/_xlfn.STDEV.P(Table2[1W Return vs Nifty])</f>
        <v>-0.78768144033028864</v>
      </c>
      <c r="O378">
        <v>352.87</v>
      </c>
      <c r="P378">
        <v>349.08404308481198</v>
      </c>
      <c r="Q378">
        <v>322.37358986292298</v>
      </c>
      <c r="R378">
        <v>50.224075805378902</v>
      </c>
      <c r="S378" s="2">
        <f>(Table2[[#This Row],[Close Price]]-Table2[[#This Row],[20D EMA]])/Table2[[#This Row],[20D EMA]]</f>
        <v>3.3241703743588341E-2</v>
      </c>
      <c r="T378" s="2">
        <f>(Table2[[#This Row],[Close Price]]-Table2[[#This Row],[50D EMA]])/Table2[[#This Row],[50D EMA]]</f>
        <v>4.4447625786831944E-2</v>
      </c>
      <c r="U378" s="2">
        <f>(Table2[[#This Row],[Close Price]]-Table2[[#This Row],[200D EMA]])/Table2[[#This Row],[200D EMA]]</f>
        <v>0.13098594756174722</v>
      </c>
      <c r="V378">
        <v>0.52194627831254903</v>
      </c>
      <c r="W378">
        <v>351.45</v>
      </c>
      <c r="X378">
        <v>369</v>
      </c>
      <c r="Y378">
        <v>337.5</v>
      </c>
      <c r="Z378">
        <v>369</v>
      </c>
      <c r="AA378">
        <v>330.55</v>
      </c>
      <c r="AB378">
        <v>369</v>
      </c>
      <c r="AC378" s="2">
        <f>(Table2[[#This Row],[Close Price]]/Table2[[#This Row],[Day Low]])-1</f>
        <v>3.7416417698107995E-2</v>
      </c>
      <c r="AD378" s="2">
        <f>(Table2[[#This Row],[Day High]]/Table2[[#This Row],[Close Price]])-1</f>
        <v>1.2068019747668579E-2</v>
      </c>
      <c r="AE378" s="2">
        <f>(Table2[[#This Row],[Close Price]]/Table2[[#This Row],[Current Week Low]])-1</f>
        <v>8.029629629629631E-2</v>
      </c>
      <c r="AF378" s="2">
        <f>(Table2[[#This Row],[Current Week High]]/Table2[[#This Row],[Close Price]])-1</f>
        <v>1.2068019747668579E-2</v>
      </c>
      <c r="AG378" s="2">
        <f>(Table2[[#This Row],[Close Price]]/Table2[[#This Row],[Current Month Low]])-1</f>
        <v>0.10301013462411146</v>
      </c>
      <c r="AH378" s="2">
        <f>(Table2[[#This Row],[Current Month High]]/Table2[[#This Row],[Close Price]])-1</f>
        <v>1.2068019747668579E-2</v>
      </c>
      <c r="AI378">
        <v>6.13000548546351</v>
      </c>
      <c r="AJ378">
        <v>53.6128080893195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-0.01</v>
      </c>
      <c r="AM378" t="s">
        <v>10339</v>
      </c>
      <c r="AN378">
        <v>4.71</v>
      </c>
      <c r="AO378" t="s">
        <v>10340</v>
      </c>
      <c r="AP378">
        <v>6.1044284988893999E-2</v>
      </c>
      <c r="AQ378">
        <f>(Table2[[#This Row],[Sharpe Ratio]]-AVERAGE(Table2[Sharpe Ratio]))/_xlfn.STDEV.P(Table2[Sharpe Ratio])</f>
        <v>-4.8129832266902511E-2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-1.407706933165116</v>
      </c>
      <c r="AS378">
        <f>_xlfn.RANK.AVG(Table2[[#This Row],[1Y Return vs Nifty Z-Score]],Table2[1Y Return vs Nifty Z-Score])</f>
        <v>400</v>
      </c>
      <c r="AT378">
        <f>_xlfn.RANK.AVG(Table2[[#This Row],[6M Return vs Nifty Z-Score]],Table2[6M Return vs Nifty Z-Score])</f>
        <v>369</v>
      </c>
      <c r="AU378">
        <f>_xlfn.RANK.AVG(Table2[[#This Row],[Sharpe Ratio Z-Score]],Table2[Sharpe Ratio Z-Score])</f>
        <v>360</v>
      </c>
      <c r="AV378">
        <f>(Table2[[#This Row],[Rank 1Y]]+Table2[[#This Row],[Rank 6M]]+Table2[[#This Row],[Rank Sharpe]])/3</f>
        <v>376.33333333333331</v>
      </c>
    </row>
    <row r="379" spans="1:48" x14ac:dyDescent="0.3">
      <c r="A379" t="s">
        <v>543</v>
      </c>
      <c r="B379" t="s">
        <v>544</v>
      </c>
      <c r="C379" t="s">
        <v>10295</v>
      </c>
      <c r="D379" t="s">
        <v>545</v>
      </c>
      <c r="E379">
        <v>37112.750610000003</v>
      </c>
      <c r="F379">
        <v>678.9</v>
      </c>
      <c r="G379">
        <v>33.707879891316203</v>
      </c>
      <c r="H379">
        <f>(Table2[[#This Row],[1Y Return vs Nifty]]-AVERAGE(Table2[1Y Return vs Nifty]))/_xlfn.STDEV.P(Table2[1Y Return vs Nifty])</f>
        <v>1.4763675177127623E-3</v>
      </c>
      <c r="I379">
        <v>-13.1410970215679</v>
      </c>
      <c r="J379">
        <f>(Table2[[#This Row],[1M Return vs Nifty]]-AVERAGE(Table2[1M Return vs Nifty]))/_xlfn.STDEV.P(Table2[1M Return vs Nifty])</f>
        <v>-1.4501501347145946</v>
      </c>
      <c r="K379">
        <v>-6.3816238493444102</v>
      </c>
      <c r="L379">
        <f>(Table2[[#This Row],[6M Return vs Nifty]]-AVERAGE(Table2[6M Return vs Nifty]))/_xlfn.STDEV.P(Table2[6M Return vs Nifty])</f>
        <v>-0.48343371621489151</v>
      </c>
      <c r="M379">
        <v>2.17241338836517</v>
      </c>
      <c r="N379">
        <f>(Table2[[#This Row],[1W Return vs Nifty]]-AVERAGE(Table2[1W Return vs Nifty]))/_xlfn.STDEV.P(Table2[1W Return vs Nifty])</f>
        <v>0.46250785715058756</v>
      </c>
      <c r="O379">
        <v>692.35</v>
      </c>
      <c r="P379">
        <v>710.49147936202996</v>
      </c>
      <c r="Q379">
        <v>633.37005785719396</v>
      </c>
      <c r="R379">
        <v>46.488212905828902</v>
      </c>
      <c r="S379" s="2">
        <f>(Table2[[#This Row],[Close Price]]-Table2[[#This Row],[20D EMA]])/Table2[[#This Row],[20D EMA]]</f>
        <v>-1.9426590597241344E-2</v>
      </c>
      <c r="T379" s="2">
        <f>(Table2[[#This Row],[Close Price]]-Table2[[#This Row],[50D EMA]])/Table2[[#This Row],[50D EMA]]</f>
        <v>-4.4464262105432785E-2</v>
      </c>
      <c r="U379" s="2">
        <f>(Table2[[#This Row],[Close Price]]-Table2[[#This Row],[200D EMA]])/Table2[[#This Row],[200D EMA]]</f>
        <v>7.1885213988236343E-2</v>
      </c>
      <c r="V379">
        <v>0.96121599776185596</v>
      </c>
      <c r="W379">
        <v>670.6</v>
      </c>
      <c r="X379">
        <v>682.2</v>
      </c>
      <c r="Y379">
        <v>654.35</v>
      </c>
      <c r="Z379">
        <v>682.2</v>
      </c>
      <c r="AA379">
        <v>626.35</v>
      </c>
      <c r="AB379">
        <v>778.85</v>
      </c>
      <c r="AC379" s="2">
        <f>(Table2[[#This Row],[Close Price]]/Table2[[#This Row],[Day Low]])-1</f>
        <v>1.2376975842528948E-2</v>
      </c>
      <c r="AD379" s="2">
        <f>(Table2[[#This Row],[Day High]]/Table2[[#This Row],[Close Price]])-1</f>
        <v>4.8608042421565134E-3</v>
      </c>
      <c r="AE379" s="2">
        <f>(Table2[[#This Row],[Close Price]]/Table2[[#This Row],[Current Week Low]])-1</f>
        <v>3.7518147780239763E-2</v>
      </c>
      <c r="AF379" s="2">
        <f>(Table2[[#This Row],[Current Week High]]/Table2[[#This Row],[Close Price]])-1</f>
        <v>4.8608042421565134E-3</v>
      </c>
      <c r="AG379" s="2">
        <f>(Table2[[#This Row],[Close Price]]/Table2[[#This Row],[Current Month Low]])-1</f>
        <v>8.3898778638141547E-2</v>
      </c>
      <c r="AH379" s="2">
        <f>(Table2[[#This Row],[Current Month High]]/Table2[[#This Row],[Close Price]])-1</f>
        <v>0.14722344969804113</v>
      </c>
      <c r="AI379">
        <v>21.777875975843202</v>
      </c>
      <c r="AJ379">
        <v>65.001822821727998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0.01</v>
      </c>
      <c r="AM379" t="s">
        <v>10340</v>
      </c>
      <c r="AN379">
        <v>-9.31</v>
      </c>
      <c r="AO379" t="s">
        <v>10339</v>
      </c>
      <c r="AP379">
        <v>5.6299877841591003E-2</v>
      </c>
      <c r="AQ379">
        <f>(Table2[[#This Row],[Sharpe Ratio]]-AVERAGE(Table2[Sharpe Ratio]))/_xlfn.STDEV.P(Table2[Sharpe Ratio])</f>
        <v>-0.10244979673638388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293</v>
      </c>
      <c r="AT379">
        <f>_xlfn.RANK.AVG(Table2[[#This Row],[6M Return vs Nifty Z-Score]],Table2[6M Return vs Nifty Z-Score])</f>
        <v>473</v>
      </c>
      <c r="AU379">
        <f>_xlfn.RANK.AVG(Table2[[#This Row],[Sharpe Ratio Z-Score]],Table2[Sharpe Ratio Z-Score])</f>
        <v>370</v>
      </c>
      <c r="AV379">
        <f>(Table2[[#This Row],[Rank 1Y]]+Table2[[#This Row],[Rank 6M]]+Table2[[#This Row],[Rank Sharpe]])/3</f>
        <v>378.66666666666669</v>
      </c>
    </row>
    <row r="380" spans="1:48" x14ac:dyDescent="0.3">
      <c r="A380" t="s">
        <v>1074</v>
      </c>
      <c r="B380" t="s">
        <v>1075</v>
      </c>
      <c r="C380" t="s">
        <v>10299</v>
      </c>
      <c r="D380" t="s">
        <v>51</v>
      </c>
      <c r="E380">
        <v>12202.017801120001</v>
      </c>
      <c r="F380">
        <v>1024.3499999999999</v>
      </c>
      <c r="G380">
        <v>30.599450453675001</v>
      </c>
      <c r="H380">
        <f>(Table2[[#This Row],[1Y Return vs Nifty]]-AVERAGE(Table2[1Y Return vs Nifty]))/_xlfn.STDEV.P(Table2[1Y Return vs Nifty])</f>
        <v>-4.5819041833676216E-2</v>
      </c>
      <c r="I380">
        <v>17.389537253238501</v>
      </c>
      <c r="J380">
        <f>(Table2[[#This Row],[1M Return vs Nifty]]-AVERAGE(Table2[1M Return vs Nifty]))/_xlfn.STDEV.P(Table2[1M Return vs Nifty])</f>
        <v>1.1904768361068898</v>
      </c>
      <c r="K380">
        <v>4.5107912715804304</v>
      </c>
      <c r="L380">
        <f>(Table2[[#This Row],[6M Return vs Nifty]]-AVERAGE(Table2[6M Return vs Nifty]))/_xlfn.STDEV.P(Table2[6M Return vs Nifty])</f>
        <v>-0.11650564107667763</v>
      </c>
      <c r="M380">
        <v>-0.99221775248549904</v>
      </c>
      <c r="N380">
        <f>(Table2[[#This Row],[1W Return vs Nifty]]-AVERAGE(Table2[1W Return vs Nifty]))/_xlfn.STDEV.P(Table2[1W Return vs Nifty])</f>
        <v>-0.20205120021662154</v>
      </c>
      <c r="O380">
        <v>943.39</v>
      </c>
      <c r="P380">
        <v>899.66419512603704</v>
      </c>
      <c r="Q380">
        <v>798.71551844708097</v>
      </c>
      <c r="R380">
        <v>72.786445738342294</v>
      </c>
      <c r="S380" s="2">
        <f>(Table2[[#This Row],[Close Price]]-Table2[[#This Row],[20D EMA]])/Table2[[#This Row],[20D EMA]]</f>
        <v>8.5818166399898158E-2</v>
      </c>
      <c r="T380" s="2">
        <f>(Table2[[#This Row],[Close Price]]-Table2[[#This Row],[50D EMA]])/Table2[[#This Row],[50D EMA]]</f>
        <v>0.13859149397014206</v>
      </c>
      <c r="U380" s="2">
        <f>(Table2[[#This Row],[Close Price]]-Table2[[#This Row],[200D EMA]])/Table2[[#This Row],[200D EMA]]</f>
        <v>0.28249667915757215</v>
      </c>
      <c r="V380">
        <v>1.1097563150173699</v>
      </c>
      <c r="W380">
        <v>995.95</v>
      </c>
      <c r="X380">
        <v>1052.5</v>
      </c>
      <c r="Y380">
        <v>980</v>
      </c>
      <c r="Z380">
        <v>1052.5</v>
      </c>
      <c r="AA380">
        <v>851.25</v>
      </c>
      <c r="AB380">
        <v>1052.5</v>
      </c>
      <c r="AC380" s="2">
        <f>(Table2[[#This Row],[Close Price]]/Table2[[#This Row],[Day Low]])-1</f>
        <v>2.8515487725287336E-2</v>
      </c>
      <c r="AD380" s="2">
        <f>(Table2[[#This Row],[Day High]]/Table2[[#This Row],[Close Price]])-1</f>
        <v>2.7480841509249787E-2</v>
      </c>
      <c r="AE380" s="2">
        <f>(Table2[[#This Row],[Close Price]]/Table2[[#This Row],[Current Week Low]])-1</f>
        <v>4.5255102040816286E-2</v>
      </c>
      <c r="AF380" s="2">
        <f>(Table2[[#This Row],[Current Week High]]/Table2[[#This Row],[Close Price]])-1</f>
        <v>2.7480841509249787E-2</v>
      </c>
      <c r="AG380" s="2">
        <f>(Table2[[#This Row],[Close Price]]/Table2[[#This Row],[Current Month Low]])-1</f>
        <v>0.20334801762114529</v>
      </c>
      <c r="AH380" s="2">
        <f>(Table2[[#This Row],[Current Month High]]/Table2[[#This Row],[Close Price]])-1</f>
        <v>2.7480841509249787E-2</v>
      </c>
      <c r="AI380">
        <v>2.7480841509249698</v>
      </c>
      <c r="AJ380">
        <v>67.747482191107807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0.02</v>
      </c>
      <c r="AM380" t="s">
        <v>10340</v>
      </c>
      <c r="AN380">
        <v>15.88</v>
      </c>
      <c r="AO380" t="s">
        <v>10340</v>
      </c>
      <c r="AP380">
        <v>1.9699718272778999E-2</v>
      </c>
      <c r="AQ380">
        <f>(Table2[[#This Row],[Sharpe Ratio]]-AVERAGE(Table2[Sharpe Ratio]))/_xlfn.STDEV.P(Table2[Sharpe Ratio])</f>
        <v>-0.52149464378020938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0.30460630919970505</v>
      </c>
      <c r="AS380">
        <f>_xlfn.RANK.AVG(Table2[[#This Row],[1Y Return vs Nifty Z-Score]],Table2[1Y Return vs Nifty Z-Score])</f>
        <v>308</v>
      </c>
      <c r="AT380">
        <f>_xlfn.RANK.AVG(Table2[[#This Row],[6M Return vs Nifty Z-Score]],Table2[6M Return vs Nifty Z-Score])</f>
        <v>348</v>
      </c>
      <c r="AU380">
        <f>_xlfn.RANK.AVG(Table2[[#This Row],[Sharpe Ratio Z-Score]],Table2[Sharpe Ratio Z-Score])</f>
        <v>481</v>
      </c>
      <c r="AV380">
        <f>(Table2[[#This Row],[Rank 1Y]]+Table2[[#This Row],[Rank 6M]]+Table2[[#This Row],[Rank Sharpe]])/3</f>
        <v>379</v>
      </c>
    </row>
    <row r="381" spans="1:48" x14ac:dyDescent="0.3">
      <c r="A381" t="s">
        <v>531</v>
      </c>
      <c r="B381" t="s">
        <v>532</v>
      </c>
      <c r="C381" t="s">
        <v>10302</v>
      </c>
      <c r="D381" t="s">
        <v>130</v>
      </c>
      <c r="E381">
        <v>39071.635862279902</v>
      </c>
      <c r="F381">
        <v>755.4</v>
      </c>
      <c r="G381">
        <v>14.697235567007001</v>
      </c>
      <c r="H381">
        <f>(Table2[[#This Row],[1Y Return vs Nifty]]-AVERAGE(Table2[1Y Return vs Nifty]))/_xlfn.STDEV.P(Table2[1Y Return vs Nifty])</f>
        <v>-0.28777459454824544</v>
      </c>
      <c r="I381">
        <v>4.4613477622002904</v>
      </c>
      <c r="J381">
        <f>(Table2[[#This Row],[1M Return vs Nifty]]-AVERAGE(Table2[1M Return vs Nifty]))/_xlfn.STDEV.P(Table2[1M Return vs Nifty])</f>
        <v>7.230400200703696E-2</v>
      </c>
      <c r="K381">
        <v>19.3608194035404</v>
      </c>
      <c r="L381">
        <f>(Table2[[#This Row],[6M Return vs Nifty]]-AVERAGE(Table2[6M Return vs Nifty]))/_xlfn.STDEV.P(Table2[6M Return vs Nifty])</f>
        <v>0.38374083114423696</v>
      </c>
      <c r="M381">
        <v>-3.3776799648065601</v>
      </c>
      <c r="N381">
        <f>(Table2[[#This Row],[1W Return vs Nifty]]-AVERAGE(Table2[1W Return vs Nifty]))/_xlfn.STDEV.P(Table2[1W Return vs Nifty])</f>
        <v>-0.70298810206959705</v>
      </c>
      <c r="O381">
        <v>743.73</v>
      </c>
      <c r="P381">
        <v>731.72877443071195</v>
      </c>
      <c r="Q381">
        <v>646.99337864577205</v>
      </c>
      <c r="R381">
        <v>52.229326820830799</v>
      </c>
      <c r="S381" s="2">
        <f>(Table2[[#This Row],[Close Price]]-Table2[[#This Row],[20D EMA]])/Table2[[#This Row],[20D EMA]]</f>
        <v>1.5691178250171377E-2</v>
      </c>
      <c r="T381" s="2">
        <f>(Table2[[#This Row],[Close Price]]-Table2[[#This Row],[50D EMA]])/Table2[[#This Row],[50D EMA]]</f>
        <v>3.2349726287181121E-2</v>
      </c>
      <c r="U381" s="2">
        <f>(Table2[[#This Row],[Close Price]]-Table2[[#This Row],[200D EMA]])/Table2[[#This Row],[200D EMA]]</f>
        <v>0.16755445253726528</v>
      </c>
      <c r="V381">
        <v>0.56669672903666901</v>
      </c>
      <c r="W381">
        <v>741.3</v>
      </c>
      <c r="X381">
        <v>759.95</v>
      </c>
      <c r="Y381">
        <v>732.7</v>
      </c>
      <c r="Z381">
        <v>760.9</v>
      </c>
      <c r="AA381">
        <v>705</v>
      </c>
      <c r="AB381">
        <v>799</v>
      </c>
      <c r="AC381" s="2">
        <f>(Table2[[#This Row],[Close Price]]/Table2[[#This Row],[Day Low]])-1</f>
        <v>1.9020639417240082E-2</v>
      </c>
      <c r="AD381" s="2">
        <f>(Table2[[#This Row],[Day High]]/Table2[[#This Row],[Close Price]])-1</f>
        <v>6.023298914482389E-3</v>
      </c>
      <c r="AE381" s="2">
        <f>(Table2[[#This Row],[Close Price]]/Table2[[#This Row],[Current Week Low]])-1</f>
        <v>3.0981302033574298E-2</v>
      </c>
      <c r="AF381" s="2">
        <f>(Table2[[#This Row],[Current Week High]]/Table2[[#This Row],[Close Price]])-1</f>
        <v>7.2809107757478841E-3</v>
      </c>
      <c r="AG381" s="2">
        <f>(Table2[[#This Row],[Close Price]]/Table2[[#This Row],[Current Month Low]])-1</f>
        <v>7.1489361702127718E-2</v>
      </c>
      <c r="AH381" s="2">
        <f>(Table2[[#This Row],[Current Month High]]/Table2[[#This Row],[Close Price]])-1</f>
        <v>5.7717765422292899E-2</v>
      </c>
      <c r="AI381">
        <v>5.7717765422292899</v>
      </c>
      <c r="AJ381">
        <v>53.536585365853597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0.17</v>
      </c>
      <c r="AM381" t="s">
        <v>10340</v>
      </c>
      <c r="AN381">
        <v>-3.35</v>
      </c>
      <c r="AO381" t="s">
        <v>10339</v>
      </c>
      <c r="AQ381">
        <f>(Table2[[#This Row],[Sharpe Ratio]]-AVERAGE(Table2[Sharpe Ratio]))/_xlfn.STDEV.P(Table2[Sharpe Ratio])</f>
        <v>-0.74704189624239536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-1.2817597597089638</v>
      </c>
      <c r="AS381">
        <f>_xlfn.RANK.AVG(Table2[[#This Row],[1Y Return vs Nifty Z-Score]],Table2[1Y Return vs Nifty Z-Score])</f>
        <v>380</v>
      </c>
      <c r="AT381">
        <f>_xlfn.RANK.AVG(Table2[[#This Row],[6M Return vs Nifty Z-Score]],Table2[6M Return vs Nifty Z-Score])</f>
        <v>215</v>
      </c>
      <c r="AU381">
        <f>_xlfn.RANK.AVG(Table2[[#This Row],[Sharpe Ratio Z-Score]],Table2[Sharpe Ratio Z-Score])</f>
        <v>549.5</v>
      </c>
      <c r="AV381">
        <f>(Table2[[#This Row],[Rank 1Y]]+Table2[[#This Row],[Rank 6M]]+Table2[[#This Row],[Rank Sharpe]])/3</f>
        <v>381.5</v>
      </c>
    </row>
    <row r="382" spans="1:48" x14ac:dyDescent="0.3">
      <c r="A382" t="s">
        <v>771</v>
      </c>
      <c r="B382" t="s">
        <v>772</v>
      </c>
      <c r="C382" t="s">
        <v>10295</v>
      </c>
      <c r="D382" t="s">
        <v>545</v>
      </c>
      <c r="E382">
        <v>21061.3663062899</v>
      </c>
      <c r="F382">
        <v>892.85</v>
      </c>
      <c r="G382">
        <v>7.9885353904545999</v>
      </c>
      <c r="H382">
        <f>(Table2[[#This Row],[1Y Return vs Nifty]]-AVERAGE(Table2[1Y Return vs Nifty]))/_xlfn.STDEV.P(Table2[1Y Return vs Nifty])</f>
        <v>-0.38984888236175741</v>
      </c>
      <c r="I382">
        <v>2.9793703236361102</v>
      </c>
      <c r="J382">
        <f>(Table2[[#This Row],[1M Return vs Nifty]]-AVERAGE(Table2[1M Return vs Nifty]))/_xlfn.STDEV.P(Table2[1M Return vs Nifty])</f>
        <v>-5.5873799973669806E-2</v>
      </c>
      <c r="K382">
        <v>10.5443911934636</v>
      </c>
      <c r="L382">
        <f>(Table2[[#This Row],[6M Return vs Nifty]]-AVERAGE(Table2[6M Return vs Nifty]))/_xlfn.STDEV.P(Table2[6M Return vs Nifty])</f>
        <v>8.6745628812740089E-2</v>
      </c>
      <c r="M382">
        <v>-2.2357564658873299</v>
      </c>
      <c r="N382">
        <f>(Table2[[#This Row],[1W Return vs Nifty]]-AVERAGE(Table2[1W Return vs Nifty]))/_xlfn.STDEV.P(Table2[1W Return vs Nifty])</f>
        <v>-0.46318903220920282</v>
      </c>
      <c r="O382">
        <v>815.8</v>
      </c>
      <c r="P382">
        <v>798.64221021185097</v>
      </c>
      <c r="Q382">
        <v>748.58607140643596</v>
      </c>
      <c r="R382">
        <v>49.731538347579601</v>
      </c>
      <c r="S382" s="2">
        <f>(Table2[[#This Row],[Close Price]]-Table2[[#This Row],[20D EMA]])/Table2[[#This Row],[20D EMA]]</f>
        <v>9.4447168423633335E-2</v>
      </c>
      <c r="T382" s="2">
        <f>(Table2[[#This Row],[Close Price]]-Table2[[#This Row],[50D EMA]])/Table2[[#This Row],[50D EMA]]</f>
        <v>0.11795994324311901</v>
      </c>
      <c r="U382" s="2">
        <f>(Table2[[#This Row],[Close Price]]-Table2[[#This Row],[200D EMA]])/Table2[[#This Row],[200D EMA]]</f>
        <v>0.192715218869251</v>
      </c>
      <c r="V382">
        <v>1.1318214917415801</v>
      </c>
      <c r="W382">
        <v>826</v>
      </c>
      <c r="X382">
        <v>909</v>
      </c>
      <c r="Y382">
        <v>809</v>
      </c>
      <c r="Z382">
        <v>909</v>
      </c>
      <c r="AA382">
        <v>768.05</v>
      </c>
      <c r="AB382">
        <v>909</v>
      </c>
      <c r="AC382" s="2">
        <f>(Table2[[#This Row],[Close Price]]/Table2[[#This Row],[Day Low]])-1</f>
        <v>8.0932203389830537E-2</v>
      </c>
      <c r="AD382" s="2">
        <f>(Table2[[#This Row],[Day High]]/Table2[[#This Row],[Close Price]])-1</f>
        <v>1.8088144705157516E-2</v>
      </c>
      <c r="AE382" s="2">
        <f>(Table2[[#This Row],[Close Price]]/Table2[[#This Row],[Current Week Low]])-1</f>
        <v>0.10364647713226205</v>
      </c>
      <c r="AF382" s="2">
        <f>(Table2[[#This Row],[Current Week High]]/Table2[[#This Row],[Close Price]])-1</f>
        <v>1.8088144705157516E-2</v>
      </c>
      <c r="AG382" s="2">
        <f>(Table2[[#This Row],[Close Price]]/Table2[[#This Row],[Current Month Low]])-1</f>
        <v>0.16248942126163679</v>
      </c>
      <c r="AH382" s="2">
        <f>(Table2[[#This Row],[Current Month High]]/Table2[[#This Row],[Close Price]])-1</f>
        <v>1.8088144705157516E-2</v>
      </c>
      <c r="AI382">
        <v>2.3352186817494598</v>
      </c>
      <c r="AJ382">
        <v>47.822847682119203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0.16</v>
      </c>
      <c r="AM382" t="s">
        <v>10340</v>
      </c>
      <c r="AN382">
        <v>10.15</v>
      </c>
      <c r="AO382" t="s">
        <v>10340</v>
      </c>
      <c r="AP382">
        <v>3.3427388510970997E-2</v>
      </c>
      <c r="AQ382">
        <f>(Table2[[#This Row],[Sharpe Ratio]]-AVERAGE(Table2[Sharpe Ratio]))/_xlfn.STDEV.P(Table2[Sharpe Ratio])</f>
        <v>-0.36432293898433438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-1.1864890247162243</v>
      </c>
      <c r="AS382">
        <f>_xlfn.RANK.AVG(Table2[[#This Row],[1Y Return vs Nifty Z-Score]],Table2[1Y Return vs Nifty Z-Score])</f>
        <v>421</v>
      </c>
      <c r="AT382">
        <f>_xlfn.RANK.AVG(Table2[[#This Row],[6M Return vs Nifty Z-Score]],Table2[6M Return vs Nifty Z-Score])</f>
        <v>289</v>
      </c>
      <c r="AU382">
        <f>_xlfn.RANK.AVG(Table2[[#This Row],[Sharpe Ratio Z-Score]],Table2[Sharpe Ratio Z-Score])</f>
        <v>436</v>
      </c>
      <c r="AV382">
        <f>(Table2[[#This Row],[Rank 1Y]]+Table2[[#This Row],[Rank 6M]]+Table2[[#This Row],[Rank Sharpe]])/3</f>
        <v>382</v>
      </c>
    </row>
    <row r="383" spans="1:48" x14ac:dyDescent="0.3">
      <c r="A383" t="s">
        <v>1611</v>
      </c>
      <c r="B383" t="s">
        <v>1612</v>
      </c>
      <c r="C383" t="s">
        <v>10305</v>
      </c>
      <c r="D383" t="s">
        <v>1386</v>
      </c>
      <c r="E383">
        <v>5656.8155077350002</v>
      </c>
      <c r="F383">
        <v>877.7</v>
      </c>
      <c r="G383">
        <v>-6.6948971696635198</v>
      </c>
      <c r="H383">
        <f>(Table2[[#This Row],[1Y Return vs Nifty]]-AVERAGE(Table2[1Y Return vs Nifty]))/_xlfn.STDEV.P(Table2[1Y Return vs Nifty])</f>
        <v>-0.6132604049798428</v>
      </c>
      <c r="I383">
        <v>12.100073642721799</v>
      </c>
      <c r="J383">
        <f>(Table2[[#This Row],[1M Return vs Nifty]]-AVERAGE(Table2[1M Return vs Nifty]))/_xlfn.STDEV.P(Table2[1M Return vs Nifty])</f>
        <v>0.73298551295298331</v>
      </c>
      <c r="K383">
        <v>-2.8241022502809399</v>
      </c>
      <c r="L383">
        <f>(Table2[[#This Row],[6M Return vs Nifty]]-AVERAGE(Table2[6M Return vs Nifty]))/_xlfn.STDEV.P(Table2[6M Return vs Nifty])</f>
        <v>-0.36359302541167998</v>
      </c>
      <c r="M383">
        <v>0.718942110479175</v>
      </c>
      <c r="N383">
        <f>(Table2[[#This Row],[1W Return vs Nifty]]-AVERAGE(Table2[1W Return vs Nifty]))/_xlfn.STDEV.P(Table2[1W Return vs Nifty])</f>
        <v>0.15728508098761709</v>
      </c>
      <c r="O383">
        <v>820.14</v>
      </c>
      <c r="P383">
        <v>793.37902719637304</v>
      </c>
      <c r="Q383">
        <v>766.81949251233505</v>
      </c>
      <c r="R383">
        <v>72.025477404964093</v>
      </c>
      <c r="S383" s="2">
        <f>(Table2[[#This Row],[Close Price]]-Table2[[#This Row],[20D EMA]])/Table2[[#This Row],[20D EMA]]</f>
        <v>7.0183139463994029E-2</v>
      </c>
      <c r="T383" s="2">
        <f>(Table2[[#This Row],[Close Price]]-Table2[[#This Row],[50D EMA]])/Table2[[#This Row],[50D EMA]]</f>
        <v>0.10628081901988104</v>
      </c>
      <c r="U383" s="2">
        <f>(Table2[[#This Row],[Close Price]]-Table2[[#This Row],[200D EMA]])/Table2[[#This Row],[200D EMA]]</f>
        <v>0.14459792502716196</v>
      </c>
      <c r="V383">
        <v>0.90610329096284903</v>
      </c>
      <c r="W383">
        <v>868</v>
      </c>
      <c r="X383">
        <v>892</v>
      </c>
      <c r="Y383">
        <v>860.25</v>
      </c>
      <c r="Z383">
        <v>892</v>
      </c>
      <c r="AA383">
        <v>741.75</v>
      </c>
      <c r="AB383">
        <v>892</v>
      </c>
      <c r="AC383" s="2">
        <f>(Table2[[#This Row],[Close Price]]/Table2[[#This Row],[Day Low]])-1</f>
        <v>1.1175115207373354E-2</v>
      </c>
      <c r="AD383" s="2">
        <f>(Table2[[#This Row],[Day High]]/Table2[[#This Row],[Close Price]])-1</f>
        <v>1.6292582887091234E-2</v>
      </c>
      <c r="AE383" s="2">
        <f>(Table2[[#This Row],[Close Price]]/Table2[[#This Row],[Current Week Low]])-1</f>
        <v>2.0284800929962321E-2</v>
      </c>
      <c r="AF383" s="2">
        <f>(Table2[[#This Row],[Current Week High]]/Table2[[#This Row],[Close Price]])-1</f>
        <v>1.6292582887091234E-2</v>
      </c>
      <c r="AG383" s="2">
        <f>(Table2[[#This Row],[Close Price]]/Table2[[#This Row],[Current Month Low]])-1</f>
        <v>0.18328277721604325</v>
      </c>
      <c r="AH383" s="2">
        <f>(Table2[[#This Row],[Current Month High]]/Table2[[#This Row],[Close Price]])-1</f>
        <v>1.6292582887091234E-2</v>
      </c>
      <c r="AI383">
        <v>24.0742850632334</v>
      </c>
      <c r="AJ383">
        <v>43.790956749672297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0.15</v>
      </c>
      <c r="AM383" t="s">
        <v>10340</v>
      </c>
      <c r="AN383">
        <v>14.34</v>
      </c>
      <c r="AO383" t="s">
        <v>10340</v>
      </c>
      <c r="AP383">
        <v>0.12118600831818301</v>
      </c>
      <c r="AQ383">
        <f>(Table2[[#This Row],[Sharpe Ratio]]-AVERAGE(Table2[Sharpe Ratio]))/_xlfn.STDEV.P(Table2[Sharpe Ratio])</f>
        <v>0.64044856603465483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0.55386572958373248</v>
      </c>
      <c r="AS383">
        <f>_xlfn.RANK.AVG(Table2[[#This Row],[1Y Return vs Nifty Z-Score]],Table2[1Y Return vs Nifty Z-Score])</f>
        <v>531</v>
      </c>
      <c r="AT383">
        <f>_xlfn.RANK.AVG(Table2[[#This Row],[6M Return vs Nifty Z-Score]],Table2[6M Return vs Nifty Z-Score])</f>
        <v>435</v>
      </c>
      <c r="AU383">
        <f>_xlfn.RANK.AVG(Table2[[#This Row],[Sharpe Ratio Z-Score]],Table2[Sharpe Ratio Z-Score])</f>
        <v>189</v>
      </c>
      <c r="AV383">
        <f>(Table2[[#This Row],[Rank 1Y]]+Table2[[#This Row],[Rank 6M]]+Table2[[#This Row],[Rank Sharpe]])/3</f>
        <v>385</v>
      </c>
    </row>
    <row r="384" spans="1:48" x14ac:dyDescent="0.3">
      <c r="A384" t="s">
        <v>776</v>
      </c>
      <c r="B384" t="s">
        <v>777</v>
      </c>
      <c r="C384" t="s">
        <v>10300</v>
      </c>
      <c r="D384" t="s">
        <v>203</v>
      </c>
      <c r="E384">
        <v>21003.398002604899</v>
      </c>
      <c r="F384">
        <v>558.04999999999995</v>
      </c>
      <c r="G384">
        <v>-16.225077414129402</v>
      </c>
      <c r="H384">
        <f>(Table2[[#This Row],[1Y Return vs Nifty]]-AVERAGE(Table2[1Y Return vs Nifty]))/_xlfn.STDEV.P(Table2[1Y Return vs Nifty])</f>
        <v>-0.75826410697687718</v>
      </c>
      <c r="I384">
        <v>-5.8139368148979997</v>
      </c>
      <c r="J384">
        <f>(Table2[[#This Row],[1M Return vs Nifty]]-AVERAGE(Table2[1M Return vs Nifty]))/_xlfn.STDEV.P(Table2[1M Return vs Nifty])</f>
        <v>-0.8164162696691345</v>
      </c>
      <c r="K384">
        <v>8.3878189878385907</v>
      </c>
      <c r="L384">
        <f>(Table2[[#This Row],[6M Return vs Nifty]]-AVERAGE(Table2[6M Return vs Nifty]))/_xlfn.STDEV.P(Table2[6M Return vs Nifty])</f>
        <v>1.4098114049331981E-2</v>
      </c>
      <c r="M384">
        <v>1.1822773478033</v>
      </c>
      <c r="N384">
        <f>(Table2[[#This Row],[1W Return vs Nifty]]-AVERAGE(Table2[1W Return vs Nifty]))/_xlfn.STDEV.P(Table2[1W Return vs Nifty])</f>
        <v>0.25458350688832532</v>
      </c>
      <c r="O384">
        <v>556.89</v>
      </c>
      <c r="P384">
        <v>560.42855404185002</v>
      </c>
      <c r="Q384">
        <v>515.15033804778398</v>
      </c>
      <c r="R384">
        <v>52.393917922298698</v>
      </c>
      <c r="S384" s="2">
        <f>(Table2[[#This Row],[Close Price]]-Table2[[#This Row],[20D EMA]])/Table2[[#This Row],[20D EMA]]</f>
        <v>2.0829966420657011E-3</v>
      </c>
      <c r="T384" s="2">
        <f>(Table2[[#This Row],[Close Price]]-Table2[[#This Row],[50D EMA]])/Table2[[#This Row],[50D EMA]]</f>
        <v>-4.2441699743807973E-3</v>
      </c>
      <c r="U384" s="2">
        <f>(Table2[[#This Row],[Close Price]]-Table2[[#This Row],[200D EMA]])/Table2[[#This Row],[200D EMA]]</f>
        <v>8.3276004660675806E-2</v>
      </c>
      <c r="V384">
        <v>0.52280271106109499</v>
      </c>
      <c r="W384">
        <v>549</v>
      </c>
      <c r="X384">
        <v>561.75</v>
      </c>
      <c r="Y384">
        <v>527.29999999999995</v>
      </c>
      <c r="Z384">
        <v>561.75</v>
      </c>
      <c r="AA384">
        <v>520.20000000000005</v>
      </c>
      <c r="AB384">
        <v>593.15</v>
      </c>
      <c r="AC384" s="2">
        <f>(Table2[[#This Row],[Close Price]]/Table2[[#This Row],[Day Low]])-1</f>
        <v>1.6484517304189428E-2</v>
      </c>
      <c r="AD384" s="2">
        <f>(Table2[[#This Row],[Day High]]/Table2[[#This Row],[Close Price]])-1</f>
        <v>6.6302302661052082E-3</v>
      </c>
      <c r="AE384" s="2">
        <f>(Table2[[#This Row],[Close Price]]/Table2[[#This Row],[Current Week Low]])-1</f>
        <v>5.8315949175042681E-2</v>
      </c>
      <c r="AF384" s="2">
        <f>(Table2[[#This Row],[Current Week High]]/Table2[[#This Row],[Close Price]])-1</f>
        <v>6.6302302661052082E-3</v>
      </c>
      <c r="AG384" s="2">
        <f>(Table2[[#This Row],[Close Price]]/Table2[[#This Row],[Current Month Low]])-1</f>
        <v>7.2760476739715418E-2</v>
      </c>
      <c r="AH384" s="2">
        <f>(Table2[[#This Row],[Current Month High]]/Table2[[#This Row],[Close Price]])-1</f>
        <v>6.2897589821700572E-2</v>
      </c>
      <c r="AI384">
        <v>11.5312248006451</v>
      </c>
      <c r="AJ384">
        <v>37.180432645034301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-0.04</v>
      </c>
      <c r="AM384" t="s">
        <v>10339</v>
      </c>
      <c r="AN384">
        <v>-2.95</v>
      </c>
      <c r="AO384" t="s">
        <v>10339</v>
      </c>
      <c r="AP384">
        <v>9.3859613060592997E-2</v>
      </c>
      <c r="AQ384">
        <f>(Table2[[#This Row],[Sharpe Ratio]]-AVERAGE(Table2[Sharpe Ratio]))/_xlfn.STDEV.P(Table2[Sharpe Ratio])</f>
        <v>0.32758148414538285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591</v>
      </c>
      <c r="AT384">
        <f>_xlfn.RANK.AVG(Table2[[#This Row],[6M Return vs Nifty Z-Score]],Table2[6M Return vs Nifty Z-Score])</f>
        <v>309</v>
      </c>
      <c r="AU384">
        <f>_xlfn.RANK.AVG(Table2[[#This Row],[Sharpe Ratio Z-Score]],Table2[Sharpe Ratio Z-Score])</f>
        <v>258</v>
      </c>
      <c r="AV384">
        <f>(Table2[[#This Row],[Rank 1Y]]+Table2[[#This Row],[Rank 6M]]+Table2[[#This Row],[Rank Sharpe]])/3</f>
        <v>386</v>
      </c>
    </row>
    <row r="385" spans="1:48" x14ac:dyDescent="0.3">
      <c r="A385" t="s">
        <v>1133</v>
      </c>
      <c r="B385" t="s">
        <v>1134</v>
      </c>
      <c r="C385" t="s">
        <v>10307</v>
      </c>
      <c r="D385" t="s">
        <v>139</v>
      </c>
      <c r="E385">
        <v>10790.84843964</v>
      </c>
      <c r="F385">
        <v>206.23</v>
      </c>
      <c r="G385">
        <v>18.3833994791507</v>
      </c>
      <c r="H385">
        <f>(Table2[[#This Row],[1Y Return vs Nifty]]-AVERAGE(Table2[1Y Return vs Nifty]))/_xlfn.STDEV.P(Table2[1Y Return vs Nifty])</f>
        <v>-0.23168883334356175</v>
      </c>
      <c r="I385">
        <v>1.79372640534685</v>
      </c>
      <c r="J385">
        <f>(Table2[[#This Row],[1M Return vs Nifty]]-AVERAGE(Table2[1M Return vs Nifty]))/_xlfn.STDEV.P(Table2[1M Return vs Nifty])</f>
        <v>-0.15842140118772738</v>
      </c>
      <c r="K385">
        <v>-34.148951589526902</v>
      </c>
      <c r="L385">
        <f>(Table2[[#This Row],[6M Return vs Nifty]]-AVERAGE(Table2[6M Return vs Nifty]))/_xlfn.STDEV.P(Table2[6M Return vs Nifty])</f>
        <v>-1.4188196711501098</v>
      </c>
      <c r="M385">
        <v>-4.0792804726976</v>
      </c>
      <c r="N385">
        <f>(Table2[[#This Row],[1W Return vs Nifty]]-AVERAGE(Table2[1W Return vs Nifty]))/_xlfn.STDEV.P(Table2[1W Return vs Nifty])</f>
        <v>-0.85032121971284103</v>
      </c>
      <c r="O385">
        <v>202.48</v>
      </c>
      <c r="P385">
        <v>203.809836864782</v>
      </c>
      <c r="Q385">
        <v>198.317786152851</v>
      </c>
      <c r="R385">
        <v>48.033909230681999</v>
      </c>
      <c r="S385" s="2">
        <f>(Table2[[#This Row],[Close Price]]-Table2[[#This Row],[20D EMA]])/Table2[[#This Row],[20D EMA]]</f>
        <v>1.8520347688660611E-2</v>
      </c>
      <c r="T385" s="2">
        <f>(Table2[[#This Row],[Close Price]]-Table2[[#This Row],[50D EMA]])/Table2[[#This Row],[50D EMA]]</f>
        <v>1.1874613965878652E-2</v>
      </c>
      <c r="U385" s="2">
        <f>(Table2[[#This Row],[Close Price]]-Table2[[#This Row],[200D EMA]])/Table2[[#This Row],[200D EMA]]</f>
        <v>3.9896642659427169E-2</v>
      </c>
      <c r="V385">
        <v>0.67515117454979801</v>
      </c>
      <c r="W385">
        <v>200.2</v>
      </c>
      <c r="X385">
        <v>212</v>
      </c>
      <c r="Y385">
        <v>197.5</v>
      </c>
      <c r="Z385">
        <v>212</v>
      </c>
      <c r="AA385">
        <v>190.91</v>
      </c>
      <c r="AB385">
        <v>218.5</v>
      </c>
      <c r="AC385" s="2">
        <f>(Table2[[#This Row],[Close Price]]/Table2[[#This Row],[Day Low]])-1</f>
        <v>3.0119880119880094E-2</v>
      </c>
      <c r="AD385" s="2">
        <f>(Table2[[#This Row],[Day High]]/Table2[[#This Row],[Close Price]])-1</f>
        <v>2.7978470639577147E-2</v>
      </c>
      <c r="AE385" s="2">
        <f>(Table2[[#This Row],[Close Price]]/Table2[[#This Row],[Current Week Low]])-1</f>
        <v>4.4202531645569643E-2</v>
      </c>
      <c r="AF385" s="2">
        <f>(Table2[[#This Row],[Current Week High]]/Table2[[#This Row],[Close Price]])-1</f>
        <v>2.7978470639577147E-2</v>
      </c>
      <c r="AG385" s="2">
        <f>(Table2[[#This Row],[Close Price]]/Table2[[#This Row],[Current Month Low]])-1</f>
        <v>8.0247236917919462E-2</v>
      </c>
      <c r="AH385" s="2">
        <f>(Table2[[#This Row],[Current Month High]]/Table2[[#This Row],[Close Price]])-1</f>
        <v>5.9496678465790653E-2</v>
      </c>
      <c r="AI385">
        <v>38.146729379818602</v>
      </c>
      <c r="AJ385">
        <v>52.143120619697498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-0.01</v>
      </c>
      <c r="AM385" t="s">
        <v>10339</v>
      </c>
      <c r="AN385">
        <v>-3.49</v>
      </c>
      <c r="AO385" t="s">
        <v>10339</v>
      </c>
      <c r="AP385">
        <v>0.169453848734505</v>
      </c>
      <c r="AQ385">
        <f>(Table2[[#This Row],[Sharpe Ratio]]-AVERAGE(Table2[Sharpe Ratio]))/_xlfn.STDEV.P(Table2[Sharpe Ratio])</f>
        <v>1.1930797578841268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354</v>
      </c>
      <c r="AT385">
        <f>_xlfn.RANK.AVG(Table2[[#This Row],[6M Return vs Nifty Z-Score]],Table2[6M Return vs Nifty Z-Score])</f>
        <v>714</v>
      </c>
      <c r="AU385">
        <f>_xlfn.RANK.AVG(Table2[[#This Row],[Sharpe Ratio Z-Score]],Table2[Sharpe Ratio Z-Score])</f>
        <v>90</v>
      </c>
      <c r="AV385">
        <f>(Table2[[#This Row],[Rank 1Y]]+Table2[[#This Row],[Rank 6M]]+Table2[[#This Row],[Rank Sharpe]])/3</f>
        <v>386</v>
      </c>
    </row>
    <row r="386" spans="1:48" x14ac:dyDescent="0.3">
      <c r="A386" t="s">
        <v>1255</v>
      </c>
      <c r="B386" t="s">
        <v>1256</v>
      </c>
      <c r="C386" t="s">
        <v>10308</v>
      </c>
      <c r="D386" t="s">
        <v>394</v>
      </c>
      <c r="E386">
        <v>9065.7622850299995</v>
      </c>
      <c r="F386">
        <v>231.16</v>
      </c>
      <c r="G386">
        <v>20.313564859383099</v>
      </c>
      <c r="H386">
        <f>(Table2[[#This Row],[1Y Return vs Nifty]]-AVERAGE(Table2[1Y Return vs Nifty]))/_xlfn.STDEV.P(Table2[1Y Return vs Nifty])</f>
        <v>-0.20232096007980718</v>
      </c>
      <c r="I386">
        <v>-6.4946073539171403</v>
      </c>
      <c r="J386">
        <f>(Table2[[#This Row],[1M Return vs Nifty]]-AVERAGE(Table2[1M Return vs Nifty]))/_xlfn.STDEV.P(Table2[1M Return vs Nifty])</f>
        <v>-0.87528818721264712</v>
      </c>
      <c r="K386">
        <v>-10.545432674342001</v>
      </c>
      <c r="L386">
        <f>(Table2[[#This Row],[6M Return vs Nifty]]-AVERAGE(Table2[6M Return vs Nifty]))/_xlfn.STDEV.P(Table2[6M Return vs Nifty])</f>
        <v>-0.62369814246365463</v>
      </c>
      <c r="M386">
        <v>-0.89149346336893398</v>
      </c>
      <c r="N386">
        <f>(Table2[[#This Row],[1W Return vs Nifty]]-AVERAGE(Table2[1W Return vs Nifty]))/_xlfn.STDEV.P(Table2[1W Return vs Nifty])</f>
        <v>-0.18089952861571149</v>
      </c>
      <c r="O386">
        <v>231</v>
      </c>
      <c r="P386">
        <v>233.93198168445201</v>
      </c>
      <c r="Q386">
        <v>224.00825213013499</v>
      </c>
      <c r="R386">
        <v>46.509406654650299</v>
      </c>
      <c r="S386" s="2">
        <f>(Table2[[#This Row],[Close Price]]-Table2[[#This Row],[20D EMA]])/Table2[[#This Row],[20D EMA]]</f>
        <v>6.9264069264067789E-4</v>
      </c>
      <c r="T386" s="2">
        <f>(Table2[[#This Row],[Close Price]]-Table2[[#This Row],[50D EMA]])/Table2[[#This Row],[50D EMA]]</f>
        <v>-1.1849519952304374E-2</v>
      </c>
      <c r="U386" s="2">
        <f>(Table2[[#This Row],[Close Price]]-Table2[[#This Row],[200D EMA]])/Table2[[#This Row],[200D EMA]]</f>
        <v>3.1926269688092923E-2</v>
      </c>
      <c r="V386">
        <v>0.28693900413960999</v>
      </c>
      <c r="W386">
        <v>227.9</v>
      </c>
      <c r="X386">
        <v>233.5</v>
      </c>
      <c r="Y386">
        <v>223.65</v>
      </c>
      <c r="Z386">
        <v>233.5</v>
      </c>
      <c r="AA386">
        <v>220.09</v>
      </c>
      <c r="AB386">
        <v>247.6</v>
      </c>
      <c r="AC386" s="2">
        <f>(Table2[[#This Row],[Close Price]]/Table2[[#This Row],[Day Low]])-1</f>
        <v>1.4304519526108006E-2</v>
      </c>
      <c r="AD386" s="2">
        <f>(Table2[[#This Row],[Day High]]/Table2[[#This Row],[Close Price]])-1</f>
        <v>1.0122858626059994E-2</v>
      </c>
      <c r="AE386" s="2">
        <f>(Table2[[#This Row],[Close Price]]/Table2[[#This Row],[Current Week Low]])-1</f>
        <v>3.3579253297563172E-2</v>
      </c>
      <c r="AF386" s="2">
        <f>(Table2[[#This Row],[Current Week High]]/Table2[[#This Row],[Close Price]])-1</f>
        <v>1.0122858626059994E-2</v>
      </c>
      <c r="AG386" s="2">
        <f>(Table2[[#This Row],[Close Price]]/Table2[[#This Row],[Current Month Low]])-1</f>
        <v>5.029760552501239E-2</v>
      </c>
      <c r="AH386" s="2">
        <f>(Table2[[#This Row],[Current Month High]]/Table2[[#This Row],[Close Price]])-1</f>
        <v>7.1119570860010306E-2</v>
      </c>
      <c r="AI386">
        <v>39.405606506315898</v>
      </c>
      <c r="AJ386">
        <v>52.580858085808501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0.04</v>
      </c>
      <c r="AM386" t="s">
        <v>10340</v>
      </c>
      <c r="AN386">
        <v>-2.42</v>
      </c>
      <c r="AO386" t="s">
        <v>10339</v>
      </c>
      <c r="AP386">
        <v>8.1920957720041002E-2</v>
      </c>
      <c r="AQ386">
        <f>(Table2[[#This Row],[Sharpe Ratio]]-AVERAGE(Table2[Sharpe Ratio]))/_xlfn.STDEV.P(Table2[Sharpe Ratio])</f>
        <v>0.19089268114481858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345</v>
      </c>
      <c r="AT386">
        <f>_xlfn.RANK.AVG(Table2[[#This Row],[6M Return vs Nifty Z-Score]],Table2[6M Return vs Nifty Z-Score])</f>
        <v>524</v>
      </c>
      <c r="AU386">
        <f>_xlfn.RANK.AVG(Table2[[#This Row],[Sharpe Ratio Z-Score]],Table2[Sharpe Ratio Z-Score])</f>
        <v>289</v>
      </c>
      <c r="AV386">
        <f>(Table2[[#This Row],[Rank 1Y]]+Table2[[#This Row],[Rank 6M]]+Table2[[#This Row],[Rank Sharpe]])/3</f>
        <v>386</v>
      </c>
    </row>
    <row r="387" spans="1:48" x14ac:dyDescent="0.3">
      <c r="A387" t="s">
        <v>1956</v>
      </c>
      <c r="B387" t="s">
        <v>1957</v>
      </c>
      <c r="C387" t="s">
        <v>10297</v>
      </c>
      <c r="D387" t="s">
        <v>495</v>
      </c>
      <c r="E387">
        <v>3424.6602548999999</v>
      </c>
      <c r="F387">
        <v>470.95</v>
      </c>
      <c r="G387">
        <v>-1.7168899494202801</v>
      </c>
      <c r="H387">
        <f>(Table2[[#This Row],[1Y Return vs Nifty]]-AVERAGE(Table2[1Y Return vs Nifty]))/_xlfn.STDEV.P(Table2[1Y Return vs Nifty])</f>
        <v>-0.53751897543842364</v>
      </c>
      <c r="I387">
        <v>21.592133513327301</v>
      </c>
      <c r="J387">
        <f>(Table2[[#This Row],[1M Return vs Nifty]]-AVERAGE(Table2[1M Return vs Nifty]))/_xlfn.STDEV.P(Table2[1M Return vs Nifty])</f>
        <v>1.5539638482657407</v>
      </c>
      <c r="K387">
        <v>23.429234210698699</v>
      </c>
      <c r="L387">
        <f>(Table2[[#This Row],[6M Return vs Nifty]]-AVERAGE(Table2[6M Return vs Nifty]))/_xlfn.STDEV.P(Table2[6M Return vs Nifty])</f>
        <v>0.52079176039009667</v>
      </c>
      <c r="M387">
        <v>-0.79043226622450802</v>
      </c>
      <c r="N387">
        <f>(Table2[[#This Row],[1W Return vs Nifty]]-AVERAGE(Table2[1W Return vs Nifty]))/_xlfn.STDEV.P(Table2[1W Return vs Nifty])</f>
        <v>-0.1596771077642728</v>
      </c>
      <c r="O387">
        <v>437.2</v>
      </c>
      <c r="P387">
        <v>403.91510530377201</v>
      </c>
      <c r="Q387">
        <v>365.20054660586402</v>
      </c>
      <c r="R387">
        <v>69.471032483759302</v>
      </c>
      <c r="S387" s="2">
        <f>(Table2[[#This Row],[Close Price]]-Table2[[#This Row],[20D EMA]])/Table2[[#This Row],[20D EMA]]</f>
        <v>7.7195791399817013E-2</v>
      </c>
      <c r="T387" s="2">
        <f>(Table2[[#This Row],[Close Price]]-Table2[[#This Row],[50D EMA]])/Table2[[#This Row],[50D EMA]]</f>
        <v>0.16596283183272661</v>
      </c>
      <c r="U387" s="2">
        <f>(Table2[[#This Row],[Close Price]]-Table2[[#This Row],[200D EMA]])/Table2[[#This Row],[200D EMA]]</f>
        <v>0.28956543021898629</v>
      </c>
      <c r="V387">
        <v>1.67102764165951</v>
      </c>
      <c r="W387">
        <v>467.6</v>
      </c>
      <c r="X387">
        <v>483.65</v>
      </c>
      <c r="Y387">
        <v>457.05</v>
      </c>
      <c r="Z387">
        <v>484.75</v>
      </c>
      <c r="AA387">
        <v>392.6</v>
      </c>
      <c r="AB387">
        <v>488.5</v>
      </c>
      <c r="AC387" s="2">
        <f>(Table2[[#This Row],[Close Price]]/Table2[[#This Row],[Day Low]])-1</f>
        <v>7.1642429426859167E-3</v>
      </c>
      <c r="AD387" s="2">
        <f>(Table2[[#This Row],[Day High]]/Table2[[#This Row],[Close Price]])-1</f>
        <v>2.6966769296103532E-2</v>
      </c>
      <c r="AE387" s="2">
        <f>(Table2[[#This Row],[Close Price]]/Table2[[#This Row],[Current Week Low]])-1</f>
        <v>3.0412427524340924E-2</v>
      </c>
      <c r="AF387" s="2">
        <f>(Table2[[#This Row],[Current Week High]]/Table2[[#This Row],[Close Price]])-1</f>
        <v>2.9302473723325173E-2</v>
      </c>
      <c r="AG387" s="2">
        <f>(Table2[[#This Row],[Close Price]]/Table2[[#This Row],[Current Month Low]])-1</f>
        <v>0.1995669893020886</v>
      </c>
      <c r="AH387" s="2">
        <f>(Table2[[#This Row],[Current Month High]]/Table2[[#This Row],[Close Price]])-1</f>
        <v>3.7265102452489707E-2</v>
      </c>
      <c r="AI387">
        <v>3.7265102452489698</v>
      </c>
      <c r="AJ387">
        <v>59.617014065412597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0.32</v>
      </c>
      <c r="AM387" t="s">
        <v>10340</v>
      </c>
      <c r="AN387">
        <v>13.48</v>
      </c>
      <c r="AO387" t="s">
        <v>10340</v>
      </c>
      <c r="AP387">
        <v>1.7932638901483999E-2</v>
      </c>
      <c r="AQ387">
        <f>(Table2[[#This Row],[Sharpe Ratio]]-AVERAGE(Table2[Sharpe Ratio]))/_xlfn.STDEV.P(Table2[Sharpe Ratio])</f>
        <v>-0.54172639996876992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0.83583312548437105</v>
      </c>
      <c r="AS387">
        <f>_xlfn.RANK.AVG(Table2[[#This Row],[1Y Return vs Nifty Z-Score]],Table2[1Y Return vs Nifty Z-Score])</f>
        <v>497</v>
      </c>
      <c r="AT387">
        <f>_xlfn.RANK.AVG(Table2[[#This Row],[6M Return vs Nifty Z-Score]],Table2[6M Return vs Nifty Z-Score])</f>
        <v>185</v>
      </c>
      <c r="AU387">
        <f>_xlfn.RANK.AVG(Table2[[#This Row],[Sharpe Ratio Z-Score]],Table2[Sharpe Ratio Z-Score])</f>
        <v>483</v>
      </c>
      <c r="AV387">
        <f>(Table2[[#This Row],[Rank 1Y]]+Table2[[#This Row],[Rank 6M]]+Table2[[#This Row],[Rank Sharpe]])/3</f>
        <v>388.33333333333331</v>
      </c>
    </row>
    <row r="388" spans="1:48" x14ac:dyDescent="0.3">
      <c r="A388" t="s">
        <v>908</v>
      </c>
      <c r="B388" t="s">
        <v>909</v>
      </c>
      <c r="C388" t="s">
        <v>10308</v>
      </c>
      <c r="D388" t="s">
        <v>559</v>
      </c>
      <c r="E388">
        <v>16502.732081999999</v>
      </c>
      <c r="F388">
        <v>5481.5</v>
      </c>
      <c r="G388">
        <v>-7.1477006873389799</v>
      </c>
      <c r="H388">
        <f>(Table2[[#This Row],[1Y Return vs Nifty]]-AVERAGE(Table2[1Y Return vs Nifty]))/_xlfn.STDEV.P(Table2[1Y Return vs Nifty])</f>
        <v>-0.62014990598149999</v>
      </c>
      <c r="I388">
        <v>4.5627309302337196</v>
      </c>
      <c r="J388">
        <f>(Table2[[#This Row],[1M Return vs Nifty]]-AVERAGE(Table2[1M Return vs Nifty]))/_xlfn.STDEV.P(Table2[1M Return vs Nifty])</f>
        <v>8.1072739842179664E-2</v>
      </c>
      <c r="K388">
        <v>13.0021248195868</v>
      </c>
      <c r="L388">
        <f>(Table2[[#This Row],[6M Return vs Nifty]]-AVERAGE(Table2[6M Return vs Nifty]))/_xlfn.STDEV.P(Table2[6M Return vs Nifty])</f>
        <v>0.16953823803890028</v>
      </c>
      <c r="M388">
        <v>-0.26769327878327998</v>
      </c>
      <c r="N388">
        <f>(Table2[[#This Row],[1W Return vs Nifty]]-AVERAGE(Table2[1W Return vs Nifty]))/_xlfn.STDEV.P(Table2[1W Return vs Nifty])</f>
        <v>-4.9904147415519053E-2</v>
      </c>
      <c r="O388">
        <v>5309.08</v>
      </c>
      <c r="P388">
        <v>5135.2044746066003</v>
      </c>
      <c r="Q388">
        <v>4758.5838250754296</v>
      </c>
      <c r="R388">
        <v>55.456380318746099</v>
      </c>
      <c r="S388" s="2">
        <f>(Table2[[#This Row],[Close Price]]-Table2[[#This Row],[20D EMA]])/Table2[[#This Row],[20D EMA]]</f>
        <v>3.2476436595417678E-2</v>
      </c>
      <c r="T388" s="2">
        <f>(Table2[[#This Row],[Close Price]]-Table2[[#This Row],[50D EMA]])/Table2[[#This Row],[50D EMA]]</f>
        <v>6.7435586470961081E-2</v>
      </c>
      <c r="U388" s="2">
        <f>(Table2[[#This Row],[Close Price]]-Table2[[#This Row],[200D EMA]])/Table2[[#This Row],[200D EMA]]</f>
        <v>0.15191834409118796</v>
      </c>
      <c r="V388">
        <v>0.550994201178301</v>
      </c>
      <c r="W388">
        <v>5401.05</v>
      </c>
      <c r="X388">
        <v>5525</v>
      </c>
      <c r="Y388">
        <v>5211</v>
      </c>
      <c r="Z388">
        <v>5525</v>
      </c>
      <c r="AA388">
        <v>5124.3500000000004</v>
      </c>
      <c r="AB388">
        <v>5769</v>
      </c>
      <c r="AC388" s="2">
        <f>(Table2[[#This Row],[Close Price]]/Table2[[#This Row],[Day Low]])-1</f>
        <v>1.4895251849177393E-2</v>
      </c>
      <c r="AD388" s="2">
        <f>(Table2[[#This Row],[Day High]]/Table2[[#This Row],[Close Price]])-1</f>
        <v>7.9357840007296954E-3</v>
      </c>
      <c r="AE388" s="2">
        <f>(Table2[[#This Row],[Close Price]]/Table2[[#This Row],[Current Week Low]])-1</f>
        <v>5.1909422375743697E-2</v>
      </c>
      <c r="AF388" s="2">
        <f>(Table2[[#This Row],[Current Week High]]/Table2[[#This Row],[Close Price]])-1</f>
        <v>7.9357840007296954E-3</v>
      </c>
      <c r="AG388" s="2">
        <f>(Table2[[#This Row],[Close Price]]/Table2[[#This Row],[Current Month Low]])-1</f>
        <v>6.9696644452467149E-2</v>
      </c>
      <c r="AH388" s="2">
        <f>(Table2[[#This Row],[Current Month High]]/Table2[[#This Row],[Close Price]])-1</f>
        <v>5.2449147131259588E-2</v>
      </c>
      <c r="AI388">
        <v>8.7083827419501993</v>
      </c>
      <c r="AJ388">
        <v>36.321810494901698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0.17</v>
      </c>
      <c r="AM388" t="s">
        <v>10340</v>
      </c>
      <c r="AN388">
        <v>0.38</v>
      </c>
      <c r="AO388" t="s">
        <v>10340</v>
      </c>
      <c r="AP388">
        <v>5.8505972905166001E-2</v>
      </c>
      <c r="AQ388">
        <f>(Table2[[#This Row],[Sharpe Ratio]]-AVERAGE(Table2[Sharpe Ratio]))/_xlfn.STDEV.P(Table2[Sharpe Ratio])</f>
        <v>-7.7191634494171282E-2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-0.49663471001011045</v>
      </c>
      <c r="AS388">
        <f>_xlfn.RANK.AVG(Table2[[#This Row],[1Y Return vs Nifty Z-Score]],Table2[1Y Return vs Nifty Z-Score])</f>
        <v>534</v>
      </c>
      <c r="AT388">
        <f>_xlfn.RANK.AVG(Table2[[#This Row],[6M Return vs Nifty Z-Score]],Table2[6M Return vs Nifty Z-Score])</f>
        <v>269</v>
      </c>
      <c r="AU388">
        <f>_xlfn.RANK.AVG(Table2[[#This Row],[Sharpe Ratio Z-Score]],Table2[Sharpe Ratio Z-Score])</f>
        <v>363</v>
      </c>
      <c r="AV388">
        <f>(Table2[[#This Row],[Rank 1Y]]+Table2[[#This Row],[Rank 6M]]+Table2[[#This Row],[Rank Sharpe]])/3</f>
        <v>388.66666666666669</v>
      </c>
    </row>
    <row r="389" spans="1:48" x14ac:dyDescent="0.3">
      <c r="A389" t="s">
        <v>419</v>
      </c>
      <c r="B389" t="s">
        <v>420</v>
      </c>
      <c r="C389" t="s">
        <v>10303</v>
      </c>
      <c r="D389" t="s">
        <v>421</v>
      </c>
      <c r="E389">
        <v>55034.861452714002</v>
      </c>
      <c r="F389">
        <v>210.79</v>
      </c>
      <c r="G389">
        <v>32.208135806640598</v>
      </c>
      <c r="H389">
        <f>(Table2[[#This Row],[1Y Return vs Nifty]]-AVERAGE(Table2[1Y Return vs Nifty]))/_xlfn.STDEV.P(Table2[1Y Return vs Nifty])</f>
        <v>-2.1342554973538035E-2</v>
      </c>
      <c r="I389">
        <v>9.5985484489748796</v>
      </c>
      <c r="J389">
        <f>(Table2[[#This Row],[1M Return vs Nifty]]-AVERAGE(Table2[1M Return vs Nifty]))/_xlfn.STDEV.P(Table2[1M Return vs Nifty])</f>
        <v>0.51662594323882138</v>
      </c>
      <c r="K389">
        <v>26.916426716518899</v>
      </c>
      <c r="L389">
        <f>(Table2[[#This Row],[6M Return vs Nifty]]-AVERAGE(Table2[6M Return vs Nifty]))/_xlfn.STDEV.P(Table2[6M Return vs Nifty])</f>
        <v>0.63826330545992582</v>
      </c>
      <c r="M389">
        <v>-2.8639021089697998</v>
      </c>
      <c r="N389">
        <f>(Table2[[#This Row],[1W Return vs Nifty]]-AVERAGE(Table2[1W Return vs Nifty]))/_xlfn.STDEV.P(Table2[1W Return vs Nifty])</f>
        <v>-0.59509694118086121</v>
      </c>
      <c r="O389">
        <v>191.15</v>
      </c>
      <c r="P389">
        <v>183.92278939584199</v>
      </c>
      <c r="Q389">
        <v>170.86156855188099</v>
      </c>
      <c r="R389">
        <v>54.789139434775201</v>
      </c>
      <c r="S389" s="2">
        <f>(Table2[[#This Row],[Close Price]]-Table2[[#This Row],[20D EMA]])/Table2[[#This Row],[20D EMA]]</f>
        <v>0.10274653413549562</v>
      </c>
      <c r="T389" s="2">
        <f>(Table2[[#This Row],[Close Price]]-Table2[[#This Row],[50D EMA]])/Table2[[#This Row],[50D EMA]]</f>
        <v>0.14607874691555434</v>
      </c>
      <c r="U389" s="2">
        <f>(Table2[[#This Row],[Close Price]]-Table2[[#This Row],[200D EMA]])/Table2[[#This Row],[200D EMA]]</f>
        <v>0.23368877967426008</v>
      </c>
      <c r="V389">
        <v>1.9392872650059501</v>
      </c>
      <c r="W389">
        <v>190.62</v>
      </c>
      <c r="X389">
        <v>228.3</v>
      </c>
      <c r="Y389">
        <v>190.62</v>
      </c>
      <c r="Z389">
        <v>228.3</v>
      </c>
      <c r="AA389">
        <v>182.77</v>
      </c>
      <c r="AB389">
        <v>228.3</v>
      </c>
      <c r="AC389" s="2">
        <f>(Table2[[#This Row],[Close Price]]/Table2[[#This Row],[Day Low]])-1</f>
        <v>0.10581261147833376</v>
      </c>
      <c r="AD389" s="2">
        <f>(Table2[[#This Row],[Day High]]/Table2[[#This Row],[Close Price]])-1</f>
        <v>8.3068456757910747E-2</v>
      </c>
      <c r="AE389" s="2">
        <f>(Table2[[#This Row],[Close Price]]/Table2[[#This Row],[Current Week Low]])-1</f>
        <v>0.10581261147833376</v>
      </c>
      <c r="AF389" s="2">
        <f>(Table2[[#This Row],[Current Week High]]/Table2[[#This Row],[Close Price]])-1</f>
        <v>8.3068456757910747E-2</v>
      </c>
      <c r="AG389" s="2">
        <f>(Table2[[#This Row],[Close Price]]/Table2[[#This Row],[Current Month Low]])-1</f>
        <v>0.15330743557476589</v>
      </c>
      <c r="AH389" s="2">
        <f>(Table2[[#This Row],[Current Month High]]/Table2[[#This Row],[Close Price]])-1</f>
        <v>8.3068456757910747E-2</v>
      </c>
      <c r="AI389">
        <v>8.3068456757910702</v>
      </c>
      <c r="AJ389">
        <v>60.9083969465648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</v>
      </c>
      <c r="AM389" t="s">
        <v>10341</v>
      </c>
      <c r="AN389">
        <v>5.33</v>
      </c>
      <c r="AO389" t="s">
        <v>10340</v>
      </c>
      <c r="AP389">
        <v>-8.1770926736524002E-2</v>
      </c>
      <c r="AQ389">
        <f>(Table2[[#This Row],[Sharpe Ratio]]-AVERAGE(Table2[Sharpe Ratio]))/_xlfn.STDEV.P(Table2[Sharpe Ratio])</f>
        <v>-1.6832587294645458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-1.1448089769201979</v>
      </c>
      <c r="AS389">
        <f>_xlfn.RANK.AVG(Table2[[#This Row],[1Y Return vs Nifty Z-Score]],Table2[1Y Return vs Nifty Z-Score])</f>
        <v>298</v>
      </c>
      <c r="AT389">
        <f>_xlfn.RANK.AVG(Table2[[#This Row],[6M Return vs Nifty Z-Score]],Table2[6M Return vs Nifty Z-Score])</f>
        <v>167</v>
      </c>
      <c r="AU389">
        <f>_xlfn.RANK.AVG(Table2[[#This Row],[Sharpe Ratio Z-Score]],Table2[Sharpe Ratio Z-Score])</f>
        <v>702</v>
      </c>
      <c r="AV389">
        <f>(Table2[[#This Row],[Rank 1Y]]+Table2[[#This Row],[Rank 6M]]+Table2[[#This Row],[Rank Sharpe]])/3</f>
        <v>389</v>
      </c>
    </row>
    <row r="390" spans="1:48" x14ac:dyDescent="0.3">
      <c r="A390" t="s">
        <v>976</v>
      </c>
      <c r="B390" t="s">
        <v>977</v>
      </c>
      <c r="C390" t="s">
        <v>10297</v>
      </c>
      <c r="D390" t="s">
        <v>118</v>
      </c>
      <c r="E390">
        <v>14671.34528136</v>
      </c>
      <c r="F390">
        <v>2291.25</v>
      </c>
      <c r="G390">
        <v>18.855444213748399</v>
      </c>
      <c r="H390">
        <f>(Table2[[#This Row],[1Y Return vs Nifty]]-AVERAGE(Table2[1Y Return vs Nifty]))/_xlfn.STDEV.P(Table2[1Y Return vs Nifty])</f>
        <v>-0.22450657316914149</v>
      </c>
      <c r="I390">
        <v>4.0654979140204102</v>
      </c>
      <c r="J390">
        <f>(Table2[[#This Row],[1M Return vs Nifty]]-AVERAGE(Table2[1M Return vs Nifty]))/_xlfn.STDEV.P(Table2[1M Return vs Nifty])</f>
        <v>3.8066528389859383E-2</v>
      </c>
      <c r="K390">
        <v>31.300734295622298</v>
      </c>
      <c r="L390">
        <f>(Table2[[#This Row],[6M Return vs Nifty]]-AVERAGE(Table2[6M Return vs Nifty]))/_xlfn.STDEV.P(Table2[6M Return vs Nifty])</f>
        <v>0.78595557783061942</v>
      </c>
      <c r="M390">
        <v>-1.46744965483384</v>
      </c>
      <c r="N390">
        <f>(Table2[[#This Row],[1W Return vs Nifty]]-AVERAGE(Table2[1W Return vs Nifty]))/_xlfn.STDEV.P(Table2[1W Return vs Nifty])</f>
        <v>-0.30184787508930361</v>
      </c>
      <c r="O390">
        <v>2256.75</v>
      </c>
      <c r="P390">
        <v>2132.5093067026201</v>
      </c>
      <c r="Q390">
        <v>1817.8491092225499</v>
      </c>
      <c r="R390">
        <v>57.809050081089701</v>
      </c>
      <c r="S390" s="2">
        <f>(Table2[[#This Row],[Close Price]]-Table2[[#This Row],[20D EMA]])/Table2[[#This Row],[20D EMA]]</f>
        <v>1.5287470920571618E-2</v>
      </c>
      <c r="T390" s="2">
        <f>(Table2[[#This Row],[Close Price]]-Table2[[#This Row],[50D EMA]])/Table2[[#This Row],[50D EMA]]</f>
        <v>7.4438452764753374E-2</v>
      </c>
      <c r="U390" s="2">
        <f>(Table2[[#This Row],[Close Price]]-Table2[[#This Row],[200D EMA]])/Table2[[#This Row],[200D EMA]]</f>
        <v>0.26041814382488115</v>
      </c>
      <c r="V390">
        <v>0.62322648660911595</v>
      </c>
      <c r="W390">
        <v>2251.9499999999998</v>
      </c>
      <c r="X390">
        <v>2305.4499999999998</v>
      </c>
      <c r="Y390">
        <v>2194.5500000000002</v>
      </c>
      <c r="Z390">
        <v>2325</v>
      </c>
      <c r="AA390">
        <v>2189.1</v>
      </c>
      <c r="AB390">
        <v>2425</v>
      </c>
      <c r="AC390" s="2">
        <f>(Table2[[#This Row],[Close Price]]/Table2[[#This Row],[Day Low]])-1</f>
        <v>1.7451541996936104E-2</v>
      </c>
      <c r="AD390" s="2">
        <f>(Table2[[#This Row],[Day High]]/Table2[[#This Row],[Close Price]])-1</f>
        <v>6.1974904528094843E-3</v>
      </c>
      <c r="AE390" s="2">
        <f>(Table2[[#This Row],[Close Price]]/Table2[[#This Row],[Current Week Low]])-1</f>
        <v>4.4063703264906051E-2</v>
      </c>
      <c r="AF390" s="2">
        <f>(Table2[[#This Row],[Current Week High]]/Table2[[#This Row],[Close Price]])-1</f>
        <v>1.4729950900163713E-2</v>
      </c>
      <c r="AG390" s="2">
        <f>(Table2[[#This Row],[Close Price]]/Table2[[#This Row],[Current Month Low]])-1</f>
        <v>4.6663012196793252E-2</v>
      </c>
      <c r="AH390" s="2">
        <f>(Table2[[#This Row],[Current Month High]]/Table2[[#This Row],[Close Price]])-1</f>
        <v>5.8374249863611505E-2</v>
      </c>
      <c r="AI390">
        <v>8.4124386252045706</v>
      </c>
      <c r="AJ390">
        <v>59.098010623893302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0.12</v>
      </c>
      <c r="AM390" t="s">
        <v>10340</v>
      </c>
      <c r="AN390">
        <v>1.33</v>
      </c>
      <c r="AO390" t="s">
        <v>10340</v>
      </c>
      <c r="AP390">
        <v>-5.5864611622256997E-2</v>
      </c>
      <c r="AQ390">
        <f>(Table2[[#This Row],[Sharpe Ratio]]-AVERAGE(Table2[Sharpe Ratio]))/_xlfn.STDEV.P(Table2[Sharpe Ratio])</f>
        <v>-1.3866505183960407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-1.088982860434007</v>
      </c>
      <c r="AS390">
        <f>_xlfn.RANK.AVG(Table2[[#This Row],[1Y Return vs Nifty Z-Score]],Table2[1Y Return vs Nifty Z-Score])</f>
        <v>350</v>
      </c>
      <c r="AT390">
        <f>_xlfn.RANK.AVG(Table2[[#This Row],[6M Return vs Nifty Z-Score]],Table2[6M Return vs Nifty Z-Score])</f>
        <v>145</v>
      </c>
      <c r="AU390">
        <f>_xlfn.RANK.AVG(Table2[[#This Row],[Sharpe Ratio Z-Score]],Table2[Sharpe Ratio Z-Score])</f>
        <v>673</v>
      </c>
      <c r="AV390">
        <f>(Table2[[#This Row],[Rank 1Y]]+Table2[[#This Row],[Rank 6M]]+Table2[[#This Row],[Rank Sharpe]])/3</f>
        <v>389.33333333333331</v>
      </c>
    </row>
    <row r="391" spans="1:48" x14ac:dyDescent="0.3">
      <c r="A391" t="s">
        <v>1304</v>
      </c>
      <c r="B391" t="s">
        <v>1305</v>
      </c>
      <c r="C391" t="s">
        <v>10295</v>
      </c>
      <c r="D391" t="s">
        <v>21</v>
      </c>
      <c r="E391">
        <v>8555.5739174320006</v>
      </c>
      <c r="F391">
        <v>31.19</v>
      </c>
      <c r="G391">
        <v>94.269303649646503</v>
      </c>
      <c r="H391">
        <f>(Table2[[#This Row],[1Y Return vs Nifty]]-AVERAGE(Table2[1Y Return vs Nifty]))/_xlfn.STDEV.P(Table2[1Y Return vs Nifty])</f>
        <v>0.92293120026009301</v>
      </c>
      <c r="I391">
        <v>6.6551576570220101</v>
      </c>
      <c r="J391">
        <f>(Table2[[#This Row],[1M Return vs Nifty]]-AVERAGE(Table2[1M Return vs Nifty]))/_xlfn.STDEV.P(Table2[1M Return vs Nifty])</f>
        <v>0.26204894883579105</v>
      </c>
      <c r="K391">
        <v>-21.6421813139563</v>
      </c>
      <c r="L391">
        <f>(Table2[[#This Row],[6M Return vs Nifty]]-AVERAGE(Table2[6M Return vs Nifty]))/_xlfn.STDEV.P(Table2[6M Return vs Nifty])</f>
        <v>-0.99750951243286601</v>
      </c>
      <c r="M391">
        <v>-3.3656278452514101</v>
      </c>
      <c r="N391">
        <f>(Table2[[#This Row],[1W Return vs Nifty]]-AVERAGE(Table2[1W Return vs Nifty]))/_xlfn.STDEV.P(Table2[1W Return vs Nifty])</f>
        <v>-0.70045720830840685</v>
      </c>
      <c r="O391">
        <v>31.18</v>
      </c>
      <c r="P391">
        <v>31.129992991841799</v>
      </c>
      <c r="Q391">
        <v>29.138073920690399</v>
      </c>
      <c r="R391">
        <v>44.627848507591303</v>
      </c>
      <c r="S391" s="2">
        <f>(Table2[[#This Row],[Close Price]]-Table2[[#This Row],[20D EMA]])/Table2[[#This Row],[20D EMA]]</f>
        <v>3.2071840923674031E-4</v>
      </c>
      <c r="T391" s="2">
        <f>(Table2[[#This Row],[Close Price]]-Table2[[#This Row],[50D EMA]])/Table2[[#This Row],[50D EMA]]</f>
        <v>1.9276267801900174E-3</v>
      </c>
      <c r="U391" s="2">
        <f>(Table2[[#This Row],[Close Price]]-Table2[[#This Row],[200D EMA]])/Table2[[#This Row],[200D EMA]]</f>
        <v>7.0420786387413489E-2</v>
      </c>
      <c r="V391">
        <v>1.20791619679671</v>
      </c>
      <c r="W391">
        <v>30.91</v>
      </c>
      <c r="X391">
        <v>31.82</v>
      </c>
      <c r="Y391">
        <v>30.81</v>
      </c>
      <c r="Z391">
        <v>31.82</v>
      </c>
      <c r="AA391">
        <v>30.26</v>
      </c>
      <c r="AB391">
        <v>34.19</v>
      </c>
      <c r="AC391" s="2">
        <f>(Table2[[#This Row],[Close Price]]/Table2[[#This Row],[Day Low]])-1</f>
        <v>9.0585571012617994E-3</v>
      </c>
      <c r="AD391" s="2">
        <f>(Table2[[#This Row],[Day High]]/Table2[[#This Row],[Close Price]])-1</f>
        <v>2.0198781660788701E-2</v>
      </c>
      <c r="AE391" s="2">
        <f>(Table2[[#This Row],[Close Price]]/Table2[[#This Row],[Current Week Low]])-1</f>
        <v>1.2333657903278228E-2</v>
      </c>
      <c r="AF391" s="2">
        <f>(Table2[[#This Row],[Current Week High]]/Table2[[#This Row],[Close Price]])-1</f>
        <v>2.0198781660788701E-2</v>
      </c>
      <c r="AG391" s="2">
        <f>(Table2[[#This Row],[Close Price]]/Table2[[#This Row],[Current Month Low]])-1</f>
        <v>3.0733641771315323E-2</v>
      </c>
      <c r="AH391" s="2">
        <f>(Table2[[#This Row],[Current Month High]]/Table2[[#This Row],[Close Price]])-1</f>
        <v>9.6184674575184204E-2</v>
      </c>
      <c r="AI391">
        <v>36.261622314844402</v>
      </c>
      <c r="AJ391">
        <v>126.014492753623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-0.19</v>
      </c>
      <c r="AM391" t="s">
        <v>10339</v>
      </c>
      <c r="AN391">
        <v>-3.47</v>
      </c>
      <c r="AO391" t="s">
        <v>10339</v>
      </c>
      <c r="AP391">
        <v>3.9970225641406003E-2</v>
      </c>
      <c r="AQ391">
        <f>(Table2[[#This Row],[Sharpe Ratio]]-AVERAGE(Table2[Sharpe Ratio]))/_xlfn.STDEV.P(Table2[Sharpe Ratio])</f>
        <v>-0.28941227693104338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-0.80239884857643207</v>
      </c>
      <c r="AS391">
        <f>_xlfn.RANK.AVG(Table2[[#This Row],[1Y Return vs Nifty Z-Score]],Table2[1Y Return vs Nifty Z-Score])</f>
        <v>107</v>
      </c>
      <c r="AT391">
        <f>_xlfn.RANK.AVG(Table2[[#This Row],[6M Return vs Nifty Z-Score]],Table2[6M Return vs Nifty Z-Score])</f>
        <v>647</v>
      </c>
      <c r="AU391">
        <f>_xlfn.RANK.AVG(Table2[[#This Row],[Sharpe Ratio Z-Score]],Table2[Sharpe Ratio Z-Score])</f>
        <v>420</v>
      </c>
      <c r="AV391">
        <f>(Table2[[#This Row],[Rank 1Y]]+Table2[[#This Row],[Rank 6M]]+Table2[[#This Row],[Rank Sharpe]])/3</f>
        <v>391.33333333333331</v>
      </c>
    </row>
    <row r="392" spans="1:48" x14ac:dyDescent="0.3">
      <c r="A392" t="s">
        <v>952</v>
      </c>
      <c r="B392" t="s">
        <v>953</v>
      </c>
      <c r="C392" t="s">
        <v>10299</v>
      </c>
      <c r="D392" t="s">
        <v>51</v>
      </c>
      <c r="E392">
        <v>15462.7596108</v>
      </c>
      <c r="F392">
        <v>6858.85</v>
      </c>
      <c r="G392">
        <v>24.5651351138564</v>
      </c>
      <c r="H392">
        <f>(Table2[[#This Row],[1Y Return vs Nifty]]-AVERAGE(Table2[1Y Return vs Nifty]))/_xlfn.STDEV.P(Table2[1Y Return vs Nifty])</f>
        <v>-0.13763242215240584</v>
      </c>
      <c r="I392">
        <v>5.2786314483108203</v>
      </c>
      <c r="J392">
        <f>(Table2[[#This Row],[1M Return vs Nifty]]-AVERAGE(Table2[1M Return vs Nifty]))/_xlfn.STDEV.P(Table2[1M Return vs Nifty])</f>
        <v>0.14299173567579809</v>
      </c>
      <c r="K392">
        <v>6.9196312519718504</v>
      </c>
      <c r="L392">
        <f>(Table2[[#This Row],[6M Return vs Nifty]]-AVERAGE(Table2[6M Return vs Nifty]))/_xlfn.STDEV.P(Table2[6M Return vs Nifty])</f>
        <v>-3.5360090938486598E-2</v>
      </c>
      <c r="M392">
        <v>-0.85985264273060003</v>
      </c>
      <c r="N392">
        <f>(Table2[[#This Row],[1W Return vs Nifty]]-AVERAGE(Table2[1W Return vs Nifty]))/_xlfn.STDEV.P(Table2[1W Return vs Nifty])</f>
        <v>-0.17425509108038345</v>
      </c>
      <c r="O392">
        <v>6666.72</v>
      </c>
      <c r="P392">
        <v>6435.8772761068303</v>
      </c>
      <c r="Q392">
        <v>5650.0630061891998</v>
      </c>
      <c r="R392">
        <v>60.917282021248397</v>
      </c>
      <c r="S392" s="2">
        <f>(Table2[[#This Row],[Close Price]]-Table2[[#This Row],[20D EMA]])/Table2[[#This Row],[20D EMA]]</f>
        <v>2.881926944584445E-2</v>
      </c>
      <c r="T392" s="2">
        <f>(Table2[[#This Row],[Close Price]]-Table2[[#This Row],[50D EMA]])/Table2[[#This Row],[50D EMA]]</f>
        <v>6.5721067345931944E-2</v>
      </c>
      <c r="U392" s="2">
        <f>(Table2[[#This Row],[Close Price]]-Table2[[#This Row],[200D EMA]])/Table2[[#This Row],[200D EMA]]</f>
        <v>0.21394221488975779</v>
      </c>
      <c r="V392">
        <v>0.48693095190568803</v>
      </c>
      <c r="W392">
        <v>6730.55</v>
      </c>
      <c r="X392">
        <v>6879</v>
      </c>
      <c r="Y392">
        <v>6666</v>
      </c>
      <c r="Z392">
        <v>6879</v>
      </c>
      <c r="AA392">
        <v>6382.35</v>
      </c>
      <c r="AB392">
        <v>6908</v>
      </c>
      <c r="AC392" s="2">
        <f>(Table2[[#This Row],[Close Price]]/Table2[[#This Row],[Day Low]])-1</f>
        <v>1.9062335173202882E-2</v>
      </c>
      <c r="AD392" s="2">
        <f>(Table2[[#This Row],[Day High]]/Table2[[#This Row],[Close Price]])-1</f>
        <v>2.9378102743171652E-3</v>
      </c>
      <c r="AE392" s="2">
        <f>(Table2[[#This Row],[Close Price]]/Table2[[#This Row],[Current Week Low]])-1</f>
        <v>2.8930393039303892E-2</v>
      </c>
      <c r="AF392" s="2">
        <f>(Table2[[#This Row],[Current Week High]]/Table2[[#This Row],[Close Price]])-1</f>
        <v>2.9378102743171652E-3</v>
      </c>
      <c r="AG392" s="2">
        <f>(Table2[[#This Row],[Close Price]]/Table2[[#This Row],[Current Month Low]])-1</f>
        <v>7.4659020580193802E-2</v>
      </c>
      <c r="AH392" s="2">
        <f>(Table2[[#This Row],[Current Month High]]/Table2[[#This Row],[Close Price]])-1</f>
        <v>7.165924316758554E-3</v>
      </c>
      <c r="AI392">
        <v>9.9251332220416</v>
      </c>
      <c r="AJ392">
        <v>55.747166714008401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-0.34</v>
      </c>
      <c r="AM392" t="s">
        <v>10339</v>
      </c>
      <c r="AN392">
        <v>4.4400000000000004</v>
      </c>
      <c r="AO392" t="s">
        <v>10340</v>
      </c>
      <c r="AP392">
        <v>5.5224026057200002E-4</v>
      </c>
      <c r="AQ392">
        <f>(Table2[[#This Row],[Sharpe Ratio]]-AVERAGE(Table2[Sharpe Ratio]))/_xlfn.STDEV.P(Table2[Sharpe Ratio])</f>
        <v>-0.74071915234594432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-0.94497502084142204</v>
      </c>
      <c r="AS392">
        <f>_xlfn.RANK.AVG(Table2[[#This Row],[1Y Return vs Nifty Z-Score]],Table2[1Y Return vs Nifty Z-Score])</f>
        <v>331</v>
      </c>
      <c r="AT392">
        <f>_xlfn.RANK.AVG(Table2[[#This Row],[6M Return vs Nifty Z-Score]],Table2[6M Return vs Nifty Z-Score])</f>
        <v>323</v>
      </c>
      <c r="AU392">
        <f>_xlfn.RANK.AVG(Table2[[#This Row],[Sharpe Ratio Z-Score]],Table2[Sharpe Ratio Z-Score])</f>
        <v>523</v>
      </c>
      <c r="AV392">
        <f>(Table2[[#This Row],[Rank 1Y]]+Table2[[#This Row],[Rank 6M]]+Table2[[#This Row],[Rank Sharpe]])/3</f>
        <v>392.33333333333331</v>
      </c>
    </row>
    <row r="393" spans="1:48" x14ac:dyDescent="0.3">
      <c r="A393" t="s">
        <v>1600</v>
      </c>
      <c r="B393" t="s">
        <v>1601</v>
      </c>
      <c r="C393" t="s">
        <v>10295</v>
      </c>
      <c r="D393" t="s">
        <v>54</v>
      </c>
      <c r="E393">
        <v>5706.1714489199903</v>
      </c>
      <c r="F393">
        <v>63.83</v>
      </c>
      <c r="G393">
        <v>78.846000375394894</v>
      </c>
      <c r="H393">
        <f>(Table2[[#This Row],[1Y Return vs Nifty]]-AVERAGE(Table2[1Y Return vs Nifty]))/_xlfn.STDEV.P(Table2[1Y Return vs Nifty])</f>
        <v>0.68826238871393675</v>
      </c>
      <c r="I393">
        <v>-12.2411510954555</v>
      </c>
      <c r="J393">
        <f>(Table2[[#This Row],[1M Return vs Nifty]]-AVERAGE(Table2[1M Return vs Nifty]))/_xlfn.STDEV.P(Table2[1M Return vs Nifty])</f>
        <v>-1.372312856150935</v>
      </c>
      <c r="K393">
        <v>-30.0344260785504</v>
      </c>
      <c r="L393">
        <f>(Table2[[#This Row],[6M Return vs Nifty]]-AVERAGE(Table2[6M Return vs Nifty]))/_xlfn.STDEV.P(Table2[6M Return vs Nifty])</f>
        <v>-1.2802154305763722</v>
      </c>
      <c r="M393">
        <v>-1.0831319552262499</v>
      </c>
      <c r="N393">
        <f>(Table2[[#This Row],[1W Return vs Nifty]]-AVERAGE(Table2[1W Return vs Nifty]))/_xlfn.STDEV.P(Table2[1W Return vs Nifty])</f>
        <v>-0.22114279547231511</v>
      </c>
      <c r="O393">
        <v>66.02</v>
      </c>
      <c r="P393">
        <v>68.238836793839695</v>
      </c>
      <c r="Q393">
        <v>62.225099321161203</v>
      </c>
      <c r="R393">
        <v>41.195507307625498</v>
      </c>
      <c r="S393" s="2">
        <f>(Table2[[#This Row],[Close Price]]-Table2[[#This Row],[20D EMA]])/Table2[[#This Row],[20D EMA]]</f>
        <v>-3.317176613147528E-2</v>
      </c>
      <c r="T393" s="2">
        <f>(Table2[[#This Row],[Close Price]]-Table2[[#This Row],[50D EMA]])/Table2[[#This Row],[50D EMA]]</f>
        <v>-6.4608908958391095E-2</v>
      </c>
      <c r="U393" s="2">
        <f>(Table2[[#This Row],[Close Price]]-Table2[[#This Row],[200D EMA]])/Table2[[#This Row],[200D EMA]]</f>
        <v>2.5791854032332719E-2</v>
      </c>
      <c r="V393">
        <v>1.08574432169861</v>
      </c>
      <c r="W393">
        <v>63.6</v>
      </c>
      <c r="X393">
        <v>65.36</v>
      </c>
      <c r="Y393">
        <v>62.87</v>
      </c>
      <c r="Z393">
        <v>68.89</v>
      </c>
      <c r="AA393">
        <v>60.2</v>
      </c>
      <c r="AB393">
        <v>69.260000000000005</v>
      </c>
      <c r="AC393" s="2">
        <f>(Table2[[#This Row],[Close Price]]/Table2[[#This Row],[Day Low]])-1</f>
        <v>3.6163522012577776E-3</v>
      </c>
      <c r="AD393" s="2">
        <f>(Table2[[#This Row],[Day High]]/Table2[[#This Row],[Close Price]])-1</f>
        <v>2.3969920100266329E-2</v>
      </c>
      <c r="AE393" s="2">
        <f>(Table2[[#This Row],[Close Price]]/Table2[[#This Row],[Current Week Low]])-1</f>
        <v>1.5269603944647603E-2</v>
      </c>
      <c r="AF393" s="2">
        <f>(Table2[[#This Row],[Current Week High]]/Table2[[#This Row],[Close Price]])-1</f>
        <v>7.9273069089769832E-2</v>
      </c>
      <c r="AG393" s="2">
        <f>(Table2[[#This Row],[Close Price]]/Table2[[#This Row],[Current Month Low]])-1</f>
        <v>6.0299003322259015E-2</v>
      </c>
      <c r="AH393" s="2">
        <f>(Table2[[#This Row],[Current Month High]]/Table2[[#This Row],[Close Price]])-1</f>
        <v>8.5069716434278631E-2</v>
      </c>
      <c r="AI393">
        <v>56.086479711734199</v>
      </c>
      <c r="AJ393">
        <v>126.749555950266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-0.05</v>
      </c>
      <c r="AM393" t="s">
        <v>10339</v>
      </c>
      <c r="AN393">
        <v>-3.51</v>
      </c>
      <c r="AO393" t="s">
        <v>10339</v>
      </c>
      <c r="AP393">
        <v>6.9680259619355006E-2</v>
      </c>
      <c r="AQ393">
        <f>(Table2[[#This Row],[Sharpe Ratio]]-AVERAGE(Table2[Sharpe Ratio]))/_xlfn.STDEV.P(Table2[Sharpe Ratio])</f>
        <v>5.0745711193285588E-2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138</v>
      </c>
      <c r="AT393">
        <f>_xlfn.RANK.AVG(Table2[[#This Row],[6M Return vs Nifty Z-Score]],Table2[6M Return vs Nifty Z-Score])</f>
        <v>700</v>
      </c>
      <c r="AU393">
        <f>_xlfn.RANK.AVG(Table2[[#This Row],[Sharpe Ratio Z-Score]],Table2[Sharpe Ratio Z-Score])</f>
        <v>341</v>
      </c>
      <c r="AV393">
        <f>(Table2[[#This Row],[Rank 1Y]]+Table2[[#This Row],[Rank 6M]]+Table2[[#This Row],[Rank Sharpe]])/3</f>
        <v>393</v>
      </c>
    </row>
    <row r="394" spans="1:48" x14ac:dyDescent="0.3">
      <c r="A394" t="s">
        <v>197</v>
      </c>
      <c r="B394" t="s">
        <v>198</v>
      </c>
      <c r="C394" t="s">
        <v>10295</v>
      </c>
      <c r="D394" t="s">
        <v>34</v>
      </c>
      <c r="E394">
        <v>131533.597022865</v>
      </c>
      <c r="F394">
        <v>253.4</v>
      </c>
      <c r="G394">
        <v>5.0160753566199201</v>
      </c>
      <c r="H394">
        <f>(Table2[[#This Row],[1Y Return vs Nifty]]-AVERAGE(Table2[1Y Return vs Nifty]))/_xlfn.STDEV.P(Table2[1Y Return vs Nifty])</f>
        <v>-0.43507548856309841</v>
      </c>
      <c r="I394">
        <v>1.9168904581225501</v>
      </c>
      <c r="J394">
        <f>(Table2[[#This Row],[1M Return vs Nifty]]-AVERAGE(Table2[1M Return vs Nifty]))/_xlfn.STDEV.P(Table2[1M Return vs Nifty])</f>
        <v>-0.14776881150787355</v>
      </c>
      <c r="K394">
        <v>-20.198826677587299</v>
      </c>
      <c r="L394">
        <f>(Table2[[#This Row],[6M Return vs Nifty]]-AVERAGE(Table2[6M Return vs Nifty]))/_xlfn.STDEV.P(Table2[6M Return vs Nifty])</f>
        <v>-0.94888784932279102</v>
      </c>
      <c r="M394">
        <v>2.4869273548599402</v>
      </c>
      <c r="N394">
        <f>(Table2[[#This Row],[1W Return vs Nifty]]-AVERAGE(Table2[1W Return vs Nifty]))/_xlfn.STDEV.P(Table2[1W Return vs Nifty])</f>
        <v>0.52855445019725866</v>
      </c>
      <c r="O394">
        <v>248.74</v>
      </c>
      <c r="P394">
        <v>255.241776204275</v>
      </c>
      <c r="Q394">
        <v>246.427743366973</v>
      </c>
      <c r="R394">
        <v>65.752075412692093</v>
      </c>
      <c r="S394" s="2">
        <f>(Table2[[#This Row],[Close Price]]-Table2[[#This Row],[20D EMA]])/Table2[[#This Row],[20D EMA]]</f>
        <v>1.8734421484280762E-2</v>
      </c>
      <c r="T394" s="2">
        <f>(Table2[[#This Row],[Close Price]]-Table2[[#This Row],[50D EMA]])/Table2[[#This Row],[50D EMA]]</f>
        <v>-7.2158101689473557E-3</v>
      </c>
      <c r="U394" s="2">
        <f>(Table2[[#This Row],[Close Price]]-Table2[[#This Row],[200D EMA]])/Table2[[#This Row],[200D EMA]]</f>
        <v>2.8293310395023665E-2</v>
      </c>
      <c r="V394">
        <v>0.67989466054129799</v>
      </c>
      <c r="W394">
        <v>251.05</v>
      </c>
      <c r="X394">
        <v>255.4</v>
      </c>
      <c r="Y394">
        <v>243.9</v>
      </c>
      <c r="Z394">
        <v>255.4</v>
      </c>
      <c r="AA394">
        <v>231.25</v>
      </c>
      <c r="AB394">
        <v>258.45</v>
      </c>
      <c r="AC394" s="2">
        <f>(Table2[[#This Row],[Close Price]]/Table2[[#This Row],[Day Low]])-1</f>
        <v>9.3606851224854459E-3</v>
      </c>
      <c r="AD394" s="2">
        <f>(Table2[[#This Row],[Day High]]/Table2[[#This Row],[Close Price]])-1</f>
        <v>7.8926598263615588E-3</v>
      </c>
      <c r="AE394" s="2">
        <f>(Table2[[#This Row],[Close Price]]/Table2[[#This Row],[Current Week Low]])-1</f>
        <v>3.8950389503894955E-2</v>
      </c>
      <c r="AF394" s="2">
        <f>(Table2[[#This Row],[Current Week High]]/Table2[[#This Row],[Close Price]])-1</f>
        <v>7.8926598263615588E-3</v>
      </c>
      <c r="AG394" s="2">
        <f>(Table2[[#This Row],[Close Price]]/Table2[[#This Row],[Current Month Low]])-1</f>
        <v>9.5783783783783827E-2</v>
      </c>
      <c r="AH394" s="2">
        <f>(Table2[[#This Row],[Current Month High]]/Table2[[#This Row],[Close Price]])-1</f>
        <v>1.9928966061562692E-2</v>
      </c>
      <c r="AI394">
        <v>18.2715074980268</v>
      </c>
      <c r="AJ394">
        <v>36.017176596886699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-0.08</v>
      </c>
      <c r="AM394" t="s">
        <v>10339</v>
      </c>
      <c r="AN394">
        <v>3.98</v>
      </c>
      <c r="AO394" t="s">
        <v>10340</v>
      </c>
      <c r="AP394">
        <v>0.158179386117207</v>
      </c>
      <c r="AQ394">
        <f>(Table2[[#This Row],[Sharpe Ratio]]-AVERAGE(Table2[Sharpe Ratio]))/_xlfn.STDEV.P(Table2[Sharpe Ratio])</f>
        <v>1.0639954719513176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445</v>
      </c>
      <c r="AT394">
        <f>_xlfn.RANK.AVG(Table2[[#This Row],[6M Return vs Nifty Z-Score]],Table2[6M Return vs Nifty Z-Score])</f>
        <v>629</v>
      </c>
      <c r="AU394">
        <f>_xlfn.RANK.AVG(Table2[[#This Row],[Sharpe Ratio Z-Score]],Table2[Sharpe Ratio Z-Score])</f>
        <v>108</v>
      </c>
      <c r="AV394">
        <f>(Table2[[#This Row],[Rank 1Y]]+Table2[[#This Row],[Rank 6M]]+Table2[[#This Row],[Rank Sharpe]])/3</f>
        <v>394</v>
      </c>
    </row>
    <row r="395" spans="1:48" x14ac:dyDescent="0.3">
      <c r="A395" t="s">
        <v>271</v>
      </c>
      <c r="B395" t="s">
        <v>272</v>
      </c>
      <c r="C395" t="s">
        <v>10295</v>
      </c>
      <c r="D395" t="s">
        <v>37</v>
      </c>
      <c r="E395">
        <v>101956.040226285</v>
      </c>
      <c r="F395">
        <v>2059.9</v>
      </c>
      <c r="G395">
        <v>27.220194828389701</v>
      </c>
      <c r="H395">
        <f>(Table2[[#This Row],[1Y Return vs Nifty]]-AVERAGE(Table2[1Y Return vs Nifty]))/_xlfn.STDEV.P(Table2[1Y Return vs Nifty])</f>
        <v>-9.7235128737721332E-2</v>
      </c>
      <c r="I395">
        <v>9.6055140926267697</v>
      </c>
      <c r="J395">
        <f>(Table2[[#This Row],[1M Return vs Nifty]]-AVERAGE(Table2[1M Return vs Nifty]))/_xlfn.STDEV.P(Table2[1M Return vs Nifty])</f>
        <v>0.51722840915324531</v>
      </c>
      <c r="K395">
        <v>12.9453631334184</v>
      </c>
      <c r="L395">
        <f>(Table2[[#This Row],[6M Return vs Nifty]]-AVERAGE(Table2[6M Return vs Nifty]))/_xlfn.STDEV.P(Table2[6M Return vs Nifty])</f>
        <v>0.16762613167716606</v>
      </c>
      <c r="M395">
        <v>3.4198681986361801</v>
      </c>
      <c r="N395">
        <f>(Table2[[#This Row],[1W Return vs Nifty]]-AVERAGE(Table2[1W Return vs Nifty]))/_xlfn.STDEV.P(Table2[1W Return vs Nifty])</f>
        <v>0.72446805280203141</v>
      </c>
      <c r="O395">
        <v>1972.28</v>
      </c>
      <c r="P395">
        <v>1888.1043861165299</v>
      </c>
      <c r="Q395">
        <v>1669.2223756523899</v>
      </c>
      <c r="R395">
        <v>72.699642383208698</v>
      </c>
      <c r="S395" s="2">
        <f>(Table2[[#This Row],[Close Price]]-Table2[[#This Row],[20D EMA]])/Table2[[#This Row],[20D EMA]]</f>
        <v>4.4425740767031111E-2</v>
      </c>
      <c r="T395" s="2">
        <f>(Table2[[#This Row],[Close Price]]-Table2[[#This Row],[50D EMA]])/Table2[[#This Row],[50D EMA]]</f>
        <v>9.098840887543351E-2</v>
      </c>
      <c r="U395" s="2">
        <f>(Table2[[#This Row],[Close Price]]-Table2[[#This Row],[200D EMA]])/Table2[[#This Row],[200D EMA]]</f>
        <v>0.23404767995331946</v>
      </c>
      <c r="V395">
        <v>0.916712306425432</v>
      </c>
      <c r="W395">
        <v>2046.65</v>
      </c>
      <c r="X395">
        <v>2070.0500000000002</v>
      </c>
      <c r="Y395">
        <v>1993.05</v>
      </c>
      <c r="Z395">
        <v>2086</v>
      </c>
      <c r="AA395">
        <v>1905.05</v>
      </c>
      <c r="AB395">
        <v>2086</v>
      </c>
      <c r="AC395" s="2">
        <f>(Table2[[#This Row],[Close Price]]/Table2[[#This Row],[Day Low]])-1</f>
        <v>6.473994087899726E-3</v>
      </c>
      <c r="AD395" s="2">
        <f>(Table2[[#This Row],[Day High]]/Table2[[#This Row],[Close Price]])-1</f>
        <v>4.9274236613428002E-3</v>
      </c>
      <c r="AE395" s="2">
        <f>(Table2[[#This Row],[Close Price]]/Table2[[#This Row],[Current Week Low]])-1</f>
        <v>3.3541556910263282E-2</v>
      </c>
      <c r="AF395" s="2">
        <f>(Table2[[#This Row],[Current Week High]]/Table2[[#This Row],[Close Price]])-1</f>
        <v>1.2670517986310026E-2</v>
      </c>
      <c r="AG395" s="2">
        <f>(Table2[[#This Row],[Close Price]]/Table2[[#This Row],[Current Month Low]])-1</f>
        <v>8.1283955801685126E-2</v>
      </c>
      <c r="AH395" s="2">
        <f>(Table2[[#This Row],[Current Month High]]/Table2[[#This Row],[Close Price]])-1</f>
        <v>1.2670517986310026E-2</v>
      </c>
      <c r="AI395">
        <v>1.2670517986309999</v>
      </c>
      <c r="AJ395">
        <v>62.709320695102598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0.22</v>
      </c>
      <c r="AM395" t="s">
        <v>10340</v>
      </c>
      <c r="AN395">
        <v>3.86</v>
      </c>
      <c r="AO395" t="s">
        <v>10340</v>
      </c>
      <c r="AP395">
        <v>-8.1916547266029996E-3</v>
      </c>
      <c r="AQ395">
        <f>(Table2[[#This Row],[Sharpe Ratio]]-AVERAGE(Table2[Sharpe Ratio]))/_xlfn.STDEV.P(Table2[Sharpe Ratio])</f>
        <v>-0.84083030433639316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0.47125716055832828</v>
      </c>
      <c r="AS395">
        <f>_xlfn.RANK.AVG(Table2[[#This Row],[1Y Return vs Nifty Z-Score]],Table2[1Y Return vs Nifty Z-Score])</f>
        <v>322</v>
      </c>
      <c r="AT395">
        <f>_xlfn.RANK.AVG(Table2[[#This Row],[6M Return vs Nifty Z-Score]],Table2[6M Return vs Nifty Z-Score])</f>
        <v>271</v>
      </c>
      <c r="AU395">
        <f>_xlfn.RANK.AVG(Table2[[#This Row],[Sharpe Ratio Z-Score]],Table2[Sharpe Ratio Z-Score])</f>
        <v>591</v>
      </c>
      <c r="AV395">
        <f>(Table2[[#This Row],[Rank 1Y]]+Table2[[#This Row],[Rank 6M]]+Table2[[#This Row],[Rank Sharpe]])/3</f>
        <v>394.66666666666669</v>
      </c>
    </row>
    <row r="396" spans="1:48" x14ac:dyDescent="0.3">
      <c r="A396" t="s">
        <v>254</v>
      </c>
      <c r="B396" t="s">
        <v>255</v>
      </c>
      <c r="C396" t="s">
        <v>10295</v>
      </c>
      <c r="D396" t="s">
        <v>37</v>
      </c>
      <c r="E396">
        <v>107173.7967465</v>
      </c>
      <c r="F396">
        <v>741.45</v>
      </c>
      <c r="G396">
        <v>10.207776310139</v>
      </c>
      <c r="H396">
        <f>(Table2[[#This Row],[1Y Return vs Nifty]]-AVERAGE(Table2[1Y Return vs Nifty]))/_xlfn.STDEV.P(Table2[1Y Return vs Nifty])</f>
        <v>-0.35608266380944747</v>
      </c>
      <c r="I396">
        <v>15.2034973572864</v>
      </c>
      <c r="J396">
        <f>(Table2[[#This Row],[1M Return vs Nifty]]-AVERAGE(Table2[1M Return vs Nifty]))/_xlfn.STDEV.P(Table2[1M Return vs Nifty])</f>
        <v>1.0014039247292728</v>
      </c>
      <c r="K396">
        <v>30.248337280410599</v>
      </c>
      <c r="L396">
        <f>(Table2[[#This Row],[6M Return vs Nifty]]-AVERAGE(Table2[6M Return vs Nifty]))/_xlfn.STDEV.P(Table2[6M Return vs Nifty])</f>
        <v>0.75050393494097123</v>
      </c>
      <c r="M396">
        <v>-0.64492137317855402</v>
      </c>
      <c r="N396">
        <f>(Table2[[#This Row],[1W Return vs Nifty]]-AVERAGE(Table2[1W Return vs Nifty]))/_xlfn.STDEV.P(Table2[1W Return vs Nifty])</f>
        <v>-0.129120440141617</v>
      </c>
      <c r="O396">
        <v>714.49</v>
      </c>
      <c r="P396">
        <v>674.45579142811005</v>
      </c>
      <c r="Q396">
        <v>598.09909304561904</v>
      </c>
      <c r="R396">
        <v>68.005396310498398</v>
      </c>
      <c r="S396" s="2">
        <f>(Table2[[#This Row],[Close Price]]-Table2[[#This Row],[20D EMA]])/Table2[[#This Row],[20D EMA]]</f>
        <v>3.7733208302425554E-2</v>
      </c>
      <c r="T396" s="2">
        <f>(Table2[[#This Row],[Close Price]]-Table2[[#This Row],[50D EMA]])/Table2[[#This Row],[50D EMA]]</f>
        <v>9.9330763295893326E-2</v>
      </c>
      <c r="U396" s="2">
        <f>(Table2[[#This Row],[Close Price]]-Table2[[#This Row],[200D EMA]])/Table2[[#This Row],[200D EMA]]</f>
        <v>0.23967751936291123</v>
      </c>
      <c r="V396">
        <v>0.79508968911199396</v>
      </c>
      <c r="W396">
        <v>738.95</v>
      </c>
      <c r="X396">
        <v>752.45</v>
      </c>
      <c r="Y396">
        <v>714.55</v>
      </c>
      <c r="Z396">
        <v>752.45</v>
      </c>
      <c r="AA396">
        <v>697.35</v>
      </c>
      <c r="AB396">
        <v>752.45</v>
      </c>
      <c r="AC396" s="2">
        <f>(Table2[[#This Row],[Close Price]]/Table2[[#This Row],[Day Low]])-1</f>
        <v>3.3831788348333003E-3</v>
      </c>
      <c r="AD396" s="2">
        <f>(Table2[[#This Row],[Day High]]/Table2[[#This Row],[Close Price]])-1</f>
        <v>1.4835794726549389E-2</v>
      </c>
      <c r="AE396" s="2">
        <f>(Table2[[#This Row],[Close Price]]/Table2[[#This Row],[Current Week Low]])-1</f>
        <v>3.7646070953747168E-2</v>
      </c>
      <c r="AF396" s="2">
        <f>(Table2[[#This Row],[Current Week High]]/Table2[[#This Row],[Close Price]])-1</f>
        <v>1.4835794726549389E-2</v>
      </c>
      <c r="AG396" s="2">
        <f>(Table2[[#This Row],[Close Price]]/Table2[[#This Row],[Current Month Low]])-1</f>
        <v>6.3239406323940761E-2</v>
      </c>
      <c r="AH396" s="2">
        <f>(Table2[[#This Row],[Current Month High]]/Table2[[#This Row],[Close Price]])-1</f>
        <v>1.4835794726549389E-2</v>
      </c>
      <c r="AI396">
        <v>1.4835794726549301</v>
      </c>
      <c r="AJ396">
        <v>59.984895889524203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0.28000000000000003</v>
      </c>
      <c r="AM396" t="s">
        <v>10340</v>
      </c>
      <c r="AN396">
        <v>1.76</v>
      </c>
      <c r="AO396" t="s">
        <v>10340</v>
      </c>
      <c r="AP396">
        <v>-2.6261846513671E-2</v>
      </c>
      <c r="AQ396">
        <f>(Table2[[#This Row],[Sharpe Ratio]]-AVERAGE(Table2[Sharpe Ratio]))/_xlfn.STDEV.P(Table2[Sharpe Ratio])</f>
        <v>-1.0477206797520513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0.21898407596712827</v>
      </c>
      <c r="AS396">
        <f>_xlfn.RANK.AVG(Table2[[#This Row],[1Y Return vs Nifty Z-Score]],Table2[1Y Return vs Nifty Z-Score])</f>
        <v>410</v>
      </c>
      <c r="AT396">
        <f>_xlfn.RANK.AVG(Table2[[#This Row],[6M Return vs Nifty Z-Score]],Table2[6M Return vs Nifty Z-Score])</f>
        <v>150</v>
      </c>
      <c r="AU396">
        <f>_xlfn.RANK.AVG(Table2[[#This Row],[Sharpe Ratio Z-Score]],Table2[Sharpe Ratio Z-Score])</f>
        <v>625</v>
      </c>
      <c r="AV396">
        <f>(Table2[[#This Row],[Rank 1Y]]+Table2[[#This Row],[Rank 6M]]+Table2[[#This Row],[Rank Sharpe]])/3</f>
        <v>395</v>
      </c>
    </row>
    <row r="397" spans="1:48" x14ac:dyDescent="0.3">
      <c r="A397" t="s">
        <v>1451</v>
      </c>
      <c r="B397" t="s">
        <v>1452</v>
      </c>
      <c r="C397" t="s">
        <v>10298</v>
      </c>
      <c r="D397" t="s">
        <v>46</v>
      </c>
      <c r="E397">
        <v>7136.9177857199902</v>
      </c>
      <c r="F397">
        <v>191.76</v>
      </c>
      <c r="G397">
        <v>11.1826144955544</v>
      </c>
      <c r="H397">
        <f>(Table2[[#This Row],[1Y Return vs Nifty]]-AVERAGE(Table2[1Y Return vs Nifty]))/_xlfn.STDEV.P(Table2[1Y Return vs Nifty])</f>
        <v>-0.3412502952595044</v>
      </c>
      <c r="I397">
        <v>-0.76618986885513096</v>
      </c>
      <c r="J397">
        <f>(Table2[[#This Row],[1M Return vs Nifty]]-AVERAGE(Table2[1M Return vs Nifty]))/_xlfn.STDEV.P(Table2[1M Return vs Nifty])</f>
        <v>-0.37983127744046902</v>
      </c>
      <c r="K397">
        <v>-23.942122370648999</v>
      </c>
      <c r="L397">
        <f>(Table2[[#This Row],[6M Return vs Nifty]]-AVERAGE(Table2[6M Return vs Nifty]))/_xlfn.STDEV.P(Table2[6M Return vs Nifty])</f>
        <v>-1.0749866316479064</v>
      </c>
      <c r="M397">
        <v>-0.193726230833453</v>
      </c>
      <c r="N397">
        <f>(Table2[[#This Row],[1W Return vs Nifty]]-AVERAGE(Table2[1W Return vs Nifty]))/_xlfn.STDEV.P(Table2[1W Return vs Nifty])</f>
        <v>-3.4371382466312703E-2</v>
      </c>
      <c r="O397">
        <v>191.84</v>
      </c>
      <c r="P397">
        <v>195.16187637278</v>
      </c>
      <c r="Q397">
        <v>189.591292711638</v>
      </c>
      <c r="R397">
        <v>53.378479321894901</v>
      </c>
      <c r="S397" s="2">
        <f>(Table2[[#This Row],[Close Price]]-Table2[[#This Row],[20D EMA]])/Table2[[#This Row],[20D EMA]]</f>
        <v>-4.1701417848213359E-4</v>
      </c>
      <c r="T397" s="2">
        <f>(Table2[[#This Row],[Close Price]]-Table2[[#This Row],[50D EMA]])/Table2[[#This Row],[50D EMA]]</f>
        <v>-1.7431049731670249E-2</v>
      </c>
      <c r="U397" s="2">
        <f>(Table2[[#This Row],[Close Price]]-Table2[[#This Row],[200D EMA]])/Table2[[#This Row],[200D EMA]]</f>
        <v>1.1438854903851081E-2</v>
      </c>
      <c r="V397">
        <v>0.63046510293313396</v>
      </c>
      <c r="W397">
        <v>190.4</v>
      </c>
      <c r="X397">
        <v>193.47</v>
      </c>
      <c r="Y397">
        <v>189.45</v>
      </c>
      <c r="Z397">
        <v>196.24</v>
      </c>
      <c r="AA397">
        <v>178</v>
      </c>
      <c r="AB397">
        <v>204.4</v>
      </c>
      <c r="AC397" s="2">
        <f>(Table2[[#This Row],[Close Price]]/Table2[[#This Row],[Day Low]])-1</f>
        <v>7.1428571428571175E-3</v>
      </c>
      <c r="AD397" s="2">
        <f>(Table2[[#This Row],[Day High]]/Table2[[#This Row],[Close Price]])-1</f>
        <v>8.9173967459323933E-3</v>
      </c>
      <c r="AE397" s="2">
        <f>(Table2[[#This Row],[Close Price]]/Table2[[#This Row],[Current Week Low]])-1</f>
        <v>1.2193190815518617E-2</v>
      </c>
      <c r="AF397" s="2">
        <f>(Table2[[#This Row],[Current Week High]]/Table2[[#This Row],[Close Price]])-1</f>
        <v>2.336253650396336E-2</v>
      </c>
      <c r="AG397" s="2">
        <f>(Table2[[#This Row],[Close Price]]/Table2[[#This Row],[Current Month Low]])-1</f>
        <v>7.7303370786516723E-2</v>
      </c>
      <c r="AH397" s="2">
        <f>(Table2[[#This Row],[Current Month High]]/Table2[[#This Row],[Close Price]])-1</f>
        <v>6.5915727993325124E-2</v>
      </c>
      <c r="AI397">
        <v>30.006257822277799</v>
      </c>
      <c r="AJ397">
        <v>44.560874481718699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-0.04</v>
      </c>
      <c r="AM397" t="s">
        <v>10339</v>
      </c>
      <c r="AN397">
        <v>-2.02</v>
      </c>
      <c r="AO397" t="s">
        <v>10339</v>
      </c>
      <c r="AP397">
        <v>0.155672712668423</v>
      </c>
      <c r="AQ397">
        <f>(Table2[[#This Row],[Sharpe Ratio]]-AVERAGE(Table2[Sharpe Ratio]))/_xlfn.STDEV.P(Table2[Sharpe Ratio])</f>
        <v>1.035295908771555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407</v>
      </c>
      <c r="AT397">
        <f>_xlfn.RANK.AVG(Table2[[#This Row],[6M Return vs Nifty Z-Score]],Table2[6M Return vs Nifty Z-Score])</f>
        <v>664</v>
      </c>
      <c r="AU397">
        <f>_xlfn.RANK.AVG(Table2[[#This Row],[Sharpe Ratio Z-Score]],Table2[Sharpe Ratio Z-Score])</f>
        <v>114</v>
      </c>
      <c r="AV397">
        <f>(Table2[[#This Row],[Rank 1Y]]+Table2[[#This Row],[Rank 6M]]+Table2[[#This Row],[Rank Sharpe]])/3</f>
        <v>395</v>
      </c>
    </row>
    <row r="398" spans="1:48" x14ac:dyDescent="0.3">
      <c r="A398" t="s">
        <v>149</v>
      </c>
      <c r="B398" t="s">
        <v>150</v>
      </c>
      <c r="C398" t="s">
        <v>10295</v>
      </c>
      <c r="D398" t="s">
        <v>37</v>
      </c>
      <c r="E398">
        <v>176407.73147115001</v>
      </c>
      <c r="F398">
        <v>1800.6</v>
      </c>
      <c r="G398">
        <v>13.107831669669199</v>
      </c>
      <c r="H398">
        <f>(Table2[[#This Row],[1Y Return vs Nifty]]-AVERAGE(Table2[1Y Return vs Nifty]))/_xlfn.STDEV.P(Table2[1Y Return vs Nifty])</f>
        <v>-0.31195770999523059</v>
      </c>
      <c r="I398">
        <v>6.4470377195510702</v>
      </c>
      <c r="J398">
        <f>(Table2[[#This Row],[1M Return vs Nifty]]-AVERAGE(Table2[1M Return vs Nifty]))/_xlfn.STDEV.P(Table2[1M Return vs Nifty])</f>
        <v>0.24404843449649535</v>
      </c>
      <c r="K398">
        <v>7.5933227117137996</v>
      </c>
      <c r="L398">
        <f>(Table2[[#This Row],[6M Return vs Nifty]]-AVERAGE(Table2[6M Return vs Nifty]))/_xlfn.STDEV.P(Table2[6M Return vs Nifty])</f>
        <v>-1.2665738233796594E-2</v>
      </c>
      <c r="M398">
        <v>2.1479807950261698</v>
      </c>
      <c r="N398">
        <f>(Table2[[#This Row],[1W Return vs Nifty]]-AVERAGE(Table2[1W Return vs Nifty]))/_xlfn.STDEV.P(Table2[1W Return vs Nifty])</f>
        <v>0.45737711663906061</v>
      </c>
      <c r="O398">
        <v>1697.55</v>
      </c>
      <c r="P398">
        <v>1622.2620522406501</v>
      </c>
      <c r="Q398">
        <v>1486.38505695248</v>
      </c>
      <c r="R398">
        <v>66.5350714019348</v>
      </c>
      <c r="S398" s="2">
        <f>(Table2[[#This Row],[Close Price]]-Table2[[#This Row],[20D EMA]])/Table2[[#This Row],[20D EMA]]</f>
        <v>6.0705133869399991E-2</v>
      </c>
      <c r="T398" s="2">
        <f>(Table2[[#This Row],[Close Price]]-Table2[[#This Row],[50D EMA]])/Table2[[#This Row],[50D EMA]]</f>
        <v>0.10993165223400959</v>
      </c>
      <c r="U398" s="2">
        <f>(Table2[[#This Row],[Close Price]]-Table2[[#This Row],[200D EMA]])/Table2[[#This Row],[200D EMA]]</f>
        <v>0.21139538612676287</v>
      </c>
      <c r="V398">
        <v>0.92734808509973599</v>
      </c>
      <c r="W398">
        <v>1750.9</v>
      </c>
      <c r="X398">
        <v>1804.45</v>
      </c>
      <c r="Y398">
        <v>1666</v>
      </c>
      <c r="Z398">
        <v>1804.45</v>
      </c>
      <c r="AA398">
        <v>1666</v>
      </c>
      <c r="AB398">
        <v>1804.45</v>
      </c>
      <c r="AC398" s="2">
        <f>(Table2[[#This Row],[Close Price]]/Table2[[#This Row],[Day Low]])-1</f>
        <v>2.8385401793363352E-2</v>
      </c>
      <c r="AD398" s="2">
        <f>(Table2[[#This Row],[Day High]]/Table2[[#This Row],[Close Price]])-1</f>
        <v>2.1381761635010932E-3</v>
      </c>
      <c r="AE398" s="2">
        <f>(Table2[[#This Row],[Close Price]]/Table2[[#This Row],[Current Week Low]])-1</f>
        <v>8.079231692677058E-2</v>
      </c>
      <c r="AF398" s="2">
        <f>(Table2[[#This Row],[Current Week High]]/Table2[[#This Row],[Close Price]])-1</f>
        <v>2.1381761635010932E-3</v>
      </c>
      <c r="AG398" s="2">
        <f>(Table2[[#This Row],[Close Price]]/Table2[[#This Row],[Current Month Low]])-1</f>
        <v>8.079231692677058E-2</v>
      </c>
      <c r="AH398" s="2">
        <f>(Table2[[#This Row],[Current Month High]]/Table2[[#This Row],[Close Price]])-1</f>
        <v>2.1381761635010932E-3</v>
      </c>
      <c r="AI398">
        <v>0.21381761635010901</v>
      </c>
      <c r="AJ398">
        <v>42.4130976391031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0.22</v>
      </c>
      <c r="AM398" t="s">
        <v>10340</v>
      </c>
      <c r="AN398">
        <v>3.19</v>
      </c>
      <c r="AO398" t="s">
        <v>10340</v>
      </c>
      <c r="AP398">
        <v>2.0001969117262999E-2</v>
      </c>
      <c r="AQ398">
        <f>(Table2[[#This Row],[Sharpe Ratio]]-AVERAGE(Table2[Sharpe Ratio]))/_xlfn.STDEV.P(Table2[Sharpe Ratio])</f>
        <v>-0.5180340944168238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-0.14123199151029503</v>
      </c>
      <c r="AS398">
        <f>_xlfn.RANK.AVG(Table2[[#This Row],[1Y Return vs Nifty Z-Score]],Table2[1Y Return vs Nifty Z-Score])</f>
        <v>389</v>
      </c>
      <c r="AT398">
        <f>_xlfn.RANK.AVG(Table2[[#This Row],[6M Return vs Nifty Z-Score]],Table2[6M Return vs Nifty Z-Score])</f>
        <v>320</v>
      </c>
      <c r="AU398">
        <f>_xlfn.RANK.AVG(Table2[[#This Row],[Sharpe Ratio Z-Score]],Table2[Sharpe Ratio Z-Score])</f>
        <v>480</v>
      </c>
      <c r="AV398">
        <f>(Table2[[#This Row],[Rank 1Y]]+Table2[[#This Row],[Rank 6M]]+Table2[[#This Row],[Rank Sharpe]])/3</f>
        <v>396.33333333333331</v>
      </c>
    </row>
    <row r="399" spans="1:48" x14ac:dyDescent="0.3">
      <c r="A399" t="s">
        <v>676</v>
      </c>
      <c r="B399" t="s">
        <v>677</v>
      </c>
      <c r="C399" t="s">
        <v>10306</v>
      </c>
      <c r="D399" t="s">
        <v>335</v>
      </c>
      <c r="E399">
        <v>26155.896472799999</v>
      </c>
      <c r="F399">
        <v>2065.5</v>
      </c>
      <c r="G399">
        <v>1.73427129106691</v>
      </c>
      <c r="H399">
        <f>(Table2[[#This Row],[1Y Return vs Nifty]]-AVERAGE(Table2[1Y Return vs Nifty]))/_xlfn.STDEV.P(Table2[1Y Return vs Nifty])</f>
        <v>-0.48500882943673423</v>
      </c>
      <c r="I399">
        <v>2.4172587445189899</v>
      </c>
      <c r="J399">
        <f>(Table2[[#This Row],[1M Return vs Nifty]]-AVERAGE(Table2[1M Return vs Nifty]))/_xlfn.STDEV.P(Table2[1M Return vs Nifty])</f>
        <v>-0.10449142720890139</v>
      </c>
      <c r="K399">
        <v>51.774056742221198</v>
      </c>
      <c r="L399">
        <f>(Table2[[#This Row],[6M Return vs Nifty]]-AVERAGE(Table2[6M Return vs Nifty]))/_xlfn.STDEV.P(Table2[6M Return vs Nifty])</f>
        <v>1.4756315324848965</v>
      </c>
      <c r="M399">
        <v>-1.45403890749524</v>
      </c>
      <c r="N399">
        <f>(Table2[[#This Row],[1W Return vs Nifty]]-AVERAGE(Table2[1W Return vs Nifty]))/_xlfn.STDEV.P(Table2[1W Return vs Nifty])</f>
        <v>-0.29903167528172214</v>
      </c>
      <c r="O399">
        <v>2065.77</v>
      </c>
      <c r="P399">
        <v>1955.48861893668</v>
      </c>
      <c r="Q399">
        <v>1655.54676192851</v>
      </c>
      <c r="R399">
        <v>45.607242013243699</v>
      </c>
      <c r="S399" s="2">
        <f>(Table2[[#This Row],[Close Price]]-Table2[[#This Row],[20D EMA]])/Table2[[#This Row],[20D EMA]]</f>
        <v>-1.3070186903671842E-4</v>
      </c>
      <c r="T399" s="2">
        <f>(Table2[[#This Row],[Close Price]]-Table2[[#This Row],[50D EMA]])/Table2[[#This Row],[50D EMA]]</f>
        <v>5.6257745505642442E-2</v>
      </c>
      <c r="U399" s="2">
        <f>(Table2[[#This Row],[Close Price]]-Table2[[#This Row],[200D EMA]])/Table2[[#This Row],[200D EMA]]</f>
        <v>0.2476240765280133</v>
      </c>
      <c r="V399">
        <v>0.37114986759243801</v>
      </c>
      <c r="W399">
        <v>2041.8</v>
      </c>
      <c r="X399">
        <v>2086</v>
      </c>
      <c r="Y399">
        <v>2041.8</v>
      </c>
      <c r="Z399">
        <v>2199.35</v>
      </c>
      <c r="AA399">
        <v>2000.25</v>
      </c>
      <c r="AB399">
        <v>2199.35</v>
      </c>
      <c r="AC399" s="2">
        <f>(Table2[[#This Row],[Close Price]]/Table2[[#This Row],[Day Low]])-1</f>
        <v>1.1607405230678935E-2</v>
      </c>
      <c r="AD399" s="2">
        <f>(Table2[[#This Row],[Day High]]/Table2[[#This Row],[Close Price]])-1</f>
        <v>9.9249576373758863E-3</v>
      </c>
      <c r="AE399" s="2">
        <f>(Table2[[#This Row],[Close Price]]/Table2[[#This Row],[Current Week Low]])-1</f>
        <v>1.1607405230678935E-2</v>
      </c>
      <c r="AF399" s="2">
        <f>(Table2[[#This Row],[Current Week High]]/Table2[[#This Row],[Close Price]])-1</f>
        <v>6.48027112079399E-2</v>
      </c>
      <c r="AG399" s="2">
        <f>(Table2[[#This Row],[Close Price]]/Table2[[#This Row],[Current Month Low]])-1</f>
        <v>3.2620922384701823E-2</v>
      </c>
      <c r="AH399" s="2">
        <f>(Table2[[#This Row],[Current Month High]]/Table2[[#This Row],[Close Price]])-1</f>
        <v>6.48027112079399E-2</v>
      </c>
      <c r="AI399">
        <v>6.5117404986686003</v>
      </c>
      <c r="AJ399">
        <v>74.142146530646599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0.21</v>
      </c>
      <c r="AM399" t="s">
        <v>10340</v>
      </c>
      <c r="AN399">
        <v>-3.08</v>
      </c>
      <c r="AO399" t="s">
        <v>10339</v>
      </c>
      <c r="AP399">
        <v>-4.8441677821618997E-2</v>
      </c>
      <c r="AQ399">
        <f>(Table2[[#This Row],[Sharpe Ratio]]-AVERAGE(Table2[Sharpe Ratio]))/_xlfn.STDEV.P(Table2[Sharpe Ratio])</f>
        <v>-1.3016633982372703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-0.71456379767973166</v>
      </c>
      <c r="AS399">
        <f>_xlfn.RANK.AVG(Table2[[#This Row],[1Y Return vs Nifty Z-Score]],Table2[1Y Return vs Nifty Z-Score])</f>
        <v>472</v>
      </c>
      <c r="AT399">
        <f>_xlfn.RANK.AVG(Table2[[#This Row],[6M Return vs Nifty Z-Score]],Table2[6M Return vs Nifty Z-Score])</f>
        <v>59</v>
      </c>
      <c r="AU399">
        <f>_xlfn.RANK.AVG(Table2[[#This Row],[Sharpe Ratio Z-Score]],Table2[Sharpe Ratio Z-Score])</f>
        <v>662</v>
      </c>
      <c r="AV399">
        <f>(Table2[[#This Row],[Rank 1Y]]+Table2[[#This Row],[Rank 6M]]+Table2[[#This Row],[Rank Sharpe]])/3</f>
        <v>397.66666666666669</v>
      </c>
    </row>
    <row r="400" spans="1:48" x14ac:dyDescent="0.3">
      <c r="A400" t="s">
        <v>1172</v>
      </c>
      <c r="B400" t="s">
        <v>1173</v>
      </c>
      <c r="C400" t="s">
        <v>10305</v>
      </c>
      <c r="D400" t="s">
        <v>130</v>
      </c>
      <c r="E400">
        <v>10301.80364805</v>
      </c>
      <c r="F400">
        <v>332.2</v>
      </c>
      <c r="G400">
        <v>-31.988708595628101</v>
      </c>
      <c r="H400">
        <f>(Table2[[#This Row],[1Y Return vs Nifty]]-AVERAGE(Table2[1Y Return vs Nifty]))/_xlfn.STDEV.P(Table2[1Y Return vs Nifty])</f>
        <v>-0.99811107939490018</v>
      </c>
      <c r="I400">
        <v>-9.3257822546254001</v>
      </c>
      <c r="J400">
        <f>(Table2[[#This Row],[1M Return vs Nifty]]-AVERAGE(Table2[1M Return vs Nifty]))/_xlfn.STDEV.P(Table2[1M Return vs Nifty])</f>
        <v>-1.1201595100496002</v>
      </c>
      <c r="K400">
        <v>-3.53540940978184</v>
      </c>
      <c r="L400">
        <f>(Table2[[#This Row],[6M Return vs Nifty]]-AVERAGE(Table2[6M Return vs Nifty]))/_xlfn.STDEV.P(Table2[6M Return vs Nifty])</f>
        <v>-0.38755452191820822</v>
      </c>
      <c r="M400">
        <v>-0.58802885365718405</v>
      </c>
      <c r="N400">
        <f>(Table2[[#This Row],[1W Return vs Nifty]]-AVERAGE(Table2[1W Return vs Nifty]))/_xlfn.STDEV.P(Table2[1W Return vs Nifty])</f>
        <v>-0.11717325342013257</v>
      </c>
      <c r="O400">
        <v>348.76</v>
      </c>
      <c r="P400">
        <v>360.19673715817402</v>
      </c>
      <c r="Q400">
        <v>339.230064515962</v>
      </c>
      <c r="R400">
        <v>44.174862327340698</v>
      </c>
      <c r="S400" s="2">
        <f>(Table2[[#This Row],[Close Price]]-Table2[[#This Row],[20D EMA]])/Table2[[#This Row],[20D EMA]]</f>
        <v>-4.7482509462094286E-2</v>
      </c>
      <c r="T400" s="2">
        <f>(Table2[[#This Row],[Close Price]]-Table2[[#This Row],[50D EMA]])/Table2[[#This Row],[50D EMA]]</f>
        <v>-7.7726237553006366E-2</v>
      </c>
      <c r="U400" s="2">
        <f>(Table2[[#This Row],[Close Price]]-Table2[[#This Row],[200D EMA]])/Table2[[#This Row],[200D EMA]]</f>
        <v>-2.0723589243167511E-2</v>
      </c>
      <c r="V400">
        <v>1.23336924936984</v>
      </c>
      <c r="W400">
        <v>330.7</v>
      </c>
      <c r="X400">
        <v>340.65</v>
      </c>
      <c r="Y400">
        <v>318</v>
      </c>
      <c r="Z400">
        <v>346.4</v>
      </c>
      <c r="AA400">
        <v>314.95</v>
      </c>
      <c r="AB400">
        <v>387</v>
      </c>
      <c r="AC400" s="2">
        <f>(Table2[[#This Row],[Close Price]]/Table2[[#This Row],[Day Low]])-1</f>
        <v>4.5358330813425329E-3</v>
      </c>
      <c r="AD400" s="2">
        <f>(Table2[[#This Row],[Day High]]/Table2[[#This Row],[Close Price]])-1</f>
        <v>2.5436484045755492E-2</v>
      </c>
      <c r="AE400" s="2">
        <f>(Table2[[#This Row],[Close Price]]/Table2[[#This Row],[Current Week Low]])-1</f>
        <v>4.4654088050314344E-2</v>
      </c>
      <c r="AF400" s="2">
        <f>(Table2[[#This Row],[Current Week High]]/Table2[[#This Row],[Close Price]])-1</f>
        <v>4.2745334136062629E-2</v>
      </c>
      <c r="AG400" s="2">
        <f>(Table2[[#This Row],[Close Price]]/Table2[[#This Row],[Current Month Low]])-1</f>
        <v>5.4770598507699608E-2</v>
      </c>
      <c r="AH400" s="2">
        <f>(Table2[[#This Row],[Current Month High]]/Table2[[#This Row],[Close Price]])-1</f>
        <v>0.16496086694762191</v>
      </c>
      <c r="AI400">
        <v>28.777844671884399</v>
      </c>
      <c r="AJ400">
        <v>31.408227848101198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-0.04</v>
      </c>
      <c r="AM400" t="s">
        <v>10339</v>
      </c>
      <c r="AN400">
        <v>-10.199999999999999</v>
      </c>
      <c r="AO400" t="s">
        <v>10339</v>
      </c>
      <c r="AP400">
        <v>0.171929108240126</v>
      </c>
      <c r="AQ400">
        <f>(Table2[[#This Row],[Sharpe Ratio]]-AVERAGE(Table2[Sharpe Ratio]))/_xlfn.STDEV.P(Table2[Sharpe Ratio])</f>
        <v>1.2214196545716425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663</v>
      </c>
      <c r="AT400">
        <f>_xlfn.RANK.AVG(Table2[[#This Row],[6M Return vs Nifty Z-Score]],Table2[6M Return vs Nifty Z-Score])</f>
        <v>446</v>
      </c>
      <c r="AU400">
        <f>_xlfn.RANK.AVG(Table2[[#This Row],[Sharpe Ratio Z-Score]],Table2[Sharpe Ratio Z-Score])</f>
        <v>85</v>
      </c>
      <c r="AV400">
        <f>(Table2[[#This Row],[Rank 1Y]]+Table2[[#This Row],[Rank 6M]]+Table2[[#This Row],[Rank Sharpe]])/3</f>
        <v>398</v>
      </c>
    </row>
    <row r="401" spans="1:48" x14ac:dyDescent="0.3">
      <c r="A401" t="s">
        <v>866</v>
      </c>
      <c r="B401" t="s">
        <v>867</v>
      </c>
      <c r="C401" t="s">
        <v>10295</v>
      </c>
      <c r="D401" t="s">
        <v>54</v>
      </c>
      <c r="E401">
        <v>17638.006882901998</v>
      </c>
      <c r="F401">
        <v>211.78</v>
      </c>
      <c r="G401">
        <v>16.246509462623901</v>
      </c>
      <c r="H401">
        <f>(Table2[[#This Row],[1Y Return vs Nifty]]-AVERAGE(Table2[1Y Return vs Nifty]))/_xlfn.STDEV.P(Table2[1Y Return vs Nifty])</f>
        <v>-0.26420206553943987</v>
      </c>
      <c r="I401">
        <v>-4.4809454382066702</v>
      </c>
      <c r="J401">
        <f>(Table2[[#This Row],[1M Return vs Nifty]]-AVERAGE(Table2[1M Return vs Nifty]))/_xlfn.STDEV.P(Table2[1M Return vs Nifty])</f>
        <v>-0.70112443034864569</v>
      </c>
      <c r="K401">
        <v>6.2670415824732801</v>
      </c>
      <c r="L401">
        <f>(Table2[[#This Row],[6M Return vs Nifty]]-AVERAGE(Table2[6M Return vs Nifty]))/_xlfn.STDEV.P(Table2[6M Return vs Nifty])</f>
        <v>-5.7343596765784002E-2</v>
      </c>
      <c r="M401">
        <v>-2.0639842230513201</v>
      </c>
      <c r="N401">
        <f>(Table2[[#This Row],[1W Return vs Nifty]]-AVERAGE(Table2[1W Return vs Nifty]))/_xlfn.STDEV.P(Table2[1W Return vs Nifty])</f>
        <v>-0.42711759301131097</v>
      </c>
      <c r="O401">
        <v>206.43</v>
      </c>
      <c r="P401">
        <v>202.87875071412299</v>
      </c>
      <c r="Q401">
        <v>181.85706097830399</v>
      </c>
      <c r="R401">
        <v>56.114149628981302</v>
      </c>
      <c r="S401" s="2">
        <f>(Table2[[#This Row],[Close Price]]-Table2[[#This Row],[20D EMA]])/Table2[[#This Row],[20D EMA]]</f>
        <v>2.5916775662452134E-2</v>
      </c>
      <c r="T401" s="2">
        <f>(Table2[[#This Row],[Close Price]]-Table2[[#This Row],[50D EMA]])/Table2[[#This Row],[50D EMA]]</f>
        <v>4.3874724457564261E-2</v>
      </c>
      <c r="U401" s="2">
        <f>(Table2[[#This Row],[Close Price]]-Table2[[#This Row],[200D EMA]])/Table2[[#This Row],[200D EMA]]</f>
        <v>0.16454097993624725</v>
      </c>
      <c r="V401">
        <v>0.77385089137304497</v>
      </c>
      <c r="W401">
        <v>208.75</v>
      </c>
      <c r="X401">
        <v>213.05</v>
      </c>
      <c r="Y401">
        <v>200.4</v>
      </c>
      <c r="Z401">
        <v>213.05</v>
      </c>
      <c r="AA401">
        <v>195.36</v>
      </c>
      <c r="AB401">
        <v>217.61</v>
      </c>
      <c r="AC401" s="2">
        <f>(Table2[[#This Row],[Close Price]]/Table2[[#This Row],[Day Low]])-1</f>
        <v>1.4514970059880339E-2</v>
      </c>
      <c r="AD401" s="2">
        <f>(Table2[[#This Row],[Day High]]/Table2[[#This Row],[Close Price]])-1</f>
        <v>5.9967891207857171E-3</v>
      </c>
      <c r="AE401" s="2">
        <f>(Table2[[#This Row],[Close Price]]/Table2[[#This Row],[Current Week Low]])-1</f>
        <v>5.6786427145708585E-2</v>
      </c>
      <c r="AF401" s="2">
        <f>(Table2[[#This Row],[Current Week High]]/Table2[[#This Row],[Close Price]])-1</f>
        <v>5.9967891207857171E-3</v>
      </c>
      <c r="AG401" s="2">
        <f>(Table2[[#This Row],[Close Price]]/Table2[[#This Row],[Current Month Low]])-1</f>
        <v>8.4049959049959044E-2</v>
      </c>
      <c r="AH401" s="2">
        <f>(Table2[[#This Row],[Current Month High]]/Table2[[#This Row],[Close Price]])-1</f>
        <v>2.7528567381244651E-2</v>
      </c>
      <c r="AI401">
        <v>8.7921427896874</v>
      </c>
      <c r="AJ401">
        <v>68.950937375349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0.18</v>
      </c>
      <c r="AM401" t="s">
        <v>10340</v>
      </c>
      <c r="AN401">
        <v>0.99</v>
      </c>
      <c r="AO401" t="s">
        <v>10340</v>
      </c>
      <c r="AP401">
        <v>1.1664111646422001E-2</v>
      </c>
      <c r="AQ401">
        <f>(Table2[[#This Row],[Sharpe Ratio]]-AVERAGE(Table2[Sharpe Ratio]))/_xlfn.STDEV.P(Table2[Sharpe Ratio])</f>
        <v>-0.6134964161581492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-2.0632841018233297</v>
      </c>
      <c r="AS401">
        <f>_xlfn.RANK.AVG(Table2[[#This Row],[1Y Return vs Nifty Z-Score]],Table2[1Y Return vs Nifty Z-Score])</f>
        <v>365</v>
      </c>
      <c r="AT401">
        <f>_xlfn.RANK.AVG(Table2[[#This Row],[6M Return vs Nifty Z-Score]],Table2[6M Return vs Nifty Z-Score])</f>
        <v>330</v>
      </c>
      <c r="AU401">
        <f>_xlfn.RANK.AVG(Table2[[#This Row],[Sharpe Ratio Z-Score]],Table2[Sharpe Ratio Z-Score])</f>
        <v>501</v>
      </c>
      <c r="AV401">
        <f>(Table2[[#This Row],[Rank 1Y]]+Table2[[#This Row],[Rank 6M]]+Table2[[#This Row],[Rank Sharpe]])/3</f>
        <v>398.66666666666669</v>
      </c>
    </row>
    <row r="402" spans="1:48" x14ac:dyDescent="0.3">
      <c r="A402" t="s">
        <v>1913</v>
      </c>
      <c r="B402" t="s">
        <v>1914</v>
      </c>
      <c r="C402" t="s">
        <v>630</v>
      </c>
      <c r="D402" t="s">
        <v>475</v>
      </c>
      <c r="E402">
        <v>3626.9210654099902</v>
      </c>
      <c r="F402">
        <v>566.79999999999995</v>
      </c>
      <c r="G402">
        <v>0.93378120540327803</v>
      </c>
      <c r="H402">
        <f>(Table2[[#This Row],[1Y Return vs Nifty]]-AVERAGE(Table2[1Y Return vs Nifty]))/_xlfn.STDEV.P(Table2[1Y Return vs Nifty])</f>
        <v>-0.49718845488511476</v>
      </c>
      <c r="I402">
        <v>4.0574989364461196</v>
      </c>
      <c r="J402">
        <f>(Table2[[#This Row],[1M Return vs Nifty]]-AVERAGE(Table2[1M Return vs Nifty]))/_xlfn.STDEV.P(Table2[1M Return vs Nifty])</f>
        <v>3.7374688327463497E-2</v>
      </c>
      <c r="K402">
        <v>36.6511062819242</v>
      </c>
      <c r="L402">
        <f>(Table2[[#This Row],[6M Return vs Nifty]]-AVERAGE(Table2[6M Return vs Nifty]))/_xlfn.STDEV.P(Table2[6M Return vs Nifty])</f>
        <v>0.96619124388008693</v>
      </c>
      <c r="M402">
        <v>1.94000417587027</v>
      </c>
      <c r="N402">
        <f>(Table2[[#This Row],[1W Return vs Nifty]]-AVERAGE(Table2[1W Return vs Nifty]))/_xlfn.STDEV.P(Table2[1W Return vs Nifty])</f>
        <v>0.41370291265473419</v>
      </c>
      <c r="O402">
        <v>567.22</v>
      </c>
      <c r="P402">
        <v>548.30827546442401</v>
      </c>
      <c r="Q402">
        <v>474.16951884567402</v>
      </c>
      <c r="R402">
        <v>53.994427889118697</v>
      </c>
      <c r="S402" s="2">
        <f>(Table2[[#This Row],[Close Price]]-Table2[[#This Row],[20D EMA]])/Table2[[#This Row],[20D EMA]]</f>
        <v>-7.4045343958265356E-4</v>
      </c>
      <c r="T402" s="2">
        <f>(Table2[[#This Row],[Close Price]]-Table2[[#This Row],[50D EMA]])/Table2[[#This Row],[50D EMA]]</f>
        <v>3.3725050966836527E-2</v>
      </c>
      <c r="U402" s="2">
        <f>(Table2[[#This Row],[Close Price]]-Table2[[#This Row],[200D EMA]])/Table2[[#This Row],[200D EMA]]</f>
        <v>0.19535309097857467</v>
      </c>
      <c r="V402">
        <v>1.18536804905864</v>
      </c>
      <c r="W402">
        <v>564.29999999999995</v>
      </c>
      <c r="X402">
        <v>576.79999999999995</v>
      </c>
      <c r="Y402">
        <v>560</v>
      </c>
      <c r="Z402">
        <v>576.79999999999995</v>
      </c>
      <c r="AA402">
        <v>534.79999999999995</v>
      </c>
      <c r="AB402">
        <v>614.15</v>
      </c>
      <c r="AC402" s="2">
        <f>(Table2[[#This Row],[Close Price]]/Table2[[#This Row],[Day Low]])-1</f>
        <v>4.4302675881622289E-3</v>
      </c>
      <c r="AD402" s="2">
        <f>(Table2[[#This Row],[Day High]]/Table2[[#This Row],[Close Price]])-1</f>
        <v>1.7642907551164377E-2</v>
      </c>
      <c r="AE402" s="2">
        <f>(Table2[[#This Row],[Close Price]]/Table2[[#This Row],[Current Week Low]])-1</f>
        <v>1.2142857142857011E-2</v>
      </c>
      <c r="AF402" s="2">
        <f>(Table2[[#This Row],[Current Week High]]/Table2[[#This Row],[Close Price]])-1</f>
        <v>1.7642907551164377E-2</v>
      </c>
      <c r="AG402" s="2">
        <f>(Table2[[#This Row],[Close Price]]/Table2[[#This Row],[Current Month Low]])-1</f>
        <v>5.983545250560951E-2</v>
      </c>
      <c r="AH402" s="2">
        <f>(Table2[[#This Row],[Current Month High]]/Table2[[#This Row],[Close Price]])-1</f>
        <v>8.3539167254763624E-2</v>
      </c>
      <c r="AI402">
        <v>9.1919548341566593</v>
      </c>
      <c r="AJ402">
        <v>72.279635258358596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0.01</v>
      </c>
      <c r="AM402" t="s">
        <v>10340</v>
      </c>
      <c r="AN402">
        <v>-5.22</v>
      </c>
      <c r="AO402" t="s">
        <v>10339</v>
      </c>
      <c r="AP402">
        <v>-2.0790789037205E-2</v>
      </c>
      <c r="AQ402">
        <f>(Table2[[#This Row],[Sharpe Ratio]]-AVERAGE(Table2[Sharpe Ratio]))/_xlfn.STDEV.P(Table2[Sharpe Ratio])</f>
        <v>-0.98508110466814158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-6.5000714690971628E-2</v>
      </c>
      <c r="AS402">
        <f>_xlfn.RANK.AVG(Table2[[#This Row],[1Y Return vs Nifty Z-Score]],Table2[1Y Return vs Nifty Z-Score])</f>
        <v>477</v>
      </c>
      <c r="AT402">
        <f>_xlfn.RANK.AVG(Table2[[#This Row],[6M Return vs Nifty Z-Score]],Table2[6M Return vs Nifty Z-Score])</f>
        <v>110</v>
      </c>
      <c r="AU402">
        <f>_xlfn.RANK.AVG(Table2[[#This Row],[Sharpe Ratio Z-Score]],Table2[Sharpe Ratio Z-Score])</f>
        <v>613</v>
      </c>
      <c r="AV402">
        <f>(Table2[[#This Row],[Rank 1Y]]+Table2[[#This Row],[Rank 6M]]+Table2[[#This Row],[Rank Sharpe]])/3</f>
        <v>400</v>
      </c>
    </row>
    <row r="403" spans="1:48" x14ac:dyDescent="0.3">
      <c r="A403" t="s">
        <v>1086</v>
      </c>
      <c r="B403" t="s">
        <v>1087</v>
      </c>
      <c r="C403" t="s">
        <v>10294</v>
      </c>
      <c r="D403" t="s">
        <v>288</v>
      </c>
      <c r="E403">
        <v>11868.26020714</v>
      </c>
      <c r="F403">
        <v>2165.4499999999998</v>
      </c>
      <c r="G403">
        <v>3.3569295619452699</v>
      </c>
      <c r="H403">
        <f>(Table2[[#This Row],[1Y Return vs Nifty]]-AVERAGE(Table2[1Y Return vs Nifty]))/_xlfn.STDEV.P(Table2[1Y Return vs Nifty])</f>
        <v>-0.46031974168415984</v>
      </c>
      <c r="I403">
        <v>-3.75709624943114</v>
      </c>
      <c r="J403">
        <f>(Table2[[#This Row],[1M Return vs Nifty]]-AVERAGE(Table2[1M Return vs Nifty]))/_xlfn.STDEV.P(Table2[1M Return vs Nifty])</f>
        <v>-0.63851794554773211</v>
      </c>
      <c r="K403">
        <v>7.8951592456832902</v>
      </c>
      <c r="L403">
        <f>(Table2[[#This Row],[6M Return vs Nifty]]-AVERAGE(Table2[6M Return vs Nifty]))/_xlfn.STDEV.P(Table2[6M Return vs Nifty])</f>
        <v>-2.4979015156517872E-3</v>
      </c>
      <c r="M403">
        <v>-2.2013087145211601</v>
      </c>
      <c r="N403">
        <f>(Table2[[#This Row],[1W Return vs Nifty]]-AVERAGE(Table2[1W Return vs Nifty]))/_xlfn.STDEV.P(Table2[1W Return vs Nifty])</f>
        <v>-0.4559551511793371</v>
      </c>
      <c r="O403">
        <v>2248.58</v>
      </c>
      <c r="P403">
        <v>2233.7246123313398</v>
      </c>
      <c r="Q403">
        <v>2015.31489033344</v>
      </c>
      <c r="R403">
        <v>44.656232165761701</v>
      </c>
      <c r="S403" s="2">
        <f>(Table2[[#This Row],[Close Price]]-Table2[[#This Row],[20D EMA]])/Table2[[#This Row],[20D EMA]]</f>
        <v>-3.6969998843714748E-2</v>
      </c>
      <c r="T403" s="2">
        <f>(Table2[[#This Row],[Close Price]]-Table2[[#This Row],[50D EMA]])/Table2[[#This Row],[50D EMA]]</f>
        <v>-3.056536690083821E-2</v>
      </c>
      <c r="U403" s="2">
        <f>(Table2[[#This Row],[Close Price]]-Table2[[#This Row],[200D EMA]])/Table2[[#This Row],[200D EMA]]</f>
        <v>7.4497097394898695E-2</v>
      </c>
      <c r="V403">
        <v>0.55203970686005399</v>
      </c>
      <c r="W403">
        <v>2163</v>
      </c>
      <c r="X403">
        <v>2238</v>
      </c>
      <c r="Y403">
        <v>2163</v>
      </c>
      <c r="Z403">
        <v>2290</v>
      </c>
      <c r="AA403">
        <v>2091.25</v>
      </c>
      <c r="AB403">
        <v>2406.1999999999998</v>
      </c>
      <c r="AC403" s="2">
        <f>(Table2[[#This Row],[Close Price]]/Table2[[#This Row],[Day Low]])-1</f>
        <v>1.1326860841422981E-3</v>
      </c>
      <c r="AD403" s="2">
        <f>(Table2[[#This Row],[Day High]]/Table2[[#This Row],[Close Price]])-1</f>
        <v>3.3503428848507433E-2</v>
      </c>
      <c r="AE403" s="2">
        <f>(Table2[[#This Row],[Close Price]]/Table2[[#This Row],[Current Week Low]])-1</f>
        <v>1.1326860841422981E-3</v>
      </c>
      <c r="AF403" s="2">
        <f>(Table2[[#This Row],[Current Week High]]/Table2[[#This Row],[Close Price]])-1</f>
        <v>5.7516913343646836E-2</v>
      </c>
      <c r="AG403" s="2">
        <f>(Table2[[#This Row],[Close Price]]/Table2[[#This Row],[Current Month Low]])-1</f>
        <v>3.5481171548117141E-2</v>
      </c>
      <c r="AH403" s="2">
        <f>(Table2[[#This Row],[Current Month High]]/Table2[[#This Row],[Close Price]])-1</f>
        <v>0.11117781523470871</v>
      </c>
      <c r="AI403">
        <v>26.895102634556299</v>
      </c>
      <c r="AJ403">
        <v>35.340624999999903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-0.12</v>
      </c>
      <c r="AM403" t="s">
        <v>10339</v>
      </c>
      <c r="AN403">
        <v>-4.87</v>
      </c>
      <c r="AO403" t="s">
        <v>10339</v>
      </c>
      <c r="AP403">
        <v>3.6737682601044E-2</v>
      </c>
      <c r="AQ403">
        <f>(Table2[[#This Row],[Sharpe Ratio]]-AVERAGE(Table2[Sharpe Ratio]))/_xlfn.STDEV.P(Table2[Sharpe Ratio])</f>
        <v>-0.32642251185541116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-1.8837132517822921</v>
      </c>
      <c r="AS403">
        <f>_xlfn.RANK.AVG(Table2[[#This Row],[1Y Return vs Nifty Z-Score]],Table2[1Y Return vs Nifty Z-Score])</f>
        <v>457</v>
      </c>
      <c r="AT403">
        <f>_xlfn.RANK.AVG(Table2[[#This Row],[6M Return vs Nifty Z-Score]],Table2[6M Return vs Nifty Z-Score])</f>
        <v>314</v>
      </c>
      <c r="AU403">
        <f>_xlfn.RANK.AVG(Table2[[#This Row],[Sharpe Ratio Z-Score]],Table2[Sharpe Ratio Z-Score])</f>
        <v>430</v>
      </c>
      <c r="AV403">
        <f>(Table2[[#This Row],[Rank 1Y]]+Table2[[#This Row],[Rank 6M]]+Table2[[#This Row],[Rank Sharpe]])/3</f>
        <v>400.33333333333331</v>
      </c>
    </row>
    <row r="404" spans="1:48" x14ac:dyDescent="0.3">
      <c r="A404" t="s">
        <v>1416</v>
      </c>
      <c r="B404" t="s">
        <v>1417</v>
      </c>
      <c r="C404" t="s">
        <v>10298</v>
      </c>
      <c r="D404" t="s">
        <v>46</v>
      </c>
      <c r="E404">
        <v>7620.7242885199903</v>
      </c>
      <c r="F404">
        <v>528</v>
      </c>
      <c r="G404">
        <v>45.4195593067492</v>
      </c>
      <c r="H404">
        <f>(Table2[[#This Row],[1Y Return vs Nifty]]-AVERAGE(Table2[1Y Return vs Nifty]))/_xlfn.STDEV.P(Table2[1Y Return vs Nifty])</f>
        <v>0.17967203940192547</v>
      </c>
      <c r="I404">
        <v>2.8285187390836199</v>
      </c>
      <c r="J404">
        <f>(Table2[[#This Row],[1M Return vs Nifty]]-AVERAGE(Table2[1M Return vs Nifty]))/_xlfn.STDEV.P(Table2[1M Return vs Nifty])</f>
        <v>-6.8921113670954243E-2</v>
      </c>
      <c r="K404">
        <v>3.1495245531402398</v>
      </c>
      <c r="L404">
        <f>(Table2[[#This Row],[6M Return vs Nifty]]-AVERAGE(Table2[6M Return vs Nifty]))/_xlfn.STDEV.P(Table2[6M Return vs Nifty])</f>
        <v>-0.16236204401411564</v>
      </c>
      <c r="M404">
        <v>-5.35586138682718</v>
      </c>
      <c r="N404">
        <f>(Table2[[#This Row],[1W Return vs Nifty]]-AVERAGE(Table2[1W Return vs Nifty]))/_xlfn.STDEV.P(Table2[1W Return vs Nifty])</f>
        <v>-1.1183977730892574</v>
      </c>
      <c r="O404">
        <v>522.98</v>
      </c>
      <c r="P404">
        <v>511.03179760243898</v>
      </c>
      <c r="Q404">
        <v>441.80995123105998</v>
      </c>
      <c r="R404">
        <v>48.9360418105354</v>
      </c>
      <c r="S404" s="2">
        <f>(Table2[[#This Row],[Close Price]]-Table2[[#This Row],[20D EMA]])/Table2[[#This Row],[20D EMA]]</f>
        <v>9.5988374316417109E-3</v>
      </c>
      <c r="T404" s="2">
        <f>(Table2[[#This Row],[Close Price]]-Table2[[#This Row],[50D EMA]])/Table2[[#This Row],[50D EMA]]</f>
        <v>3.3203809385578695E-2</v>
      </c>
      <c r="U404" s="2">
        <f>(Table2[[#This Row],[Close Price]]-Table2[[#This Row],[200D EMA]])/Table2[[#This Row],[200D EMA]]</f>
        <v>0.19508399149629818</v>
      </c>
      <c r="V404">
        <v>1.05078672956522</v>
      </c>
      <c r="W404">
        <v>519.20000000000005</v>
      </c>
      <c r="X404">
        <v>536.04999999999995</v>
      </c>
      <c r="Y404">
        <v>506.25</v>
      </c>
      <c r="Z404">
        <v>536.04999999999995</v>
      </c>
      <c r="AA404">
        <v>493.25</v>
      </c>
      <c r="AB404">
        <v>584.15</v>
      </c>
      <c r="AC404" s="2">
        <f>(Table2[[#This Row],[Close Price]]/Table2[[#This Row],[Day Low]])-1</f>
        <v>1.6949152542372836E-2</v>
      </c>
      <c r="AD404" s="2">
        <f>(Table2[[#This Row],[Day High]]/Table2[[#This Row],[Close Price]])-1</f>
        <v>1.5246212121212022E-2</v>
      </c>
      <c r="AE404" s="2">
        <f>(Table2[[#This Row],[Close Price]]/Table2[[#This Row],[Current Week Low]])-1</f>
        <v>4.296296296296287E-2</v>
      </c>
      <c r="AF404" s="2">
        <f>(Table2[[#This Row],[Current Week High]]/Table2[[#This Row],[Close Price]])-1</f>
        <v>1.5246212121212022E-2</v>
      </c>
      <c r="AG404" s="2">
        <f>(Table2[[#This Row],[Close Price]]/Table2[[#This Row],[Current Month Low]])-1</f>
        <v>7.0451089711099923E-2</v>
      </c>
      <c r="AH404" s="2">
        <f>(Table2[[#This Row],[Current Month High]]/Table2[[#This Row],[Close Price]])-1</f>
        <v>0.10634469696969684</v>
      </c>
      <c r="AI404">
        <v>10.6344696969696</v>
      </c>
      <c r="AJ404">
        <v>84.454148471615696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0.22</v>
      </c>
      <c r="AM404" t="s">
        <v>10340</v>
      </c>
      <c r="AN404">
        <v>2.54</v>
      </c>
      <c r="AO404" t="s">
        <v>10340</v>
      </c>
      <c r="AP404">
        <v>-1.0045371569836E-2</v>
      </c>
      <c r="AQ404">
        <f>(Table2[[#This Row],[Sharpe Ratio]]-AVERAGE(Table2[Sharpe Ratio]))/_xlfn.STDEV.P(Table2[Sharpe Ratio])</f>
        <v>-0.86205399571333086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-2.0320628870857327</v>
      </c>
      <c r="AS404">
        <f>_xlfn.RANK.AVG(Table2[[#This Row],[1Y Return vs Nifty Z-Score]],Table2[1Y Return vs Nifty Z-Score])</f>
        <v>244</v>
      </c>
      <c r="AT404">
        <f>_xlfn.RANK.AVG(Table2[[#This Row],[6M Return vs Nifty Z-Score]],Table2[6M Return vs Nifty Z-Score])</f>
        <v>365</v>
      </c>
      <c r="AU404">
        <f>_xlfn.RANK.AVG(Table2[[#This Row],[Sharpe Ratio Z-Score]],Table2[Sharpe Ratio Z-Score])</f>
        <v>594</v>
      </c>
      <c r="AV404">
        <f>(Table2[[#This Row],[Rank 1Y]]+Table2[[#This Row],[Rank 6M]]+Table2[[#This Row],[Rank Sharpe]])/3</f>
        <v>401</v>
      </c>
    </row>
    <row r="405" spans="1:48" x14ac:dyDescent="0.3">
      <c r="A405" t="s">
        <v>656</v>
      </c>
      <c r="B405" t="s">
        <v>657</v>
      </c>
      <c r="C405" t="s">
        <v>10299</v>
      </c>
      <c r="D405" t="s">
        <v>285</v>
      </c>
      <c r="E405">
        <v>27809.638381249999</v>
      </c>
      <c r="F405">
        <v>3290.1</v>
      </c>
      <c r="G405">
        <v>17.147736117861498</v>
      </c>
      <c r="H405">
        <f>(Table2[[#This Row],[1Y Return vs Nifty]]-AVERAGE(Table2[1Y Return vs Nifty]))/_xlfn.STDEV.P(Table2[1Y Return vs Nifty])</f>
        <v>-0.25048971194321673</v>
      </c>
      <c r="I405">
        <v>9.78861523744499</v>
      </c>
      <c r="J405">
        <f>(Table2[[#This Row],[1M Return vs Nifty]]-AVERAGE(Table2[1M Return vs Nifty]))/_xlfn.STDEV.P(Table2[1M Return vs Nifty])</f>
        <v>0.53306502155517832</v>
      </c>
      <c r="K405">
        <v>23.148381953854798</v>
      </c>
      <c r="L405">
        <f>(Table2[[#This Row],[6M Return vs Nifty]]-AVERAGE(Table2[6M Return vs Nifty]))/_xlfn.STDEV.P(Table2[6M Return vs Nifty])</f>
        <v>0.51133081193579222</v>
      </c>
      <c r="M405">
        <v>-0.351387230629018</v>
      </c>
      <c r="N405">
        <f>(Table2[[#This Row],[1W Return vs Nifty]]-AVERAGE(Table2[1W Return vs Nifty]))/_xlfn.STDEV.P(Table2[1W Return vs Nifty])</f>
        <v>-6.7479520743542812E-2</v>
      </c>
      <c r="O405">
        <v>3183.85</v>
      </c>
      <c r="P405">
        <v>3001.7944797774899</v>
      </c>
      <c r="Q405">
        <v>2639.6281816267301</v>
      </c>
      <c r="R405">
        <v>75.342356957711203</v>
      </c>
      <c r="S405" s="2">
        <f>(Table2[[#This Row],[Close Price]]-Table2[[#This Row],[20D EMA]])/Table2[[#This Row],[20D EMA]]</f>
        <v>3.3371547026398857E-2</v>
      </c>
      <c r="T405" s="2">
        <f>(Table2[[#This Row],[Close Price]]-Table2[[#This Row],[50D EMA]])/Table2[[#This Row],[50D EMA]]</f>
        <v>9.6044390168870217E-2</v>
      </c>
      <c r="U405" s="2">
        <f>(Table2[[#This Row],[Close Price]]-Table2[[#This Row],[200D EMA]])/Table2[[#This Row],[200D EMA]]</f>
        <v>0.24642554693911548</v>
      </c>
      <c r="V405">
        <v>1.1550871480368301</v>
      </c>
      <c r="W405">
        <v>3285.05</v>
      </c>
      <c r="X405">
        <v>3385</v>
      </c>
      <c r="Y405">
        <v>3285.05</v>
      </c>
      <c r="Z405">
        <v>3385</v>
      </c>
      <c r="AA405">
        <v>3050.15</v>
      </c>
      <c r="AB405">
        <v>3385</v>
      </c>
      <c r="AC405" s="2">
        <f>(Table2[[#This Row],[Close Price]]/Table2[[#This Row],[Day Low]])-1</f>
        <v>1.5372673170879203E-3</v>
      </c>
      <c r="AD405" s="2">
        <f>(Table2[[#This Row],[Day High]]/Table2[[#This Row],[Close Price]])-1</f>
        <v>2.884410808182114E-2</v>
      </c>
      <c r="AE405" s="2">
        <f>(Table2[[#This Row],[Close Price]]/Table2[[#This Row],[Current Week Low]])-1</f>
        <v>1.5372673170879203E-3</v>
      </c>
      <c r="AF405" s="2">
        <f>(Table2[[#This Row],[Current Week High]]/Table2[[#This Row],[Close Price]])-1</f>
        <v>2.884410808182114E-2</v>
      </c>
      <c r="AG405" s="2">
        <f>(Table2[[#This Row],[Close Price]]/Table2[[#This Row],[Current Month Low]])-1</f>
        <v>7.8668262216612161E-2</v>
      </c>
      <c r="AH405" s="2">
        <f>(Table2[[#This Row],[Current Month High]]/Table2[[#This Row],[Close Price]])-1</f>
        <v>2.884410808182114E-2</v>
      </c>
      <c r="AI405">
        <v>2.88441080818211</v>
      </c>
      <c r="AJ405">
        <v>69.269949066213897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0.03</v>
      </c>
      <c r="AM405" t="s">
        <v>10340</v>
      </c>
      <c r="AN405">
        <v>6.25</v>
      </c>
      <c r="AO405" t="s">
        <v>10340</v>
      </c>
      <c r="AP405">
        <v>-4.5534728708605997E-2</v>
      </c>
      <c r="AQ405">
        <f>(Table2[[#This Row],[Sharpe Ratio]]-AVERAGE(Table2[Sharpe Ratio]))/_xlfn.STDEV.P(Table2[Sharpe Ratio])</f>
        <v>-1.2683809737676042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-0.54195437296339322</v>
      </c>
      <c r="AS405">
        <f>_xlfn.RANK.AVG(Table2[[#This Row],[1Y Return vs Nifty Z-Score]],Table2[1Y Return vs Nifty Z-Score])</f>
        <v>360</v>
      </c>
      <c r="AT405">
        <f>_xlfn.RANK.AVG(Table2[[#This Row],[6M Return vs Nifty Z-Score]],Table2[6M Return vs Nifty Z-Score])</f>
        <v>187</v>
      </c>
      <c r="AU405">
        <f>_xlfn.RANK.AVG(Table2[[#This Row],[Sharpe Ratio Z-Score]],Table2[Sharpe Ratio Z-Score])</f>
        <v>657</v>
      </c>
      <c r="AV405">
        <f>(Table2[[#This Row],[Rank 1Y]]+Table2[[#This Row],[Rank 6M]]+Table2[[#This Row],[Rank Sharpe]])/3</f>
        <v>401.33333333333331</v>
      </c>
    </row>
    <row r="406" spans="1:48" x14ac:dyDescent="0.3">
      <c r="A406" t="s">
        <v>1705</v>
      </c>
      <c r="B406" t="s">
        <v>1706</v>
      </c>
      <c r="C406" t="s">
        <v>10300</v>
      </c>
      <c r="D406" t="s">
        <v>203</v>
      </c>
      <c r="E406">
        <v>4759.2085642499997</v>
      </c>
      <c r="F406">
        <v>659.85</v>
      </c>
      <c r="G406">
        <v>3.3681067931403401</v>
      </c>
      <c r="H406">
        <f>(Table2[[#This Row],[1Y Return vs Nifty]]-AVERAGE(Table2[1Y Return vs Nifty]))/_xlfn.STDEV.P(Table2[1Y Return vs Nifty])</f>
        <v>-0.46014967775464466</v>
      </c>
      <c r="I406">
        <v>-0.81830696886932397</v>
      </c>
      <c r="J406">
        <f>(Table2[[#This Row],[1M Return vs Nifty]]-AVERAGE(Table2[1M Return vs Nifty]))/_xlfn.STDEV.P(Table2[1M Return vs Nifty])</f>
        <v>-0.38433894075004016</v>
      </c>
      <c r="K406">
        <v>-12.898356586587999</v>
      </c>
      <c r="L406">
        <f>(Table2[[#This Row],[6M Return vs Nifty]]-AVERAGE(Table2[6M Return vs Nifty]))/_xlfn.STDEV.P(Table2[6M Return vs Nifty])</f>
        <v>-0.70296007220856094</v>
      </c>
      <c r="M406">
        <v>-3.5202504743403802</v>
      </c>
      <c r="N406">
        <f>(Table2[[#This Row],[1W Return vs Nifty]]-AVERAGE(Table2[1W Return vs Nifty]))/_xlfn.STDEV.P(Table2[1W Return vs Nifty])</f>
        <v>-0.73292730168155873</v>
      </c>
      <c r="O406">
        <v>681.2</v>
      </c>
      <c r="P406">
        <v>674.01296405777305</v>
      </c>
      <c r="Q406">
        <v>606.80163759725497</v>
      </c>
      <c r="R406">
        <v>43.219921542093303</v>
      </c>
      <c r="S406" s="2">
        <f>(Table2[[#This Row],[Close Price]]-Table2[[#This Row],[20D EMA]])/Table2[[#This Row],[20D EMA]]</f>
        <v>-3.1341749853200269E-2</v>
      </c>
      <c r="T406" s="2">
        <f>(Table2[[#This Row],[Close Price]]-Table2[[#This Row],[50D EMA]])/Table2[[#This Row],[50D EMA]]</f>
        <v>-2.1012895616291209E-2</v>
      </c>
      <c r="U406" s="2">
        <f>(Table2[[#This Row],[Close Price]]-Table2[[#This Row],[200D EMA]])/Table2[[#This Row],[200D EMA]]</f>
        <v>8.7422905799661332E-2</v>
      </c>
      <c r="V406">
        <v>0.53765039908620704</v>
      </c>
      <c r="W406">
        <v>655.65</v>
      </c>
      <c r="X406">
        <v>671</v>
      </c>
      <c r="Y406">
        <v>654</v>
      </c>
      <c r="Z406">
        <v>690</v>
      </c>
      <c r="AA406">
        <v>637</v>
      </c>
      <c r="AB406">
        <v>767.45</v>
      </c>
      <c r="AC406" s="2">
        <f>(Table2[[#This Row],[Close Price]]/Table2[[#This Row],[Day Low]])-1</f>
        <v>6.405856783344932E-3</v>
      </c>
      <c r="AD406" s="2">
        <f>(Table2[[#This Row],[Day High]]/Table2[[#This Row],[Close Price]])-1</f>
        <v>1.6897779798439094E-2</v>
      </c>
      <c r="AE406" s="2">
        <f>(Table2[[#This Row],[Close Price]]/Table2[[#This Row],[Current Week Low]])-1</f>
        <v>8.9449541284403189E-3</v>
      </c>
      <c r="AF406" s="2">
        <f>(Table2[[#This Row],[Current Week High]]/Table2[[#This Row],[Close Price]])-1</f>
        <v>4.5692202773357504E-2</v>
      </c>
      <c r="AG406" s="2">
        <f>(Table2[[#This Row],[Close Price]]/Table2[[#This Row],[Current Month Low]])-1</f>
        <v>3.5871271585557363E-2</v>
      </c>
      <c r="AH406" s="2">
        <f>(Table2[[#This Row],[Current Month High]]/Table2[[#This Row],[Close Price]])-1</f>
        <v>0.16306736379480191</v>
      </c>
      <c r="AI406">
        <v>21.110858528453399</v>
      </c>
      <c r="AJ406">
        <v>60.645161290322498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0.02</v>
      </c>
      <c r="AM406" t="s">
        <v>10340</v>
      </c>
      <c r="AN406">
        <v>-9.36</v>
      </c>
      <c r="AO406" t="s">
        <v>10339</v>
      </c>
      <c r="AP406">
        <v>0.117087480945146</v>
      </c>
      <c r="AQ406">
        <f>(Table2[[#This Row],[Sharpe Ratio]]-AVERAGE(Table2[Sharpe Ratio]))/_xlfn.STDEV.P(Table2[Sharpe Ratio])</f>
        <v>0.59352344886651198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-1.6868525435282926</v>
      </c>
      <c r="AS406">
        <f>_xlfn.RANK.AVG(Table2[[#This Row],[1Y Return vs Nifty Z-Score]],Table2[1Y Return vs Nifty Z-Score])</f>
        <v>456</v>
      </c>
      <c r="AT406">
        <f>_xlfn.RANK.AVG(Table2[[#This Row],[6M Return vs Nifty Z-Score]],Table2[6M Return vs Nifty Z-Score])</f>
        <v>552</v>
      </c>
      <c r="AU406">
        <f>_xlfn.RANK.AVG(Table2[[#This Row],[Sharpe Ratio Z-Score]],Table2[Sharpe Ratio Z-Score])</f>
        <v>200</v>
      </c>
      <c r="AV406">
        <f>(Table2[[#This Row],[Rank 1Y]]+Table2[[#This Row],[Rank 6M]]+Table2[[#This Row],[Rank Sharpe]])/3</f>
        <v>402.66666666666669</v>
      </c>
    </row>
    <row r="407" spans="1:48" x14ac:dyDescent="0.3">
      <c r="A407" t="s">
        <v>2037</v>
      </c>
      <c r="B407" t="s">
        <v>2038</v>
      </c>
      <c r="C407" t="s">
        <v>10300</v>
      </c>
      <c r="D407" t="s">
        <v>258</v>
      </c>
      <c r="E407">
        <v>3079.231002</v>
      </c>
      <c r="F407">
        <v>318.39999999999998</v>
      </c>
      <c r="G407">
        <v>13.5991019573201</v>
      </c>
      <c r="H407">
        <f>(Table2[[#This Row],[1Y Return vs Nifty]]-AVERAGE(Table2[1Y Return vs Nifty]))/_xlfn.STDEV.P(Table2[1Y Return vs Nifty])</f>
        <v>-0.3044829289771176</v>
      </c>
      <c r="I407">
        <v>1.2064304989429699</v>
      </c>
      <c r="J407">
        <f>(Table2[[#This Row],[1M Return vs Nifty]]-AVERAGE(Table2[1M Return vs Nifty]))/_xlfn.STDEV.P(Table2[1M Return vs Nifty])</f>
        <v>-0.20921724762655708</v>
      </c>
      <c r="K407">
        <v>-13.750191629876801</v>
      </c>
      <c r="L407">
        <f>(Table2[[#This Row],[6M Return vs Nifty]]-AVERAGE(Table2[6M Return vs Nifty]))/_xlfn.STDEV.P(Table2[6M Return vs Nifty])</f>
        <v>-0.73165547073122561</v>
      </c>
      <c r="M407">
        <v>1.74674810829223</v>
      </c>
      <c r="N407">
        <f>(Table2[[#This Row],[1W Return vs Nifty]]-AVERAGE(Table2[1W Return vs Nifty]))/_xlfn.STDEV.P(Table2[1W Return vs Nifty])</f>
        <v>0.37311996178810231</v>
      </c>
      <c r="O407">
        <v>317.32</v>
      </c>
      <c r="P407">
        <v>322.15618325485599</v>
      </c>
      <c r="Q407">
        <v>305.027788247346</v>
      </c>
      <c r="R407">
        <v>54.4919816499402</v>
      </c>
      <c r="S407" s="2">
        <f>(Table2[[#This Row],[Close Price]]-Table2[[#This Row],[20D EMA]])/Table2[[#This Row],[20D EMA]]</f>
        <v>3.4035043489221736E-3</v>
      </c>
      <c r="T407" s="2">
        <f>(Table2[[#This Row],[Close Price]]-Table2[[#This Row],[50D EMA]])/Table2[[#This Row],[50D EMA]]</f>
        <v>-1.165951004542575E-2</v>
      </c>
      <c r="U407" s="2">
        <f>(Table2[[#This Row],[Close Price]]-Table2[[#This Row],[200D EMA]])/Table2[[#This Row],[200D EMA]]</f>
        <v>4.3839323064594038E-2</v>
      </c>
      <c r="V407">
        <v>0.28931774640657099</v>
      </c>
      <c r="W407">
        <v>315.39999999999998</v>
      </c>
      <c r="X407">
        <v>322</v>
      </c>
      <c r="Y407">
        <v>308.39999999999998</v>
      </c>
      <c r="Z407">
        <v>322</v>
      </c>
      <c r="AA407">
        <v>297.10000000000002</v>
      </c>
      <c r="AB407">
        <v>335.6</v>
      </c>
      <c r="AC407" s="2">
        <f>(Table2[[#This Row],[Close Price]]/Table2[[#This Row],[Day Low]])-1</f>
        <v>9.5117311350665368E-3</v>
      </c>
      <c r="AD407" s="2">
        <f>(Table2[[#This Row],[Day High]]/Table2[[#This Row],[Close Price]])-1</f>
        <v>1.1306532663316604E-2</v>
      </c>
      <c r="AE407" s="2">
        <f>(Table2[[#This Row],[Close Price]]/Table2[[#This Row],[Current Week Low]])-1</f>
        <v>3.2425421530480003E-2</v>
      </c>
      <c r="AF407" s="2">
        <f>(Table2[[#This Row],[Current Week High]]/Table2[[#This Row],[Close Price]])-1</f>
        <v>1.1306532663316604E-2</v>
      </c>
      <c r="AG407" s="2">
        <f>(Table2[[#This Row],[Close Price]]/Table2[[#This Row],[Current Month Low]])-1</f>
        <v>7.1693032648939559E-2</v>
      </c>
      <c r="AH407" s="2">
        <f>(Table2[[#This Row],[Current Month High]]/Table2[[#This Row],[Close Price]])-1</f>
        <v>5.4020100502512713E-2</v>
      </c>
      <c r="AI407">
        <v>26.114949748743701</v>
      </c>
      <c r="AJ407">
        <v>43.455733273259703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-7.0000000000000007E-2</v>
      </c>
      <c r="AM407" t="s">
        <v>10339</v>
      </c>
      <c r="AN407">
        <v>-2.3199999999999998</v>
      </c>
      <c r="AO407" t="s">
        <v>10339</v>
      </c>
      <c r="AP407">
        <v>9.1102697028271007E-2</v>
      </c>
      <c r="AQ407">
        <f>(Table2[[#This Row],[Sharpe Ratio]]-AVERAGE(Table2[Sharpe Ratio]))/_xlfn.STDEV.P(Table2[Sharpe Ratio])</f>
        <v>0.2960168278518765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385</v>
      </c>
      <c r="AT407">
        <f>_xlfn.RANK.AVG(Table2[[#This Row],[6M Return vs Nifty Z-Score]],Table2[6M Return vs Nifty Z-Score])</f>
        <v>563</v>
      </c>
      <c r="AU407">
        <f>_xlfn.RANK.AVG(Table2[[#This Row],[Sharpe Ratio Z-Score]],Table2[Sharpe Ratio Z-Score])</f>
        <v>263</v>
      </c>
      <c r="AV407">
        <f>(Table2[[#This Row],[Rank 1Y]]+Table2[[#This Row],[Rank 6M]]+Table2[[#This Row],[Rank Sharpe]])/3</f>
        <v>403.66666666666669</v>
      </c>
    </row>
    <row r="408" spans="1:48" x14ac:dyDescent="0.3">
      <c r="A408" t="s">
        <v>471</v>
      </c>
      <c r="B408" t="s">
        <v>472</v>
      </c>
      <c r="C408" t="s">
        <v>10305</v>
      </c>
      <c r="D408" t="s">
        <v>133</v>
      </c>
      <c r="E408">
        <v>45991.613303325001</v>
      </c>
      <c r="F408">
        <v>52398.25</v>
      </c>
      <c r="G408">
        <v>1.79744918250587</v>
      </c>
      <c r="H408">
        <f>(Table2[[#This Row],[1Y Return vs Nifty]]-AVERAGE(Table2[1Y Return vs Nifty]))/_xlfn.STDEV.P(Table2[1Y Return vs Nifty])</f>
        <v>-0.48404756449651076</v>
      </c>
      <c r="I408">
        <v>-4.0001126898298001</v>
      </c>
      <c r="J408">
        <f>(Table2[[#This Row],[1M Return vs Nifty]]-AVERAGE(Table2[1M Return vs Nifty]))/_xlfn.STDEV.P(Table2[1M Return vs Nifty])</f>
        <v>-0.6595366954725993</v>
      </c>
      <c r="K408">
        <v>27.369830569459602</v>
      </c>
      <c r="L408">
        <f>(Table2[[#This Row],[6M Return vs Nifty]]-AVERAGE(Table2[6M Return vs Nifty]))/_xlfn.STDEV.P(Table2[6M Return vs Nifty])</f>
        <v>0.6535369248705728</v>
      </c>
      <c r="M408">
        <v>-1.7884658065888399</v>
      </c>
      <c r="N408">
        <f>(Table2[[#This Row],[1W Return vs Nifty]]-AVERAGE(Table2[1W Return vs Nifty]))/_xlfn.STDEV.P(Table2[1W Return vs Nifty])</f>
        <v>-0.36925989933949988</v>
      </c>
      <c r="O408">
        <v>52637.59</v>
      </c>
      <c r="P408">
        <v>52885.619502690897</v>
      </c>
      <c r="Q408">
        <v>46730.016256614901</v>
      </c>
      <c r="R408">
        <v>46.419023901309501</v>
      </c>
      <c r="S408" s="2">
        <f>(Table2[[#This Row],[Close Price]]-Table2[[#This Row],[20D EMA]])/Table2[[#This Row],[20D EMA]]</f>
        <v>-4.5469406939032831E-3</v>
      </c>
      <c r="T408" s="2">
        <f>(Table2[[#This Row],[Close Price]]-Table2[[#This Row],[50D EMA]])/Table2[[#This Row],[50D EMA]]</f>
        <v>-9.2155392576255841E-3</v>
      </c>
      <c r="U408" s="2">
        <f>(Table2[[#This Row],[Close Price]]-Table2[[#This Row],[200D EMA]])/Table2[[#This Row],[200D EMA]]</f>
        <v>0.12129749136525772</v>
      </c>
      <c r="V408">
        <v>0.97007485588091802</v>
      </c>
      <c r="W408">
        <v>51901.05</v>
      </c>
      <c r="X408">
        <v>53072.4</v>
      </c>
      <c r="Y408">
        <v>51555.6</v>
      </c>
      <c r="Z408">
        <v>53072.4</v>
      </c>
      <c r="AA408">
        <v>49500</v>
      </c>
      <c r="AB408">
        <v>55408.45</v>
      </c>
      <c r="AC408" s="2">
        <f>(Table2[[#This Row],[Close Price]]/Table2[[#This Row],[Day Low]])-1</f>
        <v>9.5797676540261278E-3</v>
      </c>
      <c r="AD408" s="2">
        <f>(Table2[[#This Row],[Day High]]/Table2[[#This Row],[Close Price]])-1</f>
        <v>1.2865887696631217E-2</v>
      </c>
      <c r="AE408" s="2">
        <f>(Table2[[#This Row],[Close Price]]/Table2[[#This Row],[Current Week Low]])-1</f>
        <v>1.6344490220267183E-2</v>
      </c>
      <c r="AF408" s="2">
        <f>(Table2[[#This Row],[Current Week High]]/Table2[[#This Row],[Close Price]])-1</f>
        <v>1.2865887696631217E-2</v>
      </c>
      <c r="AG408" s="2">
        <f>(Table2[[#This Row],[Close Price]]/Table2[[#This Row],[Current Month Low]])-1</f>
        <v>5.8550505050505075E-2</v>
      </c>
      <c r="AH408" s="2">
        <f>(Table2[[#This Row],[Current Month High]]/Table2[[#This Row],[Close Price]])-1</f>
        <v>5.7448483489429547E-2</v>
      </c>
      <c r="AI408">
        <v>14.496190235360899</v>
      </c>
      <c r="AJ408">
        <v>49.804732729710601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</v>
      </c>
      <c r="AM408" t="s">
        <v>10339</v>
      </c>
      <c r="AN408">
        <v>-2.84</v>
      </c>
      <c r="AO408" t="s">
        <v>10339</v>
      </c>
      <c r="AP408">
        <v>-3.6128103711360001E-3</v>
      </c>
      <c r="AQ408">
        <f>(Table2[[#This Row],[Sharpe Ratio]]-AVERAGE(Table2[Sharpe Ratio]))/_xlfn.STDEV.P(Table2[Sharpe Ratio])</f>
        <v>-0.78840591178786568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470</v>
      </c>
      <c r="AT408">
        <f>_xlfn.RANK.AVG(Table2[[#This Row],[6M Return vs Nifty Z-Score]],Table2[6M Return vs Nifty Z-Score])</f>
        <v>164</v>
      </c>
      <c r="AU408">
        <f>_xlfn.RANK.AVG(Table2[[#This Row],[Sharpe Ratio Z-Score]],Table2[Sharpe Ratio Z-Score])</f>
        <v>580</v>
      </c>
      <c r="AV408">
        <f>(Table2[[#This Row],[Rank 1Y]]+Table2[[#This Row],[Rank 6M]]+Table2[[#This Row],[Rank Sharpe]])/3</f>
        <v>404.66666666666669</v>
      </c>
    </row>
    <row r="409" spans="1:48" x14ac:dyDescent="0.3">
      <c r="A409" t="s">
        <v>1306</v>
      </c>
      <c r="B409" t="s">
        <v>1307</v>
      </c>
      <c r="C409" t="s">
        <v>10303</v>
      </c>
      <c r="D409" t="s">
        <v>335</v>
      </c>
      <c r="E409">
        <v>8540.2682701140002</v>
      </c>
      <c r="F409">
        <v>226.19</v>
      </c>
      <c r="G409">
        <v>46.402672049647599</v>
      </c>
      <c r="H409">
        <f>(Table2[[#This Row],[1Y Return vs Nifty]]-AVERAGE(Table2[1Y Return vs Nifty]))/_xlfn.STDEV.P(Table2[1Y Return vs Nifty])</f>
        <v>0.19463030708878348</v>
      </c>
      <c r="I409">
        <v>2.77303501447552</v>
      </c>
      <c r="J409">
        <f>(Table2[[#This Row],[1M Return vs Nifty]]-AVERAGE(Table2[1M Return vs Nifty]))/_xlfn.STDEV.P(Table2[1M Return vs Nifty])</f>
        <v>-7.371995991577926E-2</v>
      </c>
      <c r="K409">
        <v>-2.2961945254303799</v>
      </c>
      <c r="L409">
        <f>(Table2[[#This Row],[6M Return vs Nifty]]-AVERAGE(Table2[6M Return vs Nifty]))/_xlfn.STDEV.P(Table2[6M Return vs Nifty])</f>
        <v>-0.34580962630509482</v>
      </c>
      <c r="M409">
        <v>-7.9379509390659901</v>
      </c>
      <c r="N409">
        <f>(Table2[[#This Row],[1W Return vs Nifty]]-AVERAGE(Table2[1W Return vs Nifty]))/_xlfn.STDEV.P(Table2[1W Return vs Nifty])</f>
        <v>-1.6606255786376432</v>
      </c>
      <c r="O409">
        <v>224.37</v>
      </c>
      <c r="P409">
        <v>222.97958798056601</v>
      </c>
      <c r="Q409">
        <v>202.39188006153299</v>
      </c>
      <c r="R409">
        <v>45.393731841746003</v>
      </c>
      <c r="S409" s="2">
        <f>(Table2[[#This Row],[Close Price]]-Table2[[#This Row],[20D EMA]])/Table2[[#This Row],[20D EMA]]</f>
        <v>8.1116013727325093E-3</v>
      </c>
      <c r="T409" s="2">
        <f>(Table2[[#This Row],[Close Price]]-Table2[[#This Row],[50D EMA]])/Table2[[#This Row],[50D EMA]]</f>
        <v>1.4397784337612978E-2</v>
      </c>
      <c r="U409" s="2">
        <f>(Table2[[#This Row],[Close Price]]-Table2[[#This Row],[200D EMA]])/Table2[[#This Row],[200D EMA]]</f>
        <v>0.11758436124626982</v>
      </c>
      <c r="V409">
        <v>4.2890143603058002</v>
      </c>
      <c r="W409">
        <v>220.34</v>
      </c>
      <c r="X409">
        <v>230.6</v>
      </c>
      <c r="Y409">
        <v>220.34</v>
      </c>
      <c r="Z409">
        <v>245.85</v>
      </c>
      <c r="AA409">
        <v>204</v>
      </c>
      <c r="AB409">
        <v>247.5</v>
      </c>
      <c r="AC409" s="2">
        <f>(Table2[[#This Row],[Close Price]]/Table2[[#This Row],[Day Low]])-1</f>
        <v>2.6549877462104021E-2</v>
      </c>
      <c r="AD409" s="2">
        <f>(Table2[[#This Row],[Day High]]/Table2[[#This Row],[Close Price]])-1</f>
        <v>1.9496883151332911E-2</v>
      </c>
      <c r="AE409" s="2">
        <f>(Table2[[#This Row],[Close Price]]/Table2[[#This Row],[Current Week Low]])-1</f>
        <v>2.6549877462104021E-2</v>
      </c>
      <c r="AF409" s="2">
        <f>(Table2[[#This Row],[Current Week High]]/Table2[[#This Row],[Close Price]])-1</f>
        <v>8.6918077722268894E-2</v>
      </c>
      <c r="AG409" s="2">
        <f>(Table2[[#This Row],[Close Price]]/Table2[[#This Row],[Current Month Low]])-1</f>
        <v>0.10877450980392145</v>
      </c>
      <c r="AH409" s="2">
        <f>(Table2[[#This Row],[Current Month High]]/Table2[[#This Row],[Close Price]])-1</f>
        <v>9.4212829921747288E-2</v>
      </c>
      <c r="AI409">
        <v>15.831822803837399</v>
      </c>
      <c r="AJ409">
        <v>81.678714859437704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-0.01</v>
      </c>
      <c r="AM409" t="s">
        <v>10339</v>
      </c>
      <c r="AN409">
        <v>5.12</v>
      </c>
      <c r="AO409" t="s">
        <v>10340</v>
      </c>
      <c r="AQ409">
        <f>(Table2[[#This Row],[Sharpe Ratio]]-AVERAGE(Table2[Sharpe Ratio]))/_xlfn.STDEV.P(Table2[Sharpe Ratio])</f>
        <v>-0.74704189624239536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-2.6325667540121289</v>
      </c>
      <c r="AS409">
        <f>_xlfn.RANK.AVG(Table2[[#This Row],[1Y Return vs Nifty Z-Score]],Table2[1Y Return vs Nifty Z-Score])</f>
        <v>240</v>
      </c>
      <c r="AT409">
        <f>_xlfn.RANK.AVG(Table2[[#This Row],[6M Return vs Nifty Z-Score]],Table2[6M Return vs Nifty Z-Score])</f>
        <v>429</v>
      </c>
      <c r="AU409">
        <f>_xlfn.RANK.AVG(Table2[[#This Row],[Sharpe Ratio Z-Score]],Table2[Sharpe Ratio Z-Score])</f>
        <v>549.5</v>
      </c>
      <c r="AV409">
        <f>(Table2[[#This Row],[Rank 1Y]]+Table2[[#This Row],[Rank 6M]]+Table2[[#This Row],[Rank Sharpe]])/3</f>
        <v>406.16666666666669</v>
      </c>
    </row>
    <row r="410" spans="1:48" x14ac:dyDescent="0.3">
      <c r="A410" t="s">
        <v>880</v>
      </c>
      <c r="B410" t="s">
        <v>881</v>
      </c>
      <c r="C410" t="s">
        <v>10299</v>
      </c>
      <c r="D410" t="s">
        <v>51</v>
      </c>
      <c r="E410">
        <v>17319.735653219999</v>
      </c>
      <c r="F410">
        <v>1609.55</v>
      </c>
      <c r="G410">
        <v>41.684904404914498</v>
      </c>
      <c r="H410">
        <f>(Table2[[#This Row],[1Y Return vs Nifty]]-AVERAGE(Table2[1Y Return vs Nifty]))/_xlfn.STDEV.P(Table2[1Y Return vs Nifty])</f>
        <v>0.12284847756406084</v>
      </c>
      <c r="I410">
        <v>-0.69973843158293803</v>
      </c>
      <c r="J410">
        <f>(Table2[[#This Row],[1M Return vs Nifty]]-AVERAGE(Table2[1M Return vs Nifty]))/_xlfn.STDEV.P(Table2[1M Return vs Nifty])</f>
        <v>-0.37408382208361773</v>
      </c>
      <c r="K410">
        <v>-0.79977030764371104</v>
      </c>
      <c r="L410">
        <f>(Table2[[#This Row],[6M Return vs Nifty]]-AVERAGE(Table2[6M Return vs Nifty]))/_xlfn.STDEV.P(Table2[6M Return vs Nifty])</f>
        <v>-0.29540023116848624</v>
      </c>
      <c r="M410">
        <v>3.20868995717223</v>
      </c>
      <c r="N410">
        <f>(Table2[[#This Row],[1W Return vs Nifty]]-AVERAGE(Table2[1W Return vs Nifty]))/_xlfn.STDEV.P(Table2[1W Return vs Nifty])</f>
        <v>0.68012152177281859</v>
      </c>
      <c r="O410">
        <v>1609.65</v>
      </c>
      <c r="P410">
        <v>1597.2611483180499</v>
      </c>
      <c r="Q410">
        <v>1446.8201700484899</v>
      </c>
      <c r="R410">
        <v>64.441451786713401</v>
      </c>
      <c r="S410" s="2">
        <f>(Table2[[#This Row],[Close Price]]-Table2[[#This Row],[20D EMA]])/Table2[[#This Row],[20D EMA]]</f>
        <v>-6.2125306743786803E-5</v>
      </c>
      <c r="T410" s="2">
        <f>(Table2[[#This Row],[Close Price]]-Table2[[#This Row],[50D EMA]])/Table2[[#This Row],[50D EMA]]</f>
        <v>7.6937022445518616E-3</v>
      </c>
      <c r="U410" s="2">
        <f>(Table2[[#This Row],[Close Price]]-Table2[[#This Row],[200D EMA]])/Table2[[#This Row],[200D EMA]]</f>
        <v>0.11247412312896923</v>
      </c>
      <c r="V410">
        <v>0.44118580479240199</v>
      </c>
      <c r="W410">
        <v>1601.05</v>
      </c>
      <c r="X410">
        <v>1686.95</v>
      </c>
      <c r="Y410">
        <v>1601.05</v>
      </c>
      <c r="Z410">
        <v>1686.95</v>
      </c>
      <c r="AA410">
        <v>1472.7</v>
      </c>
      <c r="AB410">
        <v>1686.95</v>
      </c>
      <c r="AC410" s="2">
        <f>(Table2[[#This Row],[Close Price]]/Table2[[#This Row],[Day Low]])-1</f>
        <v>5.3090159582773744E-3</v>
      </c>
      <c r="AD410" s="2">
        <f>(Table2[[#This Row],[Day High]]/Table2[[#This Row],[Close Price]])-1</f>
        <v>4.8087974899816865E-2</v>
      </c>
      <c r="AE410" s="2">
        <f>(Table2[[#This Row],[Close Price]]/Table2[[#This Row],[Current Week Low]])-1</f>
        <v>5.3090159582773744E-3</v>
      </c>
      <c r="AF410" s="2">
        <f>(Table2[[#This Row],[Current Week High]]/Table2[[#This Row],[Close Price]])-1</f>
        <v>4.8087974899816865E-2</v>
      </c>
      <c r="AG410" s="2">
        <f>(Table2[[#This Row],[Close Price]]/Table2[[#This Row],[Current Month Low]])-1</f>
        <v>9.2924560331364203E-2</v>
      </c>
      <c r="AH410" s="2">
        <f>(Table2[[#This Row],[Current Month High]]/Table2[[#This Row],[Close Price]])-1</f>
        <v>4.8087974899816865E-2</v>
      </c>
      <c r="AI410">
        <v>11.770370600478399</v>
      </c>
      <c r="AJ410">
        <v>74.742156117685298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-0.08</v>
      </c>
      <c r="AM410" t="s">
        <v>10339</v>
      </c>
      <c r="AN410">
        <v>1.92</v>
      </c>
      <c r="AO410" t="s">
        <v>10340</v>
      </c>
      <c r="AQ410">
        <f>(Table2[[#This Row],[Sharpe Ratio]]-AVERAGE(Table2[Sharpe Ratio]))/_xlfn.STDEV.P(Table2[Sharpe Ratio])</f>
        <v>-0.74704189624239536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-0.61355595015761988</v>
      </c>
      <c r="AS410">
        <f>_xlfn.RANK.AVG(Table2[[#This Row],[1Y Return vs Nifty Z-Score]],Table2[1Y Return vs Nifty Z-Score])</f>
        <v>259</v>
      </c>
      <c r="AT410">
        <f>_xlfn.RANK.AVG(Table2[[#This Row],[6M Return vs Nifty Z-Score]],Table2[6M Return vs Nifty Z-Score])</f>
        <v>414</v>
      </c>
      <c r="AU410">
        <f>_xlfn.RANK.AVG(Table2[[#This Row],[Sharpe Ratio Z-Score]],Table2[Sharpe Ratio Z-Score])</f>
        <v>549.5</v>
      </c>
      <c r="AV410">
        <f>(Table2[[#This Row],[Rank 1Y]]+Table2[[#This Row],[Rank 6M]]+Table2[[#This Row],[Rank Sharpe]])/3</f>
        <v>407.5</v>
      </c>
    </row>
    <row r="411" spans="1:48" x14ac:dyDescent="0.3">
      <c r="A411" t="s">
        <v>1127</v>
      </c>
      <c r="B411" t="s">
        <v>1128</v>
      </c>
      <c r="C411" t="s">
        <v>10303</v>
      </c>
      <c r="D411" t="s">
        <v>879</v>
      </c>
      <c r="E411">
        <v>11036.053731168</v>
      </c>
      <c r="F411">
        <v>81.84</v>
      </c>
      <c r="G411">
        <v>34.335827027962999</v>
      </c>
      <c r="H411">
        <f>(Table2[[#This Row],[1Y Return vs Nifty]]-AVERAGE(Table2[1Y Return vs Nifty]))/_xlfn.STDEV.P(Table2[1Y Return vs Nifty])</f>
        <v>1.1030715613605064E-2</v>
      </c>
      <c r="I411">
        <v>8.6691656868775002</v>
      </c>
      <c r="J411">
        <f>(Table2[[#This Row],[1M Return vs Nifty]]-AVERAGE(Table2[1M Return vs Nifty]))/_xlfn.STDEV.P(Table2[1M Return vs Nifty])</f>
        <v>0.43624264147964203</v>
      </c>
      <c r="K411">
        <v>-11.7702454245785</v>
      </c>
      <c r="L411">
        <f>(Table2[[#This Row],[6M Return vs Nifty]]-AVERAGE(Table2[6M Return vs Nifty]))/_xlfn.STDEV.P(Table2[6M Return vs Nifty])</f>
        <v>-0.66495787961649844</v>
      </c>
      <c r="M411">
        <v>-5.48652640922431</v>
      </c>
      <c r="N411">
        <f>(Table2[[#This Row],[1W Return vs Nifty]]-AVERAGE(Table2[1W Return vs Nifty]))/_xlfn.STDEV.P(Table2[1W Return vs Nifty])</f>
        <v>-1.1458368711232103</v>
      </c>
      <c r="O411">
        <v>79.02</v>
      </c>
      <c r="P411">
        <v>78.180203523780605</v>
      </c>
      <c r="Q411">
        <v>73.315760561080097</v>
      </c>
      <c r="R411">
        <v>53.017027167838897</v>
      </c>
      <c r="S411" s="2">
        <f>(Table2[[#This Row],[Close Price]]-Table2[[#This Row],[20D EMA]])/Table2[[#This Row],[20D EMA]]</f>
        <v>3.5687167805618925E-2</v>
      </c>
      <c r="T411" s="2">
        <f>(Table2[[#This Row],[Close Price]]-Table2[[#This Row],[50D EMA]])/Table2[[#This Row],[50D EMA]]</f>
        <v>4.6812317073415814E-2</v>
      </c>
      <c r="U411" s="2">
        <f>(Table2[[#This Row],[Close Price]]-Table2[[#This Row],[200D EMA]])/Table2[[#This Row],[200D EMA]]</f>
        <v>0.11626748974142165</v>
      </c>
      <c r="V411">
        <v>2.7096838079557801</v>
      </c>
      <c r="W411">
        <v>80</v>
      </c>
      <c r="X411">
        <v>82.89</v>
      </c>
      <c r="Y411">
        <v>78.36</v>
      </c>
      <c r="Z411">
        <v>83.3</v>
      </c>
      <c r="AA411">
        <v>71</v>
      </c>
      <c r="AB411">
        <v>92.1</v>
      </c>
      <c r="AC411" s="2">
        <f>(Table2[[#This Row],[Close Price]]/Table2[[#This Row],[Day Low]])-1</f>
        <v>2.3000000000000131E-2</v>
      </c>
      <c r="AD411" s="2">
        <f>(Table2[[#This Row],[Day High]]/Table2[[#This Row],[Close Price]])-1</f>
        <v>1.2829912023460288E-2</v>
      </c>
      <c r="AE411" s="2">
        <f>(Table2[[#This Row],[Close Price]]/Table2[[#This Row],[Current Week Low]])-1</f>
        <v>4.4410413476263511E-2</v>
      </c>
      <c r="AF411" s="2">
        <f>(Table2[[#This Row],[Current Week High]]/Table2[[#This Row],[Close Price]])-1</f>
        <v>1.7839687194525888E-2</v>
      </c>
      <c r="AG411" s="2">
        <f>(Table2[[#This Row],[Close Price]]/Table2[[#This Row],[Current Month Low]])-1</f>
        <v>0.15267605633802828</v>
      </c>
      <c r="AH411" s="2">
        <f>(Table2[[#This Row],[Current Month High]]/Table2[[#This Row],[Close Price]])-1</f>
        <v>0.1253665689149559</v>
      </c>
      <c r="AI411">
        <v>15.896871945259001</v>
      </c>
      <c r="AJ411">
        <v>69.440993788819895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</v>
      </c>
      <c r="AM411">
        <v>0</v>
      </c>
      <c r="AN411">
        <v>6.4</v>
      </c>
      <c r="AO411" t="s">
        <v>10340</v>
      </c>
      <c r="AP411">
        <v>4.9656309292003001E-2</v>
      </c>
      <c r="AQ411">
        <f>(Table2[[#This Row],[Sharpe Ratio]]-AVERAGE(Table2[Sharpe Ratio]))/_xlfn.STDEV.P(Table2[Sharpe Ratio])</f>
        <v>-0.17851375928422908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-1.5420351529306906</v>
      </c>
      <c r="AS411">
        <f>_xlfn.RANK.AVG(Table2[[#This Row],[1Y Return vs Nifty Z-Score]],Table2[1Y Return vs Nifty Z-Score])</f>
        <v>289</v>
      </c>
      <c r="AT411">
        <f>_xlfn.RANK.AVG(Table2[[#This Row],[6M Return vs Nifty Z-Score]],Table2[6M Return vs Nifty Z-Score])</f>
        <v>540</v>
      </c>
      <c r="AU411">
        <f>_xlfn.RANK.AVG(Table2[[#This Row],[Sharpe Ratio Z-Score]],Table2[Sharpe Ratio Z-Score])</f>
        <v>395</v>
      </c>
      <c r="AV411">
        <f>(Table2[[#This Row],[Rank 1Y]]+Table2[[#This Row],[Rank 6M]]+Table2[[#This Row],[Rank Sharpe]])/3</f>
        <v>408</v>
      </c>
    </row>
    <row r="412" spans="1:48" x14ac:dyDescent="0.3">
      <c r="A412" t="s">
        <v>1308</v>
      </c>
      <c r="B412" t="s">
        <v>1309</v>
      </c>
      <c r="C412" t="s">
        <v>10303</v>
      </c>
      <c r="D412" t="s">
        <v>77</v>
      </c>
      <c r="E412">
        <v>8537.057231625</v>
      </c>
      <c r="F412">
        <v>811.3</v>
      </c>
      <c r="G412">
        <v>-25.7053456526498</v>
      </c>
      <c r="H412">
        <f>(Table2[[#This Row],[1Y Return vs Nifty]]-AVERAGE(Table2[1Y Return vs Nifty]))/_xlfn.STDEV.P(Table2[1Y Return vs Nifty])</f>
        <v>-0.90250838727877669</v>
      </c>
      <c r="I412">
        <v>-1.6070290448994999</v>
      </c>
      <c r="J412">
        <f>(Table2[[#This Row],[1M Return vs Nifty]]-AVERAGE(Table2[1M Return vs Nifty]))/_xlfn.STDEV.P(Table2[1M Return vs Nifty])</f>
        <v>-0.45255635044094322</v>
      </c>
      <c r="K412">
        <v>-2.9711633236096699</v>
      </c>
      <c r="L412">
        <f>(Table2[[#This Row],[6M Return vs Nifty]]-AVERAGE(Table2[6M Return vs Nifty]))/_xlfn.STDEV.P(Table2[6M Return vs Nifty])</f>
        <v>-0.36854700815703179</v>
      </c>
      <c r="M412">
        <v>-2.1255508597129502</v>
      </c>
      <c r="N412">
        <f>(Table2[[#This Row],[1W Return vs Nifty]]-AVERAGE(Table2[1W Return vs Nifty]))/_xlfn.STDEV.P(Table2[1W Return vs Nifty])</f>
        <v>-0.44004632441920716</v>
      </c>
      <c r="O412">
        <v>764.37</v>
      </c>
      <c r="P412">
        <v>762.06257060871701</v>
      </c>
      <c r="Q412">
        <v>739.15758325113404</v>
      </c>
      <c r="R412">
        <v>59.716526353387898</v>
      </c>
      <c r="S412" s="2">
        <f>(Table2[[#This Row],[Close Price]]-Table2[[#This Row],[20D EMA]])/Table2[[#This Row],[20D EMA]]</f>
        <v>6.1396967437235828E-2</v>
      </c>
      <c r="T412" s="2">
        <f>(Table2[[#This Row],[Close Price]]-Table2[[#This Row],[50D EMA]])/Table2[[#This Row],[50D EMA]]</f>
        <v>6.4610743645306293E-2</v>
      </c>
      <c r="U412" s="2">
        <f>(Table2[[#This Row],[Close Price]]-Table2[[#This Row],[200D EMA]])/Table2[[#This Row],[200D EMA]]</f>
        <v>9.7600861282586632E-2</v>
      </c>
      <c r="V412">
        <v>0.93456011303661202</v>
      </c>
      <c r="W412">
        <v>771.8</v>
      </c>
      <c r="X412">
        <v>826.4</v>
      </c>
      <c r="Y412">
        <v>757.15</v>
      </c>
      <c r="Z412">
        <v>826.4</v>
      </c>
      <c r="AA412">
        <v>697</v>
      </c>
      <c r="AB412">
        <v>826.4</v>
      </c>
      <c r="AC412" s="2">
        <f>(Table2[[#This Row],[Close Price]]/Table2[[#This Row],[Day Low]])-1</f>
        <v>5.1179061933143366E-2</v>
      </c>
      <c r="AD412" s="2">
        <f>(Table2[[#This Row],[Day High]]/Table2[[#This Row],[Close Price]])-1</f>
        <v>1.8612104030568233E-2</v>
      </c>
      <c r="AE412" s="2">
        <f>(Table2[[#This Row],[Close Price]]/Table2[[#This Row],[Current Week Low]])-1</f>
        <v>7.1518193224592297E-2</v>
      </c>
      <c r="AF412" s="2">
        <f>(Table2[[#This Row],[Current Week High]]/Table2[[#This Row],[Close Price]])-1</f>
        <v>1.8612104030568233E-2</v>
      </c>
      <c r="AG412" s="2">
        <f>(Table2[[#This Row],[Close Price]]/Table2[[#This Row],[Current Month Low]])-1</f>
        <v>0.1639885222381634</v>
      </c>
      <c r="AH412" s="2">
        <f>(Table2[[#This Row],[Current Month High]]/Table2[[#This Row],[Close Price]])-1</f>
        <v>1.8612104030568233E-2</v>
      </c>
      <c r="AI412">
        <v>13.3982497226673</v>
      </c>
      <c r="AJ412">
        <v>31.7045454545454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-0.02</v>
      </c>
      <c r="AM412" t="s">
        <v>10339</v>
      </c>
      <c r="AN412">
        <v>10.039999999999999</v>
      </c>
      <c r="AO412" t="s">
        <v>10340</v>
      </c>
      <c r="AP412">
        <v>0.13750149967433201</v>
      </c>
      <c r="AQ412">
        <f>(Table2[[#This Row],[Sharpe Ratio]]-AVERAGE(Table2[Sharpe Ratio]))/_xlfn.STDEV.P(Table2[Sharpe Ratio])</f>
        <v>0.82724891500385012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-1.3364091552921087</v>
      </c>
      <c r="AS412">
        <f>_xlfn.RANK.AVG(Table2[[#This Row],[1Y Return vs Nifty Z-Score]],Table2[1Y Return vs Nifty Z-Score])</f>
        <v>637</v>
      </c>
      <c r="AT412">
        <f>_xlfn.RANK.AVG(Table2[[#This Row],[6M Return vs Nifty Z-Score]],Table2[6M Return vs Nifty Z-Score])</f>
        <v>438</v>
      </c>
      <c r="AU412">
        <f>_xlfn.RANK.AVG(Table2[[#This Row],[Sharpe Ratio Z-Score]],Table2[Sharpe Ratio Z-Score])</f>
        <v>151</v>
      </c>
      <c r="AV412">
        <f>(Table2[[#This Row],[Rank 1Y]]+Table2[[#This Row],[Rank 6M]]+Table2[[#This Row],[Rank Sharpe]])/3</f>
        <v>408.66666666666669</v>
      </c>
    </row>
    <row r="413" spans="1:48" x14ac:dyDescent="0.3">
      <c r="A413" t="s">
        <v>1187</v>
      </c>
      <c r="B413" t="s">
        <v>1188</v>
      </c>
      <c r="C413" t="s">
        <v>10308</v>
      </c>
      <c r="D413" t="s">
        <v>559</v>
      </c>
      <c r="E413">
        <v>10038.872551319901</v>
      </c>
      <c r="F413">
        <v>639.79999999999995</v>
      </c>
      <c r="G413">
        <v>16.051701986245401</v>
      </c>
      <c r="H413">
        <f>(Table2[[#This Row],[1Y Return vs Nifty]]-AVERAGE(Table2[1Y Return vs Nifty]))/_xlfn.STDEV.P(Table2[1Y Return vs Nifty])</f>
        <v>-0.26716610237053606</v>
      </c>
      <c r="I413">
        <v>14.614817629930799</v>
      </c>
      <c r="J413">
        <f>(Table2[[#This Row],[1M Return vs Nifty]]-AVERAGE(Table2[1M Return vs Nifty]))/_xlfn.STDEV.P(Table2[1M Return vs Nifty])</f>
        <v>0.95048839014721587</v>
      </c>
      <c r="K413">
        <v>19.565953187720201</v>
      </c>
      <c r="L413">
        <f>(Table2[[#This Row],[6M Return vs Nifty]]-AVERAGE(Table2[6M Return vs Nifty]))/_xlfn.STDEV.P(Table2[6M Return vs Nifty])</f>
        <v>0.39065108417254069</v>
      </c>
      <c r="M413">
        <v>-7.2536815365848204</v>
      </c>
      <c r="N413">
        <f>(Table2[[#This Row],[1W Return vs Nifty]]-AVERAGE(Table2[1W Return vs Nifty]))/_xlfn.STDEV.P(Table2[1W Return vs Nifty])</f>
        <v>-1.5169319192951285</v>
      </c>
      <c r="O413">
        <v>632.36</v>
      </c>
      <c r="P413">
        <v>593.61482572815601</v>
      </c>
      <c r="Q413">
        <v>523.06243028426297</v>
      </c>
      <c r="R413">
        <v>46.944360016819097</v>
      </c>
      <c r="S413" s="2">
        <f>(Table2[[#This Row],[Close Price]]-Table2[[#This Row],[20D EMA]])/Table2[[#This Row],[20D EMA]]</f>
        <v>1.176545006009226E-2</v>
      </c>
      <c r="T413" s="2">
        <f>(Table2[[#This Row],[Close Price]]-Table2[[#This Row],[50D EMA]])/Table2[[#This Row],[50D EMA]]</f>
        <v>7.7803269510984721E-2</v>
      </c>
      <c r="U413" s="2">
        <f>(Table2[[#This Row],[Close Price]]-Table2[[#This Row],[200D EMA]])/Table2[[#This Row],[200D EMA]]</f>
        <v>0.22318094926507129</v>
      </c>
      <c r="V413">
        <v>1.7298008564754701</v>
      </c>
      <c r="W413">
        <v>627.04999999999995</v>
      </c>
      <c r="X413">
        <v>652.15</v>
      </c>
      <c r="Y413">
        <v>627.04999999999995</v>
      </c>
      <c r="Z413">
        <v>669.55</v>
      </c>
      <c r="AA413">
        <v>600.04999999999995</v>
      </c>
      <c r="AB413">
        <v>726</v>
      </c>
      <c r="AC413" s="2">
        <f>(Table2[[#This Row],[Close Price]]/Table2[[#This Row],[Day Low]])-1</f>
        <v>2.0333306753847369E-2</v>
      </c>
      <c r="AD413" s="2">
        <f>(Table2[[#This Row],[Day High]]/Table2[[#This Row],[Close Price]])-1</f>
        <v>1.9302907158487148E-2</v>
      </c>
      <c r="AE413" s="2">
        <f>(Table2[[#This Row],[Close Price]]/Table2[[#This Row],[Current Week Low]])-1</f>
        <v>2.0333306753847369E-2</v>
      </c>
      <c r="AF413" s="2">
        <f>(Table2[[#This Row],[Current Week High]]/Table2[[#This Row],[Close Price]])-1</f>
        <v>4.6498905908096244E-2</v>
      </c>
      <c r="AG413" s="2">
        <f>(Table2[[#This Row],[Close Price]]/Table2[[#This Row],[Current Month Low]])-1</f>
        <v>6.6244479626697883E-2</v>
      </c>
      <c r="AH413" s="2">
        <f>(Table2[[#This Row],[Current Month High]]/Table2[[#This Row],[Close Price]])-1</f>
        <v>0.13472960300093795</v>
      </c>
      <c r="AI413">
        <v>13.4729603000937</v>
      </c>
      <c r="AJ413">
        <v>57.528006894004598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0.21</v>
      </c>
      <c r="AM413" t="s">
        <v>10340</v>
      </c>
      <c r="AN413">
        <v>-0.06</v>
      </c>
      <c r="AO413" t="s">
        <v>10339</v>
      </c>
      <c r="AP413">
        <v>-4.0371202665505999E-2</v>
      </c>
      <c r="AQ413">
        <f>(Table2[[#This Row],[Sharpe Ratio]]-AVERAGE(Table2[Sharpe Ratio]))/_xlfn.STDEV.P(Table2[Sharpe Ratio])</f>
        <v>-1.2092624068971625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-1.6522209542430706</v>
      </c>
      <c r="AS413">
        <f>_xlfn.RANK.AVG(Table2[[#This Row],[1Y Return vs Nifty Z-Score]],Table2[1Y Return vs Nifty Z-Score])</f>
        <v>367</v>
      </c>
      <c r="AT413">
        <f>_xlfn.RANK.AVG(Table2[[#This Row],[6M Return vs Nifty Z-Score]],Table2[6M Return vs Nifty Z-Score])</f>
        <v>214</v>
      </c>
      <c r="AU413">
        <f>_xlfn.RANK.AVG(Table2[[#This Row],[Sharpe Ratio Z-Score]],Table2[Sharpe Ratio Z-Score])</f>
        <v>646</v>
      </c>
      <c r="AV413">
        <f>(Table2[[#This Row],[Rank 1Y]]+Table2[[#This Row],[Rank 6M]]+Table2[[#This Row],[Rank Sharpe]])/3</f>
        <v>409</v>
      </c>
    </row>
    <row r="414" spans="1:48" x14ac:dyDescent="0.3">
      <c r="A414" t="s">
        <v>1980</v>
      </c>
      <c r="B414" t="s">
        <v>1981</v>
      </c>
      <c r="C414" t="s">
        <v>10306</v>
      </c>
      <c r="D414" t="s">
        <v>46</v>
      </c>
      <c r="E414">
        <v>3309.7018971000002</v>
      </c>
      <c r="F414">
        <v>1934.35</v>
      </c>
      <c r="G414">
        <v>-6.1045911729264901</v>
      </c>
      <c r="H414">
        <f>(Table2[[#This Row],[1Y Return vs Nifty]]-AVERAGE(Table2[1Y Return vs Nifty]))/_xlfn.STDEV.P(Table2[1Y Return vs Nifty])</f>
        <v>-0.6042787747648608</v>
      </c>
      <c r="I414">
        <v>2.4609126621206898</v>
      </c>
      <c r="J414">
        <f>(Table2[[#This Row],[1M Return vs Nifty]]-AVERAGE(Table2[1M Return vs Nifty]))/_xlfn.STDEV.P(Table2[1M Return vs Nifty])</f>
        <v>-0.10071575353099846</v>
      </c>
      <c r="K414">
        <v>7.3779805478901901</v>
      </c>
      <c r="L414">
        <f>(Table2[[#This Row],[6M Return vs Nifty]]-AVERAGE(Table2[6M Return vs Nifty]))/_xlfn.STDEV.P(Table2[6M Return vs Nifty])</f>
        <v>-1.9919876530096307E-2</v>
      </c>
      <c r="M414">
        <v>0.623304713454643</v>
      </c>
      <c r="N414">
        <f>(Table2[[#This Row],[1W Return vs Nifty]]-AVERAGE(Table2[1W Return vs Nifty]))/_xlfn.STDEV.P(Table2[1W Return vs Nifty])</f>
        <v>0.13720163505445468</v>
      </c>
      <c r="O414">
        <v>1911.59</v>
      </c>
      <c r="P414">
        <v>1862.24289240852</v>
      </c>
      <c r="Q414">
        <v>1712.40478040676</v>
      </c>
      <c r="R414">
        <v>64.515502469352498</v>
      </c>
      <c r="S414" s="2">
        <f>(Table2[[#This Row],[Close Price]]-Table2[[#This Row],[20D EMA]])/Table2[[#This Row],[20D EMA]]</f>
        <v>1.1906318823597106E-2</v>
      </c>
      <c r="T414" s="2">
        <f>(Table2[[#This Row],[Close Price]]-Table2[[#This Row],[50D EMA]])/Table2[[#This Row],[50D EMA]]</f>
        <v>3.8720570708271382E-2</v>
      </c>
      <c r="U414" s="2">
        <f>(Table2[[#This Row],[Close Price]]-Table2[[#This Row],[200D EMA]])/Table2[[#This Row],[200D EMA]]</f>
        <v>0.1296102546154535</v>
      </c>
      <c r="V414">
        <v>0.22749829191741899</v>
      </c>
      <c r="W414">
        <v>1912</v>
      </c>
      <c r="X414">
        <v>1970</v>
      </c>
      <c r="Y414">
        <v>1904.3</v>
      </c>
      <c r="Z414">
        <v>1979.8</v>
      </c>
      <c r="AA414">
        <v>1847.05</v>
      </c>
      <c r="AB414">
        <v>2005.85</v>
      </c>
      <c r="AC414" s="2">
        <f>(Table2[[#This Row],[Close Price]]/Table2[[#This Row],[Day Low]])-1</f>
        <v>1.1689330543932952E-2</v>
      </c>
      <c r="AD414" s="2">
        <f>(Table2[[#This Row],[Day High]]/Table2[[#This Row],[Close Price]])-1</f>
        <v>1.8429963553648454E-2</v>
      </c>
      <c r="AE414" s="2">
        <f>(Table2[[#This Row],[Close Price]]/Table2[[#This Row],[Current Week Low]])-1</f>
        <v>1.5780076668592047E-2</v>
      </c>
      <c r="AF414" s="2">
        <f>(Table2[[#This Row],[Current Week High]]/Table2[[#This Row],[Close Price]])-1</f>
        <v>2.3496264895184416E-2</v>
      </c>
      <c r="AG414" s="2">
        <f>(Table2[[#This Row],[Close Price]]/Table2[[#This Row],[Current Month Low]])-1</f>
        <v>4.7264556996291285E-2</v>
      </c>
      <c r="AH414" s="2">
        <f>(Table2[[#This Row],[Current Month High]]/Table2[[#This Row],[Close Price]])-1</f>
        <v>3.6963321012226436E-2</v>
      </c>
      <c r="AI414">
        <v>8.0466306511231203</v>
      </c>
      <c r="AJ414">
        <v>36.799858557284203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0.15</v>
      </c>
      <c r="AM414" t="s">
        <v>10340</v>
      </c>
      <c r="AN414">
        <v>1.38</v>
      </c>
      <c r="AO414" t="s">
        <v>10340</v>
      </c>
      <c r="AP414">
        <v>5.3742990284485002E-2</v>
      </c>
      <c r="AQ414">
        <f>(Table2[[#This Row],[Sharpe Ratio]]-AVERAGE(Table2[Sharpe Ratio]))/_xlfn.STDEV.P(Table2[Sharpe Ratio])</f>
        <v>-0.13172427444081325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-0.71943704421231414</v>
      </c>
      <c r="AS414">
        <f>_xlfn.RANK.AVG(Table2[[#This Row],[1Y Return vs Nifty Z-Score]],Table2[1Y Return vs Nifty Z-Score])</f>
        <v>527</v>
      </c>
      <c r="AT414">
        <f>_xlfn.RANK.AVG(Table2[[#This Row],[6M Return vs Nifty Z-Score]],Table2[6M Return vs Nifty Z-Score])</f>
        <v>321</v>
      </c>
      <c r="AU414">
        <f>_xlfn.RANK.AVG(Table2[[#This Row],[Sharpe Ratio Z-Score]],Table2[Sharpe Ratio Z-Score])</f>
        <v>379</v>
      </c>
      <c r="AV414">
        <f>(Table2[[#This Row],[Rank 1Y]]+Table2[[#This Row],[Rank 6M]]+Table2[[#This Row],[Rank Sharpe]])/3</f>
        <v>409</v>
      </c>
    </row>
    <row r="415" spans="1:48" x14ac:dyDescent="0.3">
      <c r="A415" t="s">
        <v>2020</v>
      </c>
      <c r="B415" t="s">
        <v>2021</v>
      </c>
      <c r="C415" t="s">
        <v>10295</v>
      </c>
      <c r="D415" t="s">
        <v>521</v>
      </c>
      <c r="E415">
        <v>3166.6213701060001</v>
      </c>
      <c r="F415">
        <v>56.92</v>
      </c>
      <c r="G415">
        <v>12.8196309639122</v>
      </c>
      <c r="H415">
        <f>(Table2[[#This Row],[1Y Return vs Nifty]]-AVERAGE(Table2[1Y Return vs Nifty]))/_xlfn.STDEV.P(Table2[1Y Return vs Nifty])</f>
        <v>-0.31634274450464506</v>
      </c>
      <c r="I415">
        <v>1.9130532209092299</v>
      </c>
      <c r="J415">
        <f>(Table2[[#This Row],[1M Return vs Nifty]]-AVERAGE(Table2[1M Return vs Nifty]))/_xlfn.STDEV.P(Table2[1M Return vs Nifty])</f>
        <v>-0.14810069822819938</v>
      </c>
      <c r="K415">
        <v>26.518482327563799</v>
      </c>
      <c r="L415">
        <f>(Table2[[#This Row],[6M Return vs Nifty]]-AVERAGE(Table2[6M Return vs Nifty]))/_xlfn.STDEV.P(Table2[6M Return vs Nifty])</f>
        <v>0.62485792501579984</v>
      </c>
      <c r="M415">
        <v>5.7877433222540198</v>
      </c>
      <c r="N415">
        <f>(Table2[[#This Row],[1W Return vs Nifty]]-AVERAGE(Table2[1W Return vs Nifty]))/_xlfn.STDEV.P(Table2[1W Return vs Nifty])</f>
        <v>1.2217117409532341</v>
      </c>
      <c r="O415">
        <v>53.49</v>
      </c>
      <c r="P415">
        <v>52.4926917078405</v>
      </c>
      <c r="Q415">
        <v>46.8530548995275</v>
      </c>
      <c r="R415">
        <v>62.834958914378198</v>
      </c>
      <c r="S415" s="2">
        <f>(Table2[[#This Row],[Close Price]]-Table2[[#This Row],[20D EMA]])/Table2[[#This Row],[20D EMA]]</f>
        <v>6.4124135352402314E-2</v>
      </c>
      <c r="T415" s="2">
        <f>(Table2[[#This Row],[Close Price]]-Table2[[#This Row],[50D EMA]])/Table2[[#This Row],[50D EMA]]</f>
        <v>8.4341422550793355E-2</v>
      </c>
      <c r="U415" s="2">
        <f>(Table2[[#This Row],[Close Price]]-Table2[[#This Row],[200D EMA]])/Table2[[#This Row],[200D EMA]]</f>
        <v>0.21486208577135968</v>
      </c>
      <c r="V415">
        <v>0.56713986943000205</v>
      </c>
      <c r="W415">
        <v>54.77</v>
      </c>
      <c r="X415">
        <v>57.5</v>
      </c>
      <c r="Y415">
        <v>50.7</v>
      </c>
      <c r="Z415">
        <v>57.5</v>
      </c>
      <c r="AA415">
        <v>49.2</v>
      </c>
      <c r="AB415">
        <v>57.73</v>
      </c>
      <c r="AC415" s="2">
        <f>(Table2[[#This Row],[Close Price]]/Table2[[#This Row],[Day Low]])-1</f>
        <v>3.9255066642322367E-2</v>
      </c>
      <c r="AD415" s="2">
        <f>(Table2[[#This Row],[Day High]]/Table2[[#This Row],[Close Price]])-1</f>
        <v>1.018973998594519E-2</v>
      </c>
      <c r="AE415" s="2">
        <f>(Table2[[#This Row],[Close Price]]/Table2[[#This Row],[Current Week Low]])-1</f>
        <v>0.12268244575936871</v>
      </c>
      <c r="AF415" s="2">
        <f>(Table2[[#This Row],[Current Week High]]/Table2[[#This Row],[Close Price]])-1</f>
        <v>1.018973998594519E-2</v>
      </c>
      <c r="AG415" s="2">
        <f>(Table2[[#This Row],[Close Price]]/Table2[[#This Row],[Current Month Low]])-1</f>
        <v>0.15691056910569112</v>
      </c>
      <c r="AH415" s="2">
        <f>(Table2[[#This Row],[Current Month High]]/Table2[[#This Row],[Close Price]])-1</f>
        <v>1.4230498945888792E-2</v>
      </c>
      <c r="AI415">
        <v>9.3815881939564196</v>
      </c>
      <c r="AJ415">
        <v>71.187969924811995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0.17</v>
      </c>
      <c r="AM415" t="s">
        <v>10340</v>
      </c>
      <c r="AN415">
        <v>7.03</v>
      </c>
      <c r="AO415" t="s">
        <v>10340</v>
      </c>
      <c r="AP415">
        <v>-5.1775054246568003E-2</v>
      </c>
      <c r="AQ415">
        <f>(Table2[[#This Row],[Sharpe Ratio]]-AVERAGE(Table2[Sharpe Ratio]))/_xlfn.STDEV.P(Table2[Sharpe Ratio])</f>
        <v>-1.3398281010852473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4.2298122150942197E-2</v>
      </c>
      <c r="AS415">
        <f>_xlfn.RANK.AVG(Table2[[#This Row],[1Y Return vs Nifty Z-Score]],Table2[1Y Return vs Nifty Z-Score])</f>
        <v>391</v>
      </c>
      <c r="AT415">
        <f>_xlfn.RANK.AVG(Table2[[#This Row],[6M Return vs Nifty Z-Score]],Table2[6M Return vs Nifty Z-Score])</f>
        <v>171</v>
      </c>
      <c r="AU415">
        <f>_xlfn.RANK.AVG(Table2[[#This Row],[Sharpe Ratio Z-Score]],Table2[Sharpe Ratio Z-Score])</f>
        <v>666</v>
      </c>
      <c r="AV415">
        <f>(Table2[[#This Row],[Rank 1Y]]+Table2[[#This Row],[Rank 6M]]+Table2[[#This Row],[Rank Sharpe]])/3</f>
        <v>409.33333333333331</v>
      </c>
    </row>
    <row r="416" spans="1:48" x14ac:dyDescent="0.3">
      <c r="A416" t="s">
        <v>734</v>
      </c>
      <c r="B416" t="s">
        <v>735</v>
      </c>
      <c r="C416" t="s">
        <v>10300</v>
      </c>
      <c r="D416" t="s">
        <v>203</v>
      </c>
      <c r="E416">
        <v>22763.755381319999</v>
      </c>
      <c r="F416">
        <v>1919.05</v>
      </c>
      <c r="G416">
        <v>-2.8910803762359998</v>
      </c>
      <c r="H416">
        <f>(Table2[[#This Row],[1Y Return vs Nifty]]-AVERAGE(Table2[1Y Return vs Nifty]))/_xlfn.STDEV.P(Table2[1Y Return vs Nifty])</f>
        <v>-0.55538453037759994</v>
      </c>
      <c r="I416">
        <v>-2.06983235401955</v>
      </c>
      <c r="J416">
        <f>(Table2[[#This Row],[1M Return vs Nifty]]-AVERAGE(Table2[1M Return vs Nifty]))/_xlfn.STDEV.P(Table2[1M Return vs Nifty])</f>
        <v>-0.49258469997498133</v>
      </c>
      <c r="K416">
        <v>-29.244018299282001</v>
      </c>
      <c r="L416">
        <f>(Table2[[#This Row],[6M Return vs Nifty]]-AVERAGE(Table2[6M Return vs Nifty]))/_xlfn.STDEV.P(Table2[6M Return vs Nifty])</f>
        <v>-1.2535893057177927</v>
      </c>
      <c r="M416">
        <v>-2.0646274081527198</v>
      </c>
      <c r="N416">
        <f>(Table2[[#This Row],[1W Return vs Nifty]]-AVERAGE(Table2[1W Return vs Nifty]))/_xlfn.STDEV.P(Table2[1W Return vs Nifty])</f>
        <v>-0.42725265914245697</v>
      </c>
      <c r="O416">
        <v>1939.32</v>
      </c>
      <c r="P416">
        <v>1980.68477345467</v>
      </c>
      <c r="Q416">
        <v>1800.7669154626999</v>
      </c>
      <c r="R416">
        <v>50.7835484428483</v>
      </c>
      <c r="S416" s="2">
        <f>(Table2[[#This Row],[Close Price]]-Table2[[#This Row],[20D EMA]])/Table2[[#This Row],[20D EMA]]</f>
        <v>-1.0452117236969651E-2</v>
      </c>
      <c r="T416" s="2">
        <f>(Table2[[#This Row],[Close Price]]-Table2[[#This Row],[50D EMA]])/Table2[[#This Row],[50D EMA]]</f>
        <v>-3.111791148228394E-2</v>
      </c>
      <c r="U416" s="2">
        <f>(Table2[[#This Row],[Close Price]]-Table2[[#This Row],[200D EMA]])/Table2[[#This Row],[200D EMA]]</f>
        <v>6.5684838788204677E-2</v>
      </c>
      <c r="V416">
        <v>0.50737793897156902</v>
      </c>
      <c r="W416">
        <v>1909.95</v>
      </c>
      <c r="X416">
        <v>1935.45</v>
      </c>
      <c r="Y416">
        <v>1903.05</v>
      </c>
      <c r="Z416">
        <v>1969</v>
      </c>
      <c r="AA416">
        <v>1798.25</v>
      </c>
      <c r="AB416">
        <v>2092.25</v>
      </c>
      <c r="AC416" s="2">
        <f>(Table2[[#This Row],[Close Price]]/Table2[[#This Row],[Day Low]])-1</f>
        <v>4.7645226314825262E-3</v>
      </c>
      <c r="AD416" s="2">
        <f>(Table2[[#This Row],[Day High]]/Table2[[#This Row],[Close Price]])-1</f>
        <v>8.5458951043484443E-3</v>
      </c>
      <c r="AE416" s="2">
        <f>(Table2[[#This Row],[Close Price]]/Table2[[#This Row],[Current Week Low]])-1</f>
        <v>8.4075562912167001E-3</v>
      </c>
      <c r="AF416" s="2">
        <f>(Table2[[#This Row],[Current Week High]]/Table2[[#This Row],[Close Price]])-1</f>
        <v>2.602850368672005E-2</v>
      </c>
      <c r="AG416" s="2">
        <f>(Table2[[#This Row],[Close Price]]/Table2[[#This Row],[Current Month Low]])-1</f>
        <v>6.717642152092318E-2</v>
      </c>
      <c r="AH416" s="2">
        <f>(Table2[[#This Row],[Current Month High]]/Table2[[#This Row],[Close Price]])-1</f>
        <v>9.0252989760558622E-2</v>
      </c>
      <c r="AI416">
        <v>26.539173028321201</v>
      </c>
      <c r="AJ416">
        <v>72.367180132033894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-0.16</v>
      </c>
      <c r="AM416" t="s">
        <v>10339</v>
      </c>
      <c r="AN416">
        <v>-1.44</v>
      </c>
      <c r="AO416" t="s">
        <v>10339</v>
      </c>
      <c r="AP416">
        <v>0.22213041192451699</v>
      </c>
      <c r="AQ416">
        <f>(Table2[[#This Row],[Sharpe Ratio]]-AVERAGE(Table2[Sharpe Ratio]))/_xlfn.STDEV.P(Table2[Sharpe Ratio])</f>
        <v>1.7961875755768864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502</v>
      </c>
      <c r="AT416">
        <f>_xlfn.RANK.AVG(Table2[[#This Row],[6M Return vs Nifty Z-Score]],Table2[6M Return vs Nifty Z-Score])</f>
        <v>698</v>
      </c>
      <c r="AU416">
        <f>_xlfn.RANK.AVG(Table2[[#This Row],[Sharpe Ratio Z-Score]],Table2[Sharpe Ratio Z-Score])</f>
        <v>29</v>
      </c>
      <c r="AV416">
        <f>(Table2[[#This Row],[Rank 1Y]]+Table2[[#This Row],[Rank 6M]]+Table2[[#This Row],[Rank Sharpe]])/3</f>
        <v>409.66666666666669</v>
      </c>
    </row>
    <row r="417" spans="1:48" x14ac:dyDescent="0.3">
      <c r="A417" t="s">
        <v>808</v>
      </c>
      <c r="B417" t="s">
        <v>809</v>
      </c>
      <c r="C417" t="s">
        <v>10305</v>
      </c>
      <c r="D417" t="s">
        <v>258</v>
      </c>
      <c r="E417">
        <v>19860.9607720399</v>
      </c>
      <c r="F417">
        <v>633.4</v>
      </c>
      <c r="G417">
        <v>5.5957222871164296</v>
      </c>
      <c r="H417">
        <f>(Table2[[#This Row],[1Y Return vs Nifty]]-AVERAGE(Table2[1Y Return vs Nifty]))/_xlfn.STDEV.P(Table2[1Y Return vs Nifty])</f>
        <v>-0.4262560382885856</v>
      </c>
      <c r="I417">
        <v>-5.4902113639599204</v>
      </c>
      <c r="J417">
        <f>(Table2[[#This Row],[1M Return vs Nifty]]-AVERAGE(Table2[1M Return vs Nifty]))/_xlfn.STDEV.P(Table2[1M Return vs Nifty])</f>
        <v>-0.78841691173919315</v>
      </c>
      <c r="K417">
        <v>-14.3673809859943</v>
      </c>
      <c r="L417">
        <f>(Table2[[#This Row],[6M Return vs Nifty]]-AVERAGE(Table2[6M Return vs Nifty]))/_xlfn.STDEV.P(Table2[6M Return vs Nifty])</f>
        <v>-0.75244646151902073</v>
      </c>
      <c r="M417">
        <v>8.6166316909941795E-2</v>
      </c>
      <c r="N417">
        <f>(Table2[[#This Row],[1W Return vs Nifty]]-AVERAGE(Table2[1W Return vs Nifty]))/_xlfn.STDEV.P(Table2[1W Return vs Nifty])</f>
        <v>2.4404860139471015E-2</v>
      </c>
      <c r="O417">
        <v>647.05999999999995</v>
      </c>
      <c r="P417">
        <v>662.51080201724903</v>
      </c>
      <c r="Q417">
        <v>619.83878761145502</v>
      </c>
      <c r="R417">
        <v>43.040501814332401</v>
      </c>
      <c r="S417" s="2">
        <f>(Table2[[#This Row],[Close Price]]-Table2[[#This Row],[20D EMA]])/Table2[[#This Row],[20D EMA]]</f>
        <v>-2.1110870707507758E-2</v>
      </c>
      <c r="T417" s="2">
        <f>(Table2[[#This Row],[Close Price]]-Table2[[#This Row],[50D EMA]])/Table2[[#This Row],[50D EMA]]</f>
        <v>-4.3940116792980433E-2</v>
      </c>
      <c r="U417" s="2">
        <f>(Table2[[#This Row],[Close Price]]-Table2[[#This Row],[200D EMA]])/Table2[[#This Row],[200D EMA]]</f>
        <v>2.1878612083640343E-2</v>
      </c>
      <c r="V417">
        <v>0.44057400346597397</v>
      </c>
      <c r="W417">
        <v>626</v>
      </c>
      <c r="X417">
        <v>638.1</v>
      </c>
      <c r="Y417">
        <v>603</v>
      </c>
      <c r="Z417">
        <v>645</v>
      </c>
      <c r="AA417">
        <v>591.54999999999995</v>
      </c>
      <c r="AB417">
        <v>738</v>
      </c>
      <c r="AC417" s="2">
        <f>(Table2[[#This Row],[Close Price]]/Table2[[#This Row],[Day Low]])-1</f>
        <v>1.1821086261980751E-2</v>
      </c>
      <c r="AD417" s="2">
        <f>(Table2[[#This Row],[Day High]]/Table2[[#This Row],[Close Price]])-1</f>
        <v>7.4202715503632888E-3</v>
      </c>
      <c r="AE417" s="2">
        <f>(Table2[[#This Row],[Close Price]]/Table2[[#This Row],[Current Week Low]])-1</f>
        <v>5.0414593698175691E-2</v>
      </c>
      <c r="AF417" s="2">
        <f>(Table2[[#This Row],[Current Week High]]/Table2[[#This Row],[Close Price]])-1</f>
        <v>1.8313861698768585E-2</v>
      </c>
      <c r="AG417" s="2">
        <f>(Table2[[#This Row],[Close Price]]/Table2[[#This Row],[Current Month Low]])-1</f>
        <v>7.0746344349590151E-2</v>
      </c>
      <c r="AH417" s="2">
        <f>(Table2[[#This Row],[Current Month High]]/Table2[[#This Row],[Close Price]])-1</f>
        <v>0.16514051152510256</v>
      </c>
      <c r="AI417">
        <v>26.136722450268401</v>
      </c>
      <c r="AJ417">
        <v>36.8034557235421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-0.03</v>
      </c>
      <c r="AM417" t="s">
        <v>10339</v>
      </c>
      <c r="AN417">
        <v>-7.98</v>
      </c>
      <c r="AO417" t="s">
        <v>10339</v>
      </c>
      <c r="AP417">
        <v>0.10857633097909999</v>
      </c>
      <c r="AQ417">
        <f>(Table2[[#This Row],[Sharpe Ratio]]-AVERAGE(Table2[Sharpe Ratio]))/_xlfn.STDEV.P(Table2[Sharpe Ratio])</f>
        <v>0.49607705579865319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439</v>
      </c>
      <c r="AT417">
        <f>_xlfn.RANK.AVG(Table2[[#This Row],[6M Return vs Nifty Z-Score]],Table2[6M Return vs Nifty Z-Score])</f>
        <v>574</v>
      </c>
      <c r="AU417">
        <f>_xlfn.RANK.AVG(Table2[[#This Row],[Sharpe Ratio Z-Score]],Table2[Sharpe Ratio Z-Score])</f>
        <v>216</v>
      </c>
      <c r="AV417">
        <f>(Table2[[#This Row],[Rank 1Y]]+Table2[[#This Row],[Rank 6M]]+Table2[[#This Row],[Rank Sharpe]])/3</f>
        <v>409.66666666666669</v>
      </c>
    </row>
    <row r="418" spans="1:48" x14ac:dyDescent="0.3">
      <c r="A418" t="s">
        <v>1814</v>
      </c>
      <c r="B418" t="s">
        <v>1815</v>
      </c>
      <c r="C418" t="s">
        <v>10299</v>
      </c>
      <c r="D418" t="s">
        <v>51</v>
      </c>
      <c r="E418">
        <v>4075.1711794749999</v>
      </c>
      <c r="F418">
        <v>165.98</v>
      </c>
      <c r="G418">
        <v>59.507103546477801</v>
      </c>
      <c r="H418">
        <f>(Table2[[#This Row],[1Y Return vs Nifty]]-AVERAGE(Table2[1Y Return vs Nifty]))/_xlfn.STDEV.P(Table2[1Y Return vs Nifty])</f>
        <v>0.39401699557354192</v>
      </c>
      <c r="I418">
        <v>17.538988389739199</v>
      </c>
      <c r="J418">
        <f>(Table2[[#This Row],[1M Return vs Nifty]]-AVERAGE(Table2[1M Return vs Nifty]))/_xlfn.STDEV.P(Table2[1M Return vs Nifty])</f>
        <v>1.2034030235654098</v>
      </c>
      <c r="K418">
        <v>0.79313226316027496</v>
      </c>
      <c r="L418">
        <f>(Table2[[#This Row],[6M Return vs Nifty]]-AVERAGE(Table2[6M Return vs Nifty]))/_xlfn.STDEV.P(Table2[6M Return vs Nifty])</f>
        <v>-0.24174081149901333</v>
      </c>
      <c r="M418">
        <v>15.543154081914</v>
      </c>
      <c r="N418">
        <f>(Table2[[#This Row],[1W Return vs Nifty]]-AVERAGE(Table2[1W Return vs Nifty]))/_xlfn.STDEV.P(Table2[1W Return vs Nifty])</f>
        <v>3.2703064397107298</v>
      </c>
      <c r="O418">
        <v>144.68</v>
      </c>
      <c r="P418">
        <v>136.37069171121399</v>
      </c>
      <c r="Q418">
        <v>123.04757838676301</v>
      </c>
      <c r="R418">
        <v>77.828726385813397</v>
      </c>
      <c r="S418" s="2">
        <f>(Table2[[#This Row],[Close Price]]-Table2[[#This Row],[20D EMA]])/Table2[[#This Row],[20D EMA]]</f>
        <v>0.14722145424384836</v>
      </c>
      <c r="T418" s="2">
        <f>(Table2[[#This Row],[Close Price]]-Table2[[#This Row],[50D EMA]])/Table2[[#This Row],[50D EMA]]</f>
        <v>0.2171236936415068</v>
      </c>
      <c r="U418" s="2">
        <f>(Table2[[#This Row],[Close Price]]-Table2[[#This Row],[200D EMA]])/Table2[[#This Row],[200D EMA]]</f>
        <v>0.34890911447514916</v>
      </c>
      <c r="V418">
        <v>2.1945680091840698</v>
      </c>
      <c r="W418">
        <v>160.94999999999999</v>
      </c>
      <c r="X418">
        <v>169.5</v>
      </c>
      <c r="Y418">
        <v>142.37</v>
      </c>
      <c r="Z418">
        <v>175</v>
      </c>
      <c r="AA418">
        <v>130.03</v>
      </c>
      <c r="AB418">
        <v>175</v>
      </c>
      <c r="AC418" s="2">
        <f>(Table2[[#This Row],[Close Price]]/Table2[[#This Row],[Day Low]])-1</f>
        <v>3.1251941596769139E-2</v>
      </c>
      <c r="AD418" s="2">
        <f>(Table2[[#This Row],[Day High]]/Table2[[#This Row],[Close Price]])-1</f>
        <v>2.1207374382455679E-2</v>
      </c>
      <c r="AE418" s="2">
        <f>(Table2[[#This Row],[Close Price]]/Table2[[#This Row],[Current Week Low]])-1</f>
        <v>0.16583549905176631</v>
      </c>
      <c r="AF418" s="2">
        <f>(Table2[[#This Row],[Current Week High]]/Table2[[#This Row],[Close Price]])-1</f>
        <v>5.4343896855042928E-2</v>
      </c>
      <c r="AG418" s="2">
        <f>(Table2[[#This Row],[Close Price]]/Table2[[#This Row],[Current Month Low]])-1</f>
        <v>0.27647465969391671</v>
      </c>
      <c r="AH418" s="2">
        <f>(Table2[[#This Row],[Current Month High]]/Table2[[#This Row],[Close Price]])-1</f>
        <v>5.4343896855042928E-2</v>
      </c>
      <c r="AI418">
        <v>5.4343896855042901</v>
      </c>
      <c r="AJ418">
        <v>92.106481481481396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0.34</v>
      </c>
      <c r="AM418" t="s">
        <v>10340</v>
      </c>
      <c r="AN418">
        <v>19.14</v>
      </c>
      <c r="AO418" t="s">
        <v>10340</v>
      </c>
      <c r="AP418">
        <v>-3.9004274948374003E-2</v>
      </c>
      <c r="AQ418">
        <f>(Table2[[#This Row],[Sharpe Ratio]]-AVERAGE(Table2[Sharpe Ratio]))/_xlfn.STDEV.P(Table2[Sharpe Ratio])</f>
        <v>-1.1936120921746647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3.4323735551760035</v>
      </c>
      <c r="AS418">
        <f>_xlfn.RANK.AVG(Table2[[#This Row],[1Y Return vs Nifty Z-Score]],Table2[1Y Return vs Nifty Z-Score])</f>
        <v>193</v>
      </c>
      <c r="AT418">
        <f>_xlfn.RANK.AVG(Table2[[#This Row],[6M Return vs Nifty Z-Score]],Table2[6M Return vs Nifty Z-Score])</f>
        <v>393</v>
      </c>
      <c r="AU418">
        <f>_xlfn.RANK.AVG(Table2[[#This Row],[Sharpe Ratio Z-Score]],Table2[Sharpe Ratio Z-Score])</f>
        <v>645</v>
      </c>
      <c r="AV418">
        <f>(Table2[[#This Row],[Rank 1Y]]+Table2[[#This Row],[Rank 6M]]+Table2[[#This Row],[Rank Sharpe]])/3</f>
        <v>410.33333333333331</v>
      </c>
    </row>
    <row r="419" spans="1:48" x14ac:dyDescent="0.3">
      <c r="A419" t="s">
        <v>496</v>
      </c>
      <c r="B419" t="s">
        <v>497</v>
      </c>
      <c r="C419" t="s">
        <v>10295</v>
      </c>
      <c r="D419" t="s">
        <v>54</v>
      </c>
      <c r="E419">
        <v>41717.709244671998</v>
      </c>
      <c r="F419">
        <v>168.21</v>
      </c>
      <c r="G419">
        <v>12.3930391631707</v>
      </c>
      <c r="H419">
        <f>(Table2[[#This Row],[1Y Return vs Nifty]]-AVERAGE(Table2[1Y Return vs Nifty]))/_xlfn.STDEV.P(Table2[1Y Return vs Nifty])</f>
        <v>-0.32283342870602932</v>
      </c>
      <c r="I419">
        <v>-4.32500771338725</v>
      </c>
      <c r="J419">
        <f>(Table2[[#This Row],[1M Return vs Nifty]]-AVERAGE(Table2[1M Return vs Nifty]))/_xlfn.STDEV.P(Table2[1M Return vs Nifty])</f>
        <v>-0.68763721098004937</v>
      </c>
      <c r="K419">
        <v>-13.6249543429425</v>
      </c>
      <c r="L419">
        <f>(Table2[[#This Row],[6M Return vs Nifty]]-AVERAGE(Table2[6M Return vs Nifty]))/_xlfn.STDEV.P(Table2[6M Return vs Nifty])</f>
        <v>-0.72743665643520627</v>
      </c>
      <c r="M419">
        <v>0.39610187379279299</v>
      </c>
      <c r="N419">
        <f>(Table2[[#This Row],[1W Return vs Nifty]]-AVERAGE(Table2[1W Return vs Nifty]))/_xlfn.STDEV.P(Table2[1W Return vs Nifty])</f>
        <v>8.9490006672941172E-2</v>
      </c>
      <c r="O419">
        <v>169.79</v>
      </c>
      <c r="P419">
        <v>172.04073969121001</v>
      </c>
      <c r="Q419">
        <v>160.610973760571</v>
      </c>
      <c r="R419">
        <v>47.551513623567097</v>
      </c>
      <c r="S419" s="2">
        <f>(Table2[[#This Row],[Close Price]]-Table2[[#This Row],[20D EMA]])/Table2[[#This Row],[20D EMA]]</f>
        <v>-9.3056128158312285E-3</v>
      </c>
      <c r="T419" s="2">
        <f>(Table2[[#This Row],[Close Price]]-Table2[[#This Row],[50D EMA]])/Table2[[#This Row],[50D EMA]]</f>
        <v>-2.22664683846725E-2</v>
      </c>
      <c r="U419" s="2">
        <f>(Table2[[#This Row],[Close Price]]-Table2[[#This Row],[200D EMA]])/Table2[[#This Row],[200D EMA]]</f>
        <v>4.7313244303948815E-2</v>
      </c>
      <c r="V419">
        <v>0.40398199499052001</v>
      </c>
      <c r="W419">
        <v>166.22</v>
      </c>
      <c r="X419">
        <v>168.54</v>
      </c>
      <c r="Y419">
        <v>163.61000000000001</v>
      </c>
      <c r="Z419">
        <v>168.54</v>
      </c>
      <c r="AA419">
        <v>159.5</v>
      </c>
      <c r="AB419">
        <v>182.06</v>
      </c>
      <c r="AC419" s="2">
        <f>(Table2[[#This Row],[Close Price]]/Table2[[#This Row],[Day Low]])-1</f>
        <v>1.1972085188304726E-2</v>
      </c>
      <c r="AD419" s="2">
        <f>(Table2[[#This Row],[Day High]]/Table2[[#This Row],[Close Price]])-1</f>
        <v>1.9618334225075529E-3</v>
      </c>
      <c r="AE419" s="2">
        <f>(Table2[[#This Row],[Close Price]]/Table2[[#This Row],[Current Week Low]])-1</f>
        <v>2.811564085324858E-2</v>
      </c>
      <c r="AF419" s="2">
        <f>(Table2[[#This Row],[Current Week High]]/Table2[[#This Row],[Close Price]])-1</f>
        <v>1.9618334225075529E-3</v>
      </c>
      <c r="AG419" s="2">
        <f>(Table2[[#This Row],[Close Price]]/Table2[[#This Row],[Current Month Low]])-1</f>
        <v>5.4608150470219385E-2</v>
      </c>
      <c r="AH419" s="2">
        <f>(Table2[[#This Row],[Current Month High]]/Table2[[#This Row],[Close Price]])-1</f>
        <v>8.2337554247666533E-2</v>
      </c>
      <c r="AI419">
        <v>15.480649188514301</v>
      </c>
      <c r="AJ419">
        <v>44.386266094420598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0.03</v>
      </c>
      <c r="AM419" t="s">
        <v>10340</v>
      </c>
      <c r="AN419">
        <v>-5.04</v>
      </c>
      <c r="AO419" t="s">
        <v>10339</v>
      </c>
      <c r="AP419">
        <v>8.4176536559554996E-2</v>
      </c>
      <c r="AQ419">
        <f>(Table2[[#This Row],[Sharpe Ratio]]-AVERAGE(Table2[Sharpe Ratio]))/_xlfn.STDEV.P(Table2[Sharpe Ratio])</f>
        <v>0.21671739614428137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394</v>
      </c>
      <c r="AT419">
        <f>_xlfn.RANK.AVG(Table2[[#This Row],[6M Return vs Nifty Z-Score]],Table2[6M Return vs Nifty Z-Score])</f>
        <v>560</v>
      </c>
      <c r="AU419">
        <f>_xlfn.RANK.AVG(Table2[[#This Row],[Sharpe Ratio Z-Score]],Table2[Sharpe Ratio Z-Score])</f>
        <v>281</v>
      </c>
      <c r="AV419">
        <f>(Table2[[#This Row],[Rank 1Y]]+Table2[[#This Row],[Rank 6M]]+Table2[[#This Row],[Rank Sharpe]])/3</f>
        <v>411.66666666666669</v>
      </c>
    </row>
    <row r="420" spans="1:48" x14ac:dyDescent="0.3">
      <c r="A420" t="s">
        <v>1088</v>
      </c>
      <c r="B420" t="s">
        <v>1089</v>
      </c>
      <c r="C420" t="s">
        <v>10298</v>
      </c>
      <c r="D420" t="s">
        <v>46</v>
      </c>
      <c r="E420">
        <v>11820.042027375001</v>
      </c>
      <c r="F420">
        <v>464.2</v>
      </c>
      <c r="G420">
        <v>14.211904958336699</v>
      </c>
      <c r="H420">
        <f>(Table2[[#This Row],[1Y Return vs Nifty]]-AVERAGE(Table2[1Y Return vs Nifty]))/_xlfn.STDEV.P(Table2[1Y Return vs Nifty])</f>
        <v>-0.29515900209820062</v>
      </c>
      <c r="I420">
        <v>-8.5667598793271598</v>
      </c>
      <c r="J420">
        <f>(Table2[[#This Row],[1M Return vs Nifty]]-AVERAGE(Table2[1M Return vs Nifty]))/_xlfn.STDEV.P(Table2[1M Return vs Nifty])</f>
        <v>-1.0545108590052477</v>
      </c>
      <c r="K420">
        <v>-8.8626555751449808E-3</v>
      </c>
      <c r="L420">
        <f>(Table2[[#This Row],[6M Return vs Nifty]]-AVERAGE(Table2[6M Return vs Nifty]))/_xlfn.STDEV.P(Table2[6M Return vs Nifty])</f>
        <v>-0.26875726731117761</v>
      </c>
      <c r="M420">
        <v>-7.1024393777018302</v>
      </c>
      <c r="N420">
        <f>(Table2[[#This Row],[1W Return vs Nifty]]-AVERAGE(Table2[1W Return vs Nifty]))/_xlfn.STDEV.P(Table2[1W Return vs Nifty])</f>
        <v>-1.4851717102634863</v>
      </c>
      <c r="O420">
        <v>478.7</v>
      </c>
      <c r="P420">
        <v>484.41917868260799</v>
      </c>
      <c r="Q420">
        <v>438.81505526991498</v>
      </c>
      <c r="R420">
        <v>35.043758461976701</v>
      </c>
      <c r="S420" s="2">
        <f>(Table2[[#This Row],[Close Price]]-Table2[[#This Row],[20D EMA]])/Table2[[#This Row],[20D EMA]]</f>
        <v>-3.0290369751410071E-2</v>
      </c>
      <c r="T420" s="2">
        <f>(Table2[[#This Row],[Close Price]]-Table2[[#This Row],[50D EMA]])/Table2[[#This Row],[50D EMA]]</f>
        <v>-4.1739013590656439E-2</v>
      </c>
      <c r="U420" s="2">
        <f>(Table2[[#This Row],[Close Price]]-Table2[[#This Row],[200D EMA]])/Table2[[#This Row],[200D EMA]]</f>
        <v>5.7848846399471729E-2</v>
      </c>
      <c r="V420">
        <v>0.47412779964129798</v>
      </c>
      <c r="W420">
        <v>461</v>
      </c>
      <c r="X420">
        <v>467.55</v>
      </c>
      <c r="Y420">
        <v>457.6</v>
      </c>
      <c r="Z420">
        <v>471.8</v>
      </c>
      <c r="AA420">
        <v>457</v>
      </c>
      <c r="AB420">
        <v>520</v>
      </c>
      <c r="AC420" s="2">
        <f>(Table2[[#This Row],[Close Price]]/Table2[[#This Row],[Day Low]])-1</f>
        <v>6.94143167028205E-3</v>
      </c>
      <c r="AD420" s="2">
        <f>(Table2[[#This Row],[Day High]]/Table2[[#This Row],[Close Price]])-1</f>
        <v>7.2167169323567038E-3</v>
      </c>
      <c r="AE420" s="2">
        <f>(Table2[[#This Row],[Close Price]]/Table2[[#This Row],[Current Week Low]])-1</f>
        <v>1.4423076923076872E-2</v>
      </c>
      <c r="AF420" s="2">
        <f>(Table2[[#This Row],[Current Week High]]/Table2[[#This Row],[Close Price]])-1</f>
        <v>1.6372253339077991E-2</v>
      </c>
      <c r="AG420" s="2">
        <f>(Table2[[#This Row],[Close Price]]/Table2[[#This Row],[Current Month Low]])-1</f>
        <v>1.5754923413566768E-2</v>
      </c>
      <c r="AH420" s="2">
        <f>(Table2[[#This Row],[Current Month High]]/Table2[[#This Row],[Close Price]])-1</f>
        <v>0.12020680741059886</v>
      </c>
      <c r="AI420">
        <v>23.825937096079201</v>
      </c>
      <c r="AJ420">
        <v>49.693647210577197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-0.16</v>
      </c>
      <c r="AM420" t="s">
        <v>10339</v>
      </c>
      <c r="AN420">
        <v>-4.24</v>
      </c>
      <c r="AO420" t="s">
        <v>10339</v>
      </c>
      <c r="AP420">
        <v>3.1053730519795E-2</v>
      </c>
      <c r="AQ420">
        <f>(Table2[[#This Row],[Sharpe Ratio]]-AVERAGE(Table2[Sharpe Ratio]))/_xlfn.STDEV.P(Table2[Sharpe Ratio])</f>
        <v>-0.39149957322759826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383</v>
      </c>
      <c r="AT420">
        <f>_xlfn.RANK.AVG(Table2[[#This Row],[6M Return vs Nifty Z-Score]],Table2[6M Return vs Nifty Z-Score])</f>
        <v>405</v>
      </c>
      <c r="AU420">
        <f>_xlfn.RANK.AVG(Table2[[#This Row],[Sharpe Ratio Z-Score]],Table2[Sharpe Ratio Z-Score])</f>
        <v>447</v>
      </c>
      <c r="AV420">
        <f>(Table2[[#This Row],[Rank 1Y]]+Table2[[#This Row],[Rank 6M]]+Table2[[#This Row],[Rank Sharpe]])/3</f>
        <v>411.66666666666669</v>
      </c>
    </row>
    <row r="421" spans="1:48" x14ac:dyDescent="0.3">
      <c r="A421" t="s">
        <v>1448</v>
      </c>
      <c r="B421" t="s">
        <v>1449</v>
      </c>
      <c r="C421" t="s">
        <v>10311</v>
      </c>
      <c r="D421" t="s">
        <v>1450</v>
      </c>
      <c r="E421">
        <v>7164.2975040000001</v>
      </c>
      <c r="F421">
        <v>967.15</v>
      </c>
      <c r="G421">
        <v>11.3546494451487</v>
      </c>
      <c r="H421">
        <f>(Table2[[#This Row],[1Y Return vs Nifty]]-AVERAGE(Table2[1Y Return vs Nifty]))/_xlfn.STDEV.P(Table2[1Y Return vs Nifty])</f>
        <v>-0.33863274722534914</v>
      </c>
      <c r="I421">
        <v>5.3760465962342501</v>
      </c>
      <c r="J421">
        <f>(Table2[[#This Row],[1M Return vs Nifty]]-AVERAGE(Table2[1M Return vs Nifty]))/_xlfn.STDEV.P(Table2[1M Return vs Nifty])</f>
        <v>0.15141727523903747</v>
      </c>
      <c r="K421">
        <v>8.1838256339589499</v>
      </c>
      <c r="L421">
        <f>(Table2[[#This Row],[6M Return vs Nifty]]-AVERAGE(Table2[6M Return vs Nifty]))/_xlfn.STDEV.P(Table2[6M Return vs Nifty])</f>
        <v>7.2262782030968302E-3</v>
      </c>
      <c r="M421">
        <v>-2.3644376627000598</v>
      </c>
      <c r="N421">
        <f>(Table2[[#This Row],[1W Return vs Nifty]]-AVERAGE(Table2[1W Return vs Nifty]))/_xlfn.STDEV.P(Table2[1W Return vs Nifty])</f>
        <v>-0.49021153532208211</v>
      </c>
      <c r="O421">
        <v>928.33</v>
      </c>
      <c r="P421">
        <v>884.24817135189096</v>
      </c>
      <c r="Q421">
        <v>797.75807013947099</v>
      </c>
      <c r="R421">
        <v>53.368257769646902</v>
      </c>
      <c r="S421" s="2">
        <f>(Table2[[#This Row],[Close Price]]-Table2[[#This Row],[20D EMA]])/Table2[[#This Row],[20D EMA]]</f>
        <v>4.1817026272984753E-2</v>
      </c>
      <c r="T421" s="2">
        <f>(Table2[[#This Row],[Close Price]]-Table2[[#This Row],[50D EMA]])/Table2[[#This Row],[50D EMA]]</f>
        <v>9.3754028941178125E-2</v>
      </c>
      <c r="U421" s="2">
        <f>(Table2[[#This Row],[Close Price]]-Table2[[#This Row],[200D EMA]])/Table2[[#This Row],[200D EMA]]</f>
        <v>0.21233496244157632</v>
      </c>
      <c r="V421">
        <v>0.76298686619500999</v>
      </c>
      <c r="W421">
        <v>934.05</v>
      </c>
      <c r="X421">
        <v>997.9</v>
      </c>
      <c r="Y421">
        <v>925.3</v>
      </c>
      <c r="Z421">
        <v>997.9</v>
      </c>
      <c r="AA421">
        <v>895.15</v>
      </c>
      <c r="AB421">
        <v>1034.9000000000001</v>
      </c>
      <c r="AC421" s="2">
        <f>(Table2[[#This Row],[Close Price]]/Table2[[#This Row],[Day Low]])-1</f>
        <v>3.5437075103045945E-2</v>
      </c>
      <c r="AD421" s="2">
        <f>(Table2[[#This Row],[Day High]]/Table2[[#This Row],[Close Price]])-1</f>
        <v>3.1794447603784359E-2</v>
      </c>
      <c r="AE421" s="2">
        <f>(Table2[[#This Row],[Close Price]]/Table2[[#This Row],[Current Week Low]])-1</f>
        <v>4.5228574516373188E-2</v>
      </c>
      <c r="AF421" s="2">
        <f>(Table2[[#This Row],[Current Week High]]/Table2[[#This Row],[Close Price]])-1</f>
        <v>3.1794447603784359E-2</v>
      </c>
      <c r="AG421" s="2">
        <f>(Table2[[#This Row],[Close Price]]/Table2[[#This Row],[Current Month Low]])-1</f>
        <v>8.0433446908339423E-2</v>
      </c>
      <c r="AH421" s="2">
        <f>(Table2[[#This Row],[Current Month High]]/Table2[[#This Row],[Close Price]])-1</f>
        <v>7.0051181305898824E-2</v>
      </c>
      <c r="AI421">
        <v>7.0051181305898798</v>
      </c>
      <c r="AJ421">
        <v>63.508030431107301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7.0000000000000007E-2</v>
      </c>
      <c r="AM421" t="s">
        <v>10340</v>
      </c>
      <c r="AN421">
        <v>-1.45</v>
      </c>
      <c r="AO421" t="s">
        <v>10339</v>
      </c>
      <c r="AP421">
        <v>2.3528205015620001E-3</v>
      </c>
      <c r="AQ421">
        <f>(Table2[[#This Row],[Sharpe Ratio]]-AVERAGE(Table2[Sharpe Ratio]))/_xlfn.STDEV.P(Table2[Sharpe Ratio])</f>
        <v>-0.72010383589473581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-1.3903045650000327</v>
      </c>
      <c r="AS421">
        <f>_xlfn.RANK.AVG(Table2[[#This Row],[1Y Return vs Nifty Z-Score]],Table2[1Y Return vs Nifty Z-Score])</f>
        <v>405</v>
      </c>
      <c r="AT421">
        <f>_xlfn.RANK.AVG(Table2[[#This Row],[6M Return vs Nifty Z-Score]],Table2[6M Return vs Nifty Z-Score])</f>
        <v>313</v>
      </c>
      <c r="AU421">
        <f>_xlfn.RANK.AVG(Table2[[#This Row],[Sharpe Ratio Z-Score]],Table2[Sharpe Ratio Z-Score])</f>
        <v>517</v>
      </c>
      <c r="AV421">
        <f>(Table2[[#This Row],[Rank 1Y]]+Table2[[#This Row],[Rank 6M]]+Table2[[#This Row],[Rank Sharpe]])/3</f>
        <v>411.66666666666669</v>
      </c>
    </row>
    <row r="422" spans="1:48" x14ac:dyDescent="0.3">
      <c r="A422" t="s">
        <v>1774</v>
      </c>
      <c r="B422" t="s">
        <v>1775</v>
      </c>
      <c r="C422" t="s">
        <v>10300</v>
      </c>
      <c r="D422" t="s">
        <v>203</v>
      </c>
      <c r="E422">
        <v>4353.2818689599999</v>
      </c>
      <c r="F422">
        <v>171.21</v>
      </c>
      <c r="G422">
        <v>0.33176888093672102</v>
      </c>
      <c r="H422">
        <f>(Table2[[#This Row],[1Y Return vs Nifty]]-AVERAGE(Table2[1Y Return vs Nifty]))/_xlfn.STDEV.P(Table2[1Y Return vs Nifty])</f>
        <v>-0.50634819934495134</v>
      </c>
      <c r="I422">
        <v>-15.3926209405685</v>
      </c>
      <c r="J422">
        <f>(Table2[[#This Row],[1M Return vs Nifty]]-AVERAGE(Table2[1M Return vs Nifty]))/_xlfn.STDEV.P(Table2[1M Return vs Nifty])</f>
        <v>-1.6448868287658149</v>
      </c>
      <c r="K422">
        <v>4.1586017899829404</v>
      </c>
      <c r="L422">
        <f>(Table2[[#This Row],[6M Return vs Nifty]]-AVERAGE(Table2[6M Return vs Nifty]))/_xlfn.STDEV.P(Table2[6M Return vs Nifty])</f>
        <v>-0.12836969575434401</v>
      </c>
      <c r="M422">
        <v>-6.95220925641779</v>
      </c>
      <c r="N422">
        <f>(Table2[[#This Row],[1W Return vs Nifty]]-AVERAGE(Table2[1W Return vs Nifty]))/_xlfn.STDEV.P(Table2[1W Return vs Nifty])</f>
        <v>-1.453624024816061</v>
      </c>
      <c r="O422">
        <v>184.93</v>
      </c>
      <c r="P422">
        <v>190.00193966833299</v>
      </c>
      <c r="Q422">
        <v>171.53190290194399</v>
      </c>
      <c r="R422">
        <v>21.397528521300899</v>
      </c>
      <c r="S422" s="2">
        <f>(Table2[[#This Row],[Close Price]]-Table2[[#This Row],[20D EMA]])/Table2[[#This Row],[20D EMA]]</f>
        <v>-7.4190234142648567E-2</v>
      </c>
      <c r="T422" s="2">
        <f>(Table2[[#This Row],[Close Price]]-Table2[[#This Row],[50D EMA]])/Table2[[#This Row],[50D EMA]]</f>
        <v>-9.8903935934212872E-2</v>
      </c>
      <c r="U422" s="2">
        <f>(Table2[[#This Row],[Close Price]]-Table2[[#This Row],[200D EMA]])/Table2[[#This Row],[200D EMA]]</f>
        <v>-1.8766357540381351E-3</v>
      </c>
      <c r="V422">
        <v>0.53419501386239399</v>
      </c>
      <c r="W422">
        <v>170.66</v>
      </c>
      <c r="X422">
        <v>173.6</v>
      </c>
      <c r="Y422">
        <v>169.75</v>
      </c>
      <c r="Z422">
        <v>179</v>
      </c>
      <c r="AA422">
        <v>169.2</v>
      </c>
      <c r="AB422">
        <v>220</v>
      </c>
      <c r="AC422" s="2">
        <f>(Table2[[#This Row],[Close Price]]/Table2[[#This Row],[Day Low]])-1</f>
        <v>3.2227821399273271E-3</v>
      </c>
      <c r="AD422" s="2">
        <f>(Table2[[#This Row],[Day High]]/Table2[[#This Row],[Close Price]])-1</f>
        <v>1.395946498452183E-2</v>
      </c>
      <c r="AE422" s="2">
        <f>(Table2[[#This Row],[Close Price]]/Table2[[#This Row],[Current Week Low]])-1</f>
        <v>8.600883652430058E-3</v>
      </c>
      <c r="AF422" s="2">
        <f>(Table2[[#This Row],[Current Week High]]/Table2[[#This Row],[Close Price]])-1</f>
        <v>4.549967875708183E-2</v>
      </c>
      <c r="AG422" s="2">
        <f>(Table2[[#This Row],[Close Price]]/Table2[[#This Row],[Current Month Low]])-1</f>
        <v>1.1879432624113617E-2</v>
      </c>
      <c r="AH422" s="2">
        <f>(Table2[[#This Row],[Current Month High]]/Table2[[#This Row],[Close Price]])-1</f>
        <v>0.28497167221540787</v>
      </c>
      <c r="AI422">
        <v>31.826412008644301</v>
      </c>
      <c r="AJ422">
        <v>35.827052756842498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-7.0000000000000007E-2</v>
      </c>
      <c r="AM422" t="s">
        <v>10339</v>
      </c>
      <c r="AN422">
        <v>-13.4</v>
      </c>
      <c r="AO422" t="s">
        <v>10339</v>
      </c>
      <c r="AP422">
        <v>4.4581861391421999E-2</v>
      </c>
      <c r="AQ422">
        <f>(Table2[[#This Row],[Sharpe Ratio]]-AVERAGE(Table2[Sharpe Ratio]))/_xlfn.STDEV.P(Table2[Sharpe Ratio])</f>
        <v>-0.23661244708729562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480</v>
      </c>
      <c r="AT422">
        <f>_xlfn.RANK.AVG(Table2[[#This Row],[6M Return vs Nifty Z-Score]],Table2[6M Return vs Nifty Z-Score])</f>
        <v>352</v>
      </c>
      <c r="AU422">
        <f>_xlfn.RANK.AVG(Table2[[#This Row],[Sharpe Ratio Z-Score]],Table2[Sharpe Ratio Z-Score])</f>
        <v>404</v>
      </c>
      <c r="AV422">
        <f>(Table2[[#This Row],[Rank 1Y]]+Table2[[#This Row],[Rank 6M]]+Table2[[#This Row],[Rank Sharpe]])/3</f>
        <v>412</v>
      </c>
    </row>
    <row r="423" spans="1:48" x14ac:dyDescent="0.3">
      <c r="A423" t="s">
        <v>1735</v>
      </c>
      <c r="B423" t="s">
        <v>1736</v>
      </c>
      <c r="C423" t="s">
        <v>10305</v>
      </c>
      <c r="D423" t="s">
        <v>1737</v>
      </c>
      <c r="E423">
        <v>4565.826530544</v>
      </c>
      <c r="F423">
        <v>68.040000000000006</v>
      </c>
      <c r="G423">
        <v>-10.9167119598412</v>
      </c>
      <c r="H423">
        <f>(Table2[[#This Row],[1Y Return vs Nifty]]-AVERAGE(Table2[1Y Return vs Nifty]))/_xlfn.STDEV.P(Table2[1Y Return vs Nifty])</f>
        <v>-0.6774962072436127</v>
      </c>
      <c r="I423">
        <v>-4.0179842720354699</v>
      </c>
      <c r="J423">
        <f>(Table2[[#This Row],[1M Return vs Nifty]]-AVERAGE(Table2[1M Return vs Nifty]))/_xlfn.STDEV.P(Table2[1M Return vs Nifty])</f>
        <v>-0.66108242759066693</v>
      </c>
      <c r="K423">
        <v>4.6969526419316301</v>
      </c>
      <c r="L423">
        <f>(Table2[[#This Row],[6M Return vs Nifty]]-AVERAGE(Table2[6M Return vs Nifty]))/_xlfn.STDEV.P(Table2[6M Return vs Nifty])</f>
        <v>-0.11023450354384202</v>
      </c>
      <c r="M423">
        <v>0.236382871334055</v>
      </c>
      <c r="N423">
        <f>(Table2[[#This Row],[1W Return vs Nifty]]-AVERAGE(Table2[1W Return vs Nifty]))/_xlfn.STDEV.P(Table2[1W Return vs Nifty])</f>
        <v>5.5949696604110151E-2</v>
      </c>
      <c r="O423">
        <v>69</v>
      </c>
      <c r="P423">
        <v>69.7341571168473</v>
      </c>
      <c r="Q423">
        <v>63.770179127139698</v>
      </c>
      <c r="R423">
        <v>44.441962276707898</v>
      </c>
      <c r="S423" s="2">
        <f>(Table2[[#This Row],[Close Price]]-Table2[[#This Row],[20D EMA]])/Table2[[#This Row],[20D EMA]]</f>
        <v>-1.3913043478260778E-2</v>
      </c>
      <c r="T423" s="2">
        <f>(Table2[[#This Row],[Close Price]]-Table2[[#This Row],[50D EMA]])/Table2[[#This Row],[50D EMA]]</f>
        <v>-2.4294509131422431E-2</v>
      </c>
      <c r="U423" s="2">
        <f>(Table2[[#This Row],[Close Price]]-Table2[[#This Row],[200D EMA]])/Table2[[#This Row],[200D EMA]]</f>
        <v>6.6956388257080043E-2</v>
      </c>
      <c r="V423">
        <v>0.337012416575593</v>
      </c>
      <c r="W423">
        <v>67.33</v>
      </c>
      <c r="X423">
        <v>68.599999999999994</v>
      </c>
      <c r="Y423">
        <v>66.7</v>
      </c>
      <c r="Z423">
        <v>68.849999999999994</v>
      </c>
      <c r="AA423">
        <v>63.95</v>
      </c>
      <c r="AB423">
        <v>73.260000000000005</v>
      </c>
      <c r="AC423" s="2">
        <f>(Table2[[#This Row],[Close Price]]/Table2[[#This Row],[Day Low]])-1</f>
        <v>1.0545076488935212E-2</v>
      </c>
      <c r="AD423" s="2">
        <f>(Table2[[#This Row],[Day High]]/Table2[[#This Row],[Close Price]])-1</f>
        <v>8.2304526748968598E-3</v>
      </c>
      <c r="AE423" s="2">
        <f>(Table2[[#This Row],[Close Price]]/Table2[[#This Row],[Current Week Low]])-1</f>
        <v>2.0089955022488892E-2</v>
      </c>
      <c r="AF423" s="2">
        <f>(Table2[[#This Row],[Current Week High]]/Table2[[#This Row],[Close Price]])-1</f>
        <v>1.190476190476164E-2</v>
      </c>
      <c r="AG423" s="2">
        <f>(Table2[[#This Row],[Close Price]]/Table2[[#This Row],[Current Month Low]])-1</f>
        <v>6.39562157935889E-2</v>
      </c>
      <c r="AH423" s="2">
        <f>(Table2[[#This Row],[Current Month High]]/Table2[[#This Row],[Close Price]])-1</f>
        <v>7.6719576719576743E-2</v>
      </c>
      <c r="AI423">
        <v>23.736037624926499</v>
      </c>
      <c r="AJ423">
        <v>56.055045871559599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-0.01</v>
      </c>
      <c r="AM423" t="s">
        <v>10339</v>
      </c>
      <c r="AN423">
        <v>-2.83</v>
      </c>
      <c r="AO423" t="s">
        <v>10339</v>
      </c>
      <c r="AP423">
        <v>7.1348867281826003E-2</v>
      </c>
      <c r="AQ423">
        <f>(Table2[[#This Row],[Sharpe Ratio]]-AVERAGE(Table2[Sharpe Ratio]))/_xlfn.STDEV.P(Table2[Sharpe Ratio])</f>
        <v>6.9850038904800266E-2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557</v>
      </c>
      <c r="AT423">
        <f>_xlfn.RANK.AVG(Table2[[#This Row],[6M Return vs Nifty Z-Score]],Table2[6M Return vs Nifty Z-Score])</f>
        <v>346</v>
      </c>
      <c r="AU423">
        <f>_xlfn.RANK.AVG(Table2[[#This Row],[Sharpe Ratio Z-Score]],Table2[Sharpe Ratio Z-Score])</f>
        <v>334</v>
      </c>
      <c r="AV423">
        <f>(Table2[[#This Row],[Rank 1Y]]+Table2[[#This Row],[Rank 6M]]+Table2[[#This Row],[Rank Sharpe]])/3</f>
        <v>412.33333333333331</v>
      </c>
    </row>
    <row r="424" spans="1:48" x14ac:dyDescent="0.3">
      <c r="A424" t="s">
        <v>289</v>
      </c>
      <c r="B424" t="s">
        <v>290</v>
      </c>
      <c r="C424" t="s">
        <v>10295</v>
      </c>
      <c r="D424" t="s">
        <v>34</v>
      </c>
      <c r="E424">
        <v>95847.60716</v>
      </c>
      <c r="F424">
        <v>124.86</v>
      </c>
      <c r="G424">
        <v>8.2894929827938508</v>
      </c>
      <c r="H424">
        <f>(Table2[[#This Row],[1Y Return vs Nifty]]-AVERAGE(Table2[1Y Return vs Nifty]))/_xlfn.STDEV.P(Table2[1Y Return vs Nifty])</f>
        <v>-0.38526974913301837</v>
      </c>
      <c r="I424">
        <v>-7.6917005005852399</v>
      </c>
      <c r="J424">
        <f>(Table2[[#This Row],[1M Return vs Nifty]]-AVERAGE(Table2[1M Return vs Nifty]))/_xlfn.STDEV.P(Table2[1M Return vs Nifty])</f>
        <v>-0.97882604434409337</v>
      </c>
      <c r="K424">
        <v>-26.2597866542989</v>
      </c>
      <c r="L424">
        <f>(Table2[[#This Row],[6M Return vs Nifty]]-AVERAGE(Table2[6M Return vs Nifty]))/_xlfn.STDEV.P(Table2[6M Return vs Nifty])</f>
        <v>-1.1530607855407888</v>
      </c>
      <c r="M424">
        <v>2.1783633506336999</v>
      </c>
      <c r="N424">
        <f>(Table2[[#This Row],[1W Return vs Nifty]]-AVERAGE(Table2[1W Return vs Nifty]))/_xlfn.STDEV.P(Table2[1W Return vs Nifty])</f>
        <v>0.46375732387847984</v>
      </c>
      <c r="O424">
        <v>126</v>
      </c>
      <c r="P424">
        <v>132.80667162769899</v>
      </c>
      <c r="Q424">
        <v>130.15160690332499</v>
      </c>
      <c r="R424">
        <v>54.634358434342403</v>
      </c>
      <c r="S424" s="2">
        <f>(Table2[[#This Row],[Close Price]]-Table2[[#This Row],[20D EMA]])/Table2[[#This Row],[20D EMA]]</f>
        <v>-9.0476190476190526E-3</v>
      </c>
      <c r="T424" s="2">
        <f>(Table2[[#This Row],[Close Price]]-Table2[[#This Row],[50D EMA]])/Table2[[#This Row],[50D EMA]]</f>
        <v>-5.9836388716796834E-2</v>
      </c>
      <c r="U424" s="2">
        <f>(Table2[[#This Row],[Close Price]]-Table2[[#This Row],[200D EMA]])/Table2[[#This Row],[200D EMA]]</f>
        <v>-4.0657253715319322E-2</v>
      </c>
      <c r="V424">
        <v>0.72941649942709097</v>
      </c>
      <c r="W424">
        <v>124.05</v>
      </c>
      <c r="X424">
        <v>126.25</v>
      </c>
      <c r="Y424">
        <v>118.21</v>
      </c>
      <c r="Z424">
        <v>127</v>
      </c>
      <c r="AA424">
        <v>116.3</v>
      </c>
      <c r="AB424">
        <v>136.09</v>
      </c>
      <c r="AC424" s="2">
        <f>(Table2[[#This Row],[Close Price]]/Table2[[#This Row],[Day Low]])-1</f>
        <v>6.5296251511488546E-3</v>
      </c>
      <c r="AD424" s="2">
        <f>(Table2[[#This Row],[Day High]]/Table2[[#This Row],[Close Price]])-1</f>
        <v>1.1132468364568382E-2</v>
      </c>
      <c r="AE424" s="2">
        <f>(Table2[[#This Row],[Close Price]]/Table2[[#This Row],[Current Week Low]])-1</f>
        <v>5.6255815920818852E-2</v>
      </c>
      <c r="AF424" s="2">
        <f>(Table2[[#This Row],[Current Week High]]/Table2[[#This Row],[Close Price]])-1</f>
        <v>1.7139195899407378E-2</v>
      </c>
      <c r="AG424" s="2">
        <f>(Table2[[#This Row],[Close Price]]/Table2[[#This Row],[Current Month Low]])-1</f>
        <v>7.360275150472928E-2</v>
      </c>
      <c r="AH424" s="2">
        <f>(Table2[[#This Row],[Current Month High]]/Table2[[#This Row],[Close Price]])-1</f>
        <v>8.9940733621656221E-2</v>
      </c>
      <c r="AI424">
        <v>38.154733301297398</v>
      </c>
      <c r="AJ424">
        <v>47.153800824985197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-0.25</v>
      </c>
      <c r="AM424" t="s">
        <v>10339</v>
      </c>
      <c r="AN424">
        <v>-6.31</v>
      </c>
      <c r="AO424" t="s">
        <v>10339</v>
      </c>
      <c r="AP424">
        <v>0.14280963870647101</v>
      </c>
      <c r="AQ424">
        <f>(Table2[[#This Row],[Sharpe Ratio]]-AVERAGE(Table2[Sharpe Ratio]))/_xlfn.STDEV.P(Table2[Sharpe Ratio])</f>
        <v>0.8880231939964881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420</v>
      </c>
      <c r="AT424">
        <f>_xlfn.RANK.AVG(Table2[[#This Row],[6M Return vs Nifty Z-Score]],Table2[6M Return vs Nifty Z-Score])</f>
        <v>682</v>
      </c>
      <c r="AU424">
        <f>_xlfn.RANK.AVG(Table2[[#This Row],[Sharpe Ratio Z-Score]],Table2[Sharpe Ratio Z-Score])</f>
        <v>137</v>
      </c>
      <c r="AV424">
        <f>(Table2[[#This Row],[Rank 1Y]]+Table2[[#This Row],[Rank 6M]]+Table2[[#This Row],[Rank Sharpe]])/3</f>
        <v>413</v>
      </c>
    </row>
    <row r="425" spans="1:48" x14ac:dyDescent="0.3">
      <c r="A425" t="s">
        <v>461</v>
      </c>
      <c r="B425" t="s">
        <v>462</v>
      </c>
      <c r="C425" t="s">
        <v>10295</v>
      </c>
      <c r="D425" t="s">
        <v>54</v>
      </c>
      <c r="E425">
        <v>46869.263331249997</v>
      </c>
      <c r="F425">
        <v>4201.2</v>
      </c>
      <c r="G425">
        <v>34.047695634923798</v>
      </c>
      <c r="H425">
        <f>(Table2[[#This Row],[1Y Return vs Nifty]]-AVERAGE(Table2[1Y Return vs Nifty]))/_xlfn.STDEV.P(Table2[1Y Return vs Nifty])</f>
        <v>6.6467357118074914E-3</v>
      </c>
      <c r="I425">
        <v>-1.3439173630952901</v>
      </c>
      <c r="J425">
        <f>(Table2[[#This Row],[1M Return vs Nifty]]-AVERAGE(Table2[1M Return vs Nifty]))/_xlfn.STDEV.P(Table2[1M Return vs Nifty])</f>
        <v>-0.42979954175309609</v>
      </c>
      <c r="K425">
        <v>-11.3155458093423</v>
      </c>
      <c r="L425">
        <f>(Table2[[#This Row],[6M Return vs Nifty]]-AVERAGE(Table2[6M Return vs Nifty]))/_xlfn.STDEV.P(Table2[6M Return vs Nifty])</f>
        <v>-0.64964061042206678</v>
      </c>
      <c r="M425">
        <v>6.0651529254368999</v>
      </c>
      <c r="N425">
        <f>(Table2[[#This Row],[1W Return vs Nifty]]-AVERAGE(Table2[1W Return vs Nifty]))/_xlfn.STDEV.P(Table2[1W Return vs Nifty])</f>
        <v>1.2799665757793461</v>
      </c>
      <c r="O425">
        <v>4122.28</v>
      </c>
      <c r="P425">
        <v>4275.2910593705901</v>
      </c>
      <c r="Q425">
        <v>4010.9431991750598</v>
      </c>
      <c r="R425">
        <v>65.447234980698397</v>
      </c>
      <c r="S425" s="2">
        <f>(Table2[[#This Row],[Close Price]]-Table2[[#This Row],[20D EMA]])/Table2[[#This Row],[20D EMA]]</f>
        <v>1.9144745141038474E-2</v>
      </c>
      <c r="T425" s="2">
        <f>(Table2[[#This Row],[Close Price]]-Table2[[#This Row],[50D EMA]])/Table2[[#This Row],[50D EMA]]</f>
        <v>-1.7330062056990808E-2</v>
      </c>
      <c r="U425" s="2">
        <f>(Table2[[#This Row],[Close Price]]-Table2[[#This Row],[200D EMA]])/Table2[[#This Row],[200D EMA]]</f>
        <v>4.7434429104872534E-2</v>
      </c>
      <c r="V425">
        <v>0.43211624239968099</v>
      </c>
      <c r="W425">
        <v>4139.1000000000004</v>
      </c>
      <c r="X425">
        <v>4269.8</v>
      </c>
      <c r="Y425">
        <v>3973.1</v>
      </c>
      <c r="Z425">
        <v>4299</v>
      </c>
      <c r="AA425">
        <v>3732.9</v>
      </c>
      <c r="AB425">
        <v>4405.1000000000004</v>
      </c>
      <c r="AC425" s="2">
        <f>(Table2[[#This Row],[Close Price]]/Table2[[#This Row],[Day Low]])-1</f>
        <v>1.5003261578603988E-2</v>
      </c>
      <c r="AD425" s="2">
        <f>(Table2[[#This Row],[Day High]]/Table2[[#This Row],[Close Price]])-1</f>
        <v>1.6328667999619295E-2</v>
      </c>
      <c r="AE425" s="2">
        <f>(Table2[[#This Row],[Close Price]]/Table2[[#This Row],[Current Week Low]])-1</f>
        <v>5.7411089577408037E-2</v>
      </c>
      <c r="AF425" s="2">
        <f>(Table2[[#This Row],[Current Week High]]/Table2[[#This Row],[Close Price]])-1</f>
        <v>2.327906312482142E-2</v>
      </c>
      <c r="AG425" s="2">
        <f>(Table2[[#This Row],[Close Price]]/Table2[[#This Row],[Current Month Low]])-1</f>
        <v>0.12545206139998388</v>
      </c>
      <c r="AH425" s="2">
        <f>(Table2[[#This Row],[Current Month High]]/Table2[[#This Row],[Close Price]])-1</f>
        <v>4.8533752261258778E-2</v>
      </c>
      <c r="AI425">
        <v>18.966009711510999</v>
      </c>
      <c r="AJ425">
        <v>64.048497627833399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-0.08</v>
      </c>
      <c r="AM425" t="s">
        <v>10339</v>
      </c>
      <c r="AN425">
        <v>-0.53</v>
      </c>
      <c r="AO425" t="s">
        <v>10339</v>
      </c>
      <c r="AP425">
        <v>4.0651172885343999E-2</v>
      </c>
      <c r="AQ425">
        <f>(Table2[[#This Row],[Sharpe Ratio]]-AVERAGE(Table2[Sharpe Ratio]))/_xlfn.STDEV.P(Table2[Sharpe Ratio])</f>
        <v>-0.28161593295214815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292</v>
      </c>
      <c r="AT425">
        <f>_xlfn.RANK.AVG(Table2[[#This Row],[6M Return vs Nifty Z-Score]],Table2[6M Return vs Nifty Z-Score])</f>
        <v>530</v>
      </c>
      <c r="AU425">
        <f>_xlfn.RANK.AVG(Table2[[#This Row],[Sharpe Ratio Z-Score]],Table2[Sharpe Ratio Z-Score])</f>
        <v>417</v>
      </c>
      <c r="AV425">
        <f>(Table2[[#This Row],[Rank 1Y]]+Table2[[#This Row],[Rank 6M]]+Table2[[#This Row],[Rank Sharpe]])/3</f>
        <v>413</v>
      </c>
    </row>
    <row r="426" spans="1:48" x14ac:dyDescent="0.3">
      <c r="A426" t="s">
        <v>989</v>
      </c>
      <c r="B426" t="s">
        <v>990</v>
      </c>
      <c r="C426" t="s">
        <v>10295</v>
      </c>
      <c r="D426" t="s">
        <v>248</v>
      </c>
      <c r="E426">
        <v>14291.3978144549</v>
      </c>
      <c r="F426">
        <v>1150.9000000000001</v>
      </c>
      <c r="G426">
        <v>28.056063751148098</v>
      </c>
      <c r="H426">
        <f>(Table2[[#This Row],[1Y Return vs Nifty]]-AVERAGE(Table2[1Y Return vs Nifty]))/_xlfn.STDEV.P(Table2[1Y Return vs Nifty])</f>
        <v>-8.4517206822800228E-2</v>
      </c>
      <c r="I426">
        <v>12.4457877198285</v>
      </c>
      <c r="J426">
        <f>(Table2[[#This Row],[1M Return vs Nifty]]-AVERAGE(Table2[1M Return vs Nifty]))/_xlfn.STDEV.P(Table2[1M Return vs Nifty])</f>
        <v>0.76288669050414637</v>
      </c>
      <c r="K426">
        <v>10.793289337052199</v>
      </c>
      <c r="L426">
        <f>(Table2[[#This Row],[6M Return vs Nifty]]-AVERAGE(Table2[6M Return vs Nifty]))/_xlfn.STDEV.P(Table2[6M Return vs Nifty])</f>
        <v>9.5130152880042188E-2</v>
      </c>
      <c r="M426">
        <v>5.7338378573920297</v>
      </c>
      <c r="N426">
        <f>(Table2[[#This Row],[1W Return vs Nifty]]-AVERAGE(Table2[1W Return vs Nifty]))/_xlfn.STDEV.P(Table2[1W Return vs Nifty])</f>
        <v>1.2103918229845334</v>
      </c>
      <c r="O426">
        <v>1043.46</v>
      </c>
      <c r="P426">
        <v>1016.4718758535899</v>
      </c>
      <c r="Q426">
        <v>924.280832017394</v>
      </c>
      <c r="R426">
        <v>83.029695888245399</v>
      </c>
      <c r="S426" s="2">
        <f>(Table2[[#This Row],[Close Price]]-Table2[[#This Row],[20D EMA]])/Table2[[#This Row],[20D EMA]]</f>
        <v>0.10296513522319979</v>
      </c>
      <c r="T426" s="2">
        <f>(Table2[[#This Row],[Close Price]]-Table2[[#This Row],[50D EMA]])/Table2[[#This Row],[50D EMA]]</f>
        <v>0.13224972312541663</v>
      </c>
      <c r="U426" s="2">
        <f>(Table2[[#This Row],[Close Price]]-Table2[[#This Row],[200D EMA]])/Table2[[#This Row],[200D EMA]]</f>
        <v>0.2451843207523548</v>
      </c>
      <c r="V426">
        <v>1.4455745296403399</v>
      </c>
      <c r="W426">
        <v>1103.45</v>
      </c>
      <c r="X426">
        <v>1163</v>
      </c>
      <c r="Y426">
        <v>1043.2</v>
      </c>
      <c r="Z426">
        <v>1163</v>
      </c>
      <c r="AA426">
        <v>970</v>
      </c>
      <c r="AB426">
        <v>1163</v>
      </c>
      <c r="AC426" s="2">
        <f>(Table2[[#This Row],[Close Price]]/Table2[[#This Row],[Day Low]])-1</f>
        <v>4.3001495310163618E-2</v>
      </c>
      <c r="AD426" s="2">
        <f>(Table2[[#This Row],[Day High]]/Table2[[#This Row],[Close Price]])-1</f>
        <v>1.0513511165175071E-2</v>
      </c>
      <c r="AE426" s="2">
        <f>(Table2[[#This Row],[Close Price]]/Table2[[#This Row],[Current Week Low]])-1</f>
        <v>0.10324003067484666</v>
      </c>
      <c r="AF426" s="2">
        <f>(Table2[[#This Row],[Current Week High]]/Table2[[#This Row],[Close Price]])-1</f>
        <v>1.0513511165175071E-2</v>
      </c>
      <c r="AG426" s="2">
        <f>(Table2[[#This Row],[Close Price]]/Table2[[#This Row],[Current Month Low]])-1</f>
        <v>0.18649484536082483</v>
      </c>
      <c r="AH426" s="2">
        <f>(Table2[[#This Row],[Current Month High]]/Table2[[#This Row],[Close Price]])-1</f>
        <v>1.0513511165175071E-2</v>
      </c>
      <c r="AI426">
        <v>1.0513511165175</v>
      </c>
      <c r="AJ426">
        <v>56.160108548168203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0.19</v>
      </c>
      <c r="AM426" t="s">
        <v>10340</v>
      </c>
      <c r="AN426">
        <v>11.14</v>
      </c>
      <c r="AO426" t="s">
        <v>10340</v>
      </c>
      <c r="AP426">
        <v>-3.0375805015676001E-2</v>
      </c>
      <c r="AQ426">
        <f>(Table2[[#This Row],[Sharpe Ratio]]-AVERAGE(Table2[Sharpe Ratio]))/_xlfn.STDEV.P(Table2[Sharpe Ratio])</f>
        <v>-1.0948224719717317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0.88906898757419017</v>
      </c>
      <c r="AS426">
        <f>_xlfn.RANK.AVG(Table2[[#This Row],[1Y Return vs Nifty Z-Score]],Table2[1Y Return vs Nifty Z-Score])</f>
        <v>318</v>
      </c>
      <c r="AT426">
        <f>_xlfn.RANK.AVG(Table2[[#This Row],[6M Return vs Nifty Z-Score]],Table2[6M Return vs Nifty Z-Score])</f>
        <v>285</v>
      </c>
      <c r="AU426">
        <f>_xlfn.RANK.AVG(Table2[[#This Row],[Sharpe Ratio Z-Score]],Table2[Sharpe Ratio Z-Score])</f>
        <v>636</v>
      </c>
      <c r="AV426">
        <f>(Table2[[#This Row],[Rank 1Y]]+Table2[[#This Row],[Rank 6M]]+Table2[[#This Row],[Rank Sharpe]])/3</f>
        <v>413</v>
      </c>
    </row>
    <row r="427" spans="1:48" x14ac:dyDescent="0.3">
      <c r="A427" t="s">
        <v>836</v>
      </c>
      <c r="B427" t="s">
        <v>837</v>
      </c>
      <c r="C427" t="s">
        <v>10304</v>
      </c>
      <c r="D427" t="s">
        <v>397</v>
      </c>
      <c r="E427">
        <v>18931.688060910001</v>
      </c>
      <c r="F427">
        <v>8028.9</v>
      </c>
      <c r="G427">
        <v>-2.9407742563358199</v>
      </c>
      <c r="H427">
        <f>(Table2[[#This Row],[1Y Return vs Nifty]]-AVERAGE(Table2[1Y Return vs Nifty]))/_xlfn.STDEV.P(Table2[1Y Return vs Nifty])</f>
        <v>-0.55614063324199803</v>
      </c>
      <c r="I427">
        <v>-2.74585105677793</v>
      </c>
      <c r="J427">
        <f>(Table2[[#This Row],[1M Return vs Nifty]]-AVERAGE(Table2[1M Return vs Nifty]))/_xlfn.STDEV.P(Table2[1M Return vs Nifty])</f>
        <v>-0.55105427526174799</v>
      </c>
      <c r="K427">
        <v>16.560910542990602</v>
      </c>
      <c r="L427">
        <f>(Table2[[#This Row],[6M Return vs Nifty]]-AVERAGE(Table2[6M Return vs Nifty]))/_xlfn.STDEV.P(Table2[6M Return vs Nifty])</f>
        <v>0.28942151285179046</v>
      </c>
      <c r="M427">
        <v>-3.1045696723936702</v>
      </c>
      <c r="N427">
        <f>(Table2[[#This Row],[1W Return vs Nifty]]-AVERAGE(Table2[1W Return vs Nifty]))/_xlfn.STDEV.P(Table2[1W Return vs Nifty])</f>
        <v>-0.64563610418891981</v>
      </c>
      <c r="O427">
        <v>8021.79</v>
      </c>
      <c r="P427">
        <v>7887.6253245050602</v>
      </c>
      <c r="Q427">
        <v>7209.1608124152499</v>
      </c>
      <c r="R427">
        <v>48.2682024368466</v>
      </c>
      <c r="S427" s="2">
        <f>(Table2[[#This Row],[Close Price]]-Table2[[#This Row],[20D EMA]])/Table2[[#This Row],[20D EMA]]</f>
        <v>8.8633584274827343E-4</v>
      </c>
      <c r="T427" s="2">
        <f>(Table2[[#This Row],[Close Price]]-Table2[[#This Row],[50D EMA]])/Table2[[#This Row],[50D EMA]]</f>
        <v>1.791092625254791E-2</v>
      </c>
      <c r="U427" s="2">
        <f>(Table2[[#This Row],[Close Price]]-Table2[[#This Row],[200D EMA]])/Table2[[#This Row],[200D EMA]]</f>
        <v>0.11370799027995555</v>
      </c>
      <c r="V427">
        <v>0.28989333985358301</v>
      </c>
      <c r="W427">
        <v>7947.1</v>
      </c>
      <c r="X427">
        <v>8050</v>
      </c>
      <c r="Y427">
        <v>7885</v>
      </c>
      <c r="Z427">
        <v>8094.9</v>
      </c>
      <c r="AA427">
        <v>7810</v>
      </c>
      <c r="AB427">
        <v>8296.15</v>
      </c>
      <c r="AC427" s="2">
        <f>(Table2[[#This Row],[Close Price]]/Table2[[#This Row],[Day Low]])-1</f>
        <v>1.0293062878282466E-2</v>
      </c>
      <c r="AD427" s="2">
        <f>(Table2[[#This Row],[Day High]]/Table2[[#This Row],[Close Price]])-1</f>
        <v>2.6280063271433285E-3</v>
      </c>
      <c r="AE427" s="2">
        <f>(Table2[[#This Row],[Close Price]]/Table2[[#This Row],[Current Week Low]])-1</f>
        <v>1.824984147114761E-2</v>
      </c>
      <c r="AF427" s="2">
        <f>(Table2[[#This Row],[Current Week High]]/Table2[[#This Row],[Close Price]])-1</f>
        <v>8.2203041512536323E-3</v>
      </c>
      <c r="AG427" s="2">
        <f>(Table2[[#This Row],[Close Price]]/Table2[[#This Row],[Current Month Low]])-1</f>
        <v>2.8028169014084447E-2</v>
      </c>
      <c r="AH427" s="2">
        <f>(Table2[[#This Row],[Current Month High]]/Table2[[#This Row],[Close Price]])-1</f>
        <v>3.3286004309432071E-2</v>
      </c>
      <c r="AI427">
        <v>11.845956482208001</v>
      </c>
      <c r="AJ427">
        <v>46.336528997922201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0.05</v>
      </c>
      <c r="AM427" t="s">
        <v>10340</v>
      </c>
      <c r="AN427">
        <v>-1.06</v>
      </c>
      <c r="AO427" t="s">
        <v>10339</v>
      </c>
      <c r="AP427">
        <v>1.2302326632576001E-2</v>
      </c>
      <c r="AQ427">
        <f>(Table2[[#This Row],[Sharpe Ratio]]-AVERAGE(Table2[Sharpe Ratio]))/_xlfn.STDEV.P(Table2[Sharpe Ratio])</f>
        <v>-0.60618932503055012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-2.0695988248714254</v>
      </c>
      <c r="AS427">
        <f>_xlfn.RANK.AVG(Table2[[#This Row],[1Y Return vs Nifty Z-Score]],Table2[1Y Return vs Nifty Z-Score])</f>
        <v>504</v>
      </c>
      <c r="AT427">
        <f>_xlfn.RANK.AVG(Table2[[#This Row],[6M Return vs Nifty Z-Score]],Table2[6M Return vs Nifty Z-Score])</f>
        <v>237</v>
      </c>
      <c r="AU427">
        <f>_xlfn.RANK.AVG(Table2[[#This Row],[Sharpe Ratio Z-Score]],Table2[Sharpe Ratio Z-Score])</f>
        <v>499</v>
      </c>
      <c r="AV427">
        <f>(Table2[[#This Row],[Rank 1Y]]+Table2[[#This Row],[Rank 6M]]+Table2[[#This Row],[Rank Sharpe]])/3</f>
        <v>413.33333333333331</v>
      </c>
    </row>
    <row r="428" spans="1:48" x14ac:dyDescent="0.3">
      <c r="A428" t="s">
        <v>730</v>
      </c>
      <c r="B428" t="s">
        <v>731</v>
      </c>
      <c r="C428" t="s">
        <v>10297</v>
      </c>
      <c r="D428" t="s">
        <v>268</v>
      </c>
      <c r="E428">
        <v>22909.572910620001</v>
      </c>
      <c r="F428">
        <v>1725</v>
      </c>
      <c r="G428">
        <v>9.1920493118312692</v>
      </c>
      <c r="H428">
        <f>(Table2[[#This Row],[1Y Return vs Nifty]]-AVERAGE(Table2[1Y Return vs Nifty]))/_xlfn.STDEV.P(Table2[1Y Return vs Nifty])</f>
        <v>-0.37153716426954986</v>
      </c>
      <c r="I428">
        <v>1.74515649631183</v>
      </c>
      <c r="J428">
        <f>(Table2[[#This Row],[1M Return vs Nifty]]-AVERAGE(Table2[1M Return vs Nifty]))/_xlfn.STDEV.P(Table2[1M Return vs Nifty])</f>
        <v>-0.1626222641836873</v>
      </c>
      <c r="K428">
        <v>-8.4420519593987908</v>
      </c>
      <c r="L428">
        <f>(Table2[[#This Row],[6M Return vs Nifty]]-AVERAGE(Table2[6M Return vs Nifty]))/_xlfn.STDEV.P(Table2[6M Return vs Nifty])</f>
        <v>-0.55284246643141188</v>
      </c>
      <c r="M428">
        <v>0.545828510792149</v>
      </c>
      <c r="N428">
        <f>(Table2[[#This Row],[1W Return vs Nifty]]-AVERAGE(Table2[1W Return vs Nifty]))/_xlfn.STDEV.P(Table2[1W Return vs Nifty])</f>
        <v>0.1209319625655662</v>
      </c>
      <c r="O428">
        <v>1694.38</v>
      </c>
      <c r="P428">
        <v>1699.6553800346101</v>
      </c>
      <c r="Q428">
        <v>1612.63118573833</v>
      </c>
      <c r="R428">
        <v>61.669226235645603</v>
      </c>
      <c r="S428" s="2">
        <f>(Table2[[#This Row],[Close Price]]-Table2[[#This Row],[20D EMA]])/Table2[[#This Row],[20D EMA]]</f>
        <v>1.8071506981904819E-2</v>
      </c>
      <c r="T428" s="2">
        <f>(Table2[[#This Row],[Close Price]]-Table2[[#This Row],[50D EMA]])/Table2[[#This Row],[50D EMA]]</f>
        <v>1.4911622828431165E-2</v>
      </c>
      <c r="U428" s="2">
        <f>(Table2[[#This Row],[Close Price]]-Table2[[#This Row],[200D EMA]])/Table2[[#This Row],[200D EMA]]</f>
        <v>6.9680417478856352E-2</v>
      </c>
      <c r="V428">
        <v>1.0089999168938</v>
      </c>
      <c r="W428">
        <v>1700.05</v>
      </c>
      <c r="X428">
        <v>1731.1</v>
      </c>
      <c r="Y428">
        <v>1665</v>
      </c>
      <c r="Z428">
        <v>1741.2</v>
      </c>
      <c r="AA428">
        <v>1628</v>
      </c>
      <c r="AB428">
        <v>1760</v>
      </c>
      <c r="AC428" s="2">
        <f>(Table2[[#This Row],[Close Price]]/Table2[[#This Row],[Day Low]])-1</f>
        <v>1.4676038940031111E-2</v>
      </c>
      <c r="AD428" s="2">
        <f>(Table2[[#This Row],[Day High]]/Table2[[#This Row],[Close Price]])-1</f>
        <v>3.5362318840579388E-3</v>
      </c>
      <c r="AE428" s="2">
        <f>(Table2[[#This Row],[Close Price]]/Table2[[#This Row],[Current Week Low]])-1</f>
        <v>3.6036036036036112E-2</v>
      </c>
      <c r="AF428" s="2">
        <f>(Table2[[#This Row],[Current Week High]]/Table2[[#This Row],[Close Price]])-1</f>
        <v>9.3913043478262015E-3</v>
      </c>
      <c r="AG428" s="2">
        <f>(Table2[[#This Row],[Close Price]]/Table2[[#This Row],[Current Month Low]])-1</f>
        <v>5.9582309582309589E-2</v>
      </c>
      <c r="AH428" s="2">
        <f>(Table2[[#This Row],[Current Month High]]/Table2[[#This Row],[Close Price]])-1</f>
        <v>2.0289855072463725E-2</v>
      </c>
      <c r="AI428">
        <v>9.2811594202898409</v>
      </c>
      <c r="AJ428">
        <v>51.150054764512497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-0.04</v>
      </c>
      <c r="AM428" t="s">
        <v>10339</v>
      </c>
      <c r="AN428">
        <v>1.1100000000000001</v>
      </c>
      <c r="AO428" t="s">
        <v>10340</v>
      </c>
      <c r="AP428">
        <v>7.1604909067092007E-2</v>
      </c>
      <c r="AQ428">
        <f>(Table2[[#This Row],[Sharpe Ratio]]-AVERAGE(Table2[Sharpe Ratio]))/_xlfn.STDEV.P(Table2[Sharpe Ratio])</f>
        <v>7.2781528603414802E-2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414</v>
      </c>
      <c r="AT428">
        <f>_xlfn.RANK.AVG(Table2[[#This Row],[6M Return vs Nifty Z-Score]],Table2[6M Return vs Nifty Z-Score])</f>
        <v>499</v>
      </c>
      <c r="AU428">
        <f>_xlfn.RANK.AVG(Table2[[#This Row],[Sharpe Ratio Z-Score]],Table2[Sharpe Ratio Z-Score])</f>
        <v>332</v>
      </c>
      <c r="AV428">
        <f>(Table2[[#This Row],[Rank 1Y]]+Table2[[#This Row],[Rank 6M]]+Table2[[#This Row],[Rank Sharpe]])/3</f>
        <v>415</v>
      </c>
    </row>
    <row r="429" spans="1:48" x14ac:dyDescent="0.3">
      <c r="A429" t="s">
        <v>1368</v>
      </c>
      <c r="B429" t="s">
        <v>1369</v>
      </c>
      <c r="C429" t="s">
        <v>10300</v>
      </c>
      <c r="D429" t="s">
        <v>203</v>
      </c>
      <c r="E429">
        <v>8145.8069159999995</v>
      </c>
      <c r="F429">
        <v>536</v>
      </c>
      <c r="G429">
        <v>12.023520552888399</v>
      </c>
      <c r="H429">
        <f>(Table2[[#This Row],[1Y Return vs Nifty]]-AVERAGE(Table2[1Y Return vs Nifty]))/_xlfn.STDEV.P(Table2[1Y Return vs Nifty])</f>
        <v>-0.32845573227986224</v>
      </c>
      <c r="I429">
        <v>-14.5023878283231</v>
      </c>
      <c r="J429">
        <f>(Table2[[#This Row],[1M Return vs Nifty]]-AVERAGE(Table2[1M Return vs Nifty]))/_xlfn.STDEV.P(Table2[1M Return vs Nifty])</f>
        <v>-1.5678896217849763</v>
      </c>
      <c r="K429">
        <v>-6.7989749414970504</v>
      </c>
      <c r="L429">
        <f>(Table2[[#This Row],[6M Return vs Nifty]]-AVERAGE(Table2[6M Return vs Nifty]))/_xlfn.STDEV.P(Table2[6M Return vs Nifty])</f>
        <v>-0.49749284187254433</v>
      </c>
      <c r="M429">
        <v>-2.3879198708379201</v>
      </c>
      <c r="N429">
        <f>(Table2[[#This Row],[1W Return vs Nifty]]-AVERAGE(Table2[1W Return vs Nifty]))/_xlfn.STDEV.P(Table2[1W Return vs Nifty])</f>
        <v>-0.4951426989902758</v>
      </c>
      <c r="O429">
        <v>576.13</v>
      </c>
      <c r="P429">
        <v>596.90765687788701</v>
      </c>
      <c r="Q429">
        <v>544.83089800088703</v>
      </c>
      <c r="R429">
        <v>23.909259279718299</v>
      </c>
      <c r="S429" s="2">
        <f>(Table2[[#This Row],[Close Price]]-Table2[[#This Row],[20D EMA]])/Table2[[#This Row],[20D EMA]]</f>
        <v>-6.9654418273653512E-2</v>
      </c>
      <c r="T429" s="2">
        <f>(Table2[[#This Row],[Close Price]]-Table2[[#This Row],[50D EMA]])/Table2[[#This Row],[50D EMA]]</f>
        <v>-0.1020386590389261</v>
      </c>
      <c r="U429" s="2">
        <f>(Table2[[#This Row],[Close Price]]-Table2[[#This Row],[200D EMA]])/Table2[[#This Row],[200D EMA]]</f>
        <v>-1.6208511729583763E-2</v>
      </c>
      <c r="V429">
        <v>0.63052602230519506</v>
      </c>
      <c r="W429">
        <v>530</v>
      </c>
      <c r="X429">
        <v>537.85</v>
      </c>
      <c r="Y429">
        <v>525.54999999999995</v>
      </c>
      <c r="Z429">
        <v>548.4</v>
      </c>
      <c r="AA429">
        <v>518</v>
      </c>
      <c r="AB429">
        <v>644</v>
      </c>
      <c r="AC429" s="2">
        <f>(Table2[[#This Row],[Close Price]]/Table2[[#This Row],[Day Low]])-1</f>
        <v>1.132075471698113E-2</v>
      </c>
      <c r="AD429" s="2">
        <f>(Table2[[#This Row],[Day High]]/Table2[[#This Row],[Close Price]])-1</f>
        <v>3.4514925373134719E-3</v>
      </c>
      <c r="AE429" s="2">
        <f>(Table2[[#This Row],[Close Price]]/Table2[[#This Row],[Current Week Low]])-1</f>
        <v>1.9883931119779374E-2</v>
      </c>
      <c r="AF429" s="2">
        <f>(Table2[[#This Row],[Current Week High]]/Table2[[#This Row],[Close Price]])-1</f>
        <v>2.3134328358208833E-2</v>
      </c>
      <c r="AG429" s="2">
        <f>(Table2[[#This Row],[Close Price]]/Table2[[#This Row],[Current Month Low]])-1</f>
        <v>3.474903474903468E-2</v>
      </c>
      <c r="AH429" s="2">
        <f>(Table2[[#This Row],[Current Month High]]/Table2[[#This Row],[Close Price]])-1</f>
        <v>0.20149253731343286</v>
      </c>
      <c r="AI429">
        <v>32.052238805970099</v>
      </c>
      <c r="AJ429">
        <v>41.164076902818003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-0.12</v>
      </c>
      <c r="AM429" t="s">
        <v>10339</v>
      </c>
      <c r="AN429">
        <v>-15.56</v>
      </c>
      <c r="AO429" t="s">
        <v>10339</v>
      </c>
      <c r="AP429">
        <v>5.6857818080974003E-2</v>
      </c>
      <c r="AQ429">
        <f>(Table2[[#This Row],[Sharpe Ratio]]-AVERAGE(Table2[Sharpe Ratio]))/_xlfn.STDEV.P(Table2[Sharpe Ratio])</f>
        <v>-9.6061792284319311E-2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398</v>
      </c>
      <c r="AT429">
        <f>_xlfn.RANK.AVG(Table2[[#This Row],[6M Return vs Nifty Z-Score]],Table2[6M Return vs Nifty Z-Score])</f>
        <v>482</v>
      </c>
      <c r="AU429">
        <f>_xlfn.RANK.AVG(Table2[[#This Row],[Sharpe Ratio Z-Score]],Table2[Sharpe Ratio Z-Score])</f>
        <v>368</v>
      </c>
      <c r="AV429">
        <f>(Table2[[#This Row],[Rank 1Y]]+Table2[[#This Row],[Rank 6M]]+Table2[[#This Row],[Rank Sharpe]])/3</f>
        <v>416</v>
      </c>
    </row>
    <row r="430" spans="1:48" x14ac:dyDescent="0.3">
      <c r="A430" t="s">
        <v>1153</v>
      </c>
      <c r="B430" t="s">
        <v>1154</v>
      </c>
      <c r="C430" t="s">
        <v>10300</v>
      </c>
      <c r="D430" t="s">
        <v>404</v>
      </c>
      <c r="E430">
        <v>10555.396120064999</v>
      </c>
      <c r="F430">
        <v>417.6</v>
      </c>
      <c r="G430">
        <v>26.429245007634801</v>
      </c>
      <c r="H430">
        <f>(Table2[[#This Row],[1Y Return vs Nifty]]-AVERAGE(Table2[1Y Return vs Nifty]))/_xlfn.STDEV.P(Table2[1Y Return vs Nifty])</f>
        <v>-0.10926959704381149</v>
      </c>
      <c r="I430">
        <v>-8.5123320445964801</v>
      </c>
      <c r="J430">
        <f>(Table2[[#This Row],[1M Return vs Nifty]]-AVERAGE(Table2[1M Return vs Nifty]))/_xlfn.STDEV.P(Table2[1M Return vs Nifty])</f>
        <v>-1.0498033377968905</v>
      </c>
      <c r="K430">
        <v>-30.1868921598093</v>
      </c>
      <c r="L430">
        <f>(Table2[[#This Row],[6M Return vs Nifty]]-AVERAGE(Table2[6M Return vs Nifty]))/_xlfn.STDEV.P(Table2[6M Return vs Nifty])</f>
        <v>-1.2853514894851743</v>
      </c>
      <c r="M430">
        <v>-1.6345676063529899</v>
      </c>
      <c r="N430">
        <f>(Table2[[#This Row],[1W Return vs Nifty]]-AVERAGE(Table2[1W Return vs Nifty]))/_xlfn.STDEV.P(Table2[1W Return vs Nifty])</f>
        <v>-0.33694193293923419</v>
      </c>
      <c r="O430">
        <v>416.28</v>
      </c>
      <c r="P430">
        <v>422.40490452312702</v>
      </c>
      <c r="Q430">
        <v>397.91494320121399</v>
      </c>
      <c r="R430">
        <v>41.953880940020397</v>
      </c>
      <c r="S430" s="2">
        <f>(Table2[[#This Row],[Close Price]]-Table2[[#This Row],[20D EMA]])/Table2[[#This Row],[20D EMA]]</f>
        <v>3.1709426347651822E-3</v>
      </c>
      <c r="T430" s="2">
        <f>(Table2[[#This Row],[Close Price]]-Table2[[#This Row],[50D EMA]])/Table2[[#This Row],[50D EMA]]</f>
        <v>-1.1375115373131092E-2</v>
      </c>
      <c r="U430" s="2">
        <f>(Table2[[#This Row],[Close Price]]-Table2[[#This Row],[200D EMA]])/Table2[[#This Row],[200D EMA]]</f>
        <v>4.9470514076250402E-2</v>
      </c>
      <c r="V430">
        <v>0.49436517008979503</v>
      </c>
      <c r="W430">
        <v>405.85</v>
      </c>
      <c r="X430">
        <v>419.2</v>
      </c>
      <c r="Y430">
        <v>398.8</v>
      </c>
      <c r="Z430">
        <v>419.2</v>
      </c>
      <c r="AA430">
        <v>389.45</v>
      </c>
      <c r="AB430">
        <v>448.25</v>
      </c>
      <c r="AC430" s="2">
        <f>(Table2[[#This Row],[Close Price]]/Table2[[#This Row],[Day Low]])-1</f>
        <v>2.8951583097203359E-2</v>
      </c>
      <c r="AD430" s="2">
        <f>(Table2[[#This Row],[Day High]]/Table2[[#This Row],[Close Price]])-1</f>
        <v>3.8314176245208831E-3</v>
      </c>
      <c r="AE430" s="2">
        <f>(Table2[[#This Row],[Close Price]]/Table2[[#This Row],[Current Week Low]])-1</f>
        <v>4.7141424272818533E-2</v>
      </c>
      <c r="AF430" s="2">
        <f>(Table2[[#This Row],[Current Week High]]/Table2[[#This Row],[Close Price]])-1</f>
        <v>3.8314176245208831E-3</v>
      </c>
      <c r="AG430" s="2">
        <f>(Table2[[#This Row],[Close Price]]/Table2[[#This Row],[Current Month Low]])-1</f>
        <v>7.2281422518936989E-2</v>
      </c>
      <c r="AH430" s="2">
        <f>(Table2[[#This Row],[Current Month High]]/Table2[[#This Row],[Close Price]])-1</f>
        <v>7.3395593869731712E-2</v>
      </c>
      <c r="AI430">
        <v>32.650862068965502</v>
      </c>
      <c r="AJ430">
        <v>69.756097560975604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-0.06</v>
      </c>
      <c r="AM430" t="s">
        <v>10339</v>
      </c>
      <c r="AN430">
        <v>-3.13</v>
      </c>
      <c r="AO430" t="s">
        <v>10339</v>
      </c>
      <c r="AP430">
        <v>0.10512794066928401</v>
      </c>
      <c r="AQ430">
        <f>(Table2[[#This Row],[Sharpe Ratio]]-AVERAGE(Table2[Sharpe Ratio]))/_xlfn.STDEV.P(Table2[Sharpe Ratio])</f>
        <v>0.45659552875209902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325</v>
      </c>
      <c r="AT430">
        <f>_xlfn.RANK.AVG(Table2[[#This Row],[6M Return vs Nifty Z-Score]],Table2[6M Return vs Nifty Z-Score])</f>
        <v>702</v>
      </c>
      <c r="AU430">
        <f>_xlfn.RANK.AVG(Table2[[#This Row],[Sharpe Ratio Z-Score]],Table2[Sharpe Ratio Z-Score])</f>
        <v>226</v>
      </c>
      <c r="AV430">
        <f>(Table2[[#This Row],[Rank 1Y]]+Table2[[#This Row],[Rank 6M]]+Table2[[#This Row],[Rank Sharpe]])/3</f>
        <v>417.66666666666669</v>
      </c>
    </row>
    <row r="431" spans="1:48" x14ac:dyDescent="0.3">
      <c r="A431" t="s">
        <v>1015</v>
      </c>
      <c r="B431" t="s">
        <v>1016</v>
      </c>
      <c r="C431" t="s">
        <v>10294</v>
      </c>
      <c r="D431" t="s">
        <v>288</v>
      </c>
      <c r="E431">
        <v>13725.6477842</v>
      </c>
      <c r="F431">
        <v>983.85</v>
      </c>
      <c r="G431">
        <v>14.8840453807448</v>
      </c>
      <c r="H431">
        <f>(Table2[[#This Row],[1Y Return vs Nifty]]-AVERAGE(Table2[1Y Return vs Nifty]))/_xlfn.STDEV.P(Table2[1Y Return vs Nifty])</f>
        <v>-0.28493224384065124</v>
      </c>
      <c r="I431">
        <v>-8.2025674084764209</v>
      </c>
      <c r="J431">
        <f>(Table2[[#This Row],[1M Return vs Nifty]]-AVERAGE(Table2[1M Return vs Nifty]))/_xlfn.STDEV.P(Table2[1M Return vs Nifty])</f>
        <v>-1.023011465561851</v>
      </c>
      <c r="K431">
        <v>-3.24859773764986</v>
      </c>
      <c r="L431">
        <f>(Table2[[#This Row],[6M Return vs Nifty]]-AVERAGE(Table2[6M Return vs Nifty]))/_xlfn.STDEV.P(Table2[6M Return vs Nifty])</f>
        <v>-0.37789282121967438</v>
      </c>
      <c r="M431">
        <v>3.30958796217248</v>
      </c>
      <c r="N431">
        <f>(Table2[[#This Row],[1W Return vs Nifty]]-AVERAGE(Table2[1W Return vs Nifty]))/_xlfn.STDEV.P(Table2[1W Return vs Nifty])</f>
        <v>0.70130967296922431</v>
      </c>
      <c r="O431">
        <v>972.83</v>
      </c>
      <c r="P431">
        <v>991.5278150483</v>
      </c>
      <c r="Q431">
        <v>925.45750874651696</v>
      </c>
      <c r="R431">
        <v>67.356839501971507</v>
      </c>
      <c r="S431" s="2">
        <f>(Table2[[#This Row],[Close Price]]-Table2[[#This Row],[20D EMA]])/Table2[[#This Row],[20D EMA]]</f>
        <v>1.1327775664812949E-2</v>
      </c>
      <c r="T431" s="2">
        <f>(Table2[[#This Row],[Close Price]]-Table2[[#This Row],[50D EMA]])/Table2[[#This Row],[50D EMA]]</f>
        <v>-7.7434187238872056E-3</v>
      </c>
      <c r="U431" s="2">
        <f>(Table2[[#This Row],[Close Price]]-Table2[[#This Row],[200D EMA]])/Table2[[#This Row],[200D EMA]]</f>
        <v>6.3095810128087446E-2</v>
      </c>
      <c r="V431">
        <v>0.44484883922232998</v>
      </c>
      <c r="W431">
        <v>981.7</v>
      </c>
      <c r="X431">
        <v>1011</v>
      </c>
      <c r="Y431">
        <v>958.5</v>
      </c>
      <c r="Z431">
        <v>1014.85</v>
      </c>
      <c r="AA431">
        <v>890.1</v>
      </c>
      <c r="AB431">
        <v>1014.85</v>
      </c>
      <c r="AC431" s="2">
        <f>(Table2[[#This Row],[Close Price]]/Table2[[#This Row],[Day Low]])-1</f>
        <v>2.1900784353672265E-3</v>
      </c>
      <c r="AD431" s="2">
        <f>(Table2[[#This Row],[Day High]]/Table2[[#This Row],[Close Price]])-1</f>
        <v>2.7595670071657308E-2</v>
      </c>
      <c r="AE431" s="2">
        <f>(Table2[[#This Row],[Close Price]]/Table2[[#This Row],[Current Week Low]])-1</f>
        <v>2.6447574334898194E-2</v>
      </c>
      <c r="AF431" s="2">
        <f>(Table2[[#This Row],[Current Week High]]/Table2[[#This Row],[Close Price]])-1</f>
        <v>3.1508868221781672E-2</v>
      </c>
      <c r="AG431" s="2">
        <f>(Table2[[#This Row],[Close Price]]/Table2[[#This Row],[Current Month Low]])-1</f>
        <v>0.10532524435456692</v>
      </c>
      <c r="AH431" s="2">
        <f>(Table2[[#This Row],[Current Month High]]/Table2[[#This Row],[Close Price]])-1</f>
        <v>3.1508868221781672E-2</v>
      </c>
      <c r="AI431">
        <v>21.8681709610204</v>
      </c>
      <c r="AJ431">
        <v>57.415999999999997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-0.17</v>
      </c>
      <c r="AM431" t="s">
        <v>10339</v>
      </c>
      <c r="AN431">
        <v>3.98</v>
      </c>
      <c r="AO431" t="s">
        <v>10340</v>
      </c>
      <c r="AP431">
        <v>3.4181951464245998E-2</v>
      </c>
      <c r="AQ431">
        <f>(Table2[[#This Row],[Sharpe Ratio]]-AVERAGE(Table2[Sharpe Ratio]))/_xlfn.STDEV.P(Table2[Sharpe Ratio])</f>
        <v>-0.35568374939977587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379</v>
      </c>
      <c r="AT431">
        <f>_xlfn.RANK.AVG(Table2[[#This Row],[6M Return vs Nifty Z-Score]],Table2[6M Return vs Nifty Z-Score])</f>
        <v>443</v>
      </c>
      <c r="AU431">
        <f>_xlfn.RANK.AVG(Table2[[#This Row],[Sharpe Ratio Z-Score]],Table2[Sharpe Ratio Z-Score])</f>
        <v>435</v>
      </c>
      <c r="AV431">
        <f>(Table2[[#This Row],[Rank 1Y]]+Table2[[#This Row],[Rank 6M]]+Table2[[#This Row],[Rank Sharpe]])/3</f>
        <v>419</v>
      </c>
    </row>
    <row r="432" spans="1:48" x14ac:dyDescent="0.3">
      <c r="A432" t="s">
        <v>1349</v>
      </c>
      <c r="B432" t="s">
        <v>1350</v>
      </c>
      <c r="C432" t="s">
        <v>10299</v>
      </c>
      <c r="D432" t="s">
        <v>51</v>
      </c>
      <c r="E432">
        <v>8300.0580823199998</v>
      </c>
      <c r="F432">
        <v>524.25</v>
      </c>
      <c r="G432">
        <v>6.8547807331141</v>
      </c>
      <c r="H432">
        <f>(Table2[[#This Row],[1Y Return vs Nifty]]-AVERAGE(Table2[1Y Return vs Nifty]))/_xlfn.STDEV.P(Table2[1Y Return vs Nifty])</f>
        <v>-0.40709919854189647</v>
      </c>
      <c r="I432">
        <v>5.1885939284942602</v>
      </c>
      <c r="J432">
        <f>(Table2[[#This Row],[1M Return vs Nifty]]-AVERAGE(Table2[1M Return vs Nifty]))/_xlfn.STDEV.P(Table2[1M Return vs Nifty])</f>
        <v>0.13520429499987097</v>
      </c>
      <c r="K432">
        <v>3.1500663639195401</v>
      </c>
      <c r="L432">
        <f>(Table2[[#This Row],[6M Return vs Nifty]]-AVERAGE(Table2[6M Return vs Nifty]))/_xlfn.STDEV.P(Table2[6M Return vs Nifty])</f>
        <v>-0.1623437922688295</v>
      </c>
      <c r="M432">
        <v>6.6755073295523202</v>
      </c>
      <c r="N432">
        <f>(Table2[[#This Row],[1W Return vs Nifty]]-AVERAGE(Table2[1W Return vs Nifty]))/_xlfn.STDEV.P(Table2[1W Return vs Nifty])</f>
        <v>1.4081384003635651</v>
      </c>
      <c r="O432">
        <v>496.65</v>
      </c>
      <c r="P432">
        <v>487.578210712062</v>
      </c>
      <c r="Q432">
        <v>443.34891901175098</v>
      </c>
      <c r="R432">
        <v>61.1889065019081</v>
      </c>
      <c r="S432" s="2">
        <f>(Table2[[#This Row],[Close Price]]-Table2[[#This Row],[20D EMA]])/Table2[[#This Row],[20D EMA]]</f>
        <v>5.5572334642102129E-2</v>
      </c>
      <c r="T432" s="2">
        <f>(Table2[[#This Row],[Close Price]]-Table2[[#This Row],[50D EMA]])/Table2[[#This Row],[50D EMA]]</f>
        <v>7.5212116707147975E-2</v>
      </c>
      <c r="U432" s="2">
        <f>(Table2[[#This Row],[Close Price]]-Table2[[#This Row],[200D EMA]])/Table2[[#This Row],[200D EMA]]</f>
        <v>0.18247722621853227</v>
      </c>
      <c r="V432">
        <v>1.05892957199807</v>
      </c>
      <c r="W432">
        <v>500</v>
      </c>
      <c r="X432">
        <v>529.65</v>
      </c>
      <c r="Y432">
        <v>480.05</v>
      </c>
      <c r="Z432">
        <v>529.65</v>
      </c>
      <c r="AA432">
        <v>463.3</v>
      </c>
      <c r="AB432">
        <v>530.4</v>
      </c>
      <c r="AC432" s="2">
        <f>(Table2[[#This Row],[Close Price]]/Table2[[#This Row],[Day Low]])-1</f>
        <v>4.8499999999999988E-2</v>
      </c>
      <c r="AD432" s="2">
        <f>(Table2[[#This Row],[Day High]]/Table2[[#This Row],[Close Price]])-1</f>
        <v>1.0300429184549209E-2</v>
      </c>
      <c r="AE432" s="2">
        <f>(Table2[[#This Row],[Close Price]]/Table2[[#This Row],[Current Week Low]])-1</f>
        <v>9.2073742318508511E-2</v>
      </c>
      <c r="AF432" s="2">
        <f>(Table2[[#This Row],[Current Week High]]/Table2[[#This Row],[Close Price]])-1</f>
        <v>1.0300429184549209E-2</v>
      </c>
      <c r="AG432" s="2">
        <f>(Table2[[#This Row],[Close Price]]/Table2[[#This Row],[Current Month Low]])-1</f>
        <v>0.13155622706669545</v>
      </c>
      <c r="AH432" s="2">
        <f>(Table2[[#This Row],[Current Month High]]/Table2[[#This Row],[Close Price]])-1</f>
        <v>1.173104434907013E-2</v>
      </c>
      <c r="AI432">
        <v>4.3776824034334796</v>
      </c>
      <c r="AJ432">
        <v>52.709000873871197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0.01</v>
      </c>
      <c r="AM432" t="s">
        <v>10340</v>
      </c>
      <c r="AN432">
        <v>3.09</v>
      </c>
      <c r="AO432" t="s">
        <v>10340</v>
      </c>
      <c r="AP432">
        <v>2.3272682501435001E-2</v>
      </c>
      <c r="AQ432">
        <f>(Table2[[#This Row],[Sharpe Ratio]]-AVERAGE(Table2[Sharpe Ratio]))/_xlfn.STDEV.P(Table2[Sharpe Ratio])</f>
        <v>-0.48058683719332101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0.49331286735938917</v>
      </c>
      <c r="AS432">
        <f>_xlfn.RANK.AVG(Table2[[#This Row],[1Y Return vs Nifty Z-Score]],Table2[1Y Return vs Nifty Z-Score])</f>
        <v>431</v>
      </c>
      <c r="AT432">
        <f>_xlfn.RANK.AVG(Table2[[#This Row],[6M Return vs Nifty Z-Score]],Table2[6M Return vs Nifty Z-Score])</f>
        <v>364</v>
      </c>
      <c r="AU432">
        <f>_xlfn.RANK.AVG(Table2[[#This Row],[Sharpe Ratio Z-Score]],Table2[Sharpe Ratio Z-Score])</f>
        <v>467</v>
      </c>
      <c r="AV432">
        <f>(Table2[[#This Row],[Rank 1Y]]+Table2[[#This Row],[Rank 6M]]+Table2[[#This Row],[Rank Sharpe]])/3</f>
        <v>420.66666666666669</v>
      </c>
    </row>
    <row r="433" spans="1:48" x14ac:dyDescent="0.3">
      <c r="A433" t="s">
        <v>602</v>
      </c>
      <c r="B433" t="s">
        <v>603</v>
      </c>
      <c r="C433" t="s">
        <v>10300</v>
      </c>
      <c r="D433" t="s">
        <v>404</v>
      </c>
      <c r="E433">
        <v>31694.712710129999</v>
      </c>
      <c r="F433">
        <v>506.25</v>
      </c>
      <c r="G433">
        <v>-0.78024892266108004</v>
      </c>
      <c r="H433">
        <f>(Table2[[#This Row],[1Y Return vs Nifty]]-AVERAGE(Table2[1Y Return vs Nifty]))/_xlfn.STDEV.P(Table2[1Y Return vs Nifty])</f>
        <v>-0.52326778471186275</v>
      </c>
      <c r="I433">
        <v>-5.3720560880218402</v>
      </c>
      <c r="J433">
        <f>(Table2[[#This Row],[1M Return vs Nifty]]-AVERAGE(Table2[1M Return vs Nifty]))/_xlfn.STDEV.P(Table2[1M Return vs Nifty])</f>
        <v>-0.77819753648551848</v>
      </c>
      <c r="K433">
        <v>-14.2478319699617</v>
      </c>
      <c r="L433">
        <f>(Table2[[#This Row],[6M Return vs Nifty]]-AVERAGE(Table2[6M Return vs Nifty]))/_xlfn.STDEV.P(Table2[6M Return vs Nifty])</f>
        <v>-0.74841926554360827</v>
      </c>
      <c r="M433">
        <v>0.74971036097758903</v>
      </c>
      <c r="N433">
        <f>(Table2[[#This Row],[1W Return vs Nifty]]-AVERAGE(Table2[1W Return vs Nifty]))/_xlfn.STDEV.P(Table2[1W Return vs Nifty])</f>
        <v>0.16374628251095413</v>
      </c>
      <c r="O433">
        <v>509.53</v>
      </c>
      <c r="P433">
        <v>511.852223544455</v>
      </c>
      <c r="Q433">
        <v>479.56395855789498</v>
      </c>
      <c r="R433">
        <v>44.270048461072101</v>
      </c>
      <c r="S433" s="2">
        <f>(Table2[[#This Row],[Close Price]]-Table2[[#This Row],[20D EMA]])/Table2[[#This Row],[20D EMA]]</f>
        <v>-6.4373049673227736E-3</v>
      </c>
      <c r="T433" s="2">
        <f>(Table2[[#This Row],[Close Price]]-Table2[[#This Row],[50D EMA]])/Table2[[#This Row],[50D EMA]]</f>
        <v>-1.0945001871166904E-2</v>
      </c>
      <c r="U433" s="2">
        <f>(Table2[[#This Row],[Close Price]]-Table2[[#This Row],[200D EMA]])/Table2[[#This Row],[200D EMA]]</f>
        <v>5.5646470019042042E-2</v>
      </c>
      <c r="V433">
        <v>0.74078139856959502</v>
      </c>
      <c r="W433">
        <v>500.05</v>
      </c>
      <c r="X433">
        <v>508.5</v>
      </c>
      <c r="Y433">
        <v>482.2</v>
      </c>
      <c r="Z433">
        <v>508.5</v>
      </c>
      <c r="AA433">
        <v>477.15</v>
      </c>
      <c r="AB433">
        <v>560</v>
      </c>
      <c r="AC433" s="2">
        <f>(Table2[[#This Row],[Close Price]]/Table2[[#This Row],[Day Low]])-1</f>
        <v>1.2398760123987662E-2</v>
      </c>
      <c r="AD433" s="2">
        <f>(Table2[[#This Row],[Day High]]/Table2[[#This Row],[Close Price]])-1</f>
        <v>4.4444444444444731E-3</v>
      </c>
      <c r="AE433" s="2">
        <f>(Table2[[#This Row],[Close Price]]/Table2[[#This Row],[Current Week Low]])-1</f>
        <v>4.9875570302778893E-2</v>
      </c>
      <c r="AF433" s="2">
        <f>(Table2[[#This Row],[Current Week High]]/Table2[[#This Row],[Close Price]])-1</f>
        <v>4.4444444444444731E-3</v>
      </c>
      <c r="AG433" s="2">
        <f>(Table2[[#This Row],[Close Price]]/Table2[[#This Row],[Current Month Low]])-1</f>
        <v>6.0987110971392644E-2</v>
      </c>
      <c r="AH433" s="2">
        <f>(Table2[[#This Row],[Current Month High]]/Table2[[#This Row],[Close Price]])-1</f>
        <v>0.10617283950617273</v>
      </c>
      <c r="AI433">
        <v>12.2074074074074</v>
      </c>
      <c r="AJ433">
        <v>38.698630136986303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</v>
      </c>
      <c r="AM433" t="s">
        <v>10341</v>
      </c>
      <c r="AN433">
        <v>-5.66</v>
      </c>
      <c r="AO433" t="s">
        <v>10339</v>
      </c>
      <c r="AP433">
        <v>0.114707305219219</v>
      </c>
      <c r="AQ433">
        <f>(Table2[[#This Row],[Sharpe Ratio]]-AVERAGE(Table2[Sharpe Ratio]))/_xlfn.STDEV.P(Table2[Sharpe Ratio])</f>
        <v>0.56627219136493501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487</v>
      </c>
      <c r="AT433">
        <f>_xlfn.RANK.AVG(Table2[[#This Row],[6M Return vs Nifty Z-Score]],Table2[6M Return vs Nifty Z-Score])</f>
        <v>572</v>
      </c>
      <c r="AU433">
        <f>_xlfn.RANK.AVG(Table2[[#This Row],[Sharpe Ratio Z-Score]],Table2[Sharpe Ratio Z-Score])</f>
        <v>204</v>
      </c>
      <c r="AV433">
        <f>(Table2[[#This Row],[Rank 1Y]]+Table2[[#This Row],[Rank 6M]]+Table2[[#This Row],[Rank Sharpe]])/3</f>
        <v>421</v>
      </c>
    </row>
    <row r="434" spans="1:48" x14ac:dyDescent="0.3">
      <c r="A434" t="s">
        <v>1058</v>
      </c>
      <c r="B434" t="s">
        <v>1059</v>
      </c>
      <c r="C434" t="s">
        <v>10295</v>
      </c>
      <c r="D434" t="s">
        <v>24</v>
      </c>
      <c r="E434">
        <v>12596.607071328001</v>
      </c>
      <c r="F434">
        <v>169.83</v>
      </c>
      <c r="G434">
        <v>11.0831231715537</v>
      </c>
      <c r="H434">
        <f>(Table2[[#This Row],[1Y Return vs Nifty]]-AVERAGE(Table2[1Y Return vs Nifty]))/_xlfn.STDEV.P(Table2[1Y Return vs Nifty])</f>
        <v>-0.34276407673337161</v>
      </c>
      <c r="I434">
        <v>9.1378009129046909</v>
      </c>
      <c r="J434">
        <f>(Table2[[#This Row],[1M Return vs Nifty]]-AVERAGE(Table2[1M Return vs Nifty]))/_xlfn.STDEV.P(Table2[1M Return vs Nifty])</f>
        <v>0.47677539969834659</v>
      </c>
      <c r="K434">
        <v>14.6649149694603</v>
      </c>
      <c r="L434">
        <f>(Table2[[#This Row],[6M Return vs Nifty]]-AVERAGE(Table2[6M Return vs Nifty]))/_xlfn.STDEV.P(Table2[6M Return vs Nifty])</f>
        <v>0.22555193034482313</v>
      </c>
      <c r="M434">
        <v>2.09600669657849</v>
      </c>
      <c r="N434">
        <f>(Table2[[#This Row],[1W Return vs Nifty]]-AVERAGE(Table2[1W Return vs Nifty]))/_xlfn.STDEV.P(Table2[1W Return vs Nifty])</f>
        <v>0.44646277738920537</v>
      </c>
      <c r="O434">
        <v>164.97</v>
      </c>
      <c r="P434">
        <v>161.80143168342201</v>
      </c>
      <c r="Q434">
        <v>151.473751454964</v>
      </c>
      <c r="R434">
        <v>67.968012362582598</v>
      </c>
      <c r="S434" s="2">
        <f>(Table2[[#This Row],[Close Price]]-Table2[[#This Row],[20D EMA]])/Table2[[#This Row],[20D EMA]]</f>
        <v>2.9459901800327416E-2</v>
      </c>
      <c r="T434" s="2">
        <f>(Table2[[#This Row],[Close Price]]-Table2[[#This Row],[50D EMA]])/Table2[[#This Row],[50D EMA]]</f>
        <v>4.9619884280669199E-2</v>
      </c>
      <c r="U434" s="2">
        <f>(Table2[[#This Row],[Close Price]]-Table2[[#This Row],[200D EMA]])/Table2[[#This Row],[200D EMA]]</f>
        <v>0.12118435285795155</v>
      </c>
      <c r="V434">
        <v>0.35861799558888302</v>
      </c>
      <c r="W434">
        <v>167.7</v>
      </c>
      <c r="X434">
        <v>171.48</v>
      </c>
      <c r="Y434">
        <v>163.81</v>
      </c>
      <c r="Z434">
        <v>171.48</v>
      </c>
      <c r="AA434">
        <v>157.25</v>
      </c>
      <c r="AB434">
        <v>176.82</v>
      </c>
      <c r="AC434" s="2">
        <f>(Table2[[#This Row],[Close Price]]/Table2[[#This Row],[Day Low]])-1</f>
        <v>1.2701252236136051E-2</v>
      </c>
      <c r="AD434" s="2">
        <f>(Table2[[#This Row],[Day High]]/Table2[[#This Row],[Close Price]])-1</f>
        <v>9.71559795089183E-3</v>
      </c>
      <c r="AE434" s="2">
        <f>(Table2[[#This Row],[Close Price]]/Table2[[#This Row],[Current Week Low]])-1</f>
        <v>3.6749893168915193E-2</v>
      </c>
      <c r="AF434" s="2">
        <f>(Table2[[#This Row],[Current Week High]]/Table2[[#This Row],[Close Price]])-1</f>
        <v>9.71559795089183E-3</v>
      </c>
      <c r="AG434" s="2">
        <f>(Table2[[#This Row],[Close Price]]/Table2[[#This Row],[Current Month Low]])-1</f>
        <v>8.0000000000000071E-2</v>
      </c>
      <c r="AH434" s="2">
        <f>(Table2[[#This Row],[Current Month High]]/Table2[[#This Row],[Close Price]])-1</f>
        <v>4.1158805864688119E-2</v>
      </c>
      <c r="AI434">
        <v>4.1158805864688102</v>
      </c>
      <c r="AJ434">
        <v>41.466055810079098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0.15</v>
      </c>
      <c r="AM434" t="s">
        <v>10340</v>
      </c>
      <c r="AN434">
        <v>1.74</v>
      </c>
      <c r="AO434" t="s">
        <v>10340</v>
      </c>
      <c r="AP434">
        <v>-1.350643108047E-2</v>
      </c>
      <c r="AQ434">
        <f>(Table2[[#This Row],[Sharpe Ratio]]-AVERAGE(Table2[Sharpe Ratio]))/_xlfn.STDEV.P(Table2[Sharpe Ratio])</f>
        <v>-0.90168057577007688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-9.5654545071073405E-2</v>
      </c>
      <c r="AS434">
        <f>_xlfn.RANK.AVG(Table2[[#This Row],[1Y Return vs Nifty Z-Score]],Table2[1Y Return vs Nifty Z-Score])</f>
        <v>408</v>
      </c>
      <c r="AT434">
        <f>_xlfn.RANK.AVG(Table2[[#This Row],[6M Return vs Nifty Z-Score]],Table2[6M Return vs Nifty Z-Score])</f>
        <v>253</v>
      </c>
      <c r="AU434">
        <f>_xlfn.RANK.AVG(Table2[[#This Row],[Sharpe Ratio Z-Score]],Table2[Sharpe Ratio Z-Score])</f>
        <v>602</v>
      </c>
      <c r="AV434">
        <f>(Table2[[#This Row],[Rank 1Y]]+Table2[[#This Row],[Rank 6M]]+Table2[[#This Row],[Rank Sharpe]])/3</f>
        <v>421</v>
      </c>
    </row>
    <row r="435" spans="1:48" x14ac:dyDescent="0.3">
      <c r="A435" t="s">
        <v>1201</v>
      </c>
      <c r="B435" t="s">
        <v>1202</v>
      </c>
      <c r="C435" t="s">
        <v>10303</v>
      </c>
      <c r="D435" t="s">
        <v>312</v>
      </c>
      <c r="E435">
        <v>9844.4869849589995</v>
      </c>
      <c r="F435">
        <v>131.31</v>
      </c>
      <c r="G435">
        <v>-2.90418727764999</v>
      </c>
      <c r="H435">
        <f>(Table2[[#This Row],[1Y Return vs Nifty]]-AVERAGE(Table2[1Y Return vs Nifty]))/_xlfn.STDEV.P(Table2[1Y Return vs Nifty])</f>
        <v>-0.5555839546463951</v>
      </c>
      <c r="I435">
        <v>-12.766919759414201</v>
      </c>
      <c r="J435">
        <f>(Table2[[#This Row],[1M Return vs Nifty]]-AVERAGE(Table2[1M Return vs Nifty]))/_xlfn.STDEV.P(Table2[1M Return vs Nifty])</f>
        <v>-1.4177871460711997</v>
      </c>
      <c r="K435">
        <v>-16.777864902914601</v>
      </c>
      <c r="L435">
        <f>(Table2[[#This Row],[6M Return vs Nifty]]-AVERAGE(Table2[6M Return vs Nifty]))/_xlfn.STDEV.P(Table2[6M Return vs Nifty])</f>
        <v>-0.83364739023574497</v>
      </c>
      <c r="M435">
        <v>0.54096101299452104</v>
      </c>
      <c r="N435">
        <f>(Table2[[#This Row],[1W Return vs Nifty]]-AVERAGE(Table2[1W Return vs Nifty]))/_xlfn.STDEV.P(Table2[1W Return vs Nifty])</f>
        <v>0.11990980876496272</v>
      </c>
      <c r="O435">
        <v>131.47</v>
      </c>
      <c r="P435">
        <v>137.834886571071</v>
      </c>
      <c r="Q435">
        <v>132.59243605361601</v>
      </c>
      <c r="R435">
        <v>41.105720098632901</v>
      </c>
      <c r="S435" s="2">
        <f>(Table2[[#This Row],[Close Price]]-Table2[[#This Row],[20D EMA]])/Table2[[#This Row],[20D EMA]]</f>
        <v>-1.2170076823609689E-3</v>
      </c>
      <c r="T435" s="2">
        <f>(Table2[[#This Row],[Close Price]]-Table2[[#This Row],[50D EMA]])/Table2[[#This Row],[50D EMA]]</f>
        <v>-4.7338425948546814E-2</v>
      </c>
      <c r="U435" s="2">
        <f>(Table2[[#This Row],[Close Price]]-Table2[[#This Row],[200D EMA]])/Table2[[#This Row],[200D EMA]]</f>
        <v>-9.6720151751147794E-3</v>
      </c>
      <c r="V435">
        <v>2.2530197851125502</v>
      </c>
      <c r="W435">
        <v>122.7</v>
      </c>
      <c r="X435">
        <v>132.49</v>
      </c>
      <c r="Y435">
        <v>118.7</v>
      </c>
      <c r="Z435">
        <v>132.49</v>
      </c>
      <c r="AA435">
        <v>115.11</v>
      </c>
      <c r="AB435">
        <v>152.19</v>
      </c>
      <c r="AC435" s="2">
        <f>(Table2[[#This Row],[Close Price]]/Table2[[#This Row],[Day Low]])-1</f>
        <v>7.0171149144254263E-2</v>
      </c>
      <c r="AD435" s="2">
        <f>(Table2[[#This Row],[Day High]]/Table2[[#This Row],[Close Price]])-1</f>
        <v>8.9863681364710235E-3</v>
      </c>
      <c r="AE435" s="2">
        <f>(Table2[[#This Row],[Close Price]]/Table2[[#This Row],[Current Week Low]])-1</f>
        <v>0.1062342038753159</v>
      </c>
      <c r="AF435" s="2">
        <f>(Table2[[#This Row],[Current Week High]]/Table2[[#This Row],[Close Price]])-1</f>
        <v>8.9863681364710235E-3</v>
      </c>
      <c r="AG435" s="2">
        <f>(Table2[[#This Row],[Close Price]]/Table2[[#This Row],[Current Month Low]])-1</f>
        <v>0.14073494917904616</v>
      </c>
      <c r="AH435" s="2">
        <f>(Table2[[#This Row],[Current Month High]]/Table2[[#This Row],[Close Price]])-1</f>
        <v>0.15901302261823158</v>
      </c>
      <c r="AI435">
        <v>20.325946234102499</v>
      </c>
      <c r="AJ435">
        <v>30.332506203473901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-0.14000000000000001</v>
      </c>
      <c r="AM435" t="s">
        <v>10339</v>
      </c>
      <c r="AN435">
        <v>-10.52</v>
      </c>
      <c r="AO435" t="s">
        <v>10339</v>
      </c>
      <c r="AP435">
        <v>0.13092157302867399</v>
      </c>
      <c r="AQ435">
        <f>(Table2[[#This Row],[Sharpe Ratio]]-AVERAGE(Table2[Sharpe Ratio]))/_xlfn.STDEV.P(Table2[Sharpe Ratio])</f>
        <v>0.75191360534200613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503</v>
      </c>
      <c r="AT435">
        <f>_xlfn.RANK.AVG(Table2[[#This Row],[6M Return vs Nifty Z-Score]],Table2[6M Return vs Nifty Z-Score])</f>
        <v>600</v>
      </c>
      <c r="AU435">
        <f>_xlfn.RANK.AVG(Table2[[#This Row],[Sharpe Ratio Z-Score]],Table2[Sharpe Ratio Z-Score])</f>
        <v>165</v>
      </c>
      <c r="AV435">
        <f>(Table2[[#This Row],[Rank 1Y]]+Table2[[#This Row],[Rank 6M]]+Table2[[#This Row],[Rank Sharpe]])/3</f>
        <v>422.66666666666669</v>
      </c>
    </row>
    <row r="436" spans="1:48" x14ac:dyDescent="0.3">
      <c r="A436" t="s">
        <v>1988</v>
      </c>
      <c r="B436" t="s">
        <v>1989</v>
      </c>
      <c r="C436" t="s">
        <v>10305</v>
      </c>
      <c r="D436" t="s">
        <v>514</v>
      </c>
      <c r="E436">
        <v>3294.5976075200001</v>
      </c>
      <c r="F436">
        <v>3885.05</v>
      </c>
      <c r="G436">
        <v>-0.75908602876032205</v>
      </c>
      <c r="H436">
        <f>(Table2[[#This Row],[1Y Return vs Nifty]]-AVERAGE(Table2[1Y Return vs Nifty]))/_xlfn.STDEV.P(Table2[1Y Return vs Nifty])</f>
        <v>-0.52294578681865789</v>
      </c>
      <c r="I436">
        <v>-7.0260469497779203</v>
      </c>
      <c r="J436">
        <f>(Table2[[#This Row],[1M Return vs Nifty]]-AVERAGE(Table2[1M Return vs Nifty]))/_xlfn.STDEV.P(Table2[1M Return vs Nifty])</f>
        <v>-0.92125296205358309</v>
      </c>
      <c r="K436">
        <v>6.6545200948374204</v>
      </c>
      <c r="L436">
        <f>(Table2[[#This Row],[6M Return vs Nifty]]-AVERAGE(Table2[6M Return vs Nifty]))/_xlfn.STDEV.P(Table2[6M Return vs Nifty])</f>
        <v>-4.4290775777896349E-2</v>
      </c>
      <c r="M436">
        <v>-7.1128038922771299</v>
      </c>
      <c r="N436">
        <f>(Table2[[#This Row],[1W Return vs Nifty]]-AVERAGE(Table2[1W Return vs Nifty]))/_xlfn.STDEV.P(Table2[1W Return vs Nifty])</f>
        <v>-1.4873482141685759</v>
      </c>
      <c r="O436">
        <v>3970.77</v>
      </c>
      <c r="P436">
        <v>3945.36694150324</v>
      </c>
      <c r="Q436">
        <v>3604.6968957521699</v>
      </c>
      <c r="R436">
        <v>35.184173530474297</v>
      </c>
      <c r="S436" s="2">
        <f>(Table2[[#This Row],[Close Price]]-Table2[[#This Row],[20D EMA]])/Table2[[#This Row],[20D EMA]]</f>
        <v>-2.1587752501403958E-2</v>
      </c>
      <c r="T436" s="2">
        <f>(Table2[[#This Row],[Close Price]]-Table2[[#This Row],[50D EMA]])/Table2[[#This Row],[50D EMA]]</f>
        <v>-1.5288043519789374E-2</v>
      </c>
      <c r="U436" s="2">
        <f>(Table2[[#This Row],[Close Price]]-Table2[[#This Row],[200D EMA]])/Table2[[#This Row],[200D EMA]]</f>
        <v>7.7774390567540555E-2</v>
      </c>
      <c r="V436">
        <v>0.68082737920326597</v>
      </c>
      <c r="W436">
        <v>3789.05</v>
      </c>
      <c r="X436">
        <v>3918.7</v>
      </c>
      <c r="Y436">
        <v>3727</v>
      </c>
      <c r="Z436">
        <v>3918.7</v>
      </c>
      <c r="AA436">
        <v>3600</v>
      </c>
      <c r="AB436">
        <v>4339.95</v>
      </c>
      <c r="AC436" s="2">
        <f>(Table2[[#This Row],[Close Price]]/Table2[[#This Row],[Day Low]])-1</f>
        <v>2.5336166057454923E-2</v>
      </c>
      <c r="AD436" s="2">
        <f>(Table2[[#This Row],[Day High]]/Table2[[#This Row],[Close Price]])-1</f>
        <v>8.6614071890964706E-3</v>
      </c>
      <c r="AE436" s="2">
        <f>(Table2[[#This Row],[Close Price]]/Table2[[#This Row],[Current Week Low]])-1</f>
        <v>4.2406761470351606E-2</v>
      </c>
      <c r="AF436" s="2">
        <f>(Table2[[#This Row],[Current Week High]]/Table2[[#This Row],[Close Price]])-1</f>
        <v>8.6614071890964706E-3</v>
      </c>
      <c r="AG436" s="2">
        <f>(Table2[[#This Row],[Close Price]]/Table2[[#This Row],[Current Month Low]])-1</f>
        <v>7.9180555555555587E-2</v>
      </c>
      <c r="AH436" s="2">
        <f>(Table2[[#This Row],[Current Month High]]/Table2[[#This Row],[Close Price]])-1</f>
        <v>0.11708987014324124</v>
      </c>
      <c r="AI436">
        <v>13.048738111478601</v>
      </c>
      <c r="AJ436">
        <v>29.934782608695599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0.09</v>
      </c>
      <c r="AM436" t="s">
        <v>10340</v>
      </c>
      <c r="AN436">
        <v>-7.34</v>
      </c>
      <c r="AO436" t="s">
        <v>10339</v>
      </c>
      <c r="AP436">
        <v>2.5838692204708E-2</v>
      </c>
      <c r="AQ436">
        <f>(Table2[[#This Row],[Sharpe Ratio]]-AVERAGE(Table2[Sharpe Ratio]))/_xlfn.STDEV.P(Table2[Sharpe Ratio])</f>
        <v>-0.45120791763972229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-3.4270456564584357</v>
      </c>
      <c r="AS436">
        <f>_xlfn.RANK.AVG(Table2[[#This Row],[1Y Return vs Nifty Z-Score]],Table2[1Y Return vs Nifty Z-Score])</f>
        <v>484</v>
      </c>
      <c r="AT436">
        <f>_xlfn.RANK.AVG(Table2[[#This Row],[6M Return vs Nifty Z-Score]],Table2[6M Return vs Nifty Z-Score])</f>
        <v>326</v>
      </c>
      <c r="AU436">
        <f>_xlfn.RANK.AVG(Table2[[#This Row],[Sharpe Ratio Z-Score]],Table2[Sharpe Ratio Z-Score])</f>
        <v>459</v>
      </c>
      <c r="AV436">
        <f>(Table2[[#This Row],[Rank 1Y]]+Table2[[#This Row],[Rank 6M]]+Table2[[#This Row],[Rank Sharpe]])/3</f>
        <v>423</v>
      </c>
    </row>
    <row r="437" spans="1:48" x14ac:dyDescent="0.3">
      <c r="A437" t="s">
        <v>705</v>
      </c>
      <c r="B437" t="s">
        <v>706</v>
      </c>
      <c r="C437" t="s">
        <v>10295</v>
      </c>
      <c r="D437" t="s">
        <v>521</v>
      </c>
      <c r="E437">
        <v>24302.256735800001</v>
      </c>
      <c r="F437">
        <v>2699.9</v>
      </c>
      <c r="G437">
        <v>25.523100619665499</v>
      </c>
      <c r="H437">
        <f>(Table2[[#This Row],[1Y Return vs Nifty]]-AVERAGE(Table2[1Y Return vs Nifty]))/_xlfn.STDEV.P(Table2[1Y Return vs Nifty])</f>
        <v>-0.12305677498052321</v>
      </c>
      <c r="I437">
        <v>27.782462741222101</v>
      </c>
      <c r="J437">
        <f>(Table2[[#This Row],[1M Return vs Nifty]]-AVERAGE(Table2[1M Return vs Nifty]))/_xlfn.STDEV.P(Table2[1M Return vs Nifty])</f>
        <v>2.0893719950572538</v>
      </c>
      <c r="K437">
        <v>-24.916997627766499</v>
      </c>
      <c r="L437">
        <f>(Table2[[#This Row],[6M Return vs Nifty]]-AVERAGE(Table2[6M Return vs Nifty]))/_xlfn.STDEV.P(Table2[6M Return vs Nifty])</f>
        <v>-1.1078268326155338</v>
      </c>
      <c r="M437">
        <v>24.7377216892936</v>
      </c>
      <c r="N437">
        <f>(Table2[[#This Row],[1W Return vs Nifty]]-AVERAGE(Table2[1W Return vs Nifty]))/_xlfn.STDEV.P(Table2[1W Return vs Nifty])</f>
        <v>5.2011264658376213</v>
      </c>
      <c r="O437">
        <v>2279.41</v>
      </c>
      <c r="P437">
        <v>2334.9090139957402</v>
      </c>
      <c r="Q437">
        <v>2494.0519605508598</v>
      </c>
      <c r="R437">
        <v>84.995446639210599</v>
      </c>
      <c r="S437" s="2">
        <f>(Table2[[#This Row],[Close Price]]-Table2[[#This Row],[20D EMA]])/Table2[[#This Row],[20D EMA]]</f>
        <v>0.18447317507600663</v>
      </c>
      <c r="T437" s="2">
        <f>(Table2[[#This Row],[Close Price]]-Table2[[#This Row],[50D EMA]])/Table2[[#This Row],[50D EMA]]</f>
        <v>0.15631914726289448</v>
      </c>
      <c r="U437" s="2">
        <f>(Table2[[#This Row],[Close Price]]-Table2[[#This Row],[200D EMA]])/Table2[[#This Row],[200D EMA]]</f>
        <v>8.2535585747650075E-2</v>
      </c>
      <c r="V437">
        <v>2.62445202733895</v>
      </c>
      <c r="W437">
        <v>2617.0500000000002</v>
      </c>
      <c r="X437">
        <v>2855</v>
      </c>
      <c r="Y437">
        <v>2175.25</v>
      </c>
      <c r="Z437">
        <v>2855</v>
      </c>
      <c r="AA437">
        <v>2030</v>
      </c>
      <c r="AB437">
        <v>2855</v>
      </c>
      <c r="AC437" s="2">
        <f>(Table2[[#This Row],[Close Price]]/Table2[[#This Row],[Day Low]])-1</f>
        <v>3.165778261783303E-2</v>
      </c>
      <c r="AD437" s="2">
        <f>(Table2[[#This Row],[Day High]]/Table2[[#This Row],[Close Price]])-1</f>
        <v>5.7446572095262827E-2</v>
      </c>
      <c r="AE437" s="2">
        <f>(Table2[[#This Row],[Close Price]]/Table2[[#This Row],[Current Week Low]])-1</f>
        <v>0.24119066773934028</v>
      </c>
      <c r="AF437" s="2">
        <f>(Table2[[#This Row],[Current Week High]]/Table2[[#This Row],[Close Price]])-1</f>
        <v>5.7446572095262827E-2</v>
      </c>
      <c r="AG437" s="2">
        <f>(Table2[[#This Row],[Close Price]]/Table2[[#This Row],[Current Month Low]])-1</f>
        <v>0.33000000000000007</v>
      </c>
      <c r="AH437" s="2">
        <f>(Table2[[#This Row],[Current Month High]]/Table2[[#This Row],[Close Price]])-1</f>
        <v>5.7446572095262827E-2</v>
      </c>
      <c r="AI437">
        <v>44.301640801511098</v>
      </c>
      <c r="AJ437">
        <v>61.569073337123299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0.03</v>
      </c>
      <c r="AM437" t="s">
        <v>10340</v>
      </c>
      <c r="AN437">
        <v>20.28</v>
      </c>
      <c r="AO437" t="s">
        <v>10340</v>
      </c>
      <c r="AP437">
        <v>8.6911488306402995E-2</v>
      </c>
      <c r="AQ437">
        <f>(Table2[[#This Row],[Sharpe Ratio]]-AVERAGE(Table2[Sharpe Ratio]))/_xlfn.STDEV.P(Table2[Sharpe Ratio])</f>
        <v>0.24803057756021046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327</v>
      </c>
      <c r="AT437">
        <f>_xlfn.RANK.AVG(Table2[[#This Row],[6M Return vs Nifty Z-Score]],Table2[6M Return vs Nifty Z-Score])</f>
        <v>671</v>
      </c>
      <c r="AU437">
        <f>_xlfn.RANK.AVG(Table2[[#This Row],[Sharpe Ratio Z-Score]],Table2[Sharpe Ratio Z-Score])</f>
        <v>275</v>
      </c>
      <c r="AV437">
        <f>(Table2[[#This Row],[Rank 1Y]]+Table2[[#This Row],[Rank 6M]]+Table2[[#This Row],[Rank Sharpe]])/3</f>
        <v>424.33333333333331</v>
      </c>
    </row>
    <row r="438" spans="1:48" x14ac:dyDescent="0.3">
      <c r="A438" t="s">
        <v>329</v>
      </c>
      <c r="B438" t="s">
        <v>330</v>
      </c>
      <c r="C438" t="s">
        <v>10295</v>
      </c>
      <c r="D438" t="s">
        <v>24</v>
      </c>
      <c r="E438">
        <v>76824.217483430999</v>
      </c>
      <c r="F438">
        <v>24.45</v>
      </c>
      <c r="G438">
        <v>16.524208697988399</v>
      </c>
      <c r="H438">
        <f>(Table2[[#This Row],[1Y Return vs Nifty]]-AVERAGE(Table2[1Y Return vs Nifty]))/_xlfn.STDEV.P(Table2[1Y Return vs Nifty])</f>
        <v>-0.2599768131164355</v>
      </c>
      <c r="I438">
        <v>-5.79103834446643</v>
      </c>
      <c r="J438">
        <f>(Table2[[#This Row],[1M Return vs Nifty]]-AVERAGE(Table2[1M Return vs Nifty]))/_xlfn.STDEV.P(Table2[1M Return vs Nifty])</f>
        <v>-0.81443575665168777</v>
      </c>
      <c r="K438">
        <v>-16.616069722457599</v>
      </c>
      <c r="L438">
        <f>(Table2[[#This Row],[6M Return vs Nifty]]-AVERAGE(Table2[6M Return vs Nifty]))/_xlfn.STDEV.P(Table2[6M Return vs Nifty])</f>
        <v>-0.82819706599886578</v>
      </c>
      <c r="M438">
        <v>-1.60579220246469</v>
      </c>
      <c r="N438">
        <f>(Table2[[#This Row],[1W Return vs Nifty]]-AVERAGE(Table2[1W Return vs Nifty]))/_xlfn.STDEV.P(Table2[1W Return vs Nifty])</f>
        <v>-0.33089922071393862</v>
      </c>
      <c r="O438">
        <v>24.52</v>
      </c>
      <c r="P438">
        <v>24.491225133339501</v>
      </c>
      <c r="Q438">
        <v>23.050003507063099</v>
      </c>
      <c r="R438">
        <v>51.599861625521498</v>
      </c>
      <c r="S438" s="2">
        <f>(Table2[[#This Row],[Close Price]]-Table2[[#This Row],[20D EMA]])/Table2[[#This Row],[20D EMA]]</f>
        <v>-2.8548123980424258E-3</v>
      </c>
      <c r="T438" s="2">
        <f>(Table2[[#This Row],[Close Price]]-Table2[[#This Row],[50D EMA]])/Table2[[#This Row],[50D EMA]]</f>
        <v>-1.6832613768832192E-3</v>
      </c>
      <c r="U438" s="2">
        <f>(Table2[[#This Row],[Close Price]]-Table2[[#This Row],[200D EMA]])/Table2[[#This Row],[200D EMA]]</f>
        <v>6.0737365723519565E-2</v>
      </c>
      <c r="V438">
        <v>0.59839397571886699</v>
      </c>
      <c r="W438">
        <v>24.35</v>
      </c>
      <c r="X438">
        <v>24.77</v>
      </c>
      <c r="Y438">
        <v>24.25</v>
      </c>
      <c r="Z438">
        <v>24.94</v>
      </c>
      <c r="AA438">
        <v>23.16</v>
      </c>
      <c r="AB438">
        <v>26.94</v>
      </c>
      <c r="AC438" s="2">
        <f>(Table2[[#This Row],[Close Price]]/Table2[[#This Row],[Day Low]])-1</f>
        <v>4.1067761806981018E-3</v>
      </c>
      <c r="AD438" s="2">
        <f>(Table2[[#This Row],[Day High]]/Table2[[#This Row],[Close Price]])-1</f>
        <v>1.3087934560327197E-2</v>
      </c>
      <c r="AE438" s="2">
        <f>(Table2[[#This Row],[Close Price]]/Table2[[#This Row],[Current Week Low]])-1</f>
        <v>8.2474226804123418E-3</v>
      </c>
      <c r="AF438" s="2">
        <f>(Table2[[#This Row],[Current Week High]]/Table2[[#This Row],[Close Price]])-1</f>
        <v>2.0040899795501055E-2</v>
      </c>
      <c r="AG438" s="2">
        <f>(Table2[[#This Row],[Close Price]]/Table2[[#This Row],[Current Month Low]])-1</f>
        <v>5.569948186528495E-2</v>
      </c>
      <c r="AH438" s="2">
        <f>(Table2[[#This Row],[Current Month High]]/Table2[[#This Row],[Close Price]])-1</f>
        <v>0.10184049079754609</v>
      </c>
      <c r="AI438">
        <v>34.355828220858797</v>
      </c>
      <c r="AJ438">
        <v>55.732484076433103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0.03</v>
      </c>
      <c r="AM438" t="s">
        <v>10340</v>
      </c>
      <c r="AN438">
        <v>-3.93</v>
      </c>
      <c r="AO438" t="s">
        <v>10339</v>
      </c>
      <c r="AP438">
        <v>7.5497235054291997E-2</v>
      </c>
      <c r="AQ438">
        <f>(Table2[[#This Row],[Sharpe Ratio]]-AVERAGE(Table2[Sharpe Ratio]))/_xlfn.STDEV.P(Table2[Sharpe Ratio])</f>
        <v>0.11734579190626655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-2.116163064574661</v>
      </c>
      <c r="AS438">
        <f>_xlfn.RANK.AVG(Table2[[#This Row],[1Y Return vs Nifty Z-Score]],Table2[1Y Return vs Nifty Z-Score])</f>
        <v>362</v>
      </c>
      <c r="AT438">
        <f>_xlfn.RANK.AVG(Table2[[#This Row],[6M Return vs Nifty Z-Score]],Table2[6M Return vs Nifty Z-Score])</f>
        <v>598</v>
      </c>
      <c r="AU438">
        <f>_xlfn.RANK.AVG(Table2[[#This Row],[Sharpe Ratio Z-Score]],Table2[Sharpe Ratio Z-Score])</f>
        <v>315</v>
      </c>
      <c r="AV438">
        <f>(Table2[[#This Row],[Rank 1Y]]+Table2[[#This Row],[Rank 6M]]+Table2[[#This Row],[Rank Sharpe]])/3</f>
        <v>425</v>
      </c>
    </row>
    <row r="439" spans="1:48" x14ac:dyDescent="0.3">
      <c r="A439" t="s">
        <v>28</v>
      </c>
      <c r="B439" t="s">
        <v>29</v>
      </c>
      <c r="C439" t="s">
        <v>10295</v>
      </c>
      <c r="D439" t="s">
        <v>24</v>
      </c>
      <c r="E439">
        <v>830488.52125021501</v>
      </c>
      <c r="F439">
        <v>1174.8499999999999</v>
      </c>
      <c r="G439">
        <v>-4.7283946580246301</v>
      </c>
      <c r="H439">
        <f>(Table2[[#This Row],[1Y Return vs Nifty]]-AVERAGE(Table2[1Y Return vs Nifty]))/_xlfn.STDEV.P(Table2[1Y Return vs Nifty])</f>
        <v>-0.5833396545995243</v>
      </c>
      <c r="I439">
        <v>-5.8508975407530199</v>
      </c>
      <c r="J439">
        <f>(Table2[[#This Row],[1M Return vs Nifty]]-AVERAGE(Table2[1M Return vs Nifty]))/_xlfn.STDEV.P(Table2[1M Return vs Nifty])</f>
        <v>-0.81961304208713959</v>
      </c>
      <c r="K439">
        <v>-0.62772118067118898</v>
      </c>
      <c r="L439">
        <f>(Table2[[#This Row],[6M Return vs Nifty]]-AVERAGE(Table2[6M Return vs Nifty]))/_xlfn.STDEV.P(Table2[6M Return vs Nifty])</f>
        <v>-0.28960448667211997</v>
      </c>
      <c r="M439">
        <v>-1.3021561924281799</v>
      </c>
      <c r="N439">
        <f>(Table2[[#This Row],[1W Return vs Nifty]]-AVERAGE(Table2[1W Return vs Nifty]))/_xlfn.STDEV.P(Table2[1W Return vs Nifty])</f>
        <v>-0.26713695218037331</v>
      </c>
      <c r="O439">
        <v>1185.42</v>
      </c>
      <c r="P439">
        <v>1181.5664495814101</v>
      </c>
      <c r="Q439">
        <v>1097.3655327633401</v>
      </c>
      <c r="R439">
        <v>47.698015285264901</v>
      </c>
      <c r="S439" s="2">
        <f>(Table2[[#This Row],[Close Price]]-Table2[[#This Row],[20D EMA]])/Table2[[#This Row],[20D EMA]]</f>
        <v>-8.9166708845811304E-3</v>
      </c>
      <c r="T439" s="2">
        <f>(Table2[[#This Row],[Close Price]]-Table2[[#This Row],[50D EMA]])/Table2[[#This Row],[50D EMA]]</f>
        <v>-5.6843604384582891E-3</v>
      </c>
      <c r="U439" s="2">
        <f>(Table2[[#This Row],[Close Price]]-Table2[[#This Row],[200D EMA]])/Table2[[#This Row],[200D EMA]]</f>
        <v>7.0609532487813514E-2</v>
      </c>
      <c r="V439">
        <v>0.70005900059480497</v>
      </c>
      <c r="W439">
        <v>1165.0999999999999</v>
      </c>
      <c r="X439">
        <v>1178.6500000000001</v>
      </c>
      <c r="Y439">
        <v>1165.0999999999999</v>
      </c>
      <c r="Z439">
        <v>1195.75</v>
      </c>
      <c r="AA439">
        <v>1153</v>
      </c>
      <c r="AB439">
        <v>1222.6500000000001</v>
      </c>
      <c r="AC439" s="2">
        <f>(Table2[[#This Row],[Close Price]]/Table2[[#This Row],[Day Low]])-1</f>
        <v>8.3683803965324266E-3</v>
      </c>
      <c r="AD439" s="2">
        <f>(Table2[[#This Row],[Day High]]/Table2[[#This Row],[Close Price]])-1</f>
        <v>3.2344554623995325E-3</v>
      </c>
      <c r="AE439" s="2">
        <f>(Table2[[#This Row],[Close Price]]/Table2[[#This Row],[Current Week Low]])-1</f>
        <v>8.3683803965324266E-3</v>
      </c>
      <c r="AF439" s="2">
        <f>(Table2[[#This Row],[Current Week High]]/Table2[[#This Row],[Close Price]])-1</f>
        <v>1.7789505043197096E-2</v>
      </c>
      <c r="AG439" s="2">
        <f>(Table2[[#This Row],[Close Price]]/Table2[[#This Row],[Current Month Low]])-1</f>
        <v>1.8950563746747529E-2</v>
      </c>
      <c r="AH439" s="2">
        <f>(Table2[[#This Row],[Current Month High]]/Table2[[#This Row],[Close Price]])-1</f>
        <v>4.0686045027024775E-2</v>
      </c>
      <c r="AI439">
        <v>7.0604758054219703</v>
      </c>
      <c r="AJ439">
        <v>30.684093437152299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0.01</v>
      </c>
      <c r="AM439" t="s">
        <v>10340</v>
      </c>
      <c r="AN439">
        <v>-1.81</v>
      </c>
      <c r="AO439" t="s">
        <v>10339</v>
      </c>
      <c r="AP439">
        <v>6.5332330620403001E-2</v>
      </c>
      <c r="AQ439">
        <f>(Table2[[#This Row],[Sharpe Ratio]]-AVERAGE(Table2[Sharpe Ratio]))/_xlfn.STDEV.P(Table2[Sharpe Ratio])</f>
        <v>9.6512925626547781E-4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-1.9587290062828915</v>
      </c>
      <c r="AS439">
        <f>_xlfn.RANK.AVG(Table2[[#This Row],[1Y Return vs Nifty Z-Score]],Table2[1Y Return vs Nifty Z-Score])</f>
        <v>512</v>
      </c>
      <c r="AT439">
        <f>_xlfn.RANK.AVG(Table2[[#This Row],[6M Return vs Nifty Z-Score]],Table2[6M Return vs Nifty Z-Score])</f>
        <v>411</v>
      </c>
      <c r="AU439">
        <f>_xlfn.RANK.AVG(Table2[[#This Row],[Sharpe Ratio Z-Score]],Table2[Sharpe Ratio Z-Score])</f>
        <v>353</v>
      </c>
      <c r="AV439">
        <f>(Table2[[#This Row],[Rank 1Y]]+Table2[[#This Row],[Rank 6M]]+Table2[[#This Row],[Rank Sharpe]])/3</f>
        <v>425.33333333333331</v>
      </c>
    </row>
    <row r="440" spans="1:48" x14ac:dyDescent="0.3">
      <c r="A440" t="s">
        <v>78</v>
      </c>
      <c r="B440" t="s">
        <v>79</v>
      </c>
      <c r="C440" t="s">
        <v>6499</v>
      </c>
      <c r="D440" t="s">
        <v>80</v>
      </c>
      <c r="E440">
        <v>327097.89774206001</v>
      </c>
      <c r="F440">
        <v>11200.9</v>
      </c>
      <c r="G440">
        <v>8.55201633270622</v>
      </c>
      <c r="H440">
        <f>(Table2[[#This Row],[1Y Return vs Nifty]]-AVERAGE(Table2[1Y Return vs Nifty]))/_xlfn.STDEV.P(Table2[1Y Return vs Nifty])</f>
        <v>-0.3812754010072249</v>
      </c>
      <c r="I440">
        <v>-8.4349685210735201E-2</v>
      </c>
      <c r="J440">
        <f>(Table2[[#This Row],[1M Return vs Nifty]]-AVERAGE(Table2[1M Return vs Nifty]))/_xlfn.STDEV.P(Table2[1M Return vs Nifty])</f>
        <v>-0.32085819609158234</v>
      </c>
      <c r="K440">
        <v>5.3284497542905998E-2</v>
      </c>
      <c r="L440">
        <f>(Table2[[#This Row],[6M Return vs Nifty]]-AVERAGE(Table2[6M Return vs Nifty]))/_xlfn.STDEV.P(Table2[6M Return vs Nifty])</f>
        <v>-0.26666374305454882</v>
      </c>
      <c r="M440">
        <v>-1.03408285365213</v>
      </c>
      <c r="N440">
        <f>(Table2[[#This Row],[1W Return vs Nifty]]-AVERAGE(Table2[1W Return vs Nifty]))/_xlfn.STDEV.P(Table2[1W Return vs Nifty])</f>
        <v>-0.21084269310460485</v>
      </c>
      <c r="O440">
        <v>11386.73</v>
      </c>
      <c r="P440">
        <v>11221.266408952401</v>
      </c>
      <c r="Q440">
        <v>10150.6963524</v>
      </c>
      <c r="R440">
        <v>48.4224675457586</v>
      </c>
      <c r="S440" s="2">
        <f>(Table2[[#This Row],[Close Price]]-Table2[[#This Row],[20D EMA]])/Table2[[#This Row],[20D EMA]]</f>
        <v>-1.6319874099060917E-2</v>
      </c>
      <c r="T440" s="2">
        <f>(Table2[[#This Row],[Close Price]]-Table2[[#This Row],[50D EMA]])/Table2[[#This Row],[50D EMA]]</f>
        <v>-1.814983105307297E-3</v>
      </c>
      <c r="U440" s="2">
        <f>(Table2[[#This Row],[Close Price]]-Table2[[#This Row],[200D EMA]])/Table2[[#This Row],[200D EMA]]</f>
        <v>0.10346124158779435</v>
      </c>
      <c r="V440">
        <v>0.66279751873528503</v>
      </c>
      <c r="W440">
        <v>11161.55</v>
      </c>
      <c r="X440">
        <v>11312.55</v>
      </c>
      <c r="Y440">
        <v>11161.55</v>
      </c>
      <c r="Z440">
        <v>11525</v>
      </c>
      <c r="AA440">
        <v>10950.2</v>
      </c>
      <c r="AB440">
        <v>12032.3</v>
      </c>
      <c r="AC440" s="2">
        <f>(Table2[[#This Row],[Close Price]]/Table2[[#This Row],[Day Low]])-1</f>
        <v>3.5254960108588307E-3</v>
      </c>
      <c r="AD440" s="2">
        <f>(Table2[[#This Row],[Day High]]/Table2[[#This Row],[Close Price]])-1</f>
        <v>9.9679490040978092E-3</v>
      </c>
      <c r="AE440" s="2">
        <f>(Table2[[#This Row],[Close Price]]/Table2[[#This Row],[Current Week Low]])-1</f>
        <v>3.5254960108588307E-3</v>
      </c>
      <c r="AF440" s="2">
        <f>(Table2[[#This Row],[Current Week High]]/Table2[[#This Row],[Close Price]])-1</f>
        <v>2.8935174852020795E-2</v>
      </c>
      <c r="AG440" s="2">
        <f>(Table2[[#This Row],[Close Price]]/Table2[[#This Row],[Current Month Low]])-1</f>
        <v>2.2894559003488357E-2</v>
      </c>
      <c r="AH440" s="2">
        <f>(Table2[[#This Row],[Current Month High]]/Table2[[#This Row],[Close Price]])-1</f>
        <v>7.422617825353317E-2</v>
      </c>
      <c r="AI440">
        <v>7.8306207536894297</v>
      </c>
      <c r="AJ440">
        <v>39.227226679759497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0.06</v>
      </c>
      <c r="AM440" t="s">
        <v>10340</v>
      </c>
      <c r="AN440">
        <v>-4.79</v>
      </c>
      <c r="AO440" t="s">
        <v>10339</v>
      </c>
      <c r="AP440">
        <v>2.5956781216403001E-2</v>
      </c>
      <c r="AQ440">
        <f>(Table2[[#This Row],[Sharpe Ratio]]-AVERAGE(Table2[Sharpe Ratio]))/_xlfn.STDEV.P(Table2[Sharpe Ratio])</f>
        <v>-0.44985588550581163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-1.6294959187637725</v>
      </c>
      <c r="AS440">
        <f>_xlfn.RANK.AVG(Table2[[#This Row],[1Y Return vs Nifty Z-Score]],Table2[1Y Return vs Nifty Z-Score])</f>
        <v>419</v>
      </c>
      <c r="AT440">
        <f>_xlfn.RANK.AVG(Table2[[#This Row],[6M Return vs Nifty Z-Score]],Table2[6M Return vs Nifty Z-Score])</f>
        <v>404</v>
      </c>
      <c r="AU440">
        <f>_xlfn.RANK.AVG(Table2[[#This Row],[Sharpe Ratio Z-Score]],Table2[Sharpe Ratio Z-Score])</f>
        <v>457</v>
      </c>
      <c r="AV440">
        <f>(Table2[[#This Row],[Rank 1Y]]+Table2[[#This Row],[Rank 6M]]+Table2[[#This Row],[Rank Sharpe]])/3</f>
        <v>426.66666666666669</v>
      </c>
    </row>
    <row r="441" spans="1:48" x14ac:dyDescent="0.3">
      <c r="A441" t="s">
        <v>357</v>
      </c>
      <c r="B441" t="s">
        <v>358</v>
      </c>
      <c r="C441" t="s">
        <v>10299</v>
      </c>
      <c r="D441" t="s">
        <v>51</v>
      </c>
      <c r="E441">
        <v>68547.212325</v>
      </c>
      <c r="F441">
        <v>5790</v>
      </c>
      <c r="G441">
        <v>23.724199068588401</v>
      </c>
      <c r="H441">
        <f>(Table2[[#This Row],[1Y Return vs Nifty]]-AVERAGE(Table2[1Y Return vs Nifty]))/_xlfn.STDEV.P(Table2[1Y Return vs Nifty])</f>
        <v>-0.1504274414047872</v>
      </c>
      <c r="I441">
        <v>10.7845042058473</v>
      </c>
      <c r="J441">
        <f>(Table2[[#This Row],[1M Return vs Nifty]]-AVERAGE(Table2[1M Return vs Nifty]))/_xlfn.STDEV.P(Table2[1M Return vs Nifty])</f>
        <v>0.61920051570299528</v>
      </c>
      <c r="K441">
        <v>-5.3954503543721701</v>
      </c>
      <c r="L441">
        <f>(Table2[[#This Row],[6M Return vs Nifty]]-AVERAGE(Table2[6M Return vs Nifty]))/_xlfn.STDEV.P(Table2[6M Return vs Nifty])</f>
        <v>-0.45021291639728739</v>
      </c>
      <c r="M441">
        <v>-2.4716543228294299</v>
      </c>
      <c r="N441">
        <f>(Table2[[#This Row],[1W Return vs Nifty]]-AVERAGE(Table2[1W Return vs Nifty]))/_xlfn.STDEV.P(Table2[1W Return vs Nifty])</f>
        <v>-0.51272657717636971</v>
      </c>
      <c r="O441">
        <v>5538.66</v>
      </c>
      <c r="P441">
        <v>5341.9138158047899</v>
      </c>
      <c r="Q441">
        <v>4904.7407549765003</v>
      </c>
      <c r="R441">
        <v>72.626463952670207</v>
      </c>
      <c r="S441" s="2">
        <f>(Table2[[#This Row],[Close Price]]-Table2[[#This Row],[20D EMA]])/Table2[[#This Row],[20D EMA]]</f>
        <v>4.5379207245073744E-2</v>
      </c>
      <c r="T441" s="2">
        <f>(Table2[[#This Row],[Close Price]]-Table2[[#This Row],[50D EMA]])/Table2[[#This Row],[50D EMA]]</f>
        <v>8.3881208054964351E-2</v>
      </c>
      <c r="U441" s="2">
        <f>(Table2[[#This Row],[Close Price]]-Table2[[#This Row],[200D EMA]])/Table2[[#This Row],[200D EMA]]</f>
        <v>0.18049052727716314</v>
      </c>
      <c r="V441">
        <v>1.49373163510591</v>
      </c>
      <c r="W441">
        <v>5723.8</v>
      </c>
      <c r="X441">
        <v>5828.9</v>
      </c>
      <c r="Y441">
        <v>5677.35</v>
      </c>
      <c r="Z441">
        <v>5828.9</v>
      </c>
      <c r="AA441">
        <v>5164.75</v>
      </c>
      <c r="AB441">
        <v>5850</v>
      </c>
      <c r="AC441" s="2">
        <f>(Table2[[#This Row],[Close Price]]/Table2[[#This Row],[Day Low]])-1</f>
        <v>1.1565743037841969E-2</v>
      </c>
      <c r="AD441" s="2">
        <f>(Table2[[#This Row],[Day High]]/Table2[[#This Row],[Close Price]])-1</f>
        <v>6.718480138169225E-3</v>
      </c>
      <c r="AE441" s="2">
        <f>(Table2[[#This Row],[Close Price]]/Table2[[#This Row],[Current Week Low]])-1</f>
        <v>1.9842003751750381E-2</v>
      </c>
      <c r="AF441" s="2">
        <f>(Table2[[#This Row],[Current Week High]]/Table2[[#This Row],[Close Price]])-1</f>
        <v>6.718480138169225E-3</v>
      </c>
      <c r="AG441" s="2">
        <f>(Table2[[#This Row],[Close Price]]/Table2[[#This Row],[Current Month Low]])-1</f>
        <v>0.12106103877244778</v>
      </c>
      <c r="AH441" s="2">
        <f>(Table2[[#This Row],[Current Month High]]/Table2[[#This Row],[Close Price]])-1</f>
        <v>1.0362694300518172E-2</v>
      </c>
      <c r="AI441">
        <v>1.03626943005181</v>
      </c>
      <c r="AJ441">
        <v>67.972149695387301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</v>
      </c>
      <c r="AM441" t="s">
        <v>10341</v>
      </c>
      <c r="AN441">
        <v>9.33</v>
      </c>
      <c r="AO441" t="s">
        <v>10340</v>
      </c>
      <c r="AP441">
        <v>1.8435412545176999E-2</v>
      </c>
      <c r="AQ441">
        <f>(Table2[[#This Row],[Sharpe Ratio]]-AVERAGE(Table2[Sharpe Ratio]))/_xlfn.STDEV.P(Table2[Sharpe Ratio])</f>
        <v>-0.53597001237098107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-1.0301364316464299</v>
      </c>
      <c r="AS441">
        <f>_xlfn.RANK.AVG(Table2[[#This Row],[1Y Return vs Nifty Z-Score]],Table2[1Y Return vs Nifty Z-Score])</f>
        <v>335</v>
      </c>
      <c r="AT441">
        <f>_xlfn.RANK.AVG(Table2[[#This Row],[6M Return vs Nifty Z-Score]],Table2[6M Return vs Nifty Z-Score])</f>
        <v>464</v>
      </c>
      <c r="AU441">
        <f>_xlfn.RANK.AVG(Table2[[#This Row],[Sharpe Ratio Z-Score]],Table2[Sharpe Ratio Z-Score])</f>
        <v>482</v>
      </c>
      <c r="AV441">
        <f>(Table2[[#This Row],[Rank 1Y]]+Table2[[#This Row],[Rank 6M]]+Table2[[#This Row],[Rank Sharpe]])/3</f>
        <v>427</v>
      </c>
    </row>
    <row r="442" spans="1:48" x14ac:dyDescent="0.3">
      <c r="A442" t="s">
        <v>344</v>
      </c>
      <c r="B442" t="s">
        <v>345</v>
      </c>
      <c r="C442" t="s">
        <v>10303</v>
      </c>
      <c r="D442" t="s">
        <v>127</v>
      </c>
      <c r="E442">
        <v>74480</v>
      </c>
      <c r="F442">
        <v>934.8</v>
      </c>
      <c r="G442">
        <v>15.9812635162698</v>
      </c>
      <c r="H442">
        <f>(Table2[[#This Row],[1Y Return vs Nifty]]-AVERAGE(Table2[1Y Return vs Nifty]))/_xlfn.STDEV.P(Table2[1Y Return vs Nifty])</f>
        <v>-0.26823783854419347</v>
      </c>
      <c r="I442">
        <v>-6.0094208222916201</v>
      </c>
      <c r="J442">
        <f>(Table2[[#This Row],[1M Return vs Nifty]]-AVERAGE(Table2[1M Return vs Nifty]))/_xlfn.STDEV.P(Table2[1M Return vs Nifty])</f>
        <v>-0.83332388900129573</v>
      </c>
      <c r="K442">
        <v>-11.3332002238282</v>
      </c>
      <c r="L442">
        <f>(Table2[[#This Row],[6M Return vs Nifty]]-AVERAGE(Table2[6M Return vs Nifty]))/_xlfn.STDEV.P(Table2[6M Return vs Nifty])</f>
        <v>-0.65023532704396247</v>
      </c>
      <c r="M442">
        <v>-2.2173088664103999</v>
      </c>
      <c r="N442">
        <f>(Table2[[#This Row],[1W Return vs Nifty]]-AVERAGE(Table2[1W Return vs Nifty]))/_xlfn.STDEV.P(Table2[1W Return vs Nifty])</f>
        <v>-0.45931511491096721</v>
      </c>
      <c r="O442">
        <v>947.12</v>
      </c>
      <c r="P442">
        <v>973.96886922412705</v>
      </c>
      <c r="Q442">
        <v>924.97280917806597</v>
      </c>
      <c r="R442">
        <v>43.6241016502333</v>
      </c>
      <c r="S442" s="2">
        <f>(Table2[[#This Row],[Close Price]]-Table2[[#This Row],[20D EMA]])/Table2[[#This Row],[20D EMA]]</f>
        <v>-1.3007855393192045E-2</v>
      </c>
      <c r="T442" s="2">
        <f>(Table2[[#This Row],[Close Price]]-Table2[[#This Row],[50D EMA]])/Table2[[#This Row],[50D EMA]]</f>
        <v>-4.0215730155040159E-2</v>
      </c>
      <c r="U442" s="2">
        <f>(Table2[[#This Row],[Close Price]]-Table2[[#This Row],[200D EMA]])/Table2[[#This Row],[200D EMA]]</f>
        <v>1.0624302384268418E-2</v>
      </c>
      <c r="V442">
        <v>0.41129640783608201</v>
      </c>
      <c r="W442">
        <v>927.75</v>
      </c>
      <c r="X442">
        <v>938.7</v>
      </c>
      <c r="Y442">
        <v>925.15</v>
      </c>
      <c r="Z442">
        <v>942.4</v>
      </c>
      <c r="AA442">
        <v>906.3</v>
      </c>
      <c r="AB442">
        <v>995</v>
      </c>
      <c r="AC442" s="2">
        <f>(Table2[[#This Row],[Close Price]]/Table2[[#This Row],[Day Low]])-1</f>
        <v>7.5990299110750836E-3</v>
      </c>
      <c r="AD442" s="2">
        <f>(Table2[[#This Row],[Day High]]/Table2[[#This Row],[Close Price]])-1</f>
        <v>4.1720154043647373E-3</v>
      </c>
      <c r="AE442" s="2">
        <f>(Table2[[#This Row],[Close Price]]/Table2[[#This Row],[Current Week Low]])-1</f>
        <v>1.0430740960925222E-2</v>
      </c>
      <c r="AF442" s="2">
        <f>(Table2[[#This Row],[Current Week High]]/Table2[[#This Row],[Close Price]])-1</f>
        <v>8.1300813008129413E-3</v>
      </c>
      <c r="AG442" s="2">
        <f>(Table2[[#This Row],[Close Price]]/Table2[[#This Row],[Current Month Low]])-1</f>
        <v>3.1446540880503138E-2</v>
      </c>
      <c r="AH442" s="2">
        <f>(Table2[[#This Row],[Current Month High]]/Table2[[#This Row],[Close Price]])-1</f>
        <v>6.4398801882755707E-2</v>
      </c>
      <c r="AI442">
        <v>21.833547282841199</v>
      </c>
      <c r="AJ442">
        <v>47.0852017937219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-0.18</v>
      </c>
      <c r="AM442" t="s">
        <v>10339</v>
      </c>
      <c r="AN442">
        <v>-3.27</v>
      </c>
      <c r="AO442" t="s">
        <v>10339</v>
      </c>
      <c r="AP442">
        <v>5.3221852526627998E-2</v>
      </c>
      <c r="AQ442">
        <f>(Table2[[#This Row],[Sharpe Ratio]]-AVERAGE(Table2[Sharpe Ratio]))/_xlfn.STDEV.P(Table2[Sharpe Ratio])</f>
        <v>-0.13769091760856705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370</v>
      </c>
      <c r="AT442">
        <f>_xlfn.RANK.AVG(Table2[[#This Row],[6M Return vs Nifty Z-Score]],Table2[6M Return vs Nifty Z-Score])</f>
        <v>531</v>
      </c>
      <c r="AU442">
        <f>_xlfn.RANK.AVG(Table2[[#This Row],[Sharpe Ratio Z-Score]],Table2[Sharpe Ratio Z-Score])</f>
        <v>385</v>
      </c>
      <c r="AV442">
        <f>(Table2[[#This Row],[Rank 1Y]]+Table2[[#This Row],[Rank 6M]]+Table2[[#This Row],[Rank Sharpe]])/3</f>
        <v>428.66666666666669</v>
      </c>
    </row>
    <row r="443" spans="1:48" x14ac:dyDescent="0.3">
      <c r="A443" t="s">
        <v>1915</v>
      </c>
      <c r="B443" t="s">
        <v>1916</v>
      </c>
      <c r="C443" t="s">
        <v>10305</v>
      </c>
      <c r="D443" t="s">
        <v>556</v>
      </c>
      <c r="E443">
        <v>3617.57816</v>
      </c>
      <c r="F443">
        <v>852.35</v>
      </c>
      <c r="G443">
        <v>3.9541593849126699</v>
      </c>
      <c r="H443">
        <f>(Table2[[#This Row],[1Y Return vs Nifty]]-AVERAGE(Table2[1Y Return vs Nifty]))/_xlfn.STDEV.P(Table2[1Y Return vs Nifty])</f>
        <v>-0.45123276399309314</v>
      </c>
      <c r="I443">
        <v>-23.297389385029899</v>
      </c>
      <c r="J443">
        <f>(Table2[[#This Row],[1M Return vs Nifty]]-AVERAGE(Table2[1M Return vs Nifty]))/_xlfn.STDEV.P(Table2[1M Return vs Nifty])</f>
        <v>-2.3285786435070506</v>
      </c>
      <c r="K443">
        <v>-38.132116629580999</v>
      </c>
      <c r="L443">
        <f>(Table2[[#This Row],[6M Return vs Nifty]]-AVERAGE(Table2[6M Return vs Nifty]))/_xlfn.STDEV.P(Table2[6M Return vs Nifty])</f>
        <v>-1.5529988283782621</v>
      </c>
      <c r="M443">
        <v>-6.00986527665283</v>
      </c>
      <c r="N443">
        <f>(Table2[[#This Row],[1W Return vs Nifty]]-AVERAGE(Table2[1W Return vs Nifty]))/_xlfn.STDEV.P(Table2[1W Return vs Nifty])</f>
        <v>-1.2557358037136395</v>
      </c>
      <c r="O443">
        <v>937.08</v>
      </c>
      <c r="P443">
        <v>1026.5626215996899</v>
      </c>
      <c r="Q443">
        <v>993.27257501996598</v>
      </c>
      <c r="R443">
        <v>27.717325890843199</v>
      </c>
      <c r="S443" s="2">
        <f>(Table2[[#This Row],[Close Price]]-Table2[[#This Row],[20D EMA]])/Table2[[#This Row],[20D EMA]]</f>
        <v>-9.0419174456823334E-2</v>
      </c>
      <c r="T443" s="2">
        <f>(Table2[[#This Row],[Close Price]]-Table2[[#This Row],[50D EMA]])/Table2[[#This Row],[50D EMA]]</f>
        <v>-0.16970481676823068</v>
      </c>
      <c r="U443" s="2">
        <f>(Table2[[#This Row],[Close Price]]-Table2[[#This Row],[200D EMA]])/Table2[[#This Row],[200D EMA]]</f>
        <v>-0.14187704217760491</v>
      </c>
      <c r="V443">
        <v>2.0717478524934401</v>
      </c>
      <c r="W443">
        <v>834.05</v>
      </c>
      <c r="X443">
        <v>858</v>
      </c>
      <c r="Y443">
        <v>821.65</v>
      </c>
      <c r="Z443">
        <v>869</v>
      </c>
      <c r="AA443">
        <v>800</v>
      </c>
      <c r="AB443">
        <v>1205</v>
      </c>
      <c r="AC443" s="2">
        <f>(Table2[[#This Row],[Close Price]]/Table2[[#This Row],[Day Low]])-1</f>
        <v>2.1941130627660232E-2</v>
      </c>
      <c r="AD443" s="2">
        <f>(Table2[[#This Row],[Day High]]/Table2[[#This Row],[Close Price]])-1</f>
        <v>6.6287323282687716E-3</v>
      </c>
      <c r="AE443" s="2">
        <f>(Table2[[#This Row],[Close Price]]/Table2[[#This Row],[Current Week Low]])-1</f>
        <v>3.7363841051542668E-2</v>
      </c>
      <c r="AF443" s="2">
        <f>(Table2[[#This Row],[Current Week High]]/Table2[[#This Row],[Close Price]])-1</f>
        <v>1.9534228896580075E-2</v>
      </c>
      <c r="AG443" s="2">
        <f>(Table2[[#This Row],[Close Price]]/Table2[[#This Row],[Current Month Low]])-1</f>
        <v>6.5437500000000037E-2</v>
      </c>
      <c r="AH443" s="2">
        <f>(Table2[[#This Row],[Current Month High]]/Table2[[#This Row],[Close Price]])-1</f>
        <v>0.41373848771044752</v>
      </c>
      <c r="AI443">
        <v>75.391564498152107</v>
      </c>
      <c r="AJ443">
        <v>39.113758772645603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-0.27</v>
      </c>
      <c r="AM443" t="s">
        <v>10339</v>
      </c>
      <c r="AN443">
        <v>-25.05</v>
      </c>
      <c r="AO443" t="s">
        <v>10339</v>
      </c>
      <c r="AP443">
        <v>0.15484911776247601</v>
      </c>
      <c r="AQ443">
        <f>(Table2[[#This Row],[Sharpe Ratio]]-AVERAGE(Table2[Sharpe Ratio]))/_xlfn.STDEV.P(Table2[Sharpe Ratio])</f>
        <v>1.025866354216205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448</v>
      </c>
      <c r="AT443">
        <f>_xlfn.RANK.AVG(Table2[[#This Row],[6M Return vs Nifty Z-Score]],Table2[6M Return vs Nifty Z-Score])</f>
        <v>723</v>
      </c>
      <c r="AU443">
        <f>_xlfn.RANK.AVG(Table2[[#This Row],[Sharpe Ratio Z-Score]],Table2[Sharpe Ratio Z-Score])</f>
        <v>115</v>
      </c>
      <c r="AV443">
        <f>(Table2[[#This Row],[Rank 1Y]]+Table2[[#This Row],[Rank 6M]]+Table2[[#This Row],[Rank Sharpe]])/3</f>
        <v>428.66666666666669</v>
      </c>
    </row>
    <row r="444" spans="1:48" x14ac:dyDescent="0.3">
      <c r="A444" t="s">
        <v>206</v>
      </c>
      <c r="B444" t="s">
        <v>207</v>
      </c>
      <c r="C444" t="s">
        <v>10299</v>
      </c>
      <c r="D444" t="s">
        <v>208</v>
      </c>
      <c r="E444">
        <v>125384.7923627</v>
      </c>
      <c r="F444">
        <v>4900.8</v>
      </c>
      <c r="G444">
        <v>5.9862635264932198</v>
      </c>
      <c r="H444">
        <f>(Table2[[#This Row],[1Y Return vs Nifty]]-AVERAGE(Table2[1Y Return vs Nifty]))/_xlfn.STDEV.P(Table2[1Y Return vs Nifty])</f>
        <v>-0.42031387098015205</v>
      </c>
      <c r="I444">
        <v>5.3670189111726501</v>
      </c>
      <c r="J444">
        <f>(Table2[[#This Row],[1M Return vs Nifty]]-AVERAGE(Table2[1M Return vs Nifty]))/_xlfn.STDEV.P(Table2[1M Return vs Nifty])</f>
        <v>0.15063646117395221</v>
      </c>
      <c r="K444">
        <v>21.990822650703901</v>
      </c>
      <c r="L444">
        <f>(Table2[[#This Row],[6M Return vs Nifty]]-AVERAGE(Table2[6M Return vs Nifty]))/_xlfn.STDEV.P(Table2[6M Return vs Nifty])</f>
        <v>0.47233661255501913</v>
      </c>
      <c r="M444">
        <v>-4.5897703802370904</v>
      </c>
      <c r="N444">
        <f>(Table2[[#This Row],[1W Return vs Nifty]]-AVERAGE(Table2[1W Return vs Nifty]))/_xlfn.STDEV.P(Table2[1W Return vs Nifty])</f>
        <v>-0.9575219254667271</v>
      </c>
      <c r="O444">
        <v>4764.09</v>
      </c>
      <c r="P444">
        <v>4619.2731770318096</v>
      </c>
      <c r="Q444">
        <v>4114.3058456962999</v>
      </c>
      <c r="R444">
        <v>45.520930951370197</v>
      </c>
      <c r="S444" s="2">
        <f>(Table2[[#This Row],[Close Price]]-Table2[[#This Row],[20D EMA]])/Table2[[#This Row],[20D EMA]]</f>
        <v>2.8695931437063539E-2</v>
      </c>
      <c r="T444" s="2">
        <f>(Table2[[#This Row],[Close Price]]-Table2[[#This Row],[50D EMA]])/Table2[[#This Row],[50D EMA]]</f>
        <v>6.0946129873420969E-2</v>
      </c>
      <c r="U444" s="2">
        <f>(Table2[[#This Row],[Close Price]]-Table2[[#This Row],[200D EMA]])/Table2[[#This Row],[200D EMA]]</f>
        <v>0.19116083825571675</v>
      </c>
      <c r="V444">
        <v>0.82313427982370002</v>
      </c>
      <c r="W444">
        <v>4734.95</v>
      </c>
      <c r="X444">
        <v>4963.3500000000004</v>
      </c>
      <c r="Y444">
        <v>4615.55</v>
      </c>
      <c r="Z444">
        <v>4963.3500000000004</v>
      </c>
      <c r="AA444">
        <v>4615.55</v>
      </c>
      <c r="AB444">
        <v>5024.8500000000004</v>
      </c>
      <c r="AC444" s="2">
        <f>(Table2[[#This Row],[Close Price]]/Table2[[#This Row],[Day Low]])-1</f>
        <v>3.5026769026072158E-2</v>
      </c>
      <c r="AD444" s="2">
        <f>(Table2[[#This Row],[Day High]]/Table2[[#This Row],[Close Price]])-1</f>
        <v>1.2763222331048096E-2</v>
      </c>
      <c r="AE444" s="2">
        <f>(Table2[[#This Row],[Close Price]]/Table2[[#This Row],[Current Week Low]])-1</f>
        <v>6.1801952096716573E-2</v>
      </c>
      <c r="AF444" s="2">
        <f>(Table2[[#This Row],[Current Week High]]/Table2[[#This Row],[Close Price]])-1</f>
        <v>1.2763222331048096E-2</v>
      </c>
      <c r="AG444" s="2">
        <f>(Table2[[#This Row],[Close Price]]/Table2[[#This Row],[Current Month Low]])-1</f>
        <v>6.1801952096716573E-2</v>
      </c>
      <c r="AH444" s="2">
        <f>(Table2[[#This Row],[Current Month High]]/Table2[[#This Row],[Close Price]])-1</f>
        <v>2.5312193927522042E-2</v>
      </c>
      <c r="AI444">
        <v>2.5312193927522002</v>
      </c>
      <c r="AJ444">
        <v>48.7209055321214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-0.05</v>
      </c>
      <c r="AM444" t="s">
        <v>10339</v>
      </c>
      <c r="AN444">
        <v>-1.81</v>
      </c>
      <c r="AO444" t="s">
        <v>10339</v>
      </c>
      <c r="AP444">
        <v>-4.5418548568197999E-2</v>
      </c>
      <c r="AQ444">
        <f>(Table2[[#This Row],[Sharpe Ratio]]-AVERAGE(Table2[Sharpe Ratio]))/_xlfn.STDEV.P(Table2[Sharpe Ratio])</f>
        <v>-1.2670507968027942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-2.0219135195207021</v>
      </c>
      <c r="AS444">
        <f>_xlfn.RANK.AVG(Table2[[#This Row],[1Y Return vs Nifty Z-Score]],Table2[1Y Return vs Nifty Z-Score])</f>
        <v>436</v>
      </c>
      <c r="AT444">
        <f>_xlfn.RANK.AVG(Table2[[#This Row],[6M Return vs Nifty Z-Score]],Table2[6M Return vs Nifty Z-Score])</f>
        <v>197</v>
      </c>
      <c r="AU444">
        <f>_xlfn.RANK.AVG(Table2[[#This Row],[Sharpe Ratio Z-Score]],Table2[Sharpe Ratio Z-Score])</f>
        <v>656</v>
      </c>
      <c r="AV444">
        <f>(Table2[[#This Row],[Rank 1Y]]+Table2[[#This Row],[Rank 6M]]+Table2[[#This Row],[Rank Sharpe]])/3</f>
        <v>429.66666666666669</v>
      </c>
    </row>
    <row r="445" spans="1:48" x14ac:dyDescent="0.3">
      <c r="A445" t="s">
        <v>643</v>
      </c>
      <c r="B445" t="s">
        <v>644</v>
      </c>
      <c r="C445" t="s">
        <v>10300</v>
      </c>
      <c r="D445" t="s">
        <v>203</v>
      </c>
      <c r="E445">
        <v>28641.547472850001</v>
      </c>
      <c r="F445">
        <v>1347.95</v>
      </c>
      <c r="G445">
        <v>-21.380633861153701</v>
      </c>
      <c r="H445">
        <f>(Table2[[#This Row],[1Y Return vs Nifty]]-AVERAGE(Table2[1Y Return vs Nifty]))/_xlfn.STDEV.P(Table2[1Y Return vs Nifty])</f>
        <v>-0.83670698544261368</v>
      </c>
      <c r="I445">
        <v>-1.2972711560883801</v>
      </c>
      <c r="J445">
        <f>(Table2[[#This Row],[1M Return vs Nifty]]-AVERAGE(Table2[1M Return vs Nifty]))/_xlfn.STDEV.P(Table2[1M Return vs Nifty])</f>
        <v>-0.42576506178781703</v>
      </c>
      <c r="K445">
        <v>9.0168467981572196</v>
      </c>
      <c r="L445">
        <f>(Table2[[#This Row],[6M Return vs Nifty]]-AVERAGE(Table2[6M Return vs Nifty]))/_xlfn.STDEV.P(Table2[6M Return vs Nifty])</f>
        <v>3.5287901721418324E-2</v>
      </c>
      <c r="M445">
        <v>-1.62052112392215</v>
      </c>
      <c r="N445">
        <f>(Table2[[#This Row],[1W Return vs Nifty]]-AVERAGE(Table2[1W Return vs Nifty]))/_xlfn.STDEV.P(Table2[1W Return vs Nifty])</f>
        <v>-0.33399223147069118</v>
      </c>
      <c r="O445">
        <v>1365.39</v>
      </c>
      <c r="P445">
        <v>1340.3293906226399</v>
      </c>
      <c r="Q445">
        <v>1236.6869027698999</v>
      </c>
      <c r="R445">
        <v>49.379522935478597</v>
      </c>
      <c r="S445" s="2">
        <f>(Table2[[#This Row],[Close Price]]-Table2[[#This Row],[20D EMA]])/Table2[[#This Row],[20D EMA]]</f>
        <v>-1.2772907374449831E-2</v>
      </c>
      <c r="T445" s="2">
        <f>(Table2[[#This Row],[Close Price]]-Table2[[#This Row],[50D EMA]])/Table2[[#This Row],[50D EMA]]</f>
        <v>5.6856243179297886E-3</v>
      </c>
      <c r="U445" s="2">
        <f>(Table2[[#This Row],[Close Price]]-Table2[[#This Row],[200D EMA]])/Table2[[#This Row],[200D EMA]]</f>
        <v>8.9968687289317825E-2</v>
      </c>
      <c r="V445">
        <v>0.34750019597054399</v>
      </c>
      <c r="W445">
        <v>1327.7</v>
      </c>
      <c r="X445">
        <v>1362.7</v>
      </c>
      <c r="Y445">
        <v>1327.7</v>
      </c>
      <c r="Z445">
        <v>1374.85</v>
      </c>
      <c r="AA445">
        <v>1325.2</v>
      </c>
      <c r="AB445">
        <v>1450</v>
      </c>
      <c r="AC445" s="2">
        <f>(Table2[[#This Row],[Close Price]]/Table2[[#This Row],[Day Low]])-1</f>
        <v>1.5251939444151486E-2</v>
      </c>
      <c r="AD445" s="2">
        <f>(Table2[[#This Row],[Day High]]/Table2[[#This Row],[Close Price]])-1</f>
        <v>1.0942542379168474E-2</v>
      </c>
      <c r="AE445" s="2">
        <f>(Table2[[#This Row],[Close Price]]/Table2[[#This Row],[Current Week Low]])-1</f>
        <v>1.5251939444151486E-2</v>
      </c>
      <c r="AF445" s="2">
        <f>(Table2[[#This Row],[Current Week High]]/Table2[[#This Row],[Close Price]])-1</f>
        <v>1.9956229830483174E-2</v>
      </c>
      <c r="AG445" s="2">
        <f>(Table2[[#This Row],[Close Price]]/Table2[[#This Row],[Current Month Low]])-1</f>
        <v>1.716722004225768E-2</v>
      </c>
      <c r="AH445" s="2">
        <f>(Table2[[#This Row],[Current Month High]]/Table2[[#This Row],[Close Price]])-1</f>
        <v>7.5707555918246294E-2</v>
      </c>
      <c r="AI445">
        <v>11.721503023109101</v>
      </c>
      <c r="AJ445">
        <v>34.385125367628703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0.04</v>
      </c>
      <c r="AM445" t="s">
        <v>10340</v>
      </c>
      <c r="AN445">
        <v>-3.45</v>
      </c>
      <c r="AO445" t="s">
        <v>10339</v>
      </c>
      <c r="AP445">
        <v>5.5244284524370003E-2</v>
      </c>
      <c r="AQ445">
        <f>(Table2[[#This Row],[Sharpe Ratio]]-AVERAGE(Table2[Sharpe Ratio]))/_xlfn.STDEV.P(Table2[Sharpe Ratio])</f>
        <v>-0.11453556208185219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-1.6757119390615558</v>
      </c>
      <c r="AS445">
        <f>_xlfn.RANK.AVG(Table2[[#This Row],[1Y Return vs Nifty Z-Score]],Table2[1Y Return vs Nifty Z-Score])</f>
        <v>614</v>
      </c>
      <c r="AT445">
        <f>_xlfn.RANK.AVG(Table2[[#This Row],[6M Return vs Nifty Z-Score]],Table2[6M Return vs Nifty Z-Score])</f>
        <v>302</v>
      </c>
      <c r="AU445">
        <f>_xlfn.RANK.AVG(Table2[[#This Row],[Sharpe Ratio Z-Score]],Table2[Sharpe Ratio Z-Score])</f>
        <v>373</v>
      </c>
      <c r="AV445">
        <f>(Table2[[#This Row],[Rank 1Y]]+Table2[[#This Row],[Rank 6M]]+Table2[[#This Row],[Rank Sharpe]])/3</f>
        <v>429.66666666666669</v>
      </c>
    </row>
    <row r="446" spans="1:48" x14ac:dyDescent="0.3">
      <c r="A446" t="s">
        <v>767</v>
      </c>
      <c r="B446" t="s">
        <v>768</v>
      </c>
      <c r="C446" t="s">
        <v>10294</v>
      </c>
      <c r="D446" t="s">
        <v>288</v>
      </c>
      <c r="E446">
        <v>21280.793999360001</v>
      </c>
      <c r="F446">
        <v>2012.2</v>
      </c>
      <c r="G446">
        <v>2.7777506158728</v>
      </c>
      <c r="H446">
        <f>(Table2[[#This Row],[1Y Return vs Nifty]]-AVERAGE(Table2[1Y Return vs Nifty]))/_xlfn.STDEV.P(Table2[1Y Return vs Nifty])</f>
        <v>-0.46913207147697961</v>
      </c>
      <c r="I446">
        <v>4.7454944886378003</v>
      </c>
      <c r="J446">
        <f>(Table2[[#This Row],[1M Return vs Nifty]]-AVERAGE(Table2[1M Return vs Nifty]))/_xlfn.STDEV.P(Table2[1M Return vs Nifty])</f>
        <v>9.6880154036760244E-2</v>
      </c>
      <c r="K446">
        <v>-9.8774729942374098</v>
      </c>
      <c r="L446">
        <f>(Table2[[#This Row],[6M Return vs Nifty]]-AVERAGE(Table2[6M Return vs Nifty]))/_xlfn.STDEV.P(Table2[6M Return vs Nifty])</f>
        <v>-0.60119687373952391</v>
      </c>
      <c r="M446">
        <v>12.6405917258109</v>
      </c>
      <c r="N446">
        <f>(Table2[[#This Row],[1W Return vs Nifty]]-AVERAGE(Table2[1W Return vs Nifty]))/_xlfn.STDEV.P(Table2[1W Return vs Nifty])</f>
        <v>2.6607807106543833</v>
      </c>
      <c r="O446">
        <v>1795.7</v>
      </c>
      <c r="P446">
        <v>1807.61093118644</v>
      </c>
      <c r="Q446">
        <v>1822.41533870955</v>
      </c>
      <c r="R446">
        <v>81.604235406153194</v>
      </c>
      <c r="S446" s="2">
        <f>(Table2[[#This Row],[Close Price]]-Table2[[#This Row],[20D EMA]])/Table2[[#This Row],[20D EMA]]</f>
        <v>0.12056579606838558</v>
      </c>
      <c r="T446" s="2">
        <f>(Table2[[#This Row],[Close Price]]-Table2[[#This Row],[50D EMA]])/Table2[[#This Row],[50D EMA]]</f>
        <v>0.11318202677568252</v>
      </c>
      <c r="U446" s="2">
        <f>(Table2[[#This Row],[Close Price]]-Table2[[#This Row],[200D EMA]])/Table2[[#This Row],[200D EMA]]</f>
        <v>0.10413908249084222</v>
      </c>
      <c r="V446">
        <v>1.1702439379323299</v>
      </c>
      <c r="W446">
        <v>1952.55</v>
      </c>
      <c r="X446">
        <v>2049.9499999999998</v>
      </c>
      <c r="Y446">
        <v>1780.05</v>
      </c>
      <c r="Z446">
        <v>2049.9499999999998</v>
      </c>
      <c r="AA446">
        <v>1651.5</v>
      </c>
      <c r="AB446">
        <v>2049.9499999999998</v>
      </c>
      <c r="AC446" s="2">
        <f>(Table2[[#This Row],[Close Price]]/Table2[[#This Row],[Day Low]])-1</f>
        <v>3.0549793859312224E-2</v>
      </c>
      <c r="AD446" s="2">
        <f>(Table2[[#This Row],[Day High]]/Table2[[#This Row],[Close Price]])-1</f>
        <v>1.8760560580459051E-2</v>
      </c>
      <c r="AE446" s="2">
        <f>(Table2[[#This Row],[Close Price]]/Table2[[#This Row],[Current Week Low]])-1</f>
        <v>0.13041768489649175</v>
      </c>
      <c r="AF446" s="2">
        <f>(Table2[[#This Row],[Current Week High]]/Table2[[#This Row],[Close Price]])-1</f>
        <v>1.8760560580459051E-2</v>
      </c>
      <c r="AG446" s="2">
        <f>(Table2[[#This Row],[Close Price]]/Table2[[#This Row],[Current Month Low]])-1</f>
        <v>0.21840750832576439</v>
      </c>
      <c r="AH446" s="2">
        <f>(Table2[[#This Row],[Current Month High]]/Table2[[#This Row],[Close Price]])-1</f>
        <v>1.8760560580459051E-2</v>
      </c>
      <c r="AI446">
        <v>22.2020673889275</v>
      </c>
      <c r="AJ446">
        <v>31.237567259090099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</v>
      </c>
      <c r="AM446" t="s">
        <v>10339</v>
      </c>
      <c r="AN446">
        <v>13.68</v>
      </c>
      <c r="AO446" t="s">
        <v>10340</v>
      </c>
      <c r="AP446">
        <v>7.5673313833132E-2</v>
      </c>
      <c r="AQ446">
        <f>(Table2[[#This Row],[Sharpe Ratio]]-AVERAGE(Table2[Sharpe Ratio]))/_xlfn.STDEV.P(Table2[Sharpe Ratio])</f>
        <v>0.11936176412649552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460</v>
      </c>
      <c r="AT446">
        <f>_xlfn.RANK.AVG(Table2[[#This Row],[6M Return vs Nifty Z-Score]],Table2[6M Return vs Nifty Z-Score])</f>
        <v>517</v>
      </c>
      <c r="AU446">
        <f>_xlfn.RANK.AVG(Table2[[#This Row],[Sharpe Ratio Z-Score]],Table2[Sharpe Ratio Z-Score])</f>
        <v>313</v>
      </c>
      <c r="AV446">
        <f>(Table2[[#This Row],[Rank 1Y]]+Table2[[#This Row],[Rank 6M]]+Table2[[#This Row],[Rank Sharpe]])/3</f>
        <v>430</v>
      </c>
    </row>
    <row r="447" spans="1:48" x14ac:dyDescent="0.3">
      <c r="A447" t="s">
        <v>1362</v>
      </c>
      <c r="B447" t="s">
        <v>1363</v>
      </c>
      <c r="C447" t="s">
        <v>10299</v>
      </c>
      <c r="D447" t="s">
        <v>51</v>
      </c>
      <c r="E447">
        <v>8158.9462648750005</v>
      </c>
      <c r="F447">
        <v>479.15</v>
      </c>
      <c r="G447">
        <v>-11.818886121145701</v>
      </c>
      <c r="H447">
        <f>(Table2[[#This Row],[1Y Return vs Nifty]]-AVERAGE(Table2[1Y Return vs Nifty]))/_xlfn.STDEV.P(Table2[1Y Return vs Nifty])</f>
        <v>-0.69122297734443927</v>
      </c>
      <c r="I447">
        <v>12.484874360033499</v>
      </c>
      <c r="J447">
        <f>(Table2[[#This Row],[1M Return vs Nifty]]-AVERAGE(Table2[1M Return vs Nifty]))/_xlfn.STDEV.P(Table2[1M Return vs Nifty])</f>
        <v>0.76626733551122661</v>
      </c>
      <c r="K447">
        <v>25.316673463288101</v>
      </c>
      <c r="L447">
        <f>(Table2[[#This Row],[6M Return vs Nifty]]-AVERAGE(Table2[6M Return vs Nifty]))/_xlfn.STDEV.P(Table2[6M Return vs Nifty])</f>
        <v>0.58437310981576329</v>
      </c>
      <c r="M447">
        <v>-1.6828458594437199</v>
      </c>
      <c r="N447">
        <f>(Table2[[#This Row],[1W Return vs Nifty]]-AVERAGE(Table2[1W Return vs Nifty]))/_xlfn.STDEV.P(Table2[1W Return vs Nifty])</f>
        <v>-0.3470801604094621</v>
      </c>
      <c r="O447">
        <v>466.21</v>
      </c>
      <c r="P447">
        <v>441.89066619744398</v>
      </c>
      <c r="Q447">
        <v>386.53703358208901</v>
      </c>
      <c r="R447">
        <v>50.733011536647403</v>
      </c>
      <c r="S447" s="2">
        <f>(Table2[[#This Row],[Close Price]]-Table2[[#This Row],[20D EMA]])/Table2[[#This Row],[20D EMA]]</f>
        <v>2.7755732395272514E-2</v>
      </c>
      <c r="T447" s="2">
        <f>(Table2[[#This Row],[Close Price]]-Table2[[#This Row],[50D EMA]])/Table2[[#This Row],[50D EMA]]</f>
        <v>8.4317992328690458E-2</v>
      </c>
      <c r="U447" s="2">
        <f>(Table2[[#This Row],[Close Price]]-Table2[[#This Row],[200D EMA]])/Table2[[#This Row],[200D EMA]]</f>
        <v>0.23959661913802813</v>
      </c>
      <c r="V447">
        <v>1.0287896415210001</v>
      </c>
      <c r="W447">
        <v>468.5</v>
      </c>
      <c r="X447">
        <v>481</v>
      </c>
      <c r="Y447">
        <v>460</v>
      </c>
      <c r="Z447">
        <v>482.6</v>
      </c>
      <c r="AA447">
        <v>453.15</v>
      </c>
      <c r="AB447">
        <v>538.5</v>
      </c>
      <c r="AC447" s="2">
        <f>(Table2[[#This Row],[Close Price]]/Table2[[#This Row],[Day Low]])-1</f>
        <v>2.2732123799359627E-2</v>
      </c>
      <c r="AD447" s="2">
        <f>(Table2[[#This Row],[Day High]]/Table2[[#This Row],[Close Price]])-1</f>
        <v>3.8610038610038533E-3</v>
      </c>
      <c r="AE447" s="2">
        <f>(Table2[[#This Row],[Close Price]]/Table2[[#This Row],[Current Week Low]])-1</f>
        <v>4.1630434782608638E-2</v>
      </c>
      <c r="AF447" s="2">
        <f>(Table2[[#This Row],[Current Week High]]/Table2[[#This Row],[Close Price]])-1</f>
        <v>7.2002504434938164E-3</v>
      </c>
      <c r="AG447" s="2">
        <f>(Table2[[#This Row],[Close Price]]/Table2[[#This Row],[Current Month Low]])-1</f>
        <v>5.7376144764426762E-2</v>
      </c>
      <c r="AH447" s="2">
        <f>(Table2[[#This Row],[Current Month High]]/Table2[[#This Row],[Close Price]])-1</f>
        <v>0.12386517791923213</v>
      </c>
      <c r="AI447">
        <v>12.3865177919232</v>
      </c>
      <c r="AJ447">
        <v>49.968701095461597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0.04</v>
      </c>
      <c r="AM447" t="s">
        <v>10340</v>
      </c>
      <c r="AN447">
        <v>-5.58</v>
      </c>
      <c r="AO447" t="s">
        <v>10339</v>
      </c>
      <c r="AQ447">
        <f>(Table2[[#This Row],[Sharpe Ratio]]-AVERAGE(Table2[Sharpe Ratio]))/_xlfn.STDEV.P(Table2[Sharpe Ratio])</f>
        <v>-0.74704189624239536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-0.43470458866930684</v>
      </c>
      <c r="AS447">
        <f>_xlfn.RANK.AVG(Table2[[#This Row],[1Y Return vs Nifty Z-Score]],Table2[1Y Return vs Nifty Z-Score])</f>
        <v>567</v>
      </c>
      <c r="AT447">
        <f>_xlfn.RANK.AVG(Table2[[#This Row],[6M Return vs Nifty Z-Score]],Table2[6M Return vs Nifty Z-Score])</f>
        <v>174</v>
      </c>
      <c r="AU447">
        <f>_xlfn.RANK.AVG(Table2[[#This Row],[Sharpe Ratio Z-Score]],Table2[Sharpe Ratio Z-Score])</f>
        <v>549.5</v>
      </c>
      <c r="AV447">
        <f>(Table2[[#This Row],[Rank 1Y]]+Table2[[#This Row],[Rank 6M]]+Table2[[#This Row],[Rank Sharpe]])/3</f>
        <v>430.16666666666669</v>
      </c>
    </row>
    <row r="448" spans="1:48" x14ac:dyDescent="0.3">
      <c r="A448" t="s">
        <v>498</v>
      </c>
      <c r="B448" t="s">
        <v>499</v>
      </c>
      <c r="C448" t="s">
        <v>10299</v>
      </c>
      <c r="D448" t="s">
        <v>500</v>
      </c>
      <c r="E448">
        <v>41514.769620250001</v>
      </c>
      <c r="F448">
        <v>355</v>
      </c>
      <c r="G448">
        <v>9.1043262714121909</v>
      </c>
      <c r="H448">
        <f>(Table2[[#This Row],[1Y Return vs Nifty]]-AVERAGE(Table2[1Y Return vs Nifty]))/_xlfn.STDEV.P(Table2[1Y Return vs Nifty])</f>
        <v>-0.37287188882720851</v>
      </c>
      <c r="I448">
        <v>3.4987348647994301</v>
      </c>
      <c r="J448">
        <f>(Table2[[#This Row],[1M Return vs Nifty]]-AVERAGE(Table2[1M Return vs Nifty]))/_xlfn.STDEV.P(Table2[1M Return vs Nifty])</f>
        <v>-1.0953409432819044E-2</v>
      </c>
      <c r="K448">
        <v>17.251257830501299</v>
      </c>
      <c r="L448">
        <f>(Table2[[#This Row],[6M Return vs Nifty]]-AVERAGE(Table2[6M Return vs Nifty]))/_xlfn.STDEV.P(Table2[6M Return vs Nifty])</f>
        <v>0.31267694321971418</v>
      </c>
      <c r="M448">
        <v>0.28324393214979299</v>
      </c>
      <c r="N448">
        <f>(Table2[[#This Row],[1W Return vs Nifty]]-AVERAGE(Table2[1W Return vs Nifty]))/_xlfn.STDEV.P(Table2[1W Return vs Nifty])</f>
        <v>6.5790319734224195E-2</v>
      </c>
      <c r="O448">
        <v>345.37</v>
      </c>
      <c r="P448">
        <v>340.83597213257099</v>
      </c>
      <c r="Q448">
        <v>303.32908656492401</v>
      </c>
      <c r="R448">
        <v>54.747161472831003</v>
      </c>
      <c r="S448" s="2">
        <f>(Table2[[#This Row],[Close Price]]-Table2[[#This Row],[20D EMA]])/Table2[[#This Row],[20D EMA]]</f>
        <v>2.7883139821061456E-2</v>
      </c>
      <c r="T448" s="2">
        <f>(Table2[[#This Row],[Close Price]]-Table2[[#This Row],[50D EMA]])/Table2[[#This Row],[50D EMA]]</f>
        <v>4.1556728237358107E-2</v>
      </c>
      <c r="U448" s="2">
        <f>(Table2[[#This Row],[Close Price]]-Table2[[#This Row],[200D EMA]])/Table2[[#This Row],[200D EMA]]</f>
        <v>0.1703460555670003</v>
      </c>
      <c r="V448">
        <v>0.68829259064568404</v>
      </c>
      <c r="W448">
        <v>345.55</v>
      </c>
      <c r="X448">
        <v>356.45</v>
      </c>
      <c r="Y448">
        <v>340.65</v>
      </c>
      <c r="Z448">
        <v>356.45</v>
      </c>
      <c r="AA448">
        <v>323.35000000000002</v>
      </c>
      <c r="AB448">
        <v>370.45</v>
      </c>
      <c r="AC448" s="2">
        <f>(Table2[[#This Row],[Close Price]]/Table2[[#This Row],[Day Low]])-1</f>
        <v>2.7347706554767814E-2</v>
      </c>
      <c r="AD448" s="2">
        <f>(Table2[[#This Row],[Day High]]/Table2[[#This Row],[Close Price]])-1</f>
        <v>4.0845070422534935E-3</v>
      </c>
      <c r="AE448" s="2">
        <f>(Table2[[#This Row],[Close Price]]/Table2[[#This Row],[Current Week Low]])-1</f>
        <v>4.2125348598267998E-2</v>
      </c>
      <c r="AF448" s="2">
        <f>(Table2[[#This Row],[Current Week High]]/Table2[[#This Row],[Close Price]])-1</f>
        <v>4.0845070422534935E-3</v>
      </c>
      <c r="AG448" s="2">
        <f>(Table2[[#This Row],[Close Price]]/Table2[[#This Row],[Current Month Low]])-1</f>
        <v>9.78815524972938E-2</v>
      </c>
      <c r="AH448" s="2">
        <f>(Table2[[#This Row],[Current Month High]]/Table2[[#This Row],[Close Price]])-1</f>
        <v>4.35211267605633E-2</v>
      </c>
      <c r="AI448">
        <v>6.1408450704225404</v>
      </c>
      <c r="AJ448">
        <v>63.218390804597703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-0.04</v>
      </c>
      <c r="AM448" t="s">
        <v>10339</v>
      </c>
      <c r="AN448">
        <v>-0.31</v>
      </c>
      <c r="AO448" t="s">
        <v>10339</v>
      </c>
      <c r="AP448">
        <v>-3.4157230087698998E-2</v>
      </c>
      <c r="AQ448">
        <f>(Table2[[#This Row],[Sharpe Ratio]]-AVERAGE(Table2[Sharpe Ratio]))/_xlfn.STDEV.P(Table2[Sharpe Ratio])</f>
        <v>-1.1381170015470572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-1.1434750368531463</v>
      </c>
      <c r="AS448">
        <f>_xlfn.RANK.AVG(Table2[[#This Row],[1Y Return vs Nifty Z-Score]],Table2[1Y Return vs Nifty Z-Score])</f>
        <v>416</v>
      </c>
      <c r="AT448">
        <f>_xlfn.RANK.AVG(Table2[[#This Row],[6M Return vs Nifty Z-Score]],Table2[6M Return vs Nifty Z-Score])</f>
        <v>232</v>
      </c>
      <c r="AU448">
        <f>_xlfn.RANK.AVG(Table2[[#This Row],[Sharpe Ratio Z-Score]],Table2[Sharpe Ratio Z-Score])</f>
        <v>643</v>
      </c>
      <c r="AV448">
        <f>(Table2[[#This Row],[Rank 1Y]]+Table2[[#This Row],[Rank 6M]]+Table2[[#This Row],[Rank Sharpe]])/3</f>
        <v>430.33333333333331</v>
      </c>
    </row>
    <row r="449" spans="1:48" x14ac:dyDescent="0.3">
      <c r="A449" t="s">
        <v>524</v>
      </c>
      <c r="B449" t="s">
        <v>525</v>
      </c>
      <c r="C449" t="s">
        <v>10310</v>
      </c>
      <c r="D449" t="s">
        <v>526</v>
      </c>
      <c r="E449">
        <v>39738.435630599997</v>
      </c>
      <c r="F449">
        <v>36043.9</v>
      </c>
      <c r="G449">
        <v>-3.5806715826545998</v>
      </c>
      <c r="H449">
        <f>(Table2[[#This Row],[1Y Return vs Nifty]]-AVERAGE(Table2[1Y Return vs Nifty]))/_xlfn.STDEV.P(Table2[1Y Return vs Nifty])</f>
        <v>-0.56587680599362145</v>
      </c>
      <c r="I449">
        <v>-6.5282858416715701</v>
      </c>
      <c r="J449">
        <f>(Table2[[#This Row],[1M Return vs Nifty]]-AVERAGE(Table2[1M Return vs Nifty]))/_xlfn.STDEV.P(Table2[1M Return vs Nifty])</f>
        <v>-0.87820107537279291</v>
      </c>
      <c r="K449">
        <v>3.9251758849740099</v>
      </c>
      <c r="L449">
        <f>(Table2[[#This Row],[6M Return vs Nifty]]-AVERAGE(Table2[6M Return vs Nifty]))/_xlfn.STDEV.P(Table2[6M Return vs Nifty])</f>
        <v>-0.13623301321529752</v>
      </c>
      <c r="M449">
        <v>-8.5258673569764305</v>
      </c>
      <c r="N449">
        <f>(Table2[[#This Row],[1W Return vs Nifty]]-AVERAGE(Table2[1W Return vs Nifty]))/_xlfn.STDEV.P(Table2[1W Return vs Nifty])</f>
        <v>-1.7840855217108966</v>
      </c>
      <c r="O449">
        <v>37123.65</v>
      </c>
      <c r="P449">
        <v>36797.094856164797</v>
      </c>
      <c r="Q449">
        <v>33329.507915712296</v>
      </c>
      <c r="R449">
        <v>20.345890746412</v>
      </c>
      <c r="S449" s="2">
        <f>(Table2[[#This Row],[Close Price]]-Table2[[#This Row],[20D EMA]])/Table2[[#This Row],[20D EMA]]</f>
        <v>-2.9085232729001591E-2</v>
      </c>
      <c r="T449" s="2">
        <f>(Table2[[#This Row],[Close Price]]-Table2[[#This Row],[50D EMA]])/Table2[[#This Row],[50D EMA]]</f>
        <v>-2.0468867423065293E-2</v>
      </c>
      <c r="U449" s="2">
        <f>(Table2[[#This Row],[Close Price]]-Table2[[#This Row],[200D EMA]])/Table2[[#This Row],[200D EMA]]</f>
        <v>8.14411089162249E-2</v>
      </c>
      <c r="V449">
        <v>0.411720418632325</v>
      </c>
      <c r="W449">
        <v>35207.25</v>
      </c>
      <c r="X449">
        <v>36098.949999999997</v>
      </c>
      <c r="Y449">
        <v>35036</v>
      </c>
      <c r="Z449">
        <v>36360</v>
      </c>
      <c r="AA449">
        <v>35036</v>
      </c>
      <c r="AB449">
        <v>39949</v>
      </c>
      <c r="AC449" s="2">
        <f>(Table2[[#This Row],[Close Price]]/Table2[[#This Row],[Day Low]])-1</f>
        <v>2.3763571423499386E-2</v>
      </c>
      <c r="AD449" s="2">
        <f>(Table2[[#This Row],[Day High]]/Table2[[#This Row],[Close Price]])-1</f>
        <v>1.5273042040400142E-3</v>
      </c>
      <c r="AE449" s="2">
        <f>(Table2[[#This Row],[Close Price]]/Table2[[#This Row],[Current Week Low]])-1</f>
        <v>2.8767553373672872E-2</v>
      </c>
      <c r="AF449" s="2">
        <f>(Table2[[#This Row],[Current Week High]]/Table2[[#This Row],[Close Price]])-1</f>
        <v>8.7698611970401519E-3</v>
      </c>
      <c r="AG449" s="2">
        <f>(Table2[[#This Row],[Close Price]]/Table2[[#This Row],[Current Month Low]])-1</f>
        <v>2.8767553373672872E-2</v>
      </c>
      <c r="AH449" s="2">
        <f>(Table2[[#This Row],[Current Month High]]/Table2[[#This Row],[Close Price]])-1</f>
        <v>0.10834288187460284</v>
      </c>
      <c r="AI449">
        <v>13.352051248616201</v>
      </c>
      <c r="AJ449">
        <v>26.474484147661499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</v>
      </c>
      <c r="AM449">
        <v>0</v>
      </c>
      <c r="AN449">
        <v>-8.5500000000000007</v>
      </c>
      <c r="AO449" t="s">
        <v>10339</v>
      </c>
      <c r="AP449">
        <v>3.7586173217751997E-2</v>
      </c>
      <c r="AQ449">
        <f>(Table2[[#This Row],[Sharpe Ratio]]-AVERAGE(Table2[Sharpe Ratio]))/_xlfn.STDEV.P(Table2[Sharpe Ratio])</f>
        <v>-0.31670791976386459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-3.6811043360564728</v>
      </c>
      <c r="AS449">
        <f>_xlfn.RANK.AVG(Table2[[#This Row],[1Y Return vs Nifty Z-Score]],Table2[1Y Return vs Nifty Z-Score])</f>
        <v>507</v>
      </c>
      <c r="AT449">
        <f>_xlfn.RANK.AVG(Table2[[#This Row],[6M Return vs Nifty Z-Score]],Table2[6M Return vs Nifty Z-Score])</f>
        <v>356</v>
      </c>
      <c r="AU449">
        <f>_xlfn.RANK.AVG(Table2[[#This Row],[Sharpe Ratio Z-Score]],Table2[Sharpe Ratio Z-Score])</f>
        <v>428</v>
      </c>
      <c r="AV449">
        <f>(Table2[[#This Row],[Rank 1Y]]+Table2[[#This Row],[Rank 6M]]+Table2[[#This Row],[Rank Sharpe]])/3</f>
        <v>430.33333333333331</v>
      </c>
    </row>
    <row r="450" spans="1:48" x14ac:dyDescent="0.3">
      <c r="A450" t="s">
        <v>64</v>
      </c>
      <c r="B450" t="s">
        <v>65</v>
      </c>
      <c r="C450" t="s">
        <v>10300</v>
      </c>
      <c r="D450" t="s">
        <v>60</v>
      </c>
      <c r="E450">
        <v>384041.17212812998</v>
      </c>
      <c r="F450">
        <v>12220.95</v>
      </c>
      <c r="G450">
        <v>1.7520959612936799</v>
      </c>
      <c r="H450">
        <f>(Table2[[#This Row],[1Y Return vs Nifty]]-AVERAGE(Table2[1Y Return vs Nifty]))/_xlfn.STDEV.P(Table2[1Y Return vs Nifty])</f>
        <v>-0.4847376233206423</v>
      </c>
      <c r="I450">
        <v>-2.9815212110559899</v>
      </c>
      <c r="J450">
        <f>(Table2[[#This Row],[1M Return vs Nifty]]-AVERAGE(Table2[1M Return vs Nifty]))/_xlfn.STDEV.P(Table2[1M Return vs Nifty])</f>
        <v>-0.57143763710096906</v>
      </c>
      <c r="K450">
        <v>-5.7251425108614598</v>
      </c>
      <c r="L450">
        <f>(Table2[[#This Row],[6M Return vs Nifty]]-AVERAGE(Table2[6M Return vs Nifty]))/_xlfn.STDEV.P(Table2[6M Return vs Nifty])</f>
        <v>-0.46131911341840404</v>
      </c>
      <c r="M450">
        <v>-2.5950766897639901</v>
      </c>
      <c r="N450">
        <f>(Table2[[#This Row],[1W Return vs Nifty]]-AVERAGE(Table2[1W Return vs Nifty]))/_xlfn.STDEV.P(Table2[1W Return vs Nifty])</f>
        <v>-0.53864474841891563</v>
      </c>
      <c r="O450">
        <v>12358.43</v>
      </c>
      <c r="P450">
        <v>12422.685813890301</v>
      </c>
      <c r="Q450">
        <v>11712.4000338358</v>
      </c>
      <c r="R450">
        <v>42.261191781445604</v>
      </c>
      <c r="S450" s="2">
        <f>(Table2[[#This Row],[Close Price]]-Table2[[#This Row],[20D EMA]])/Table2[[#This Row],[20D EMA]]</f>
        <v>-1.1124390395867401E-2</v>
      </c>
      <c r="T450" s="2">
        <f>(Table2[[#This Row],[Close Price]]-Table2[[#This Row],[50D EMA]])/Table2[[#This Row],[50D EMA]]</f>
        <v>-1.6239307418105284E-2</v>
      </c>
      <c r="U450" s="2">
        <f>(Table2[[#This Row],[Close Price]]-Table2[[#This Row],[200D EMA]])/Table2[[#This Row],[200D EMA]]</f>
        <v>4.3419791391606954E-2</v>
      </c>
      <c r="V450">
        <v>0.63337110826389398</v>
      </c>
      <c r="W450">
        <v>12177.05</v>
      </c>
      <c r="X450">
        <v>12248.95</v>
      </c>
      <c r="Y450">
        <v>12126.8</v>
      </c>
      <c r="Z450">
        <v>12310</v>
      </c>
      <c r="AA450">
        <v>12027.65</v>
      </c>
      <c r="AB450">
        <v>13680</v>
      </c>
      <c r="AC450" s="2">
        <f>(Table2[[#This Row],[Close Price]]/Table2[[#This Row],[Day Low]])-1</f>
        <v>3.6051424606124982E-3</v>
      </c>
      <c r="AD450" s="2">
        <f>(Table2[[#This Row],[Day High]]/Table2[[#This Row],[Close Price]])-1</f>
        <v>2.2911475785434288E-3</v>
      </c>
      <c r="AE450" s="2">
        <f>(Table2[[#This Row],[Close Price]]/Table2[[#This Row],[Current Week Low]])-1</f>
        <v>7.7637958900946824E-3</v>
      </c>
      <c r="AF450" s="2">
        <f>(Table2[[#This Row],[Current Week High]]/Table2[[#This Row],[Close Price]])-1</f>
        <v>7.2866675667602188E-3</v>
      </c>
      <c r="AG450" s="2">
        <f>(Table2[[#This Row],[Close Price]]/Table2[[#This Row],[Current Month Low]])-1</f>
        <v>1.6071302374113028E-2</v>
      </c>
      <c r="AH450" s="2">
        <f>(Table2[[#This Row],[Current Month High]]/Table2[[#This Row],[Close Price]])-1</f>
        <v>0.11938924551691965</v>
      </c>
      <c r="AI450">
        <v>11.938924551691899</v>
      </c>
      <c r="AJ450">
        <v>29.876085316216201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</v>
      </c>
      <c r="AM450" t="s">
        <v>10339</v>
      </c>
      <c r="AN450">
        <v>-3.97</v>
      </c>
      <c r="AO450" t="s">
        <v>10339</v>
      </c>
      <c r="AP450">
        <v>6.4849651286751006E-2</v>
      </c>
      <c r="AQ450">
        <f>(Table2[[#This Row],[Sharpe Ratio]]-AVERAGE(Table2[Sharpe Ratio]))/_xlfn.STDEV.P(Table2[Sharpe Ratio])</f>
        <v>-4.5611933041905337E-3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471</v>
      </c>
      <c r="AT450">
        <f>_xlfn.RANK.AVG(Table2[[#This Row],[6M Return vs Nifty Z-Score]],Table2[6M Return vs Nifty Z-Score])</f>
        <v>466</v>
      </c>
      <c r="AU450">
        <f>_xlfn.RANK.AVG(Table2[[#This Row],[Sharpe Ratio Z-Score]],Table2[Sharpe Ratio Z-Score])</f>
        <v>355</v>
      </c>
      <c r="AV450">
        <f>(Table2[[#This Row],[Rank 1Y]]+Table2[[#This Row],[Rank 6M]]+Table2[[#This Row],[Rank Sharpe]])/3</f>
        <v>430.66666666666669</v>
      </c>
    </row>
    <row r="451" spans="1:48" x14ac:dyDescent="0.3">
      <c r="A451" t="s">
        <v>1031</v>
      </c>
      <c r="B451" t="s">
        <v>1032</v>
      </c>
      <c r="C451" t="s">
        <v>10300</v>
      </c>
      <c r="D451" t="s">
        <v>221</v>
      </c>
      <c r="E451">
        <v>13087.363110965</v>
      </c>
      <c r="F451">
        <v>1598.05</v>
      </c>
      <c r="G451">
        <v>2.3048995251232798</v>
      </c>
      <c r="H451">
        <f>(Table2[[#This Row],[1Y Return vs Nifty]]-AVERAGE(Table2[1Y Return vs Nifty]))/_xlfn.STDEV.P(Table2[1Y Return vs Nifty])</f>
        <v>-0.47632660053028181</v>
      </c>
      <c r="I451">
        <v>-9.3483457856004293</v>
      </c>
      <c r="J451">
        <f>(Table2[[#This Row],[1M Return vs Nifty]]-AVERAGE(Table2[1M Return vs Nifty]))/_xlfn.STDEV.P(Table2[1M Return vs Nifty])</f>
        <v>-1.1221110537978674</v>
      </c>
      <c r="K451">
        <v>-34.835208431363903</v>
      </c>
      <c r="L451">
        <f>(Table2[[#This Row],[6M Return vs Nifty]]-AVERAGE(Table2[6M Return vs Nifty]))/_xlfn.STDEV.P(Table2[6M Return vs Nifty])</f>
        <v>-1.4419373084445191</v>
      </c>
      <c r="M451">
        <v>-7.1129019818042796</v>
      </c>
      <c r="N451">
        <f>(Table2[[#This Row],[1W Return vs Nifty]]-AVERAGE(Table2[1W Return vs Nifty]))/_xlfn.STDEV.P(Table2[1W Return vs Nifty])</f>
        <v>-1.4873688125513886</v>
      </c>
      <c r="O451">
        <v>1640.2</v>
      </c>
      <c r="P451">
        <v>1696.4510042757199</v>
      </c>
      <c r="Q451">
        <v>1605.5402750589401</v>
      </c>
      <c r="R451">
        <v>41.1074084584437</v>
      </c>
      <c r="S451" s="2">
        <f>(Table2[[#This Row],[Close Price]]-Table2[[#This Row],[20D EMA]])/Table2[[#This Row],[20D EMA]]</f>
        <v>-2.5698085599317213E-2</v>
      </c>
      <c r="T451" s="2">
        <f>(Table2[[#This Row],[Close Price]]-Table2[[#This Row],[50D EMA]])/Table2[[#This Row],[50D EMA]]</f>
        <v>-5.8004035499823428E-2</v>
      </c>
      <c r="U451" s="2">
        <f>(Table2[[#This Row],[Close Price]]-Table2[[#This Row],[200D EMA]])/Table2[[#This Row],[200D EMA]]</f>
        <v>-4.6652676206862332E-3</v>
      </c>
      <c r="V451">
        <v>1.2177705094979201</v>
      </c>
      <c r="W451">
        <v>1580.05</v>
      </c>
      <c r="X451">
        <v>1609.4</v>
      </c>
      <c r="Y451">
        <v>1580.05</v>
      </c>
      <c r="Z451">
        <v>1639.95</v>
      </c>
      <c r="AA451">
        <v>1527.55</v>
      </c>
      <c r="AB451">
        <v>1742</v>
      </c>
      <c r="AC451" s="2">
        <f>(Table2[[#This Row],[Close Price]]/Table2[[#This Row],[Day Low]])-1</f>
        <v>1.1392044555551983E-2</v>
      </c>
      <c r="AD451" s="2">
        <f>(Table2[[#This Row],[Day High]]/Table2[[#This Row],[Close Price]])-1</f>
        <v>7.1024060573825487E-3</v>
      </c>
      <c r="AE451" s="2">
        <f>(Table2[[#This Row],[Close Price]]/Table2[[#This Row],[Current Week Low]])-1</f>
        <v>1.1392044555551983E-2</v>
      </c>
      <c r="AF451" s="2">
        <f>(Table2[[#This Row],[Current Week High]]/Table2[[#This Row],[Close Price]])-1</f>
        <v>2.6219454960733524E-2</v>
      </c>
      <c r="AG451" s="2">
        <f>(Table2[[#This Row],[Close Price]]/Table2[[#This Row],[Current Month Low]])-1</f>
        <v>4.6152335439101799E-2</v>
      </c>
      <c r="AH451" s="2">
        <f>(Table2[[#This Row],[Current Month High]]/Table2[[#This Row],[Close Price]])-1</f>
        <v>9.0078533212352596E-2</v>
      </c>
      <c r="AI451">
        <v>39.041331622915401</v>
      </c>
      <c r="AJ451">
        <v>56.979371316306398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-0.16</v>
      </c>
      <c r="AM451" t="s">
        <v>10339</v>
      </c>
      <c r="AN451">
        <v>-4.74</v>
      </c>
      <c r="AO451" t="s">
        <v>10339</v>
      </c>
      <c r="AP451">
        <v>0.15589498076602301</v>
      </c>
      <c r="AQ451">
        <f>(Table2[[#This Row],[Sharpe Ratio]]-AVERAGE(Table2[Sharpe Ratio]))/_xlfn.STDEV.P(Table2[Sharpe Ratio])</f>
        <v>1.037840714642863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464</v>
      </c>
      <c r="AT451">
        <f>_xlfn.RANK.AVG(Table2[[#This Row],[6M Return vs Nifty Z-Score]],Table2[6M Return vs Nifty Z-Score])</f>
        <v>715</v>
      </c>
      <c r="AU451">
        <f>_xlfn.RANK.AVG(Table2[[#This Row],[Sharpe Ratio Z-Score]],Table2[Sharpe Ratio Z-Score])</f>
        <v>113</v>
      </c>
      <c r="AV451">
        <f>(Table2[[#This Row],[Rank 1Y]]+Table2[[#This Row],[Rank 6M]]+Table2[[#This Row],[Rank Sharpe]])/3</f>
        <v>430.66666666666669</v>
      </c>
    </row>
    <row r="452" spans="1:48" x14ac:dyDescent="0.3">
      <c r="A452" t="s">
        <v>1721</v>
      </c>
      <c r="B452" t="s">
        <v>1722</v>
      </c>
      <c r="C452" t="s">
        <v>10303</v>
      </c>
      <c r="D452" t="s">
        <v>1450</v>
      </c>
      <c r="E452">
        <v>4641.5579573550003</v>
      </c>
      <c r="F452">
        <v>825.15</v>
      </c>
      <c r="G452">
        <v>1.1356387027356001</v>
      </c>
      <c r="H452">
        <f>(Table2[[#This Row],[1Y Return vs Nifty]]-AVERAGE(Table2[1Y Return vs Nifty]))/_xlfn.STDEV.P(Table2[1Y Return vs Nifty])</f>
        <v>-0.49411715049860644</v>
      </c>
      <c r="I452">
        <v>-9.0998044758659908</v>
      </c>
      <c r="J452">
        <f>(Table2[[#This Row],[1M Return vs Nifty]]-AVERAGE(Table2[1M Return vs Nifty]))/_xlfn.STDEV.P(Table2[1M Return vs Nifty])</f>
        <v>-1.1006144520587535</v>
      </c>
      <c r="K452">
        <v>-24.701294007801</v>
      </c>
      <c r="L452">
        <f>(Table2[[#This Row],[6M Return vs Nifty]]-AVERAGE(Table2[6M Return vs Nifty]))/_xlfn.STDEV.P(Table2[6M Return vs Nifty])</f>
        <v>-1.1005605181025808</v>
      </c>
      <c r="M452">
        <v>0.76260147648287502</v>
      </c>
      <c r="N452">
        <f>(Table2[[#This Row],[1W Return vs Nifty]]-AVERAGE(Table2[1W Return vs Nifty]))/_xlfn.STDEV.P(Table2[1W Return vs Nifty])</f>
        <v>0.16645336184731616</v>
      </c>
      <c r="O452">
        <v>830.05</v>
      </c>
      <c r="P452">
        <v>862.52750718272205</v>
      </c>
      <c r="Q452">
        <v>850.95763089722004</v>
      </c>
      <c r="R452">
        <v>50.452647512172597</v>
      </c>
      <c r="S452" s="2">
        <f>(Table2[[#This Row],[Close Price]]-Table2[[#This Row],[20D EMA]])/Table2[[#This Row],[20D EMA]]</f>
        <v>-5.9032588398288989E-3</v>
      </c>
      <c r="T452" s="2">
        <f>(Table2[[#This Row],[Close Price]]-Table2[[#This Row],[50D EMA]])/Table2[[#This Row],[50D EMA]]</f>
        <v>-4.3334858159838181E-2</v>
      </c>
      <c r="U452" s="2">
        <f>(Table2[[#This Row],[Close Price]]-Table2[[#This Row],[200D EMA]])/Table2[[#This Row],[200D EMA]]</f>
        <v>-3.0327750713051833E-2</v>
      </c>
      <c r="V452">
        <v>0.80775870175610098</v>
      </c>
      <c r="W452">
        <v>815.05</v>
      </c>
      <c r="X452">
        <v>834.95</v>
      </c>
      <c r="Y452">
        <v>790.45</v>
      </c>
      <c r="Z452">
        <v>842</v>
      </c>
      <c r="AA452">
        <v>770.05</v>
      </c>
      <c r="AB452">
        <v>850</v>
      </c>
      <c r="AC452" s="2">
        <f>(Table2[[#This Row],[Close Price]]/Table2[[#This Row],[Day Low]])-1</f>
        <v>1.2391877798908046E-2</v>
      </c>
      <c r="AD452" s="2">
        <f>(Table2[[#This Row],[Day High]]/Table2[[#This Row],[Close Price]])-1</f>
        <v>1.1876628491789498E-2</v>
      </c>
      <c r="AE452" s="2">
        <f>(Table2[[#This Row],[Close Price]]/Table2[[#This Row],[Current Week Low]])-1</f>
        <v>4.3899044847871327E-2</v>
      </c>
      <c r="AF452" s="2">
        <f>(Table2[[#This Row],[Current Week High]]/Table2[[#This Row],[Close Price]])-1</f>
        <v>2.042052960067875E-2</v>
      </c>
      <c r="AG452" s="2">
        <f>(Table2[[#This Row],[Close Price]]/Table2[[#This Row],[Current Month Low]])-1</f>
        <v>7.1553795208103343E-2</v>
      </c>
      <c r="AH452" s="2">
        <f>(Table2[[#This Row],[Current Month High]]/Table2[[#This Row],[Close Price]])-1</f>
        <v>3.0115736532751569E-2</v>
      </c>
      <c r="AI452">
        <v>34.024116827243503</v>
      </c>
      <c r="AJ452">
        <v>37.170642506857199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-0.12</v>
      </c>
      <c r="AM452" t="s">
        <v>10339</v>
      </c>
      <c r="AN452">
        <v>-1.56</v>
      </c>
      <c r="AO452" t="s">
        <v>10339</v>
      </c>
      <c r="AP452">
        <v>0.13934054653962699</v>
      </c>
      <c r="AQ452">
        <f>(Table2[[#This Row],[Sharpe Ratio]]-AVERAGE(Table2[Sharpe Ratio]))/_xlfn.STDEV.P(Table2[Sharpe Ratio])</f>
        <v>0.84830464594745647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476</v>
      </c>
      <c r="AT452">
        <f>_xlfn.RANK.AVG(Table2[[#This Row],[6M Return vs Nifty Z-Score]],Table2[6M Return vs Nifty Z-Score])</f>
        <v>670</v>
      </c>
      <c r="AU452">
        <f>_xlfn.RANK.AVG(Table2[[#This Row],[Sharpe Ratio Z-Score]],Table2[Sharpe Ratio Z-Score])</f>
        <v>147</v>
      </c>
      <c r="AV452">
        <f>(Table2[[#This Row],[Rank 1Y]]+Table2[[#This Row],[Rank 6M]]+Table2[[#This Row],[Rank Sharpe]])/3</f>
        <v>431</v>
      </c>
    </row>
    <row r="453" spans="1:48" x14ac:dyDescent="0.3">
      <c r="A453" t="s">
        <v>834</v>
      </c>
      <c r="B453" t="s">
        <v>835</v>
      </c>
      <c r="C453" t="s">
        <v>10299</v>
      </c>
      <c r="D453" t="s">
        <v>285</v>
      </c>
      <c r="E453">
        <v>18992.194410839998</v>
      </c>
      <c r="F453">
        <v>2434.35</v>
      </c>
      <c r="G453">
        <v>-1.22112353808892</v>
      </c>
      <c r="H453">
        <f>(Table2[[#This Row],[1Y Return vs Nifty]]-AVERAGE(Table2[1Y Return vs Nifty]))/_xlfn.STDEV.P(Table2[1Y Return vs Nifty])</f>
        <v>-0.52997578495043929</v>
      </c>
      <c r="I453">
        <v>12.0878591425477</v>
      </c>
      <c r="J453">
        <f>(Table2[[#This Row],[1M Return vs Nifty]]-AVERAGE(Table2[1M Return vs Nifty]))/_xlfn.STDEV.P(Table2[1M Return vs Nifty])</f>
        <v>0.73192906786558309</v>
      </c>
      <c r="K453">
        <v>-2.8255265709343802</v>
      </c>
      <c r="L453">
        <f>(Table2[[#This Row],[6M Return vs Nifty]]-AVERAGE(Table2[6M Return vs Nifty]))/_xlfn.STDEV.P(Table2[6M Return vs Nifty])</f>
        <v>-0.36364100588524301</v>
      </c>
      <c r="M453">
        <v>4.0684037232725396</v>
      </c>
      <c r="N453">
        <f>(Table2[[#This Row],[1W Return vs Nifty]]-AVERAGE(Table2[1W Return vs Nifty]))/_xlfn.STDEV.P(Table2[1W Return vs Nifty])</f>
        <v>0.86065775003342337</v>
      </c>
      <c r="O453">
        <v>2236.15</v>
      </c>
      <c r="P453">
        <v>2149.7513227203799</v>
      </c>
      <c r="Q453">
        <v>2023.00472506348</v>
      </c>
      <c r="R453">
        <v>82.797651174028204</v>
      </c>
      <c r="S453" s="2">
        <f>(Table2[[#This Row],[Close Price]]-Table2[[#This Row],[20D EMA]])/Table2[[#This Row],[20D EMA]]</f>
        <v>8.8634483375444315E-2</v>
      </c>
      <c r="T453" s="2">
        <f>(Table2[[#This Row],[Close Price]]-Table2[[#This Row],[50D EMA]])/Table2[[#This Row],[50D EMA]]</f>
        <v>0.13238679017044522</v>
      </c>
      <c r="U453" s="2">
        <f>(Table2[[#This Row],[Close Price]]-Table2[[#This Row],[200D EMA]])/Table2[[#This Row],[200D EMA]]</f>
        <v>0.20333381817662946</v>
      </c>
      <c r="V453">
        <v>1.2254520852639501</v>
      </c>
      <c r="W453">
        <v>2373</v>
      </c>
      <c r="X453">
        <v>2488</v>
      </c>
      <c r="Y453">
        <v>2308.15</v>
      </c>
      <c r="Z453">
        <v>2488</v>
      </c>
      <c r="AA453">
        <v>2060</v>
      </c>
      <c r="AB453">
        <v>2488</v>
      </c>
      <c r="AC453" s="2">
        <f>(Table2[[#This Row],[Close Price]]/Table2[[#This Row],[Day Low]])-1</f>
        <v>2.5853350189633417E-2</v>
      </c>
      <c r="AD453" s="2">
        <f>(Table2[[#This Row],[Day High]]/Table2[[#This Row],[Close Price]])-1</f>
        <v>2.2038737239920447E-2</v>
      </c>
      <c r="AE453" s="2">
        <f>(Table2[[#This Row],[Close Price]]/Table2[[#This Row],[Current Week Low]])-1</f>
        <v>5.4675822628512005E-2</v>
      </c>
      <c r="AF453" s="2">
        <f>(Table2[[#This Row],[Current Week High]]/Table2[[#This Row],[Close Price]])-1</f>
        <v>2.2038737239920447E-2</v>
      </c>
      <c r="AG453" s="2">
        <f>(Table2[[#This Row],[Close Price]]/Table2[[#This Row],[Current Month Low]])-1</f>
        <v>0.18172330097087364</v>
      </c>
      <c r="AH453" s="2">
        <f>(Table2[[#This Row],[Current Month High]]/Table2[[#This Row],[Close Price]])-1</f>
        <v>2.2038737239920447E-2</v>
      </c>
      <c r="AI453">
        <v>2.2038737239920398</v>
      </c>
      <c r="AJ453">
        <v>39.1057142857142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0.11</v>
      </c>
      <c r="AM453" t="s">
        <v>10340</v>
      </c>
      <c r="AN453">
        <v>14.51</v>
      </c>
      <c r="AO453" t="s">
        <v>10340</v>
      </c>
      <c r="AP453">
        <v>5.8085749234731997E-2</v>
      </c>
      <c r="AQ453">
        <f>(Table2[[#This Row],[Sharpe Ratio]]-AVERAGE(Table2[Sharpe Ratio]))/_xlfn.STDEV.P(Table2[Sharpe Ratio])</f>
        <v>-8.2002885750334251E-2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0.61696714131299002</v>
      </c>
      <c r="AS453">
        <f>_xlfn.RANK.AVG(Table2[[#This Row],[1Y Return vs Nifty Z-Score]],Table2[1Y Return vs Nifty Z-Score])</f>
        <v>493</v>
      </c>
      <c r="AT453">
        <f>_xlfn.RANK.AVG(Table2[[#This Row],[6M Return vs Nifty Z-Score]],Table2[6M Return vs Nifty Z-Score])</f>
        <v>436</v>
      </c>
      <c r="AU453">
        <f>_xlfn.RANK.AVG(Table2[[#This Row],[Sharpe Ratio Z-Score]],Table2[Sharpe Ratio Z-Score])</f>
        <v>365</v>
      </c>
      <c r="AV453">
        <f>(Table2[[#This Row],[Rank 1Y]]+Table2[[#This Row],[Rank 6M]]+Table2[[#This Row],[Rank Sharpe]])/3</f>
        <v>431.33333333333331</v>
      </c>
    </row>
    <row r="454" spans="1:48" x14ac:dyDescent="0.3">
      <c r="A454" t="s">
        <v>987</v>
      </c>
      <c r="B454" t="s">
        <v>988</v>
      </c>
      <c r="C454" t="s">
        <v>10306</v>
      </c>
      <c r="D454" t="s">
        <v>335</v>
      </c>
      <c r="E454">
        <v>14307.332007204999</v>
      </c>
      <c r="F454">
        <v>4179.8</v>
      </c>
      <c r="G454">
        <v>17.708824838173602</v>
      </c>
      <c r="H454">
        <f>(Table2[[#This Row],[1Y Return vs Nifty]]-AVERAGE(Table2[1Y Return vs Nifty]))/_xlfn.STDEV.P(Table2[1Y Return vs Nifty])</f>
        <v>-0.24195262874992887</v>
      </c>
      <c r="I454">
        <v>2.18604534371842</v>
      </c>
      <c r="J454">
        <f>(Table2[[#This Row],[1M Return vs Nifty]]-AVERAGE(Table2[1M Return vs Nifty]))/_xlfn.STDEV.P(Table2[1M Return vs Nifty])</f>
        <v>-0.1244893197084084</v>
      </c>
      <c r="K454">
        <v>-6.6388649447547801</v>
      </c>
      <c r="L454">
        <f>(Table2[[#This Row],[6M Return vs Nifty]]-AVERAGE(Table2[6M Return vs Nifty]))/_xlfn.STDEV.P(Table2[6M Return vs Nifty])</f>
        <v>-0.49209928569030087</v>
      </c>
      <c r="M454">
        <v>2.1751915888290401</v>
      </c>
      <c r="N454">
        <f>(Table2[[#This Row],[1W Return vs Nifty]]-AVERAGE(Table2[1W Return vs Nifty]))/_xlfn.STDEV.P(Table2[1W Return vs Nifty])</f>
        <v>0.46309126741209133</v>
      </c>
      <c r="O454">
        <v>4242.3900000000003</v>
      </c>
      <c r="P454">
        <v>4206.7440746413804</v>
      </c>
      <c r="Q454">
        <v>3747.5738182586201</v>
      </c>
      <c r="R454">
        <v>51.426147054887998</v>
      </c>
      <c r="S454" s="2">
        <f>(Table2[[#This Row],[Close Price]]-Table2[[#This Row],[20D EMA]])/Table2[[#This Row],[20D EMA]]</f>
        <v>-1.4753476224486702E-2</v>
      </c>
      <c r="T454" s="2">
        <f>(Table2[[#This Row],[Close Price]]-Table2[[#This Row],[50D EMA]])/Table2[[#This Row],[50D EMA]]</f>
        <v>-6.4049711994132088E-3</v>
      </c>
      <c r="U454" s="2">
        <f>(Table2[[#This Row],[Close Price]]-Table2[[#This Row],[200D EMA]])/Table2[[#This Row],[200D EMA]]</f>
        <v>0.11533493473444693</v>
      </c>
      <c r="V454">
        <v>0.64038318568821095</v>
      </c>
      <c r="W454">
        <v>4159</v>
      </c>
      <c r="X454">
        <v>4254.3</v>
      </c>
      <c r="Y454">
        <v>4089.05</v>
      </c>
      <c r="Z454">
        <v>4256.8</v>
      </c>
      <c r="AA454">
        <v>3964</v>
      </c>
      <c r="AB454">
        <v>4615</v>
      </c>
      <c r="AC454" s="2">
        <f>(Table2[[#This Row],[Close Price]]/Table2[[#This Row],[Day Low]])-1</f>
        <v>5.0012022120702326E-3</v>
      </c>
      <c r="AD454" s="2">
        <f>(Table2[[#This Row],[Day High]]/Table2[[#This Row],[Close Price]])-1</f>
        <v>1.7823819321498569E-2</v>
      </c>
      <c r="AE454" s="2">
        <f>(Table2[[#This Row],[Close Price]]/Table2[[#This Row],[Current Week Low]])-1</f>
        <v>2.2193419009305382E-2</v>
      </c>
      <c r="AF454" s="2">
        <f>(Table2[[#This Row],[Current Week High]]/Table2[[#This Row],[Close Price]])-1</f>
        <v>1.8421934063830747E-2</v>
      </c>
      <c r="AG454" s="2">
        <f>(Table2[[#This Row],[Close Price]]/Table2[[#This Row],[Current Month Low]])-1</f>
        <v>5.443995963673065E-2</v>
      </c>
      <c r="AH454" s="2">
        <f>(Table2[[#This Row],[Current Month High]]/Table2[[#This Row],[Close Price]])-1</f>
        <v>0.10411981434518403</v>
      </c>
      <c r="AI454">
        <v>16.943394420785602</v>
      </c>
      <c r="AJ454">
        <v>53.609819738703798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0.02</v>
      </c>
      <c r="AM454" t="s">
        <v>10340</v>
      </c>
      <c r="AN454">
        <v>-4.78</v>
      </c>
      <c r="AO454" t="s">
        <v>10339</v>
      </c>
      <c r="AP454">
        <v>2.5294885897171999E-2</v>
      </c>
      <c r="AQ454">
        <f>(Table2[[#This Row],[Sharpe Ratio]]-AVERAGE(Table2[Sharpe Ratio]))/_xlfn.STDEV.P(Table2[Sharpe Ratio])</f>
        <v>-0.4574340989910482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-0.85288406572759512</v>
      </c>
      <c r="AS454">
        <f>_xlfn.RANK.AVG(Table2[[#This Row],[1Y Return vs Nifty Z-Score]],Table2[1Y Return vs Nifty Z-Score])</f>
        <v>357</v>
      </c>
      <c r="AT454">
        <f>_xlfn.RANK.AVG(Table2[[#This Row],[6M Return vs Nifty Z-Score]],Table2[6M Return vs Nifty Z-Score])</f>
        <v>477</v>
      </c>
      <c r="AU454">
        <f>_xlfn.RANK.AVG(Table2[[#This Row],[Sharpe Ratio Z-Score]],Table2[Sharpe Ratio Z-Score])</f>
        <v>463</v>
      </c>
      <c r="AV454">
        <f>(Table2[[#This Row],[Rank 1Y]]+Table2[[#This Row],[Rank 6M]]+Table2[[#This Row],[Rank Sharpe]])/3</f>
        <v>432.33333333333331</v>
      </c>
    </row>
    <row r="455" spans="1:48" x14ac:dyDescent="0.3">
      <c r="A455" t="s">
        <v>626</v>
      </c>
      <c r="B455" t="s">
        <v>627</v>
      </c>
      <c r="C455" t="s">
        <v>10300</v>
      </c>
      <c r="D455" t="s">
        <v>203</v>
      </c>
      <c r="E455">
        <v>29941.184885279999</v>
      </c>
      <c r="F455">
        <v>15643</v>
      </c>
      <c r="G455">
        <v>-10.841286845130201</v>
      </c>
      <c r="H455">
        <f>(Table2[[#This Row],[1Y Return vs Nifty]]-AVERAGE(Table2[1Y Return vs Nifty]))/_xlfn.STDEV.P(Table2[1Y Return vs Nifty])</f>
        <v>-0.67634859821879945</v>
      </c>
      <c r="I455">
        <v>5.18085071345301</v>
      </c>
      <c r="J455">
        <f>(Table2[[#This Row],[1M Return vs Nifty]]-AVERAGE(Table2[1M Return vs Nifty]))/_xlfn.STDEV.P(Table2[1M Return vs Nifty])</f>
        <v>0.13453457611048422</v>
      </c>
      <c r="K455">
        <v>-3.9167063065919798</v>
      </c>
      <c r="L455">
        <f>(Table2[[#This Row],[6M Return vs Nifty]]-AVERAGE(Table2[6M Return vs Nifty]))/_xlfn.STDEV.P(Table2[6M Return vs Nifty])</f>
        <v>-0.40039910549765223</v>
      </c>
      <c r="M455">
        <v>-0.388078020215813</v>
      </c>
      <c r="N455">
        <f>(Table2[[#This Row],[1W Return vs Nifty]]-AVERAGE(Table2[1W Return vs Nifty]))/_xlfn.STDEV.P(Table2[1W Return vs Nifty])</f>
        <v>-7.5184430243771264E-2</v>
      </c>
      <c r="O455">
        <v>15705.75</v>
      </c>
      <c r="P455">
        <v>15660.5349502716</v>
      </c>
      <c r="Q455">
        <v>15001.0881337302</v>
      </c>
      <c r="R455">
        <v>53.655292275471503</v>
      </c>
      <c r="S455" s="2">
        <f>(Table2[[#This Row],[Close Price]]-Table2[[#This Row],[20D EMA]])/Table2[[#This Row],[20D EMA]]</f>
        <v>-3.9953520207567294E-3</v>
      </c>
      <c r="T455" s="2">
        <f>(Table2[[#This Row],[Close Price]]-Table2[[#This Row],[50D EMA]])/Table2[[#This Row],[50D EMA]]</f>
        <v>-1.119690376304532E-3</v>
      </c>
      <c r="U455" s="2">
        <f>(Table2[[#This Row],[Close Price]]-Table2[[#This Row],[200D EMA]])/Table2[[#This Row],[200D EMA]]</f>
        <v>4.2791020261153619E-2</v>
      </c>
      <c r="V455">
        <v>0.25463244048072098</v>
      </c>
      <c r="W455">
        <v>15603.35</v>
      </c>
      <c r="X455">
        <v>15870</v>
      </c>
      <c r="Y455">
        <v>15470</v>
      </c>
      <c r="Z455">
        <v>16136.9</v>
      </c>
      <c r="AA455">
        <v>15050.2</v>
      </c>
      <c r="AB455">
        <v>16359.8</v>
      </c>
      <c r="AC455" s="2">
        <f>(Table2[[#This Row],[Close Price]]/Table2[[#This Row],[Day Low]])-1</f>
        <v>2.5411209772259191E-3</v>
      </c>
      <c r="AD455" s="2">
        <f>(Table2[[#This Row],[Day High]]/Table2[[#This Row],[Close Price]])-1</f>
        <v>1.451128300198179E-2</v>
      </c>
      <c r="AE455" s="2">
        <f>(Table2[[#This Row],[Close Price]]/Table2[[#This Row],[Current Week Low]])-1</f>
        <v>1.1182934712346437E-2</v>
      </c>
      <c r="AF455" s="2">
        <f>(Table2[[#This Row],[Current Week High]]/Table2[[#This Row],[Close Price]])-1</f>
        <v>3.1573227641756629E-2</v>
      </c>
      <c r="AG455" s="2">
        <f>(Table2[[#This Row],[Close Price]]/Table2[[#This Row],[Current Month Low]])-1</f>
        <v>3.9388180887961477E-2</v>
      </c>
      <c r="AH455" s="2">
        <f>(Table2[[#This Row],[Current Month High]]/Table2[[#This Row],[Close Price]])-1</f>
        <v>4.5822412580706962E-2</v>
      </c>
      <c r="AI455">
        <v>16.665601227385999</v>
      </c>
      <c r="AJ455">
        <v>23.1732283464566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-0.18</v>
      </c>
      <c r="AM455" t="s">
        <v>10339</v>
      </c>
      <c r="AN455">
        <v>-4</v>
      </c>
      <c r="AO455" t="s">
        <v>10339</v>
      </c>
      <c r="AP455">
        <v>8.0554957242012004E-2</v>
      </c>
      <c r="AQ455">
        <f>(Table2[[#This Row],[Sharpe Ratio]]-AVERAGE(Table2[Sharpe Ratio]))/_xlfn.STDEV.P(Table2[Sharpe Ratio])</f>
        <v>0.17525298262653058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-0.84214457522320818</v>
      </c>
      <c r="AS455">
        <f>_xlfn.RANK.AVG(Table2[[#This Row],[1Y Return vs Nifty Z-Score]],Table2[1Y Return vs Nifty Z-Score])</f>
        <v>556</v>
      </c>
      <c r="AT455">
        <f>_xlfn.RANK.AVG(Table2[[#This Row],[6M Return vs Nifty Z-Score]],Table2[6M Return vs Nifty Z-Score])</f>
        <v>450</v>
      </c>
      <c r="AU455">
        <f>_xlfn.RANK.AVG(Table2[[#This Row],[Sharpe Ratio Z-Score]],Table2[Sharpe Ratio Z-Score])</f>
        <v>293</v>
      </c>
      <c r="AV455">
        <f>(Table2[[#This Row],[Rank 1Y]]+Table2[[#This Row],[Rank 6M]]+Table2[[#This Row],[Rank Sharpe]])/3</f>
        <v>433</v>
      </c>
    </row>
    <row r="456" spans="1:48" x14ac:dyDescent="0.3">
      <c r="A456" t="s">
        <v>850</v>
      </c>
      <c r="B456" t="s">
        <v>851</v>
      </c>
      <c r="C456" t="s">
        <v>10296</v>
      </c>
      <c r="D456" t="s">
        <v>27</v>
      </c>
      <c r="E456">
        <v>18200.37713837</v>
      </c>
      <c r="F456">
        <v>92.39</v>
      </c>
      <c r="G456">
        <v>-5.6760227699625601</v>
      </c>
      <c r="H456">
        <f>(Table2[[#This Row],[1Y Return vs Nifty]]-AVERAGE(Table2[1Y Return vs Nifty]))/_xlfn.STDEV.P(Table2[1Y Return vs Nifty])</f>
        <v>-0.59775801614386692</v>
      </c>
      <c r="I456">
        <v>-7.1719779155212002</v>
      </c>
      <c r="J456">
        <f>(Table2[[#This Row],[1M Return vs Nifty]]-AVERAGE(Table2[1M Return vs Nifty]))/_xlfn.STDEV.P(Table2[1M Return vs Nifty])</f>
        <v>-0.93387468620615732</v>
      </c>
      <c r="K456">
        <v>-8.3850266850291195</v>
      </c>
      <c r="L456">
        <f>(Table2[[#This Row],[6M Return vs Nifty]]-AVERAGE(Table2[6M Return vs Nifty]))/_xlfn.STDEV.P(Table2[6M Return vs Nifty])</f>
        <v>-0.55092148068799351</v>
      </c>
      <c r="M456">
        <v>-6.1627709399356599E-2</v>
      </c>
      <c r="N456">
        <f>(Table2[[#This Row],[1W Return vs Nifty]]-AVERAGE(Table2[1W Return vs Nifty]))/_xlfn.STDEV.P(Table2[1W Return vs Nifty])</f>
        <v>-6.631255741702544E-3</v>
      </c>
      <c r="O456">
        <v>91.91</v>
      </c>
      <c r="P456">
        <v>88.140091124189695</v>
      </c>
      <c r="Q456">
        <v>85.031783384166104</v>
      </c>
      <c r="R456">
        <v>53.1537127693625</v>
      </c>
      <c r="S456" s="2">
        <f>(Table2[[#This Row],[Close Price]]-Table2[[#This Row],[20D EMA]])/Table2[[#This Row],[20D EMA]]</f>
        <v>5.2225002720052661E-3</v>
      </c>
      <c r="T456" s="2">
        <f>(Table2[[#This Row],[Close Price]]-Table2[[#This Row],[50D EMA]])/Table2[[#This Row],[50D EMA]]</f>
        <v>4.8217659201442956E-2</v>
      </c>
      <c r="U456" s="2">
        <f>(Table2[[#This Row],[Close Price]]-Table2[[#This Row],[200D EMA]])/Table2[[#This Row],[200D EMA]]</f>
        <v>8.6534896987754822E-2</v>
      </c>
      <c r="V456">
        <v>0.48546759886485702</v>
      </c>
      <c r="W456">
        <v>92.21</v>
      </c>
      <c r="X456">
        <v>94.35</v>
      </c>
      <c r="Y456">
        <v>89</v>
      </c>
      <c r="Z456">
        <v>95.45</v>
      </c>
      <c r="AA456">
        <v>87.03</v>
      </c>
      <c r="AB456">
        <v>99.95</v>
      </c>
      <c r="AC456" s="2">
        <f>(Table2[[#This Row],[Close Price]]/Table2[[#This Row],[Day Low]])-1</f>
        <v>1.9520659364495874E-3</v>
      </c>
      <c r="AD456" s="2">
        <f>(Table2[[#This Row],[Day High]]/Table2[[#This Row],[Close Price]])-1</f>
        <v>2.1214417144712616E-2</v>
      </c>
      <c r="AE456" s="2">
        <f>(Table2[[#This Row],[Close Price]]/Table2[[#This Row],[Current Week Low]])-1</f>
        <v>3.8089887640449405E-2</v>
      </c>
      <c r="AF456" s="2">
        <f>(Table2[[#This Row],[Current Week High]]/Table2[[#This Row],[Close Price]])-1</f>
        <v>3.3120467583071855E-2</v>
      </c>
      <c r="AG456" s="2">
        <f>(Table2[[#This Row],[Close Price]]/Table2[[#This Row],[Current Month Low]])-1</f>
        <v>6.1587958175341795E-2</v>
      </c>
      <c r="AH456" s="2">
        <f>(Table2[[#This Row],[Current Month High]]/Table2[[#This Row],[Close Price]])-1</f>
        <v>8.1827037558177329E-2</v>
      </c>
      <c r="AI456">
        <v>20.5758198939279</v>
      </c>
      <c r="AJ456">
        <v>42.029208301306603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0.11</v>
      </c>
      <c r="AM456" t="s">
        <v>10340</v>
      </c>
      <c r="AN456">
        <v>-5.71</v>
      </c>
      <c r="AO456" t="s">
        <v>10339</v>
      </c>
      <c r="AP456">
        <v>8.3604936011693998E-2</v>
      </c>
      <c r="AQ456">
        <f>(Table2[[#This Row],[Sharpe Ratio]]-AVERAGE(Table2[Sharpe Ratio]))/_xlfn.STDEV.P(Table2[Sharpe Ratio])</f>
        <v>0.21017299122991906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-1.8790124475498011</v>
      </c>
      <c r="AS456">
        <f>_xlfn.RANK.AVG(Table2[[#This Row],[1Y Return vs Nifty Z-Score]],Table2[1Y Return vs Nifty Z-Score])</f>
        <v>519</v>
      </c>
      <c r="AT456">
        <f>_xlfn.RANK.AVG(Table2[[#This Row],[6M Return vs Nifty Z-Score]],Table2[6M Return vs Nifty Z-Score])</f>
        <v>498</v>
      </c>
      <c r="AU456">
        <f>_xlfn.RANK.AVG(Table2[[#This Row],[Sharpe Ratio Z-Score]],Table2[Sharpe Ratio Z-Score])</f>
        <v>282</v>
      </c>
      <c r="AV456">
        <f>(Table2[[#This Row],[Rank 1Y]]+Table2[[#This Row],[Rank 6M]]+Table2[[#This Row],[Rank Sharpe]])/3</f>
        <v>433</v>
      </c>
    </row>
    <row r="457" spans="1:48" x14ac:dyDescent="0.3">
      <c r="A457" t="s">
        <v>1142</v>
      </c>
      <c r="B457" t="s">
        <v>1143</v>
      </c>
      <c r="C457" t="s">
        <v>10299</v>
      </c>
      <c r="D457" t="s">
        <v>285</v>
      </c>
      <c r="E457">
        <v>10718.72395422</v>
      </c>
      <c r="F457">
        <v>2095.85</v>
      </c>
      <c r="G457">
        <v>27.726078050098401</v>
      </c>
      <c r="H457">
        <f>(Table2[[#This Row],[1Y Return vs Nifty]]-AVERAGE(Table2[1Y Return vs Nifty]))/_xlfn.STDEV.P(Table2[1Y Return vs Nifty])</f>
        <v>-8.953800884656872E-2</v>
      </c>
      <c r="I457">
        <v>5.2962460870013501</v>
      </c>
      <c r="J457">
        <f>(Table2[[#This Row],[1M Return vs Nifty]]-AVERAGE(Table2[1M Return vs Nifty]))/_xlfn.STDEV.P(Table2[1M Return vs Nifty])</f>
        <v>0.14451524447646102</v>
      </c>
      <c r="K457">
        <v>8.8436160234351302</v>
      </c>
      <c r="L457">
        <f>(Table2[[#This Row],[6M Return vs Nifty]]-AVERAGE(Table2[6M Return vs Nifty]))/_xlfn.STDEV.P(Table2[6M Return vs Nifty])</f>
        <v>2.9452351568599607E-2</v>
      </c>
      <c r="M457">
        <v>1.1729740845990799</v>
      </c>
      <c r="N457">
        <f>(Table2[[#This Row],[1W Return vs Nifty]]-AVERAGE(Table2[1W Return vs Nifty]))/_xlfn.STDEV.P(Table2[1W Return vs Nifty])</f>
        <v>0.25262986124993553</v>
      </c>
      <c r="O457">
        <v>2063.7399999999998</v>
      </c>
      <c r="P457">
        <v>2022.3585510114599</v>
      </c>
      <c r="Q457">
        <v>1815.82035778157</v>
      </c>
      <c r="R457">
        <v>55.949599261839502</v>
      </c>
      <c r="S457" s="2">
        <f>(Table2[[#This Row],[Close Price]]-Table2[[#This Row],[20D EMA]])/Table2[[#This Row],[20D EMA]]</f>
        <v>1.5559130510626401E-2</v>
      </c>
      <c r="T457" s="2">
        <f>(Table2[[#This Row],[Close Price]]-Table2[[#This Row],[50D EMA]])/Table2[[#This Row],[50D EMA]]</f>
        <v>3.6339475486077431E-2</v>
      </c>
      <c r="U457" s="2">
        <f>(Table2[[#This Row],[Close Price]]-Table2[[#This Row],[200D EMA]])/Table2[[#This Row],[200D EMA]]</f>
        <v>0.15421660023712291</v>
      </c>
      <c r="V457">
        <v>0.77812388309168701</v>
      </c>
      <c r="W457">
        <v>2075</v>
      </c>
      <c r="X457">
        <v>2123.9499999999998</v>
      </c>
      <c r="Y457">
        <v>2064.65</v>
      </c>
      <c r="Z457">
        <v>2169.6999999999998</v>
      </c>
      <c r="AA457">
        <v>1965.1</v>
      </c>
      <c r="AB457">
        <v>2169.6999999999998</v>
      </c>
      <c r="AC457" s="2">
        <f>(Table2[[#This Row],[Close Price]]/Table2[[#This Row],[Day Low]])-1</f>
        <v>1.0048192771084263E-2</v>
      </c>
      <c r="AD457" s="2">
        <f>(Table2[[#This Row],[Day High]]/Table2[[#This Row],[Close Price]])-1</f>
        <v>1.3407448052102922E-2</v>
      </c>
      <c r="AE457" s="2">
        <f>(Table2[[#This Row],[Close Price]]/Table2[[#This Row],[Current Week Low]])-1</f>
        <v>1.5111520112367716E-2</v>
      </c>
      <c r="AF457" s="2">
        <f>(Table2[[#This Row],[Current Week High]]/Table2[[#This Row],[Close Price]])-1</f>
        <v>3.5236300307750934E-2</v>
      </c>
      <c r="AG457" s="2">
        <f>(Table2[[#This Row],[Close Price]]/Table2[[#This Row],[Current Month Low]])-1</f>
        <v>6.6536054144827217E-2</v>
      </c>
      <c r="AH457" s="2">
        <f>(Table2[[#This Row],[Current Month High]]/Table2[[#This Row],[Close Price]])-1</f>
        <v>3.5236300307750934E-2</v>
      </c>
      <c r="AI457">
        <v>3.5236300307750898</v>
      </c>
      <c r="AJ457">
        <v>61.716820987654302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-0.08</v>
      </c>
      <c r="AM457" t="s">
        <v>10339</v>
      </c>
      <c r="AN457">
        <v>0.57999999999999996</v>
      </c>
      <c r="AO457" t="s">
        <v>10340</v>
      </c>
      <c r="AP457">
        <v>-5.914395625024E-2</v>
      </c>
      <c r="AQ457">
        <f>(Table2[[#This Row],[Sharpe Ratio]]-AVERAGE(Table2[Sharpe Ratio]))/_xlfn.STDEV.P(Table2[Sharpe Ratio])</f>
        <v>-1.4241965969986081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-1.0871371485501806</v>
      </c>
      <c r="AS457">
        <f>_xlfn.RANK.AVG(Table2[[#This Row],[1Y Return vs Nifty Z-Score]],Table2[1Y Return vs Nifty Z-Score])</f>
        <v>320</v>
      </c>
      <c r="AT457">
        <f>_xlfn.RANK.AVG(Table2[[#This Row],[6M Return vs Nifty Z-Score]],Table2[6M Return vs Nifty Z-Score])</f>
        <v>303</v>
      </c>
      <c r="AU457">
        <f>_xlfn.RANK.AVG(Table2[[#This Row],[Sharpe Ratio Z-Score]],Table2[Sharpe Ratio Z-Score])</f>
        <v>677</v>
      </c>
      <c r="AV457">
        <f>(Table2[[#This Row],[Rank 1Y]]+Table2[[#This Row],[Rank 6M]]+Table2[[#This Row],[Rank Sharpe]])/3</f>
        <v>433.33333333333331</v>
      </c>
    </row>
    <row r="458" spans="1:48" x14ac:dyDescent="0.3">
      <c r="A458" t="s">
        <v>1795</v>
      </c>
      <c r="B458" t="s">
        <v>1796</v>
      </c>
      <c r="C458" t="s">
        <v>10308</v>
      </c>
      <c r="D458" t="s">
        <v>559</v>
      </c>
      <c r="E458">
        <v>4194.8223915600001</v>
      </c>
      <c r="F458">
        <v>366.45</v>
      </c>
      <c r="G458">
        <v>4.5688398599321802</v>
      </c>
      <c r="H458">
        <f>(Table2[[#This Row],[1Y Return vs Nifty]]-AVERAGE(Table2[1Y Return vs Nifty]))/_xlfn.STDEV.P(Table2[1Y Return vs Nifty])</f>
        <v>-0.44188027095132909</v>
      </c>
      <c r="I458">
        <v>0.45089087223295998</v>
      </c>
      <c r="J458">
        <f>(Table2[[#This Row],[1M Return vs Nifty]]-AVERAGE(Table2[1M Return vs Nifty]))/_xlfn.STDEV.P(Table2[1M Return vs Nifty])</f>
        <v>-0.27456467204810553</v>
      </c>
      <c r="K458">
        <v>-27.621624883538299</v>
      </c>
      <c r="L458">
        <f>(Table2[[#This Row],[6M Return vs Nifty]]-AVERAGE(Table2[6M Return vs Nifty]))/_xlfn.STDEV.P(Table2[6M Return vs Nifty])</f>
        <v>-1.1989364407152328</v>
      </c>
      <c r="M458">
        <v>1.1153298109646299</v>
      </c>
      <c r="N458">
        <f>(Table2[[#This Row],[1W Return vs Nifty]]-AVERAGE(Table2[1W Return vs Nifty]))/_xlfn.STDEV.P(Table2[1W Return vs Nifty])</f>
        <v>0.24052480936738652</v>
      </c>
      <c r="O458">
        <v>368.39</v>
      </c>
      <c r="P458">
        <v>370.39524760647402</v>
      </c>
      <c r="Q458">
        <v>358.05506599450098</v>
      </c>
      <c r="R458">
        <v>48.955725920372899</v>
      </c>
      <c r="S458" s="2">
        <f>(Table2[[#This Row],[Close Price]]-Table2[[#This Row],[20D EMA]])/Table2[[#This Row],[20D EMA]]</f>
        <v>-5.2661581476152932E-3</v>
      </c>
      <c r="T458" s="2">
        <f>(Table2[[#This Row],[Close Price]]-Table2[[#This Row],[50D EMA]])/Table2[[#This Row],[50D EMA]]</f>
        <v>-1.065145309495345E-2</v>
      </c>
      <c r="U458" s="2">
        <f>(Table2[[#This Row],[Close Price]]-Table2[[#This Row],[200D EMA]])/Table2[[#This Row],[200D EMA]]</f>
        <v>2.3445929977787102E-2</v>
      </c>
      <c r="V458">
        <v>0.99201750816286405</v>
      </c>
      <c r="W458">
        <v>365.2</v>
      </c>
      <c r="X458">
        <v>369.7</v>
      </c>
      <c r="Y458">
        <v>356.45</v>
      </c>
      <c r="Z458">
        <v>373.35</v>
      </c>
      <c r="AA458">
        <v>346.75</v>
      </c>
      <c r="AB458">
        <v>397</v>
      </c>
      <c r="AC458" s="2">
        <f>(Table2[[#This Row],[Close Price]]/Table2[[#This Row],[Day Low]])-1</f>
        <v>3.4227820372398909E-3</v>
      </c>
      <c r="AD458" s="2">
        <f>(Table2[[#This Row],[Day High]]/Table2[[#This Row],[Close Price]])-1</f>
        <v>8.8688770637195269E-3</v>
      </c>
      <c r="AE458" s="2">
        <f>(Table2[[#This Row],[Close Price]]/Table2[[#This Row],[Current Week Low]])-1</f>
        <v>2.8054425585636089E-2</v>
      </c>
      <c r="AF458" s="2">
        <f>(Table2[[#This Row],[Current Week High]]/Table2[[#This Row],[Close Price]])-1</f>
        <v>1.8829308227589214E-2</v>
      </c>
      <c r="AG458" s="2">
        <f>(Table2[[#This Row],[Close Price]]/Table2[[#This Row],[Current Month Low]])-1</f>
        <v>5.6813266041816801E-2</v>
      </c>
      <c r="AH458" s="2">
        <f>(Table2[[#This Row],[Current Month High]]/Table2[[#This Row],[Close Price]])-1</f>
        <v>8.3367444398963153E-2</v>
      </c>
      <c r="AI458">
        <v>25.214899713466998</v>
      </c>
      <c r="AJ458">
        <v>33.254545454545401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-0.02</v>
      </c>
      <c r="AM458" t="s">
        <v>10339</v>
      </c>
      <c r="AN458">
        <v>-1.93</v>
      </c>
      <c r="AO458" t="s">
        <v>10339</v>
      </c>
      <c r="AP458">
        <v>0.13128059331860401</v>
      </c>
      <c r="AQ458">
        <f>(Table2[[#This Row],[Sharpe Ratio]]-AVERAGE(Table2[Sharpe Ratio]))/_xlfn.STDEV.P(Table2[Sharpe Ratio])</f>
        <v>0.75602412300782396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446</v>
      </c>
      <c r="AT458">
        <f>_xlfn.RANK.AVG(Table2[[#This Row],[6M Return vs Nifty Z-Score]],Table2[6M Return vs Nifty Z-Score])</f>
        <v>690</v>
      </c>
      <c r="AU458">
        <f>_xlfn.RANK.AVG(Table2[[#This Row],[Sharpe Ratio Z-Score]],Table2[Sharpe Ratio Z-Score])</f>
        <v>164</v>
      </c>
      <c r="AV458">
        <f>(Table2[[#This Row],[Rank 1Y]]+Table2[[#This Row],[Rank 6M]]+Table2[[#This Row],[Rank Sharpe]])/3</f>
        <v>433.33333333333331</v>
      </c>
    </row>
    <row r="459" spans="1:48" x14ac:dyDescent="0.3">
      <c r="A459" t="s">
        <v>1245</v>
      </c>
      <c r="B459" t="s">
        <v>1246</v>
      </c>
      <c r="C459" t="s">
        <v>10295</v>
      </c>
      <c r="D459" t="s">
        <v>545</v>
      </c>
      <c r="E459">
        <v>9196.0707184050007</v>
      </c>
      <c r="F459">
        <v>1044.9000000000001</v>
      </c>
      <c r="G459">
        <v>-7.7304691285243896</v>
      </c>
      <c r="H459">
        <f>(Table2[[#This Row],[1Y Return vs Nifty]]-AVERAGE(Table2[1Y Return vs Nifty]))/_xlfn.STDEV.P(Table2[1Y Return vs Nifty])</f>
        <v>-0.62901685069936053</v>
      </c>
      <c r="I459">
        <v>-3.7616804650979199</v>
      </c>
      <c r="J459">
        <f>(Table2[[#This Row],[1M Return vs Nifty]]-AVERAGE(Table2[1M Return vs Nifty]))/_xlfn.STDEV.P(Table2[1M Return vs Nifty])</f>
        <v>-0.63891443922751623</v>
      </c>
      <c r="K459">
        <v>1.8360350967118</v>
      </c>
      <c r="L459">
        <f>(Table2[[#This Row],[6M Return vs Nifty]]-AVERAGE(Table2[6M Return vs Nifty]))/_xlfn.STDEV.P(Table2[6M Return vs Nifty])</f>
        <v>-0.20660899499891294</v>
      </c>
      <c r="M459">
        <v>-0.28411321560185998</v>
      </c>
      <c r="N459">
        <f>(Table2[[#This Row],[1W Return vs Nifty]]-AVERAGE(Table2[1W Return vs Nifty]))/_xlfn.STDEV.P(Table2[1W Return vs Nifty])</f>
        <v>-5.3352264193909676E-2</v>
      </c>
      <c r="O459">
        <v>1029.44</v>
      </c>
      <c r="P459">
        <v>1013.81725315516</v>
      </c>
      <c r="Q459">
        <v>941.22037930531496</v>
      </c>
      <c r="R459">
        <v>53.5544115887526</v>
      </c>
      <c r="S459" s="2">
        <f>(Table2[[#This Row],[Close Price]]-Table2[[#This Row],[20D EMA]])/Table2[[#This Row],[20D EMA]]</f>
        <v>1.5017873795461645E-2</v>
      </c>
      <c r="T459" s="2">
        <f>(Table2[[#This Row],[Close Price]]-Table2[[#This Row],[50D EMA]])/Table2[[#This Row],[50D EMA]]</f>
        <v>3.0659121994724096E-2</v>
      </c>
      <c r="U459" s="2">
        <f>(Table2[[#This Row],[Close Price]]-Table2[[#This Row],[200D EMA]])/Table2[[#This Row],[200D EMA]]</f>
        <v>0.11015445795086565</v>
      </c>
      <c r="V459">
        <v>0.55968068020445605</v>
      </c>
      <c r="W459">
        <v>1040</v>
      </c>
      <c r="X459">
        <v>1088.2</v>
      </c>
      <c r="Y459">
        <v>1012.5</v>
      </c>
      <c r="Z459">
        <v>1088.2</v>
      </c>
      <c r="AA459">
        <v>977.15</v>
      </c>
      <c r="AB459">
        <v>1088.2</v>
      </c>
      <c r="AC459" s="2">
        <f>(Table2[[#This Row],[Close Price]]/Table2[[#This Row],[Day Low]])-1</f>
        <v>4.7115384615386002E-3</v>
      </c>
      <c r="AD459" s="2">
        <f>(Table2[[#This Row],[Day High]]/Table2[[#This Row],[Close Price]])-1</f>
        <v>4.1439372188726065E-2</v>
      </c>
      <c r="AE459" s="2">
        <f>(Table2[[#This Row],[Close Price]]/Table2[[#This Row],[Current Week Low]])-1</f>
        <v>3.2000000000000028E-2</v>
      </c>
      <c r="AF459" s="2">
        <f>(Table2[[#This Row],[Current Week High]]/Table2[[#This Row],[Close Price]])-1</f>
        <v>4.1439372188726065E-2</v>
      </c>
      <c r="AG459" s="2">
        <f>(Table2[[#This Row],[Close Price]]/Table2[[#This Row],[Current Month Low]])-1</f>
        <v>6.9334288492043372E-2</v>
      </c>
      <c r="AH459" s="2">
        <f>(Table2[[#This Row],[Current Month High]]/Table2[[#This Row],[Close Price]])-1</f>
        <v>4.1439372188726065E-2</v>
      </c>
      <c r="AI459">
        <v>14.3650110058378</v>
      </c>
      <c r="AJ459">
        <v>34.539367797592199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0.2</v>
      </c>
      <c r="AM459" t="s">
        <v>10340</v>
      </c>
      <c r="AN459">
        <v>1.83</v>
      </c>
      <c r="AO459" t="s">
        <v>10340</v>
      </c>
      <c r="AP459">
        <v>5.3710502293891002E-2</v>
      </c>
      <c r="AQ459">
        <f>(Table2[[#This Row],[Sharpe Ratio]]-AVERAGE(Table2[Sharpe Ratio]))/_xlfn.STDEV.P(Table2[Sharpe Ratio])</f>
        <v>-0.13209623798440462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-1.6599887871041041</v>
      </c>
      <c r="AS459">
        <f>_xlfn.RANK.AVG(Table2[[#This Row],[1Y Return vs Nifty Z-Score]],Table2[1Y Return vs Nifty Z-Score])</f>
        <v>536</v>
      </c>
      <c r="AT459">
        <f>_xlfn.RANK.AVG(Table2[[#This Row],[6M Return vs Nifty Z-Score]],Table2[6M Return vs Nifty Z-Score])</f>
        <v>385</v>
      </c>
      <c r="AU459">
        <f>_xlfn.RANK.AVG(Table2[[#This Row],[Sharpe Ratio Z-Score]],Table2[Sharpe Ratio Z-Score])</f>
        <v>382</v>
      </c>
      <c r="AV459">
        <f>(Table2[[#This Row],[Rank 1Y]]+Table2[[#This Row],[Rank 6M]]+Table2[[#This Row],[Rank Sharpe]])/3</f>
        <v>434.33333333333331</v>
      </c>
    </row>
    <row r="460" spans="1:48" x14ac:dyDescent="0.3">
      <c r="A460" t="s">
        <v>187</v>
      </c>
      <c r="B460" t="s">
        <v>188</v>
      </c>
      <c r="C460" t="s">
        <v>10297</v>
      </c>
      <c r="D460" t="s">
        <v>118</v>
      </c>
      <c r="E460">
        <v>138879.84210767999</v>
      </c>
      <c r="F460">
        <v>5837.35</v>
      </c>
      <c r="G460">
        <v>1.6933371720602901</v>
      </c>
      <c r="H460">
        <f>(Table2[[#This Row],[1Y Return vs Nifty]]-AVERAGE(Table2[1Y Return vs Nifty]))/_xlfn.STDEV.P(Table2[1Y Return vs Nifty])</f>
        <v>-0.48563165068897596</v>
      </c>
      <c r="I460">
        <v>-2.8333925161234998</v>
      </c>
      <c r="J460">
        <f>(Table2[[#This Row],[1M Return vs Nifty]]-AVERAGE(Table2[1M Return vs Nifty]))/_xlfn.STDEV.P(Table2[1M Return vs Nifty])</f>
        <v>-0.55862582901763369</v>
      </c>
      <c r="K460">
        <v>6.2622386133899397</v>
      </c>
      <c r="L460">
        <f>(Table2[[#This Row],[6M Return vs Nifty]]-AVERAGE(Table2[6M Return vs Nifty]))/_xlfn.STDEV.P(Table2[6M Return vs Nifty])</f>
        <v>-5.7505392307097232E-2</v>
      </c>
      <c r="M460">
        <v>-1.0912521045294199</v>
      </c>
      <c r="N460">
        <f>(Table2[[#This Row],[1W Return vs Nifty]]-AVERAGE(Table2[1W Return vs Nifty]))/_xlfn.STDEV.P(Table2[1W Return vs Nifty])</f>
        <v>-0.22284799223187968</v>
      </c>
      <c r="O460">
        <v>5745.68</v>
      </c>
      <c r="P460">
        <v>5627.5871866909902</v>
      </c>
      <c r="Q460">
        <v>5194.9508061183296</v>
      </c>
      <c r="R460">
        <v>55.055175774740299</v>
      </c>
      <c r="S460" s="2">
        <f>(Table2[[#This Row],[Close Price]]-Table2[[#This Row],[20D EMA]])/Table2[[#This Row],[20D EMA]]</f>
        <v>1.5954595452583518E-2</v>
      </c>
      <c r="T460" s="2">
        <f>(Table2[[#This Row],[Close Price]]-Table2[[#This Row],[50D EMA]])/Table2[[#This Row],[50D EMA]]</f>
        <v>3.7274022836126026E-2</v>
      </c>
      <c r="U460" s="2">
        <f>(Table2[[#This Row],[Close Price]]-Table2[[#This Row],[200D EMA]])/Table2[[#This Row],[200D EMA]]</f>
        <v>0.1236583786558841</v>
      </c>
      <c r="V460">
        <v>0.723387002296905</v>
      </c>
      <c r="W460">
        <v>5756.5</v>
      </c>
      <c r="X460">
        <v>5849.9</v>
      </c>
      <c r="Y460">
        <v>5718.1</v>
      </c>
      <c r="Z460">
        <v>5849.9</v>
      </c>
      <c r="AA460">
        <v>5594.15</v>
      </c>
      <c r="AB460">
        <v>5924.8</v>
      </c>
      <c r="AC460" s="2">
        <f>(Table2[[#This Row],[Close Price]]/Table2[[#This Row],[Day Low]])-1</f>
        <v>1.4044992617041618E-2</v>
      </c>
      <c r="AD460" s="2">
        <f>(Table2[[#This Row],[Day High]]/Table2[[#This Row],[Close Price]])-1</f>
        <v>2.1499481785398622E-3</v>
      </c>
      <c r="AE460" s="2">
        <f>(Table2[[#This Row],[Close Price]]/Table2[[#This Row],[Current Week Low]])-1</f>
        <v>2.0854829401374619E-2</v>
      </c>
      <c r="AF460" s="2">
        <f>(Table2[[#This Row],[Current Week High]]/Table2[[#This Row],[Close Price]])-1</f>
        <v>2.1499481785398622E-3</v>
      </c>
      <c r="AG460" s="2">
        <f>(Table2[[#This Row],[Close Price]]/Table2[[#This Row],[Current Month Low]])-1</f>
        <v>4.3473986217745564E-2</v>
      </c>
      <c r="AH460" s="2">
        <f>(Table2[[#This Row],[Current Month High]]/Table2[[#This Row],[Close Price]])-1</f>
        <v>1.498111300504501E-2</v>
      </c>
      <c r="AI460">
        <v>2.8720224074280298</v>
      </c>
      <c r="AJ460">
        <v>34.262943625365097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-0.03</v>
      </c>
      <c r="AM460" t="s">
        <v>10339</v>
      </c>
      <c r="AN460">
        <v>2.0499999999999998</v>
      </c>
      <c r="AO460" t="s">
        <v>10340</v>
      </c>
      <c r="AP460">
        <v>1.2064363781598E-2</v>
      </c>
      <c r="AQ460">
        <f>(Table2[[#This Row],[Sharpe Ratio]]-AVERAGE(Table2[Sharpe Ratio]))/_xlfn.STDEV.P(Table2[Sharpe Ratio])</f>
        <v>-0.60891382425855778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-1.9335246885041446</v>
      </c>
      <c r="AS460">
        <f>_xlfn.RANK.AVG(Table2[[#This Row],[1Y Return vs Nifty Z-Score]],Table2[1Y Return vs Nifty Z-Score])</f>
        <v>473</v>
      </c>
      <c r="AT460">
        <f>_xlfn.RANK.AVG(Table2[[#This Row],[6M Return vs Nifty Z-Score]],Table2[6M Return vs Nifty Z-Score])</f>
        <v>331</v>
      </c>
      <c r="AU460">
        <f>_xlfn.RANK.AVG(Table2[[#This Row],[Sharpe Ratio Z-Score]],Table2[Sharpe Ratio Z-Score])</f>
        <v>500</v>
      </c>
      <c r="AV460">
        <f>(Table2[[#This Row],[Rank 1Y]]+Table2[[#This Row],[Rank 6M]]+Table2[[#This Row],[Rank Sharpe]])/3</f>
        <v>434.66666666666669</v>
      </c>
    </row>
    <row r="461" spans="1:48" x14ac:dyDescent="0.3">
      <c r="A461" t="s">
        <v>1243</v>
      </c>
      <c r="B461" t="s">
        <v>1244</v>
      </c>
      <c r="C461" t="s">
        <v>10306</v>
      </c>
      <c r="D461" t="s">
        <v>121</v>
      </c>
      <c r="E461">
        <v>9226.3588440000003</v>
      </c>
      <c r="F461">
        <v>690.65</v>
      </c>
      <c r="G461">
        <v>17.1882968741923</v>
      </c>
      <c r="H461">
        <f>(Table2[[#This Row],[1Y Return vs Nifty]]-AVERAGE(Table2[1Y Return vs Nifty]))/_xlfn.STDEV.P(Table2[1Y Return vs Nifty])</f>
        <v>-0.24987257148281658</v>
      </c>
      <c r="I461">
        <v>-7.3995172680146402</v>
      </c>
      <c r="J461">
        <f>(Table2[[#This Row],[1M Return vs Nifty]]-AVERAGE(Table2[1M Return vs Nifty]))/_xlfn.STDEV.P(Table2[1M Return vs Nifty])</f>
        <v>-0.9535548063670819</v>
      </c>
      <c r="K461">
        <v>0.51286836796919</v>
      </c>
      <c r="L461">
        <f>(Table2[[#This Row],[6M Return vs Nifty]]-AVERAGE(Table2[6M Return vs Nifty]))/_xlfn.STDEV.P(Table2[6M Return vs Nifty])</f>
        <v>-0.2511819400688976</v>
      </c>
      <c r="M461">
        <v>-4.0059278860144296</v>
      </c>
      <c r="N461">
        <f>(Table2[[#This Row],[1W Return vs Nifty]]-AVERAGE(Table2[1W Return vs Nifty]))/_xlfn.STDEV.P(Table2[1W Return vs Nifty])</f>
        <v>-0.83491748901185603</v>
      </c>
      <c r="O461">
        <v>693.65</v>
      </c>
      <c r="P461">
        <v>711.77402690140605</v>
      </c>
      <c r="Q461">
        <v>632.91258410898001</v>
      </c>
      <c r="R461">
        <v>35.701592303847498</v>
      </c>
      <c r="S461" s="2">
        <f>(Table2[[#This Row],[Close Price]]-Table2[[#This Row],[20D EMA]])/Table2[[#This Row],[20D EMA]]</f>
        <v>-4.3249477402148061E-3</v>
      </c>
      <c r="T461" s="2">
        <f>(Table2[[#This Row],[Close Price]]-Table2[[#This Row],[50D EMA]])/Table2[[#This Row],[50D EMA]]</f>
        <v>-2.967799625025112E-2</v>
      </c>
      <c r="U461" s="2">
        <f>(Table2[[#This Row],[Close Price]]-Table2[[#This Row],[200D EMA]])/Table2[[#This Row],[200D EMA]]</f>
        <v>9.1224945341074573E-2</v>
      </c>
      <c r="V461">
        <v>1.16790709545163</v>
      </c>
      <c r="W461">
        <v>661</v>
      </c>
      <c r="X461">
        <v>692.9</v>
      </c>
      <c r="Y461">
        <v>640</v>
      </c>
      <c r="Z461">
        <v>692.9</v>
      </c>
      <c r="AA461">
        <v>606.04999999999995</v>
      </c>
      <c r="AB461">
        <v>734.5</v>
      </c>
      <c r="AC461" s="2">
        <f>(Table2[[#This Row],[Close Price]]/Table2[[#This Row],[Day Low]])-1</f>
        <v>4.4856278366111946E-2</v>
      </c>
      <c r="AD461" s="2">
        <f>(Table2[[#This Row],[Day High]]/Table2[[#This Row],[Close Price]])-1</f>
        <v>3.2578006226018363E-3</v>
      </c>
      <c r="AE461" s="2">
        <f>(Table2[[#This Row],[Close Price]]/Table2[[#This Row],[Current Week Low]])-1</f>
        <v>7.9140624999999964E-2</v>
      </c>
      <c r="AF461" s="2">
        <f>(Table2[[#This Row],[Current Week High]]/Table2[[#This Row],[Close Price]])-1</f>
        <v>3.2578006226018363E-3</v>
      </c>
      <c r="AG461" s="2">
        <f>(Table2[[#This Row],[Close Price]]/Table2[[#This Row],[Current Month Low]])-1</f>
        <v>0.13959244286775019</v>
      </c>
      <c r="AH461" s="2">
        <f>(Table2[[#This Row],[Current Month High]]/Table2[[#This Row],[Close Price]])-1</f>
        <v>6.3490914356041372E-2</v>
      </c>
      <c r="AI461">
        <v>17.288061970607298</v>
      </c>
      <c r="AJ461">
        <v>68.020922028950196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-0.17</v>
      </c>
      <c r="AM461" t="s">
        <v>10339</v>
      </c>
      <c r="AN461">
        <v>-2.4500000000000002</v>
      </c>
      <c r="AO461" t="s">
        <v>10339</v>
      </c>
      <c r="AQ461">
        <f>(Table2[[#This Row],[Sharpe Ratio]]-AVERAGE(Table2[Sharpe Ratio]))/_xlfn.STDEV.P(Table2[Sharpe Ratio])</f>
        <v>-0.74704189624239536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359</v>
      </c>
      <c r="AT461">
        <f>_xlfn.RANK.AVG(Table2[[#This Row],[6M Return vs Nifty Z-Score]],Table2[6M Return vs Nifty Z-Score])</f>
        <v>398</v>
      </c>
      <c r="AU461">
        <f>_xlfn.RANK.AVG(Table2[[#This Row],[Sharpe Ratio Z-Score]],Table2[Sharpe Ratio Z-Score])</f>
        <v>549.5</v>
      </c>
      <c r="AV461">
        <f>(Table2[[#This Row],[Rank 1Y]]+Table2[[#This Row],[Rank 6M]]+Table2[[#This Row],[Rank Sharpe]])/3</f>
        <v>435.5</v>
      </c>
    </row>
    <row r="462" spans="1:48" x14ac:dyDescent="0.3">
      <c r="A462" t="s">
        <v>564</v>
      </c>
      <c r="B462" t="s">
        <v>565</v>
      </c>
      <c r="C462" t="s">
        <v>10299</v>
      </c>
      <c r="D462" t="s">
        <v>51</v>
      </c>
      <c r="E462">
        <v>35120.274897739997</v>
      </c>
      <c r="F462">
        <v>1406.35</v>
      </c>
      <c r="G462">
        <v>30.827717592442198</v>
      </c>
      <c r="H462">
        <f>(Table2[[#This Row],[1Y Return vs Nifty]]-AVERAGE(Table2[1Y Return vs Nifty]))/_xlfn.STDEV.P(Table2[1Y Return vs Nifty])</f>
        <v>-4.2345909183878205E-2</v>
      </c>
      <c r="I462">
        <v>16.408068879130401</v>
      </c>
      <c r="J462">
        <f>(Table2[[#This Row],[1M Return vs Nifty]]-AVERAGE(Table2[1M Return vs Nifty]))/_xlfn.STDEV.P(Table2[1M Return vs Nifty])</f>
        <v>1.1055885944689885</v>
      </c>
      <c r="K462">
        <v>2.9307431044101202</v>
      </c>
      <c r="L462">
        <f>(Table2[[#This Row],[6M Return vs Nifty]]-AVERAGE(Table2[6M Return vs Nifty]))/_xlfn.STDEV.P(Table2[6M Return vs Nifty])</f>
        <v>-0.16973204001291636</v>
      </c>
      <c r="M462">
        <v>-4.0623812060826703</v>
      </c>
      <c r="N462">
        <f>(Table2[[#This Row],[1W Return vs Nifty]]-AVERAGE(Table2[1W Return vs Nifty]))/_xlfn.STDEV.P(Table2[1W Return vs Nifty])</f>
        <v>-0.84677244571929566</v>
      </c>
      <c r="O462">
        <v>1329.3</v>
      </c>
      <c r="P462">
        <v>1277.58539693545</v>
      </c>
      <c r="Q462">
        <v>1177.85041668446</v>
      </c>
      <c r="R462">
        <v>67.545742724723794</v>
      </c>
      <c r="S462" s="2">
        <f>(Table2[[#This Row],[Close Price]]-Table2[[#This Row],[20D EMA]])/Table2[[#This Row],[20D EMA]]</f>
        <v>5.7962837583690634E-2</v>
      </c>
      <c r="T462" s="2">
        <f>(Table2[[#This Row],[Close Price]]-Table2[[#This Row],[50D EMA]])/Table2[[#This Row],[50D EMA]]</f>
        <v>0.10078747250353527</v>
      </c>
      <c r="U462" s="2">
        <f>(Table2[[#This Row],[Close Price]]-Table2[[#This Row],[200D EMA]])/Table2[[#This Row],[200D EMA]]</f>
        <v>0.193997115490051</v>
      </c>
      <c r="V462">
        <v>1.2217057375901801</v>
      </c>
      <c r="W462">
        <v>1381.1</v>
      </c>
      <c r="X462">
        <v>1430.05</v>
      </c>
      <c r="Y462">
        <v>1338.05</v>
      </c>
      <c r="Z462">
        <v>1430.05</v>
      </c>
      <c r="AA462">
        <v>1276.05</v>
      </c>
      <c r="AB462">
        <v>1430.05</v>
      </c>
      <c r="AC462" s="2">
        <f>(Table2[[#This Row],[Close Price]]/Table2[[#This Row],[Day Low]])-1</f>
        <v>1.8282528419375943E-2</v>
      </c>
      <c r="AD462" s="2">
        <f>(Table2[[#This Row],[Day High]]/Table2[[#This Row],[Close Price]])-1</f>
        <v>1.6852134959291831E-2</v>
      </c>
      <c r="AE462" s="2">
        <f>(Table2[[#This Row],[Close Price]]/Table2[[#This Row],[Current Week Low]])-1</f>
        <v>5.1044430327715773E-2</v>
      </c>
      <c r="AF462" s="2">
        <f>(Table2[[#This Row],[Current Week High]]/Table2[[#This Row],[Close Price]])-1</f>
        <v>1.6852134959291831E-2</v>
      </c>
      <c r="AG462" s="2">
        <f>(Table2[[#This Row],[Close Price]]/Table2[[#This Row],[Current Month Low]])-1</f>
        <v>0.10211198620743689</v>
      </c>
      <c r="AH462" s="2">
        <f>(Table2[[#This Row],[Current Month High]]/Table2[[#This Row],[Close Price]])-1</f>
        <v>1.6852134959291831E-2</v>
      </c>
      <c r="AI462">
        <v>1.68521349592918</v>
      </c>
      <c r="AJ462">
        <v>64.139822595704899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0.02</v>
      </c>
      <c r="AM462" t="s">
        <v>10340</v>
      </c>
      <c r="AN462">
        <v>8.16</v>
      </c>
      <c r="AO462" t="s">
        <v>10340</v>
      </c>
      <c r="AP462">
        <v>-2.9859505154692E-2</v>
      </c>
      <c r="AQ462">
        <f>(Table2[[#This Row],[Sharpe Ratio]]-AVERAGE(Table2[Sharpe Ratio]))/_xlfn.STDEV.P(Table2[Sharpe Ratio])</f>
        <v>-1.0889112191568902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-1.042173019603992</v>
      </c>
      <c r="AS462">
        <f>_xlfn.RANK.AVG(Table2[[#This Row],[1Y Return vs Nifty Z-Score]],Table2[1Y Return vs Nifty Z-Score])</f>
        <v>307</v>
      </c>
      <c r="AT462">
        <f>_xlfn.RANK.AVG(Table2[[#This Row],[6M Return vs Nifty Z-Score]],Table2[6M Return vs Nifty Z-Score])</f>
        <v>367</v>
      </c>
      <c r="AU462">
        <f>_xlfn.RANK.AVG(Table2[[#This Row],[Sharpe Ratio Z-Score]],Table2[Sharpe Ratio Z-Score])</f>
        <v>635</v>
      </c>
      <c r="AV462">
        <f>(Table2[[#This Row],[Rank 1Y]]+Table2[[#This Row],[Rank 6M]]+Table2[[#This Row],[Rank Sharpe]])/3</f>
        <v>436.33333333333331</v>
      </c>
    </row>
    <row r="463" spans="1:48" x14ac:dyDescent="0.3">
      <c r="A463" t="s">
        <v>1360</v>
      </c>
      <c r="B463" t="s">
        <v>1361</v>
      </c>
      <c r="C463" t="s">
        <v>10305</v>
      </c>
      <c r="D463" t="s">
        <v>450</v>
      </c>
      <c r="E463">
        <v>8200.0842261399994</v>
      </c>
      <c r="F463">
        <v>639.70000000000005</v>
      </c>
      <c r="G463">
        <v>3.7666574696917299</v>
      </c>
      <c r="H463">
        <f>(Table2[[#This Row],[1Y Return vs Nifty]]-AVERAGE(Table2[1Y Return vs Nifty]))/_xlfn.STDEV.P(Table2[1Y Return vs Nifty])</f>
        <v>-0.454085645170693</v>
      </c>
      <c r="I463">
        <v>-4.7569509047644098</v>
      </c>
      <c r="J463">
        <f>(Table2[[#This Row],[1M Return vs Nifty]]-AVERAGE(Table2[1M Return vs Nifty]))/_xlfn.STDEV.P(Table2[1M Return vs Nifty])</f>
        <v>-0.72499643616832044</v>
      </c>
      <c r="K463">
        <v>-46.413284033622801</v>
      </c>
      <c r="L463">
        <f>(Table2[[#This Row],[6M Return vs Nifty]]-AVERAGE(Table2[6M Return vs Nifty]))/_xlfn.STDEV.P(Table2[6M Return vs Nifty])</f>
        <v>-1.831962931538919</v>
      </c>
      <c r="M463">
        <v>1.4784618947242401</v>
      </c>
      <c r="N463">
        <f>(Table2[[#This Row],[1W Return vs Nifty]]-AVERAGE(Table2[1W Return vs Nifty]))/_xlfn.STDEV.P(Table2[1W Return vs Nifty])</f>
        <v>0.3167809999129324</v>
      </c>
      <c r="O463">
        <v>618.13</v>
      </c>
      <c r="P463">
        <v>652.54154915205299</v>
      </c>
      <c r="Q463">
        <v>728.93891357958796</v>
      </c>
      <c r="R463">
        <v>51.4108826996519</v>
      </c>
      <c r="S463" s="2">
        <f>(Table2[[#This Row],[Close Price]]-Table2[[#This Row],[20D EMA]])/Table2[[#This Row],[20D EMA]]</f>
        <v>3.4895572128840292E-2</v>
      </c>
      <c r="T463" s="2">
        <f>(Table2[[#This Row],[Close Price]]-Table2[[#This Row],[50D EMA]])/Table2[[#This Row],[50D EMA]]</f>
        <v>-1.9679281984020691E-2</v>
      </c>
      <c r="U463" s="2">
        <f>(Table2[[#This Row],[Close Price]]-Table2[[#This Row],[200D EMA]])/Table2[[#This Row],[200D EMA]]</f>
        <v>-0.12242303424489152</v>
      </c>
      <c r="V463">
        <v>1.3391326956062399</v>
      </c>
      <c r="W463">
        <v>614.04999999999995</v>
      </c>
      <c r="X463">
        <v>656</v>
      </c>
      <c r="Y463">
        <v>599.9</v>
      </c>
      <c r="Z463">
        <v>656</v>
      </c>
      <c r="AA463">
        <v>569.25</v>
      </c>
      <c r="AB463">
        <v>656</v>
      </c>
      <c r="AC463" s="2">
        <f>(Table2[[#This Row],[Close Price]]/Table2[[#This Row],[Day Low]])-1</f>
        <v>4.1771842683820726E-2</v>
      </c>
      <c r="AD463" s="2">
        <f>(Table2[[#This Row],[Day High]]/Table2[[#This Row],[Close Price]])-1</f>
        <v>2.548069407534781E-2</v>
      </c>
      <c r="AE463" s="2">
        <f>(Table2[[#This Row],[Close Price]]/Table2[[#This Row],[Current Week Low]])-1</f>
        <v>6.6344390731788661E-2</v>
      </c>
      <c r="AF463" s="2">
        <f>(Table2[[#This Row],[Current Week High]]/Table2[[#This Row],[Close Price]])-1</f>
        <v>2.548069407534781E-2</v>
      </c>
      <c r="AG463" s="2">
        <f>(Table2[[#This Row],[Close Price]]/Table2[[#This Row],[Current Month Low]])-1</f>
        <v>0.12375933245498461</v>
      </c>
      <c r="AH463" s="2">
        <f>(Table2[[#This Row],[Current Month High]]/Table2[[#This Row],[Close Price]])-1</f>
        <v>2.548069407534781E-2</v>
      </c>
      <c r="AI463">
        <v>71.486634359856097</v>
      </c>
      <c r="AJ463">
        <v>34.673684210526297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0.02</v>
      </c>
      <c r="AM463" t="s">
        <v>10340</v>
      </c>
      <c r="AN463">
        <v>0.08</v>
      </c>
      <c r="AO463" t="s">
        <v>10340</v>
      </c>
      <c r="AP463">
        <v>0.14639444712718599</v>
      </c>
      <c r="AQ463">
        <f>(Table2[[#This Row],[Sharpe Ratio]]-AVERAGE(Table2[Sharpe Ratio]))/_xlfn.STDEV.P(Table2[Sharpe Ratio])</f>
        <v>0.92906660785143724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452</v>
      </c>
      <c r="AT463">
        <f>_xlfn.RANK.AVG(Table2[[#This Row],[6M Return vs Nifty Z-Score]],Table2[6M Return vs Nifty Z-Score])</f>
        <v>728</v>
      </c>
      <c r="AU463">
        <f>_xlfn.RANK.AVG(Table2[[#This Row],[Sharpe Ratio Z-Score]],Table2[Sharpe Ratio Z-Score])</f>
        <v>130</v>
      </c>
      <c r="AV463">
        <f>(Table2[[#This Row],[Rank 1Y]]+Table2[[#This Row],[Rank 6M]]+Table2[[#This Row],[Rank Sharpe]])/3</f>
        <v>436.66666666666669</v>
      </c>
    </row>
    <row r="464" spans="1:48" x14ac:dyDescent="0.3">
      <c r="A464" t="s">
        <v>934</v>
      </c>
      <c r="B464" t="s">
        <v>935</v>
      </c>
      <c r="C464" t="s">
        <v>10298</v>
      </c>
      <c r="D464" t="s">
        <v>556</v>
      </c>
      <c r="E464">
        <v>15904.380391094999</v>
      </c>
      <c r="F464">
        <v>660.15</v>
      </c>
      <c r="G464">
        <v>11.7398202634543</v>
      </c>
      <c r="H464">
        <f>(Table2[[#This Row],[1Y Return vs Nifty]]-AVERAGE(Table2[1Y Return vs Nifty]))/_xlfn.STDEV.P(Table2[1Y Return vs Nifty])</f>
        <v>-0.33277229200594544</v>
      </c>
      <c r="I464">
        <v>-9.1921178710257792</v>
      </c>
      <c r="J464">
        <f>(Table2[[#This Row],[1M Return vs Nifty]]-AVERAGE(Table2[1M Return vs Nifty]))/_xlfn.STDEV.P(Table2[1M Return vs Nifty])</f>
        <v>-1.1085987356092657</v>
      </c>
      <c r="K464">
        <v>-22.120199176404</v>
      </c>
      <c r="L464">
        <f>(Table2[[#This Row],[6M Return vs Nifty]]-AVERAGE(Table2[6M Return vs Nifty]))/_xlfn.STDEV.P(Table2[6M Return vs Nifty])</f>
        <v>-1.0136122933315366</v>
      </c>
      <c r="M464">
        <v>-3.6560321824491999</v>
      </c>
      <c r="N464">
        <f>(Table2[[#This Row],[1W Return vs Nifty]]-AVERAGE(Table2[1W Return vs Nifty]))/_xlfn.STDEV.P(Table2[1W Return vs Nifty])</f>
        <v>-0.7614408819164582</v>
      </c>
      <c r="O464">
        <v>685.33</v>
      </c>
      <c r="P464">
        <v>696.03045698338804</v>
      </c>
      <c r="Q464">
        <v>640.14068627638505</v>
      </c>
      <c r="R464">
        <v>36.446663672222201</v>
      </c>
      <c r="S464" s="2">
        <f>(Table2[[#This Row],[Close Price]]-Table2[[#This Row],[20D EMA]])/Table2[[#This Row],[20D EMA]]</f>
        <v>-3.6741423839610203E-2</v>
      </c>
      <c r="T464" s="2">
        <f>(Table2[[#This Row],[Close Price]]-Table2[[#This Row],[50D EMA]])/Table2[[#This Row],[50D EMA]]</f>
        <v>-5.1550124888061336E-2</v>
      </c>
      <c r="U464" s="2">
        <f>(Table2[[#This Row],[Close Price]]-Table2[[#This Row],[200D EMA]])/Table2[[#This Row],[200D EMA]]</f>
        <v>3.1257681557481515E-2</v>
      </c>
      <c r="V464">
        <v>0.271259536088298</v>
      </c>
      <c r="W464">
        <v>656</v>
      </c>
      <c r="X464">
        <v>666.2</v>
      </c>
      <c r="Y464">
        <v>656</v>
      </c>
      <c r="Z464">
        <v>673.55</v>
      </c>
      <c r="AA464">
        <v>651.25</v>
      </c>
      <c r="AB464">
        <v>733.8</v>
      </c>
      <c r="AC464" s="2">
        <f>(Table2[[#This Row],[Close Price]]/Table2[[#This Row],[Day Low]])-1</f>
        <v>6.3262195121951414E-3</v>
      </c>
      <c r="AD464" s="2">
        <f>(Table2[[#This Row],[Day High]]/Table2[[#This Row],[Close Price]])-1</f>
        <v>9.1645838067107022E-3</v>
      </c>
      <c r="AE464" s="2">
        <f>(Table2[[#This Row],[Close Price]]/Table2[[#This Row],[Current Week Low]])-1</f>
        <v>6.3262195121951414E-3</v>
      </c>
      <c r="AF464" s="2">
        <f>(Table2[[#This Row],[Current Week High]]/Table2[[#This Row],[Close Price]])-1</f>
        <v>2.0298417026433313E-2</v>
      </c>
      <c r="AG464" s="2">
        <f>(Table2[[#This Row],[Close Price]]/Table2[[#This Row],[Current Month Low]])-1</f>
        <v>1.366602687140106E-2</v>
      </c>
      <c r="AH464" s="2">
        <f>(Table2[[#This Row],[Current Month High]]/Table2[[#This Row],[Close Price]])-1</f>
        <v>0.11156555328334461</v>
      </c>
      <c r="AI464">
        <v>25.115504052109301</v>
      </c>
      <c r="AJ464">
        <v>52.706453851492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-0.11</v>
      </c>
      <c r="AM464" t="s">
        <v>10339</v>
      </c>
      <c r="AN464">
        <v>-8.64</v>
      </c>
      <c r="AO464" t="s">
        <v>10339</v>
      </c>
      <c r="AP464">
        <v>9.3992156230443005E-2</v>
      </c>
      <c r="AQ464">
        <f>(Table2[[#This Row],[Sharpe Ratio]]-AVERAGE(Table2[Sharpe Ratio]))/_xlfn.STDEV.P(Table2[Sharpe Ratio])</f>
        <v>0.32909900573520207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402</v>
      </c>
      <c r="AT464">
        <f>_xlfn.RANK.AVG(Table2[[#This Row],[6M Return vs Nifty Z-Score]],Table2[6M Return vs Nifty Z-Score])</f>
        <v>652</v>
      </c>
      <c r="AU464">
        <f>_xlfn.RANK.AVG(Table2[[#This Row],[Sharpe Ratio Z-Score]],Table2[Sharpe Ratio Z-Score])</f>
        <v>257</v>
      </c>
      <c r="AV464">
        <f>(Table2[[#This Row],[Rank 1Y]]+Table2[[#This Row],[Rank 6M]]+Table2[[#This Row],[Rank Sharpe]])/3</f>
        <v>437</v>
      </c>
    </row>
    <row r="465" spans="1:48" x14ac:dyDescent="0.3">
      <c r="A465" t="s">
        <v>204</v>
      </c>
      <c r="B465" t="s">
        <v>205</v>
      </c>
      <c r="C465" t="s">
        <v>10299</v>
      </c>
      <c r="D465" t="s">
        <v>51</v>
      </c>
      <c r="E465">
        <v>126209.50209720001</v>
      </c>
      <c r="F465">
        <v>1594.6</v>
      </c>
      <c r="G465">
        <v>1.51941022661362</v>
      </c>
      <c r="H465">
        <f>(Table2[[#This Row],[1Y Return vs Nifty]]-AVERAGE(Table2[1Y Return vs Nifty]))/_xlfn.STDEV.P(Table2[1Y Return vs Nifty])</f>
        <v>-0.48827798583897986</v>
      </c>
      <c r="I465">
        <v>4.8548663826879404</v>
      </c>
      <c r="J465">
        <f>(Table2[[#This Row],[1M Return vs Nifty]]-AVERAGE(Table2[1M Return vs Nifty]))/_xlfn.STDEV.P(Table2[1M Return vs Nifty])</f>
        <v>0.10633984526620036</v>
      </c>
      <c r="K465">
        <v>-2.1332139344412901</v>
      </c>
      <c r="L465">
        <f>(Table2[[#This Row],[6M Return vs Nifty]]-AVERAGE(Table2[6M Return vs Nifty]))/_xlfn.STDEV.P(Table2[6M Return vs Nifty])</f>
        <v>-0.34031936965653647</v>
      </c>
      <c r="M465">
        <v>-4.5457950585982099</v>
      </c>
      <c r="N465">
        <f>(Table2[[#This Row],[1W Return vs Nifty]]-AVERAGE(Table2[1W Return vs Nifty]))/_xlfn.STDEV.P(Table2[1W Return vs Nifty])</f>
        <v>-0.94828729526969935</v>
      </c>
      <c r="O465">
        <v>1555.41</v>
      </c>
      <c r="P465">
        <v>1525.5956243758999</v>
      </c>
      <c r="Q465">
        <v>1408.4249653678201</v>
      </c>
      <c r="R465">
        <v>52.439982711353302</v>
      </c>
      <c r="S465" s="2">
        <f>(Table2[[#This Row],[Close Price]]-Table2[[#This Row],[20D EMA]])/Table2[[#This Row],[20D EMA]]</f>
        <v>2.519592904764649E-2</v>
      </c>
      <c r="T465" s="2">
        <f>(Table2[[#This Row],[Close Price]]-Table2[[#This Row],[50D EMA]])/Table2[[#This Row],[50D EMA]]</f>
        <v>4.5231104836400381E-2</v>
      </c>
      <c r="U465" s="2">
        <f>(Table2[[#This Row],[Close Price]]-Table2[[#This Row],[200D EMA]])/Table2[[#This Row],[200D EMA]]</f>
        <v>0.13218669024626309</v>
      </c>
      <c r="V465">
        <v>0.810882654997373</v>
      </c>
      <c r="W465">
        <v>1561</v>
      </c>
      <c r="X465">
        <v>1596.15</v>
      </c>
      <c r="Y465">
        <v>1558.2</v>
      </c>
      <c r="Z465">
        <v>1596.15</v>
      </c>
      <c r="AA465">
        <v>1472</v>
      </c>
      <c r="AB465">
        <v>1606.7</v>
      </c>
      <c r="AC465" s="2">
        <f>(Table2[[#This Row],[Close Price]]/Table2[[#This Row],[Day Low]])-1</f>
        <v>2.1524663677130018E-2</v>
      </c>
      <c r="AD465" s="2">
        <f>(Table2[[#This Row],[Day High]]/Table2[[#This Row],[Close Price]])-1</f>
        <v>9.7203060328610036E-4</v>
      </c>
      <c r="AE465" s="2">
        <f>(Table2[[#This Row],[Close Price]]/Table2[[#This Row],[Current Week Low]])-1</f>
        <v>2.3360287511230871E-2</v>
      </c>
      <c r="AF465" s="2">
        <f>(Table2[[#This Row],[Current Week High]]/Table2[[#This Row],[Close Price]])-1</f>
        <v>9.7203060328610036E-4</v>
      </c>
      <c r="AG465" s="2">
        <f>(Table2[[#This Row],[Close Price]]/Table2[[#This Row],[Current Month Low]])-1</f>
        <v>8.3288043478260798E-2</v>
      </c>
      <c r="AH465" s="2">
        <f>(Table2[[#This Row],[Current Month High]]/Table2[[#This Row],[Close Price]])-1</f>
        <v>7.5881098708141526E-3</v>
      </c>
      <c r="AI465">
        <v>0.75881098708141503</v>
      </c>
      <c r="AJ465">
        <v>40.865724381625398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-0.08</v>
      </c>
      <c r="AM465" t="s">
        <v>10339</v>
      </c>
      <c r="AN465">
        <v>4.3</v>
      </c>
      <c r="AO465" t="s">
        <v>10340</v>
      </c>
      <c r="AP465">
        <v>4.1390160043554003E-2</v>
      </c>
      <c r="AQ465">
        <f>(Table2[[#This Row],[Sharpe Ratio]]-AVERAGE(Table2[Sharpe Ratio]))/_xlfn.STDEV.P(Table2[Sharpe Ratio])</f>
        <v>-0.27315507473929657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-1.9436998802383121</v>
      </c>
      <c r="AS465">
        <f>_xlfn.RANK.AVG(Table2[[#This Row],[1Y Return vs Nifty Z-Score]],Table2[1Y Return vs Nifty Z-Score])</f>
        <v>475</v>
      </c>
      <c r="AT465">
        <f>_xlfn.RANK.AVG(Table2[[#This Row],[6M Return vs Nifty Z-Score]],Table2[6M Return vs Nifty Z-Score])</f>
        <v>427</v>
      </c>
      <c r="AU465">
        <f>_xlfn.RANK.AVG(Table2[[#This Row],[Sharpe Ratio Z-Score]],Table2[Sharpe Ratio Z-Score])</f>
        <v>413</v>
      </c>
      <c r="AV465">
        <f>(Table2[[#This Row],[Rank 1Y]]+Table2[[#This Row],[Rank 6M]]+Table2[[#This Row],[Rank Sharpe]])/3</f>
        <v>438.33333333333331</v>
      </c>
    </row>
    <row r="466" spans="1:48" x14ac:dyDescent="0.3">
      <c r="A466" t="s">
        <v>862</v>
      </c>
      <c r="B466" t="s">
        <v>863</v>
      </c>
      <c r="C466" t="s">
        <v>10310</v>
      </c>
      <c r="D466" t="s">
        <v>170</v>
      </c>
      <c r="E466">
        <v>17859.923518060001</v>
      </c>
      <c r="F466">
        <v>1149.8</v>
      </c>
      <c r="G466">
        <v>-0.52627817697083401</v>
      </c>
      <c r="H466">
        <f>(Table2[[#This Row],[1Y Return vs Nifty]]-AVERAGE(Table2[1Y Return vs Nifty]))/_xlfn.STDEV.P(Table2[1Y Return vs Nifty])</f>
        <v>-0.51940356626275019</v>
      </c>
      <c r="I466">
        <v>17.245530968901601</v>
      </c>
      <c r="J466">
        <f>(Table2[[#This Row],[1M Return vs Nifty]]-AVERAGE(Table2[1M Return vs Nifty]))/_xlfn.STDEV.P(Table2[1M Return vs Nifty])</f>
        <v>1.1780215796924629</v>
      </c>
      <c r="K466">
        <v>6.3047811674955199</v>
      </c>
      <c r="L466">
        <f>(Table2[[#This Row],[6M Return vs Nifty]]-AVERAGE(Table2[6M Return vs Nifty]))/_xlfn.STDEV.P(Table2[6M Return vs Nifty])</f>
        <v>-5.6072279694685298E-2</v>
      </c>
      <c r="M466">
        <v>0.228273504199175</v>
      </c>
      <c r="N466">
        <f>(Table2[[#This Row],[1W Return vs Nifty]]-AVERAGE(Table2[1W Return vs Nifty]))/_xlfn.STDEV.P(Table2[1W Return vs Nifty])</f>
        <v>5.424676405395145E-2</v>
      </c>
      <c r="O466">
        <v>1092.73</v>
      </c>
      <c r="P466">
        <v>1049.18355318613</v>
      </c>
      <c r="Q466">
        <v>991.41527361856697</v>
      </c>
      <c r="R466">
        <v>70.677000833103904</v>
      </c>
      <c r="S466" s="2">
        <f>(Table2[[#This Row],[Close Price]]-Table2[[#This Row],[20D EMA]])/Table2[[#This Row],[20D EMA]]</f>
        <v>5.2226991113998825E-2</v>
      </c>
      <c r="T466" s="2">
        <f>(Table2[[#This Row],[Close Price]]-Table2[[#This Row],[50D EMA]])/Table2[[#This Row],[50D EMA]]</f>
        <v>9.5899756061101876E-2</v>
      </c>
      <c r="U466" s="2">
        <f>(Table2[[#This Row],[Close Price]]-Table2[[#This Row],[200D EMA]])/Table2[[#This Row],[200D EMA]]</f>
        <v>0.15975618955651602</v>
      </c>
      <c r="V466">
        <v>2.35280570243137</v>
      </c>
      <c r="W466">
        <v>1133</v>
      </c>
      <c r="X466">
        <v>1198.7</v>
      </c>
      <c r="Y466">
        <v>1085.3</v>
      </c>
      <c r="Z466">
        <v>1198.7</v>
      </c>
      <c r="AA466">
        <v>1006.15</v>
      </c>
      <c r="AB466">
        <v>1198.7</v>
      </c>
      <c r="AC466" s="2">
        <f>(Table2[[#This Row],[Close Price]]/Table2[[#This Row],[Day Low]])-1</f>
        <v>1.4827890556045942E-2</v>
      </c>
      <c r="AD466" s="2">
        <f>(Table2[[#This Row],[Day High]]/Table2[[#This Row],[Close Price]])-1</f>
        <v>4.2529135501826465E-2</v>
      </c>
      <c r="AE466" s="2">
        <f>(Table2[[#This Row],[Close Price]]/Table2[[#This Row],[Current Week Low]])-1</f>
        <v>5.9430572192020747E-2</v>
      </c>
      <c r="AF466" s="2">
        <f>(Table2[[#This Row],[Current Week High]]/Table2[[#This Row],[Close Price]])-1</f>
        <v>4.2529135501826465E-2</v>
      </c>
      <c r="AG466" s="2">
        <f>(Table2[[#This Row],[Close Price]]/Table2[[#This Row],[Current Month Low]])-1</f>
        <v>0.14277195249217312</v>
      </c>
      <c r="AH466" s="2">
        <f>(Table2[[#This Row],[Current Month High]]/Table2[[#This Row],[Close Price]])-1</f>
        <v>4.2529135501826465E-2</v>
      </c>
      <c r="AI466">
        <v>4.2529135501826403</v>
      </c>
      <c r="AJ466">
        <v>38.1307063911581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</v>
      </c>
      <c r="AM466">
        <v>0</v>
      </c>
      <c r="AN466">
        <v>8.59</v>
      </c>
      <c r="AO466" t="s">
        <v>10340</v>
      </c>
      <c r="AP466">
        <v>7.0555512138220002E-3</v>
      </c>
      <c r="AQ466">
        <f>(Table2[[#This Row],[Sharpe Ratio]]-AVERAGE(Table2[Sharpe Ratio]))/_xlfn.STDEV.P(Table2[Sharpe Ratio])</f>
        <v>-0.66626103588447183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-9.4685380954928552E-3</v>
      </c>
      <c r="AS466">
        <f>_xlfn.RANK.AVG(Table2[[#This Row],[1Y Return vs Nifty Z-Score]],Table2[1Y Return vs Nifty Z-Score])</f>
        <v>482</v>
      </c>
      <c r="AT466">
        <f>_xlfn.RANK.AVG(Table2[[#This Row],[6M Return vs Nifty Z-Score]],Table2[6M Return vs Nifty Z-Score])</f>
        <v>327</v>
      </c>
      <c r="AU466">
        <f>_xlfn.RANK.AVG(Table2[[#This Row],[Sharpe Ratio Z-Score]],Table2[Sharpe Ratio Z-Score])</f>
        <v>508</v>
      </c>
      <c r="AV466">
        <f>(Table2[[#This Row],[Rank 1Y]]+Table2[[#This Row],[Rank 6M]]+Table2[[#This Row],[Rank Sharpe]])/3</f>
        <v>439</v>
      </c>
    </row>
    <row r="467" spans="1:48" x14ac:dyDescent="0.3">
      <c r="A467" t="s">
        <v>1429</v>
      </c>
      <c r="B467" t="s">
        <v>1430</v>
      </c>
      <c r="C467" t="s">
        <v>10295</v>
      </c>
      <c r="D467" t="s">
        <v>248</v>
      </c>
      <c r="E467">
        <v>7528.3537609599998</v>
      </c>
      <c r="F467">
        <v>6965.45</v>
      </c>
      <c r="G467">
        <v>28.938926850782298</v>
      </c>
      <c r="H467">
        <f>(Table2[[#This Row],[1Y Return vs Nifty]]-AVERAGE(Table2[1Y Return vs Nifty]))/_xlfn.STDEV.P(Table2[1Y Return vs Nifty])</f>
        <v>-7.1084258597306257E-2</v>
      </c>
      <c r="I467">
        <v>-1.06328783133087</v>
      </c>
      <c r="J467">
        <f>(Table2[[#This Row],[1M Return vs Nifty]]-AVERAGE(Table2[1M Return vs Nifty]))/_xlfn.STDEV.P(Table2[1M Return vs Nifty])</f>
        <v>-0.4055275956246257</v>
      </c>
      <c r="K467">
        <v>-8.78073594988415</v>
      </c>
      <c r="L467">
        <f>(Table2[[#This Row],[6M Return vs Nifty]]-AVERAGE(Table2[6M Return vs Nifty]))/_xlfn.STDEV.P(Table2[6M Return vs Nifty])</f>
        <v>-0.56425156747367655</v>
      </c>
      <c r="M467">
        <v>1.2889902483295399</v>
      </c>
      <c r="N467">
        <f>(Table2[[#This Row],[1W Return vs Nifty]]-AVERAGE(Table2[1W Return vs Nifty]))/_xlfn.STDEV.P(Table2[1W Return vs Nifty])</f>
        <v>0.27699276137211198</v>
      </c>
      <c r="O467">
        <v>6785.93</v>
      </c>
      <c r="P467">
        <v>6835.1171119468099</v>
      </c>
      <c r="Q467">
        <v>6274.5766068254698</v>
      </c>
      <c r="R467">
        <v>55.306570936555197</v>
      </c>
      <c r="S467" s="2">
        <f>(Table2[[#This Row],[Close Price]]-Table2[[#This Row],[20D EMA]])/Table2[[#This Row],[20D EMA]]</f>
        <v>2.6454737965171983E-2</v>
      </c>
      <c r="T467" s="2">
        <f>(Table2[[#This Row],[Close Price]]-Table2[[#This Row],[50D EMA]])/Table2[[#This Row],[50D EMA]]</f>
        <v>1.9068128009889777E-2</v>
      </c>
      <c r="U467" s="2">
        <f>(Table2[[#This Row],[Close Price]]-Table2[[#This Row],[200D EMA]])/Table2[[#This Row],[200D EMA]]</f>
        <v>0.11010677476198148</v>
      </c>
      <c r="V467">
        <v>0.48096754383472701</v>
      </c>
      <c r="W467">
        <v>6780</v>
      </c>
      <c r="X467">
        <v>7243.1</v>
      </c>
      <c r="Y467">
        <v>6563.1</v>
      </c>
      <c r="Z467">
        <v>7243.1</v>
      </c>
      <c r="AA467">
        <v>6455</v>
      </c>
      <c r="AB467">
        <v>7243.1</v>
      </c>
      <c r="AC467" s="2">
        <f>(Table2[[#This Row],[Close Price]]/Table2[[#This Row],[Day Low]])-1</f>
        <v>2.7352507374631241E-2</v>
      </c>
      <c r="AD467" s="2">
        <f>(Table2[[#This Row],[Day High]]/Table2[[#This Row],[Close Price]])-1</f>
        <v>3.9861028361412476E-2</v>
      </c>
      <c r="AE467" s="2">
        <f>(Table2[[#This Row],[Close Price]]/Table2[[#This Row],[Current Week Low]])-1</f>
        <v>6.1304871173682995E-2</v>
      </c>
      <c r="AF467" s="2">
        <f>(Table2[[#This Row],[Current Week High]]/Table2[[#This Row],[Close Price]])-1</f>
        <v>3.9861028361412476E-2</v>
      </c>
      <c r="AG467" s="2">
        <f>(Table2[[#This Row],[Close Price]]/Table2[[#This Row],[Current Month Low]])-1</f>
        <v>7.9078233927188268E-2</v>
      </c>
      <c r="AH467" s="2">
        <f>(Table2[[#This Row],[Current Month High]]/Table2[[#This Row],[Close Price]])-1</f>
        <v>3.9861028361412476E-2</v>
      </c>
      <c r="AI467">
        <v>12.340193383054901</v>
      </c>
      <c r="AJ467">
        <v>61.5326638992602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</v>
      </c>
      <c r="AM467" t="s">
        <v>10341</v>
      </c>
      <c r="AN467">
        <v>1.24</v>
      </c>
      <c r="AO467" t="s">
        <v>10340</v>
      </c>
      <c r="AP467">
        <v>1.3321084395905E-2</v>
      </c>
      <c r="AQ467">
        <f>(Table2[[#This Row],[Sharpe Ratio]]-AVERAGE(Table2[Sharpe Ratio]))/_xlfn.STDEV.P(Table2[Sharpe Ratio])</f>
        <v>-0.5945252996236039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315</v>
      </c>
      <c r="AT467">
        <f>_xlfn.RANK.AVG(Table2[[#This Row],[6M Return vs Nifty Z-Score]],Table2[6M Return vs Nifty Z-Score])</f>
        <v>507</v>
      </c>
      <c r="AU467">
        <f>_xlfn.RANK.AVG(Table2[[#This Row],[Sharpe Ratio Z-Score]],Table2[Sharpe Ratio Z-Score])</f>
        <v>498</v>
      </c>
      <c r="AV467">
        <f>(Table2[[#This Row],[Rank 1Y]]+Table2[[#This Row],[Rank 6M]]+Table2[[#This Row],[Rank Sharpe]])/3</f>
        <v>440</v>
      </c>
    </row>
    <row r="468" spans="1:48" x14ac:dyDescent="0.3">
      <c r="A468" t="s">
        <v>1802</v>
      </c>
      <c r="B468" t="s">
        <v>1803</v>
      </c>
      <c r="C468" t="s">
        <v>10305</v>
      </c>
      <c r="D468" t="s">
        <v>297</v>
      </c>
      <c r="E468">
        <v>4132.03281075</v>
      </c>
      <c r="F468">
        <v>1300.05</v>
      </c>
      <c r="G468">
        <v>-11.273381850646</v>
      </c>
      <c r="H468">
        <f>(Table2[[#This Row],[1Y Return vs Nifty]]-AVERAGE(Table2[1Y Return vs Nifty]))/_xlfn.STDEV.P(Table2[1Y Return vs Nifty])</f>
        <v>-0.68292301484125562</v>
      </c>
      <c r="I468">
        <v>29.864455874684602</v>
      </c>
      <c r="J468">
        <f>(Table2[[#This Row],[1M Return vs Nifty]]-AVERAGE(Table2[1M Return vs Nifty]))/_xlfn.STDEV.P(Table2[1M Return vs Nifty])</f>
        <v>2.2694457914874486</v>
      </c>
      <c r="K468">
        <v>31.786975063477598</v>
      </c>
      <c r="L468">
        <f>(Table2[[#This Row],[6M Return vs Nifty]]-AVERAGE(Table2[6M Return vs Nifty]))/_xlfn.STDEV.P(Table2[6M Return vs Nifty])</f>
        <v>0.80233536018578588</v>
      </c>
      <c r="M468">
        <v>12.1862351937102</v>
      </c>
      <c r="N468">
        <f>(Table2[[#This Row],[1W Return vs Nifty]]-AVERAGE(Table2[1W Return vs Nifty]))/_xlfn.STDEV.P(Table2[1W Return vs Nifty])</f>
        <v>2.5653677745988053</v>
      </c>
      <c r="O468">
        <v>1179.79</v>
      </c>
      <c r="P468">
        <v>1084.1539783006201</v>
      </c>
      <c r="Q468">
        <v>1034.4547743886101</v>
      </c>
      <c r="R468">
        <v>77.189418042566203</v>
      </c>
      <c r="S468" s="2">
        <f>(Table2[[#This Row],[Close Price]]-Table2[[#This Row],[20D EMA]])/Table2[[#This Row],[20D EMA]]</f>
        <v>0.10193339492621568</v>
      </c>
      <c r="T468" s="2">
        <f>(Table2[[#This Row],[Close Price]]-Table2[[#This Row],[50D EMA]])/Table2[[#This Row],[50D EMA]]</f>
        <v>0.19913778487239478</v>
      </c>
      <c r="U468" s="2">
        <f>(Table2[[#This Row],[Close Price]]-Table2[[#This Row],[200D EMA]])/Table2[[#This Row],[200D EMA]]</f>
        <v>0.25674899685040714</v>
      </c>
      <c r="V468">
        <v>1.78619255275664</v>
      </c>
      <c r="W468">
        <v>1289</v>
      </c>
      <c r="X468">
        <v>1330</v>
      </c>
      <c r="Y468">
        <v>1276.8</v>
      </c>
      <c r="Z468">
        <v>1361.05</v>
      </c>
      <c r="AA468">
        <v>1085.05</v>
      </c>
      <c r="AB468">
        <v>1361.05</v>
      </c>
      <c r="AC468" s="2">
        <f>(Table2[[#This Row],[Close Price]]/Table2[[#This Row],[Day Low]])-1</f>
        <v>8.5725368502715948E-3</v>
      </c>
      <c r="AD468" s="2">
        <f>(Table2[[#This Row],[Day High]]/Table2[[#This Row],[Close Price]])-1</f>
        <v>2.3037575477866223E-2</v>
      </c>
      <c r="AE468" s="2">
        <f>(Table2[[#This Row],[Close Price]]/Table2[[#This Row],[Current Week Low]])-1</f>
        <v>1.8209586466165328E-2</v>
      </c>
      <c r="AF468" s="2">
        <f>(Table2[[#This Row],[Current Week High]]/Table2[[#This Row],[Close Price]])-1</f>
        <v>4.6921272258759306E-2</v>
      </c>
      <c r="AG468" s="2">
        <f>(Table2[[#This Row],[Close Price]]/Table2[[#This Row],[Current Month Low]])-1</f>
        <v>0.1981475508041104</v>
      </c>
      <c r="AH468" s="2">
        <f>(Table2[[#This Row],[Current Month High]]/Table2[[#This Row],[Close Price]])-1</f>
        <v>4.6921272258759306E-2</v>
      </c>
      <c r="AI468">
        <v>4.6921272258759297</v>
      </c>
      <c r="AJ468">
        <v>72.959489123927298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0.46</v>
      </c>
      <c r="AM468" t="s">
        <v>10340</v>
      </c>
      <c r="AN468">
        <v>13.16</v>
      </c>
      <c r="AO468" t="s">
        <v>10340</v>
      </c>
      <c r="AP468">
        <v>-2.3368056537431001E-2</v>
      </c>
      <c r="AQ468">
        <f>(Table2[[#This Row],[Sharpe Ratio]]-AVERAGE(Table2[Sharpe Ratio]))/_xlfn.STDEV.P(Table2[Sharpe Ratio])</f>
        <v>-1.0145889176981022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3.9396369937326821</v>
      </c>
      <c r="AS468">
        <f>_xlfn.RANK.AVG(Table2[[#This Row],[1Y Return vs Nifty Z-Score]],Table2[1Y Return vs Nifty Z-Score])</f>
        <v>562</v>
      </c>
      <c r="AT468">
        <f>_xlfn.RANK.AVG(Table2[[#This Row],[6M Return vs Nifty Z-Score]],Table2[6M Return vs Nifty Z-Score])</f>
        <v>139</v>
      </c>
      <c r="AU468">
        <f>_xlfn.RANK.AVG(Table2[[#This Row],[Sharpe Ratio Z-Score]],Table2[Sharpe Ratio Z-Score])</f>
        <v>621</v>
      </c>
      <c r="AV468">
        <f>(Table2[[#This Row],[Rank 1Y]]+Table2[[#This Row],[Rank 6M]]+Table2[[#This Row],[Rank Sharpe]])/3</f>
        <v>440.66666666666669</v>
      </c>
    </row>
    <row r="469" spans="1:48" x14ac:dyDescent="0.3">
      <c r="A469" t="s">
        <v>174</v>
      </c>
      <c r="B469" t="s">
        <v>175</v>
      </c>
      <c r="C469" t="s">
        <v>6499</v>
      </c>
      <c r="D469" t="s">
        <v>80</v>
      </c>
      <c r="E469">
        <v>154302.37027931001</v>
      </c>
      <c r="F469">
        <v>629.25</v>
      </c>
      <c r="G469">
        <v>7.5262867509907201</v>
      </c>
      <c r="H469">
        <f>(Table2[[#This Row],[1Y Return vs Nifty]]-AVERAGE(Table2[1Y Return vs Nifty]))/_xlfn.STDEV.P(Table2[1Y Return vs Nifty])</f>
        <v>-0.39688209288306708</v>
      </c>
      <c r="I469">
        <v>-8.2985312149823596</v>
      </c>
      <c r="J469">
        <f>(Table2[[#This Row],[1M Return vs Nifty]]-AVERAGE(Table2[1M Return vs Nifty]))/_xlfn.STDEV.P(Table2[1M Return vs Nifty])</f>
        <v>-1.0313114770650964</v>
      </c>
      <c r="K469">
        <v>-5.2590676935981699</v>
      </c>
      <c r="L469">
        <f>(Table2[[#This Row],[6M Return vs Nifty]]-AVERAGE(Table2[6M Return vs Nifty]))/_xlfn.STDEV.P(Table2[6M Return vs Nifty])</f>
        <v>-0.44561865271522322</v>
      </c>
      <c r="M469">
        <v>-2.7619980342672701</v>
      </c>
      <c r="N469">
        <f>(Table2[[#This Row],[1W Return vs Nifty]]-AVERAGE(Table2[1W Return vs Nifty]))/_xlfn.STDEV.P(Table2[1W Return vs Nifty])</f>
        <v>-0.57369751963311422</v>
      </c>
      <c r="O469">
        <v>644.62</v>
      </c>
      <c r="P469">
        <v>650.35616217410995</v>
      </c>
      <c r="Q469">
        <v>592.47340806375803</v>
      </c>
      <c r="R469">
        <v>37.3858598144461</v>
      </c>
      <c r="S469" s="2">
        <f>(Table2[[#This Row],[Close Price]]-Table2[[#This Row],[20D EMA]])/Table2[[#This Row],[20D EMA]]</f>
        <v>-2.384350470044368E-2</v>
      </c>
      <c r="T469" s="2">
        <f>(Table2[[#This Row],[Close Price]]-Table2[[#This Row],[50D EMA]])/Table2[[#This Row],[50D EMA]]</f>
        <v>-3.2453236244511088E-2</v>
      </c>
      <c r="U469" s="2">
        <f>(Table2[[#This Row],[Close Price]]-Table2[[#This Row],[200D EMA]])/Table2[[#This Row],[200D EMA]]</f>
        <v>6.2072983252413449E-2</v>
      </c>
      <c r="V469">
        <v>0.40919059864525098</v>
      </c>
      <c r="W469">
        <v>624.79999999999995</v>
      </c>
      <c r="X469">
        <v>631.75</v>
      </c>
      <c r="Y469">
        <v>624.65</v>
      </c>
      <c r="Z469">
        <v>643.65</v>
      </c>
      <c r="AA469">
        <v>617.5</v>
      </c>
      <c r="AB469">
        <v>681</v>
      </c>
      <c r="AC469" s="2">
        <f>(Table2[[#This Row],[Close Price]]/Table2[[#This Row],[Day Low]])-1</f>
        <v>7.1222791293215071E-3</v>
      </c>
      <c r="AD469" s="2">
        <f>(Table2[[#This Row],[Day High]]/Table2[[#This Row],[Close Price]])-1</f>
        <v>3.9729837107667088E-3</v>
      </c>
      <c r="AE469" s="2">
        <f>(Table2[[#This Row],[Close Price]]/Table2[[#This Row],[Current Week Low]])-1</f>
        <v>7.3641239093893418E-3</v>
      </c>
      <c r="AF469" s="2">
        <f>(Table2[[#This Row],[Current Week High]]/Table2[[#This Row],[Close Price]])-1</f>
        <v>2.2884386174016669E-2</v>
      </c>
      <c r="AG469" s="2">
        <f>(Table2[[#This Row],[Close Price]]/Table2[[#This Row],[Current Month Low]])-1</f>
        <v>1.9028340080971651E-2</v>
      </c>
      <c r="AH469" s="2">
        <f>(Table2[[#This Row],[Current Month High]]/Table2[[#This Row],[Close Price]])-1</f>
        <v>8.2240762812872514E-2</v>
      </c>
      <c r="AI469">
        <v>12.3480333730631</v>
      </c>
      <c r="AJ469">
        <v>55.735676277688398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-7.0000000000000007E-2</v>
      </c>
      <c r="AM469" t="s">
        <v>10339</v>
      </c>
      <c r="AN469">
        <v>-3.61</v>
      </c>
      <c r="AO469" t="s">
        <v>10339</v>
      </c>
      <c r="AP469">
        <v>3.2573708481240998E-2</v>
      </c>
      <c r="AQ469">
        <f>(Table2[[#This Row],[Sharpe Ratio]]-AVERAGE(Table2[Sharpe Ratio]))/_xlfn.STDEV.P(Table2[Sharpe Ratio])</f>
        <v>-0.37409694602957705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424</v>
      </c>
      <c r="AT469">
        <f>_xlfn.RANK.AVG(Table2[[#This Row],[6M Return vs Nifty Z-Score]],Table2[6M Return vs Nifty Z-Score])</f>
        <v>463</v>
      </c>
      <c r="AU469">
        <f>_xlfn.RANK.AVG(Table2[[#This Row],[Sharpe Ratio Z-Score]],Table2[Sharpe Ratio Z-Score])</f>
        <v>439</v>
      </c>
      <c r="AV469">
        <f>(Table2[[#This Row],[Rank 1Y]]+Table2[[#This Row],[Rank 6M]]+Table2[[#This Row],[Rank Sharpe]])/3</f>
        <v>442</v>
      </c>
    </row>
    <row r="470" spans="1:48" x14ac:dyDescent="0.3">
      <c r="A470" t="s">
        <v>662</v>
      </c>
      <c r="B470" t="s">
        <v>663</v>
      </c>
      <c r="C470" t="s">
        <v>10305</v>
      </c>
      <c r="D470" t="s">
        <v>258</v>
      </c>
      <c r="E470">
        <v>27261.4784</v>
      </c>
      <c r="F470">
        <v>2466.1</v>
      </c>
      <c r="G470">
        <v>-18.284509062626501</v>
      </c>
      <c r="H470">
        <f>(Table2[[#This Row],[1Y Return vs Nifty]]-AVERAGE(Table2[1Y Return vs Nifty]))/_xlfn.STDEV.P(Table2[1Y Return vs Nifty])</f>
        <v>-0.7895987937699569</v>
      </c>
      <c r="I470">
        <v>-4.4637396580015496</v>
      </c>
      <c r="J470">
        <f>(Table2[[#This Row],[1M Return vs Nifty]]-AVERAGE(Table2[1M Return vs Nifty]))/_xlfn.STDEV.P(Table2[1M Return vs Nifty])</f>
        <v>-0.69963628415244428</v>
      </c>
      <c r="K470">
        <v>1.8552248677126999</v>
      </c>
      <c r="L470">
        <f>(Table2[[#This Row],[6M Return vs Nifty]]-AVERAGE(Table2[6M Return vs Nifty]))/_xlfn.STDEV.P(Table2[6M Return vs Nifty])</f>
        <v>-0.20596255748642991</v>
      </c>
      <c r="M470">
        <v>-0.512414209746204</v>
      </c>
      <c r="N470">
        <f>(Table2[[#This Row],[1W Return vs Nifty]]-AVERAGE(Table2[1W Return vs Nifty]))/_xlfn.STDEV.P(Table2[1W Return vs Nifty])</f>
        <v>-0.10129450033830248</v>
      </c>
      <c r="O470">
        <v>2495.81</v>
      </c>
      <c r="P470">
        <v>2532.44762122562</v>
      </c>
      <c r="Q470">
        <v>2348.8710400209702</v>
      </c>
      <c r="R470">
        <v>47.6877951251086</v>
      </c>
      <c r="S470" s="2">
        <f>(Table2[[#This Row],[Close Price]]-Table2[[#This Row],[20D EMA]])/Table2[[#This Row],[20D EMA]]</f>
        <v>-1.190395102191274E-2</v>
      </c>
      <c r="T470" s="2">
        <f>(Table2[[#This Row],[Close Price]]-Table2[[#This Row],[50D EMA]])/Table2[[#This Row],[50D EMA]]</f>
        <v>-2.6199010265614112E-2</v>
      </c>
      <c r="U470" s="2">
        <f>(Table2[[#This Row],[Close Price]]-Table2[[#This Row],[200D EMA]])/Table2[[#This Row],[200D EMA]]</f>
        <v>4.9908640355999748E-2</v>
      </c>
      <c r="V470">
        <v>0.472587622213886</v>
      </c>
      <c r="W470">
        <v>2446</v>
      </c>
      <c r="X470">
        <v>2503.4499999999998</v>
      </c>
      <c r="Y470">
        <v>2420.3000000000002</v>
      </c>
      <c r="Z470">
        <v>2503.4499999999998</v>
      </c>
      <c r="AA470">
        <v>2367.8000000000002</v>
      </c>
      <c r="AB470">
        <v>2615</v>
      </c>
      <c r="AC470" s="2">
        <f>(Table2[[#This Row],[Close Price]]/Table2[[#This Row],[Day Low]])-1</f>
        <v>8.2174979558462535E-3</v>
      </c>
      <c r="AD470" s="2">
        <f>(Table2[[#This Row],[Day High]]/Table2[[#This Row],[Close Price]])-1</f>
        <v>1.5145371233932003E-2</v>
      </c>
      <c r="AE470" s="2">
        <f>(Table2[[#This Row],[Close Price]]/Table2[[#This Row],[Current Week Low]])-1</f>
        <v>1.8923273974300603E-2</v>
      </c>
      <c r="AF470" s="2">
        <f>(Table2[[#This Row],[Current Week High]]/Table2[[#This Row],[Close Price]])-1</f>
        <v>1.5145371233932003E-2</v>
      </c>
      <c r="AG470" s="2">
        <f>(Table2[[#This Row],[Close Price]]/Table2[[#This Row],[Current Month Low]])-1</f>
        <v>4.1515330686713314E-2</v>
      </c>
      <c r="AH470" s="2">
        <f>(Table2[[#This Row],[Current Month High]]/Table2[[#This Row],[Close Price]])-1</f>
        <v>6.0378735655488569E-2</v>
      </c>
      <c r="AI470">
        <v>20.0275739021126</v>
      </c>
      <c r="AJ470">
        <v>31.511305460750801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</v>
      </c>
      <c r="AM470" t="s">
        <v>10339</v>
      </c>
      <c r="AN470">
        <v>-2.4900000000000002</v>
      </c>
      <c r="AO470" t="s">
        <v>10339</v>
      </c>
      <c r="AP470">
        <v>6.7917496870312996E-2</v>
      </c>
      <c r="AQ470">
        <f>(Table2[[#This Row],[Sharpe Ratio]]-AVERAGE(Table2[Sharpe Ratio]))/_xlfn.STDEV.P(Table2[Sharpe Ratio])</f>
        <v>3.0563377147498828E-2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602</v>
      </c>
      <c r="AT470">
        <f>_xlfn.RANK.AVG(Table2[[#This Row],[6M Return vs Nifty Z-Score]],Table2[6M Return vs Nifty Z-Score])</f>
        <v>383</v>
      </c>
      <c r="AU470">
        <f>_xlfn.RANK.AVG(Table2[[#This Row],[Sharpe Ratio Z-Score]],Table2[Sharpe Ratio Z-Score])</f>
        <v>347</v>
      </c>
      <c r="AV470">
        <f>(Table2[[#This Row],[Rank 1Y]]+Table2[[#This Row],[Rank 6M]]+Table2[[#This Row],[Rank Sharpe]])/3</f>
        <v>444</v>
      </c>
    </row>
    <row r="471" spans="1:48" x14ac:dyDescent="0.3">
      <c r="A471" t="s">
        <v>1420</v>
      </c>
      <c r="B471" t="s">
        <v>1421</v>
      </c>
      <c r="C471" t="s">
        <v>630</v>
      </c>
      <c r="D471" t="s">
        <v>630</v>
      </c>
      <c r="E471">
        <v>7571.6503039999998</v>
      </c>
      <c r="F471">
        <v>373.2</v>
      </c>
      <c r="G471">
        <v>-29.175915854801499</v>
      </c>
      <c r="H471">
        <f>(Table2[[#This Row],[1Y Return vs Nifty]]-AVERAGE(Table2[1Y Return vs Nifty]))/_xlfn.STDEV.P(Table2[1Y Return vs Nifty])</f>
        <v>-0.95531384472485437</v>
      </c>
      <c r="I471">
        <v>-1.5149780480944399</v>
      </c>
      <c r="J471">
        <f>(Table2[[#This Row],[1M Return vs Nifty]]-AVERAGE(Table2[1M Return vs Nifty]))/_xlfn.STDEV.P(Table2[1M Return vs Nifty])</f>
        <v>-0.44459476200270281</v>
      </c>
      <c r="K471">
        <v>-13.528361401858101</v>
      </c>
      <c r="L471">
        <f>(Table2[[#This Row],[6M Return vs Nifty]]-AVERAGE(Table2[6M Return vs Nifty]))/_xlfn.STDEV.P(Table2[6M Return vs Nifty])</f>
        <v>-0.72418277182370716</v>
      </c>
      <c r="M471">
        <v>8.0302411751470704</v>
      </c>
      <c r="N471">
        <f>(Table2[[#This Row],[1W Return vs Nifty]]-AVERAGE(Table2[1W Return vs Nifty]))/_xlfn.STDEV.P(Table2[1W Return vs Nifty])</f>
        <v>1.6926267363943786</v>
      </c>
      <c r="O471">
        <v>361.48</v>
      </c>
      <c r="P471">
        <v>357.21474341942502</v>
      </c>
      <c r="Q471">
        <v>346.25599418834997</v>
      </c>
      <c r="R471">
        <v>63.7379348051265</v>
      </c>
      <c r="S471" s="2">
        <f>(Table2[[#This Row],[Close Price]]-Table2[[#This Row],[20D EMA]])/Table2[[#This Row],[20D EMA]]</f>
        <v>3.2422264025672151E-2</v>
      </c>
      <c r="T471" s="2">
        <f>(Table2[[#This Row],[Close Price]]-Table2[[#This Row],[50D EMA]])/Table2[[#This Row],[50D EMA]]</f>
        <v>4.4749711133299501E-2</v>
      </c>
      <c r="U471" s="2">
        <f>(Table2[[#This Row],[Close Price]]-Table2[[#This Row],[200D EMA]])/Table2[[#This Row],[200D EMA]]</f>
        <v>7.7815276165279931E-2</v>
      </c>
      <c r="V471">
        <v>0.95778929264077695</v>
      </c>
      <c r="W471">
        <v>371</v>
      </c>
      <c r="X471">
        <v>380.6</v>
      </c>
      <c r="Y471">
        <v>345.75</v>
      </c>
      <c r="Z471">
        <v>385.5</v>
      </c>
      <c r="AA471">
        <v>333.8</v>
      </c>
      <c r="AB471">
        <v>385.5</v>
      </c>
      <c r="AC471" s="2">
        <f>(Table2[[#This Row],[Close Price]]/Table2[[#This Row],[Day Low]])-1</f>
        <v>5.9299191374662108E-3</v>
      </c>
      <c r="AD471" s="2">
        <f>(Table2[[#This Row],[Day High]]/Table2[[#This Row],[Close Price]])-1</f>
        <v>1.9828510182207992E-2</v>
      </c>
      <c r="AE471" s="2">
        <f>(Table2[[#This Row],[Close Price]]/Table2[[#This Row],[Current Week Low]])-1</f>
        <v>7.9392624728850336E-2</v>
      </c>
      <c r="AF471" s="2">
        <f>(Table2[[#This Row],[Current Week High]]/Table2[[#This Row],[Close Price]])-1</f>
        <v>3.2958199356913243E-2</v>
      </c>
      <c r="AG471" s="2">
        <f>(Table2[[#This Row],[Close Price]]/Table2[[#This Row],[Current Month Low]])-1</f>
        <v>0.11803475134811259</v>
      </c>
      <c r="AH471" s="2">
        <f>(Table2[[#This Row],[Current Month High]]/Table2[[#This Row],[Close Price]])-1</f>
        <v>3.2958199356913243E-2</v>
      </c>
      <c r="AI471">
        <v>17.0819935691318</v>
      </c>
      <c r="AJ471">
        <v>39.383753501400498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0.01</v>
      </c>
      <c r="AM471" t="s">
        <v>10340</v>
      </c>
      <c r="AN471">
        <v>0.84</v>
      </c>
      <c r="AO471" t="s">
        <v>10340</v>
      </c>
      <c r="AP471">
        <v>0.14940032397310099</v>
      </c>
      <c r="AQ471">
        <f>(Table2[[#This Row],[Sharpe Ratio]]-AVERAGE(Table2[Sharpe Ratio]))/_xlfn.STDEV.P(Table2[Sharpe Ratio])</f>
        <v>0.96348168193768147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0.53201703978079573</v>
      </c>
      <c r="AS471">
        <f>_xlfn.RANK.AVG(Table2[[#This Row],[1Y Return vs Nifty Z-Score]],Table2[1Y Return vs Nifty Z-Score])</f>
        <v>651</v>
      </c>
      <c r="AT471">
        <f>_xlfn.RANK.AVG(Table2[[#This Row],[6M Return vs Nifty Z-Score]],Table2[6M Return vs Nifty Z-Score])</f>
        <v>558</v>
      </c>
      <c r="AU471">
        <f>_xlfn.RANK.AVG(Table2[[#This Row],[Sharpe Ratio Z-Score]],Table2[Sharpe Ratio Z-Score])</f>
        <v>125</v>
      </c>
      <c r="AV471">
        <f>(Table2[[#This Row],[Rank 1Y]]+Table2[[#This Row],[Rank 6M]]+Table2[[#This Row],[Rank Sharpe]])/3</f>
        <v>444.66666666666669</v>
      </c>
    </row>
    <row r="472" spans="1:48" x14ac:dyDescent="0.3">
      <c r="A472" t="s">
        <v>1052</v>
      </c>
      <c r="B472" t="s">
        <v>1053</v>
      </c>
      <c r="C472" t="s">
        <v>630</v>
      </c>
      <c r="D472" t="s">
        <v>630</v>
      </c>
      <c r="E472">
        <v>12606.745378139</v>
      </c>
      <c r="F472">
        <v>28.1</v>
      </c>
      <c r="G472">
        <v>37.570538734427799</v>
      </c>
      <c r="H472">
        <f>(Table2[[#This Row],[1Y Return vs Nifty]]-AVERAGE(Table2[1Y Return vs Nifty]))/_xlfn.STDEV.P(Table2[1Y Return vs Nifty])</f>
        <v>6.0247536313603071E-2</v>
      </c>
      <c r="I472">
        <v>-0.42345389069779199</v>
      </c>
      <c r="J472">
        <f>(Table2[[#This Row],[1M Return vs Nifty]]-AVERAGE(Table2[1M Return vs Nifty]))/_xlfn.STDEV.P(Table2[1M Return vs Nifty])</f>
        <v>-0.35018767882909063</v>
      </c>
      <c r="K472">
        <v>-13.714294737048901</v>
      </c>
      <c r="L472">
        <f>(Table2[[#This Row],[6M Return vs Nifty]]-AVERAGE(Table2[6M Return vs Nifty]))/_xlfn.STDEV.P(Table2[6M Return vs Nifty])</f>
        <v>-0.73044622763476297</v>
      </c>
      <c r="M472">
        <v>-1.6045683470754499</v>
      </c>
      <c r="N472">
        <f>(Table2[[#This Row],[1W Return vs Nifty]]-AVERAGE(Table2[1W Return vs Nifty]))/_xlfn.STDEV.P(Table2[1W Return vs Nifty])</f>
        <v>-0.33064221629616358</v>
      </c>
      <c r="O472">
        <v>26.09</v>
      </c>
      <c r="P472">
        <v>26.537982397646701</v>
      </c>
      <c r="Q472">
        <v>25.527162210373099</v>
      </c>
      <c r="R472">
        <v>43.057856186283999</v>
      </c>
      <c r="S472" s="2">
        <f>(Table2[[#This Row],[Close Price]]-Table2[[#This Row],[20D EMA]])/Table2[[#This Row],[20D EMA]]</f>
        <v>7.7041011881947161E-2</v>
      </c>
      <c r="T472" s="2">
        <f>(Table2[[#This Row],[Close Price]]-Table2[[#This Row],[50D EMA]])/Table2[[#This Row],[50D EMA]]</f>
        <v>5.8859696978765613E-2</v>
      </c>
      <c r="U472" s="2">
        <f>(Table2[[#This Row],[Close Price]]-Table2[[#This Row],[200D EMA]])/Table2[[#This Row],[200D EMA]]</f>
        <v>0.10078824149836035</v>
      </c>
      <c r="V472">
        <v>1.87543141780052</v>
      </c>
      <c r="W472">
        <v>25.44</v>
      </c>
      <c r="X472">
        <v>29.3</v>
      </c>
      <c r="Y472">
        <v>25.14</v>
      </c>
      <c r="Z472">
        <v>29.3</v>
      </c>
      <c r="AA472">
        <v>24.48</v>
      </c>
      <c r="AB472">
        <v>29.3</v>
      </c>
      <c r="AC472" s="2">
        <f>(Table2[[#This Row],[Close Price]]/Table2[[#This Row],[Day Low]])-1</f>
        <v>0.10455974842767302</v>
      </c>
      <c r="AD472" s="2">
        <f>(Table2[[#This Row],[Day High]]/Table2[[#This Row],[Close Price]])-1</f>
        <v>4.2704626334519435E-2</v>
      </c>
      <c r="AE472" s="2">
        <f>(Table2[[#This Row],[Close Price]]/Table2[[#This Row],[Current Week Low]])-1</f>
        <v>0.1177406523468576</v>
      </c>
      <c r="AF472" s="2">
        <f>(Table2[[#This Row],[Current Week High]]/Table2[[#This Row],[Close Price]])-1</f>
        <v>4.2704626334519435E-2</v>
      </c>
      <c r="AG472" s="2">
        <f>(Table2[[#This Row],[Close Price]]/Table2[[#This Row],[Current Month Low]])-1</f>
        <v>0.14787581699346419</v>
      </c>
      <c r="AH472" s="2">
        <f>(Table2[[#This Row],[Current Month High]]/Table2[[#This Row],[Close Price]])-1</f>
        <v>4.2704626334519435E-2</v>
      </c>
      <c r="AI472">
        <v>38.967971530249002</v>
      </c>
      <c r="AJ472">
        <v>74.534161490683204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-0.03</v>
      </c>
      <c r="AM472" t="s">
        <v>10339</v>
      </c>
      <c r="AN472">
        <v>7.29</v>
      </c>
      <c r="AO472" t="s">
        <v>10340</v>
      </c>
      <c r="AP472">
        <v>1.0303672187647E-2</v>
      </c>
      <c r="AQ472">
        <f>(Table2[[#This Row],[Sharpe Ratio]]-AVERAGE(Table2[Sharpe Ratio]))/_xlfn.STDEV.P(Table2[Sharpe Ratio])</f>
        <v>-0.62907244510531646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271</v>
      </c>
      <c r="AT472">
        <f>_xlfn.RANK.AVG(Table2[[#This Row],[6M Return vs Nifty Z-Score]],Table2[6M Return vs Nifty Z-Score])</f>
        <v>562</v>
      </c>
      <c r="AU472">
        <f>_xlfn.RANK.AVG(Table2[[#This Row],[Sharpe Ratio Z-Score]],Table2[Sharpe Ratio Z-Score])</f>
        <v>504</v>
      </c>
      <c r="AV472">
        <f>(Table2[[#This Row],[Rank 1Y]]+Table2[[#This Row],[Rank 6M]]+Table2[[#This Row],[Rank Sharpe]])/3</f>
        <v>445.66666666666669</v>
      </c>
    </row>
    <row r="473" spans="1:48" x14ac:dyDescent="0.3">
      <c r="A473" t="s">
        <v>1531</v>
      </c>
      <c r="B473" t="s">
        <v>1532</v>
      </c>
      <c r="C473" t="s">
        <v>10304</v>
      </c>
      <c r="D473" t="s">
        <v>139</v>
      </c>
      <c r="E473">
        <v>6497.4652114</v>
      </c>
      <c r="F473">
        <v>919.1</v>
      </c>
      <c r="G473">
        <v>9.6503094365208106</v>
      </c>
      <c r="H473">
        <f>(Table2[[#This Row],[1Y Return vs Nifty]]-AVERAGE(Table2[1Y Return vs Nifty]))/_xlfn.STDEV.P(Table2[1Y Return vs Nifty])</f>
        <v>-0.36456463984156823</v>
      </c>
      <c r="I473">
        <v>0.89489572465574396</v>
      </c>
      <c r="J473">
        <f>(Table2[[#This Row],[1M Return vs Nifty]]-AVERAGE(Table2[1M Return vs Nifty]))/_xlfn.STDEV.P(Table2[1M Return vs Nifty])</f>
        <v>-0.23616222099091566</v>
      </c>
      <c r="K473">
        <v>-8.6217065427364297</v>
      </c>
      <c r="L473">
        <f>(Table2[[#This Row],[6M Return vs Nifty]]-AVERAGE(Table2[6M Return vs Nifty]))/_xlfn.STDEV.P(Table2[6M Return vs Nifty])</f>
        <v>-0.55889441264554418</v>
      </c>
      <c r="M473">
        <v>-0.79749858900475801</v>
      </c>
      <c r="N473">
        <f>(Table2[[#This Row],[1W Return vs Nifty]]-AVERAGE(Table2[1W Return vs Nifty]))/_xlfn.STDEV.P(Table2[1W Return vs Nifty])</f>
        <v>-0.16116100544361911</v>
      </c>
      <c r="O473">
        <v>905.29</v>
      </c>
      <c r="P473">
        <v>904.45796961082397</v>
      </c>
      <c r="Q473">
        <v>846.45718876932301</v>
      </c>
      <c r="R473">
        <v>59.141971406722</v>
      </c>
      <c r="S473" s="2">
        <f>(Table2[[#This Row],[Close Price]]-Table2[[#This Row],[20D EMA]])/Table2[[#This Row],[20D EMA]]</f>
        <v>1.5254780236167482E-2</v>
      </c>
      <c r="T473" s="2">
        <f>(Table2[[#This Row],[Close Price]]-Table2[[#This Row],[50D EMA]])/Table2[[#This Row],[50D EMA]]</f>
        <v>1.6188735000562077E-2</v>
      </c>
      <c r="U473" s="2">
        <f>(Table2[[#This Row],[Close Price]]-Table2[[#This Row],[200D EMA]])/Table2[[#This Row],[200D EMA]]</f>
        <v>8.5819829040962484E-2</v>
      </c>
      <c r="V473">
        <v>0.65374478117771695</v>
      </c>
      <c r="W473">
        <v>908.8</v>
      </c>
      <c r="X473">
        <v>925.75</v>
      </c>
      <c r="Y473">
        <v>900</v>
      </c>
      <c r="Z473">
        <v>931.7</v>
      </c>
      <c r="AA473">
        <v>833.85</v>
      </c>
      <c r="AB473">
        <v>941.9</v>
      </c>
      <c r="AC473" s="2">
        <f>(Table2[[#This Row],[Close Price]]/Table2[[#This Row],[Day Low]])-1</f>
        <v>1.1333626760563487E-2</v>
      </c>
      <c r="AD473" s="2">
        <f>(Table2[[#This Row],[Day High]]/Table2[[#This Row],[Close Price]])-1</f>
        <v>7.2353389185071393E-3</v>
      </c>
      <c r="AE473" s="2">
        <f>(Table2[[#This Row],[Close Price]]/Table2[[#This Row],[Current Week Low]])-1</f>
        <v>2.1222222222222253E-2</v>
      </c>
      <c r="AF473" s="2">
        <f>(Table2[[#This Row],[Current Week High]]/Table2[[#This Row],[Close Price]])-1</f>
        <v>1.3709063214013772E-2</v>
      </c>
      <c r="AG473" s="2">
        <f>(Table2[[#This Row],[Close Price]]/Table2[[#This Row],[Current Month Low]])-1</f>
        <v>0.10223661329975409</v>
      </c>
      <c r="AH473" s="2">
        <f>(Table2[[#This Row],[Current Month High]]/Table2[[#This Row],[Close Price]])-1</f>
        <v>2.4806876292024826E-2</v>
      </c>
      <c r="AI473">
        <v>9.1284952671091197</v>
      </c>
      <c r="AJ473">
        <v>49.192435678922102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0.01</v>
      </c>
      <c r="AM473" t="s">
        <v>10340</v>
      </c>
      <c r="AN473">
        <v>4.01</v>
      </c>
      <c r="AO473" t="s">
        <v>10340</v>
      </c>
      <c r="AP473">
        <v>3.8460440215446999E-2</v>
      </c>
      <c r="AQ473">
        <f>(Table2[[#This Row],[Sharpe Ratio]]-AVERAGE(Table2[Sharpe Ratio]))/_xlfn.STDEV.P(Table2[Sharpe Ratio])</f>
        <v>-0.30669820711122497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-1.6274804860328724</v>
      </c>
      <c r="AS473">
        <f>_xlfn.RANK.AVG(Table2[[#This Row],[1Y Return vs Nifty Z-Score]],Table2[1Y Return vs Nifty Z-Score])</f>
        <v>411</v>
      </c>
      <c r="AT473">
        <f>_xlfn.RANK.AVG(Table2[[#This Row],[6M Return vs Nifty Z-Score]],Table2[6M Return vs Nifty Z-Score])</f>
        <v>504</v>
      </c>
      <c r="AU473">
        <f>_xlfn.RANK.AVG(Table2[[#This Row],[Sharpe Ratio Z-Score]],Table2[Sharpe Ratio Z-Score])</f>
        <v>424</v>
      </c>
      <c r="AV473">
        <f>(Table2[[#This Row],[Rank 1Y]]+Table2[[#This Row],[Rank 6M]]+Table2[[#This Row],[Rank Sharpe]])/3</f>
        <v>446.33333333333331</v>
      </c>
    </row>
    <row r="474" spans="1:48" x14ac:dyDescent="0.3">
      <c r="A474" t="s">
        <v>395</v>
      </c>
      <c r="B474" t="s">
        <v>396</v>
      </c>
      <c r="C474" t="s">
        <v>10304</v>
      </c>
      <c r="D474" t="s">
        <v>397</v>
      </c>
      <c r="E474">
        <v>59686.474330079996</v>
      </c>
      <c r="F474">
        <v>989.2</v>
      </c>
      <c r="G474">
        <v>22.6336182297918</v>
      </c>
      <c r="H474">
        <f>(Table2[[#This Row],[1Y Return vs Nifty]]-AVERAGE(Table2[1Y Return vs Nifty]))/_xlfn.STDEV.P(Table2[1Y Return vs Nifty])</f>
        <v>-0.16702085883195161</v>
      </c>
      <c r="I474">
        <v>-3.0204021189961501</v>
      </c>
      <c r="J474">
        <f>(Table2[[#This Row],[1M Return vs Nifty]]-AVERAGE(Table2[1M Return vs Nifty]))/_xlfn.STDEV.P(Table2[1M Return vs Nifty])</f>
        <v>-0.57480048810605089</v>
      </c>
      <c r="K474">
        <v>-12.5829908244799</v>
      </c>
      <c r="L474">
        <f>(Table2[[#This Row],[6M Return vs Nifty]]-AVERAGE(Table2[6M Return vs Nifty]))/_xlfn.STDEV.P(Table2[6M Return vs Nifty])</f>
        <v>-0.69233648223607414</v>
      </c>
      <c r="M474">
        <v>-0.65918348600870103</v>
      </c>
      <c r="N474">
        <f>(Table2[[#This Row],[1W Return vs Nifty]]-AVERAGE(Table2[1W Return vs Nifty]))/_xlfn.STDEV.P(Table2[1W Return vs Nifty])</f>
        <v>-0.1321154230753688</v>
      </c>
      <c r="O474">
        <v>996.6</v>
      </c>
      <c r="P474">
        <v>1016.98944355688</v>
      </c>
      <c r="Q474">
        <v>944.39780915362201</v>
      </c>
      <c r="R474">
        <v>45.179910661551801</v>
      </c>
      <c r="S474" s="2">
        <f>(Table2[[#This Row],[Close Price]]-Table2[[#This Row],[20D EMA]])/Table2[[#This Row],[20D EMA]]</f>
        <v>-7.4252458358418398E-3</v>
      </c>
      <c r="T474" s="2">
        <f>(Table2[[#This Row],[Close Price]]-Table2[[#This Row],[50D EMA]])/Table2[[#This Row],[50D EMA]]</f>
        <v>-2.732520355342874E-2</v>
      </c>
      <c r="U474" s="2">
        <f>(Table2[[#This Row],[Close Price]]-Table2[[#This Row],[200D EMA]])/Table2[[#This Row],[200D EMA]]</f>
        <v>4.7439956353276774E-2</v>
      </c>
      <c r="V474">
        <v>0.67473991344129403</v>
      </c>
      <c r="W474">
        <v>973.25</v>
      </c>
      <c r="X474">
        <v>992.4</v>
      </c>
      <c r="Y474">
        <v>959.45</v>
      </c>
      <c r="Z474">
        <v>992.4</v>
      </c>
      <c r="AA474">
        <v>942.2</v>
      </c>
      <c r="AB474">
        <v>1044.95</v>
      </c>
      <c r="AC474" s="2">
        <f>(Table2[[#This Row],[Close Price]]/Table2[[#This Row],[Day Low]])-1</f>
        <v>1.6388389416902127E-2</v>
      </c>
      <c r="AD474" s="2">
        <f>(Table2[[#This Row],[Day High]]/Table2[[#This Row],[Close Price]])-1</f>
        <v>3.2349373230893264E-3</v>
      </c>
      <c r="AE474" s="2">
        <f>(Table2[[#This Row],[Close Price]]/Table2[[#This Row],[Current Week Low]])-1</f>
        <v>3.1007347959768561E-2</v>
      </c>
      <c r="AF474" s="2">
        <f>(Table2[[#This Row],[Current Week High]]/Table2[[#This Row],[Close Price]])-1</f>
        <v>3.2349373230893264E-3</v>
      </c>
      <c r="AG474" s="2">
        <f>(Table2[[#This Row],[Close Price]]/Table2[[#This Row],[Current Month Low]])-1</f>
        <v>4.988325196348975E-2</v>
      </c>
      <c r="AH474" s="2">
        <f>(Table2[[#This Row],[Current Month High]]/Table2[[#This Row],[Close Price]])-1</f>
        <v>5.6358673675697579E-2</v>
      </c>
      <c r="AI474">
        <v>19.288313788920298</v>
      </c>
      <c r="AJ474">
        <v>51.485451761102603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-0.14000000000000001</v>
      </c>
      <c r="AM474" t="s">
        <v>10339</v>
      </c>
      <c r="AN474">
        <v>-3.97</v>
      </c>
      <c r="AO474" t="s">
        <v>10339</v>
      </c>
      <c r="AP474">
        <v>2.7189625752055999E-2</v>
      </c>
      <c r="AQ474">
        <f>(Table2[[#This Row],[Sharpe Ratio]]-AVERAGE(Table2[Sharpe Ratio]))/_xlfn.STDEV.P(Table2[Sharpe Ratio])</f>
        <v>-0.43574072437105671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338</v>
      </c>
      <c r="AT474">
        <f>_xlfn.RANK.AVG(Table2[[#This Row],[6M Return vs Nifty Z-Score]],Table2[6M Return vs Nifty Z-Score])</f>
        <v>549</v>
      </c>
      <c r="AU474">
        <f>_xlfn.RANK.AVG(Table2[[#This Row],[Sharpe Ratio Z-Score]],Table2[Sharpe Ratio Z-Score])</f>
        <v>454</v>
      </c>
      <c r="AV474">
        <f>(Table2[[#This Row],[Rank 1Y]]+Table2[[#This Row],[Rank 6M]]+Table2[[#This Row],[Rank Sharpe]])/3</f>
        <v>447</v>
      </c>
    </row>
    <row r="475" spans="1:48" x14ac:dyDescent="0.3">
      <c r="A475" t="s">
        <v>164</v>
      </c>
      <c r="B475" t="s">
        <v>165</v>
      </c>
      <c r="C475" t="s">
        <v>10294</v>
      </c>
      <c r="D475" t="s">
        <v>21</v>
      </c>
      <c r="E475">
        <v>159311.66657820001</v>
      </c>
      <c r="F475">
        <v>1604.65</v>
      </c>
      <c r="G475">
        <v>3.9292085509617598</v>
      </c>
      <c r="H475">
        <f>(Table2[[#This Row],[1Y Return vs Nifty]]-AVERAGE(Table2[1Y Return vs Nifty]))/_xlfn.STDEV.P(Table2[1Y Return vs Nifty])</f>
        <v>-0.45161239619290344</v>
      </c>
      <c r="I475">
        <v>8.9647528339423896</v>
      </c>
      <c r="J475">
        <f>(Table2[[#This Row],[1M Return vs Nifty]]-AVERAGE(Table2[1M Return vs Nifty]))/_xlfn.STDEV.P(Table2[1M Return vs Nifty])</f>
        <v>0.46180828763497966</v>
      </c>
      <c r="K475">
        <v>11.4475049495808</v>
      </c>
      <c r="L475">
        <f>(Table2[[#This Row],[6M Return vs Nifty]]-AVERAGE(Table2[6M Return vs Nifty]))/_xlfn.STDEV.P(Table2[6M Return vs Nifty])</f>
        <v>0.11716843114666274</v>
      </c>
      <c r="M475">
        <v>5.0493393848193699</v>
      </c>
      <c r="N475">
        <f>(Table2[[#This Row],[1W Return vs Nifty]]-AVERAGE(Table2[1W Return vs Nifty]))/_xlfn.STDEV.P(Table2[1W Return vs Nifty])</f>
        <v>1.0666500598987083</v>
      </c>
      <c r="O475">
        <v>1533.86</v>
      </c>
      <c r="P475">
        <v>1475.9446425978399</v>
      </c>
      <c r="Q475">
        <v>1339.6099122738799</v>
      </c>
      <c r="R475">
        <v>78.816002481852806</v>
      </c>
      <c r="S475" s="2">
        <f>(Table2[[#This Row],[Close Price]]-Table2[[#This Row],[20D EMA]])/Table2[[#This Row],[20D EMA]]</f>
        <v>4.6151539253908566E-2</v>
      </c>
      <c r="T475" s="2">
        <f>(Table2[[#This Row],[Close Price]]-Table2[[#This Row],[50D EMA]])/Table2[[#This Row],[50D EMA]]</f>
        <v>8.7202022140629401E-2</v>
      </c>
      <c r="U475" s="2">
        <f>(Table2[[#This Row],[Close Price]]-Table2[[#This Row],[200D EMA]])/Table2[[#This Row],[200D EMA]]</f>
        <v>0.19784870602833626</v>
      </c>
      <c r="V475">
        <v>0.94542193449406697</v>
      </c>
      <c r="W475">
        <v>1602</v>
      </c>
      <c r="X475">
        <v>1628</v>
      </c>
      <c r="Y475">
        <v>1575.85</v>
      </c>
      <c r="Z475">
        <v>1633.65</v>
      </c>
      <c r="AA475">
        <v>1426.75</v>
      </c>
      <c r="AB475">
        <v>1633.65</v>
      </c>
      <c r="AC475" s="2">
        <f>(Table2[[#This Row],[Close Price]]/Table2[[#This Row],[Day Low]])-1</f>
        <v>1.6541822721598543E-3</v>
      </c>
      <c r="AD475" s="2">
        <f>(Table2[[#This Row],[Day High]]/Table2[[#This Row],[Close Price]])-1</f>
        <v>1.455145981989836E-2</v>
      </c>
      <c r="AE475" s="2">
        <f>(Table2[[#This Row],[Close Price]]/Table2[[#This Row],[Current Week Low]])-1</f>
        <v>1.8275851127962817E-2</v>
      </c>
      <c r="AF475" s="2">
        <f>(Table2[[#This Row],[Current Week High]]/Table2[[#This Row],[Close Price]])-1</f>
        <v>1.8072476864113618E-2</v>
      </c>
      <c r="AG475" s="2">
        <f>(Table2[[#This Row],[Close Price]]/Table2[[#This Row],[Current Month Low]])-1</f>
        <v>0.12468897844752069</v>
      </c>
      <c r="AH475" s="2">
        <f>(Table2[[#This Row],[Current Month High]]/Table2[[#This Row],[Close Price]])-1</f>
        <v>1.8072476864113618E-2</v>
      </c>
      <c r="AI475">
        <v>1.80724768641136</v>
      </c>
      <c r="AJ475">
        <v>46.123025087647399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0.02</v>
      </c>
      <c r="AM475" t="s">
        <v>10340</v>
      </c>
      <c r="AN475">
        <v>6.43</v>
      </c>
      <c r="AO475" t="s">
        <v>10340</v>
      </c>
      <c r="AP475">
        <v>-1.8236102256242E-2</v>
      </c>
      <c r="AQ475">
        <f>(Table2[[#This Row],[Sharpe Ratio]]-AVERAGE(Table2[Sharpe Ratio]))/_xlfn.STDEV.P(Table2[Sharpe Ratio])</f>
        <v>-0.95583182422823487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0.23818255825921231</v>
      </c>
      <c r="AS475">
        <f>_xlfn.RANK.AVG(Table2[[#This Row],[1Y Return vs Nifty Z-Score]],Table2[1Y Return vs Nifty Z-Score])</f>
        <v>450</v>
      </c>
      <c r="AT475">
        <f>_xlfn.RANK.AVG(Table2[[#This Row],[6M Return vs Nifty Z-Score]],Table2[6M Return vs Nifty Z-Score])</f>
        <v>281</v>
      </c>
      <c r="AU475">
        <f>_xlfn.RANK.AVG(Table2[[#This Row],[Sharpe Ratio Z-Score]],Table2[Sharpe Ratio Z-Score])</f>
        <v>611</v>
      </c>
      <c r="AV475">
        <f>(Table2[[#This Row],[Rank 1Y]]+Table2[[#This Row],[Rank 6M]]+Table2[[#This Row],[Rank Sharpe]])/3</f>
        <v>447.33333333333331</v>
      </c>
    </row>
    <row r="476" spans="1:48" x14ac:dyDescent="0.3">
      <c r="A476" t="s">
        <v>1225</v>
      </c>
      <c r="B476" t="s">
        <v>1226</v>
      </c>
      <c r="C476" t="s">
        <v>10297</v>
      </c>
      <c r="D476" t="s">
        <v>232</v>
      </c>
      <c r="E476">
        <v>9484.4881576000007</v>
      </c>
      <c r="F476">
        <v>710.25</v>
      </c>
      <c r="G476">
        <v>-10.992541029485199</v>
      </c>
      <c r="H476">
        <f>(Table2[[#This Row],[1Y Return vs Nifty]]-AVERAGE(Table2[1Y Return vs Nifty]))/_xlfn.STDEV.P(Table2[1Y Return vs Nifty])</f>
        <v>-0.67864996252791121</v>
      </c>
      <c r="I476">
        <v>19.1160909206551</v>
      </c>
      <c r="J476">
        <f>(Table2[[#This Row],[1M Return vs Nifty]]-AVERAGE(Table2[1M Return vs Nifty]))/_xlfn.STDEV.P(Table2[1M Return vs Nifty])</f>
        <v>1.3398082957717556</v>
      </c>
      <c r="K476">
        <v>-1.93782559215873</v>
      </c>
      <c r="L476">
        <f>(Table2[[#This Row],[6M Return vs Nifty]]-AVERAGE(Table2[6M Return vs Nifty]))/_xlfn.STDEV.P(Table2[6M Return vs Nifty])</f>
        <v>-0.33373740711266864</v>
      </c>
      <c r="M476">
        <v>4.1121902164975497</v>
      </c>
      <c r="N476">
        <f>(Table2[[#This Row],[1W Return vs Nifty]]-AVERAGE(Table2[1W Return vs Nifty]))/_xlfn.STDEV.P(Table2[1W Return vs Nifty])</f>
        <v>0.86985272706800021</v>
      </c>
      <c r="O476">
        <v>659.65</v>
      </c>
      <c r="P476">
        <v>630.27154092697401</v>
      </c>
      <c r="Q476">
        <v>611.96870843805198</v>
      </c>
      <c r="R476">
        <v>82.223022293357801</v>
      </c>
      <c r="S476" s="2">
        <f>(Table2[[#This Row],[Close Price]]-Table2[[#This Row],[20D EMA]])/Table2[[#This Row],[20D EMA]]</f>
        <v>7.6707344804062799E-2</v>
      </c>
      <c r="T476" s="2">
        <f>(Table2[[#This Row],[Close Price]]-Table2[[#This Row],[50D EMA]])/Table2[[#This Row],[50D EMA]]</f>
        <v>0.12689524098676166</v>
      </c>
      <c r="U476" s="2">
        <f>(Table2[[#This Row],[Close Price]]-Table2[[#This Row],[200D EMA]])/Table2[[#This Row],[200D EMA]]</f>
        <v>0.16059855709419296</v>
      </c>
      <c r="V476">
        <v>1.2667095524510601</v>
      </c>
      <c r="W476">
        <v>707.2</v>
      </c>
      <c r="X476">
        <v>716.95</v>
      </c>
      <c r="Y476">
        <v>687.1</v>
      </c>
      <c r="Z476">
        <v>721.15</v>
      </c>
      <c r="AA476">
        <v>622.04999999999995</v>
      </c>
      <c r="AB476">
        <v>721.15</v>
      </c>
      <c r="AC476" s="2">
        <f>(Table2[[#This Row],[Close Price]]/Table2[[#This Row],[Day Low]])-1</f>
        <v>4.3127828054299044E-3</v>
      </c>
      <c r="AD476" s="2">
        <f>(Table2[[#This Row],[Day High]]/Table2[[#This Row],[Close Price]])-1</f>
        <v>9.433298134459811E-3</v>
      </c>
      <c r="AE476" s="2">
        <f>(Table2[[#This Row],[Close Price]]/Table2[[#This Row],[Current Week Low]])-1</f>
        <v>3.3692330082957245E-2</v>
      </c>
      <c r="AF476" s="2">
        <f>(Table2[[#This Row],[Current Week High]]/Table2[[#This Row],[Close Price]])-1</f>
        <v>1.5346708905314976E-2</v>
      </c>
      <c r="AG476" s="2">
        <f>(Table2[[#This Row],[Close Price]]/Table2[[#This Row],[Current Month Low]])-1</f>
        <v>0.14178924523752112</v>
      </c>
      <c r="AH476" s="2">
        <f>(Table2[[#This Row],[Current Month High]]/Table2[[#This Row],[Close Price]])-1</f>
        <v>1.5346708905314976E-2</v>
      </c>
      <c r="AI476">
        <v>1.5346708905314901</v>
      </c>
      <c r="AJ476">
        <v>28.7617839013778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0.06</v>
      </c>
      <c r="AM476" t="s">
        <v>10340</v>
      </c>
      <c r="AN476">
        <v>9.32</v>
      </c>
      <c r="AO476" t="s">
        <v>10340</v>
      </c>
      <c r="AP476">
        <v>6.2175207937774001E-2</v>
      </c>
      <c r="AQ476">
        <f>(Table2[[#This Row],[Sharpe Ratio]]-AVERAGE(Table2[Sharpe Ratio]))/_xlfn.STDEV.P(Table2[Sharpe Ratio])</f>
        <v>-3.5181598168611806E-2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1.1620920550305642</v>
      </c>
      <c r="AS476">
        <f>_xlfn.RANK.AVG(Table2[[#This Row],[1Y Return vs Nifty Z-Score]],Table2[1Y Return vs Nifty Z-Score])</f>
        <v>558</v>
      </c>
      <c r="AT476">
        <f>_xlfn.RANK.AVG(Table2[[#This Row],[6M Return vs Nifty Z-Score]],Table2[6M Return vs Nifty Z-Score])</f>
        <v>425</v>
      </c>
      <c r="AU476">
        <f>_xlfn.RANK.AVG(Table2[[#This Row],[Sharpe Ratio Z-Score]],Table2[Sharpe Ratio Z-Score])</f>
        <v>359</v>
      </c>
      <c r="AV476">
        <f>(Table2[[#This Row],[Rank 1Y]]+Table2[[#This Row],[Rank 6M]]+Table2[[#This Row],[Rank Sharpe]])/3</f>
        <v>447.33333333333331</v>
      </c>
    </row>
    <row r="477" spans="1:48" x14ac:dyDescent="0.3">
      <c r="A477" t="s">
        <v>1602</v>
      </c>
      <c r="B477" t="s">
        <v>1603</v>
      </c>
      <c r="C477" t="s">
        <v>10304</v>
      </c>
      <c r="D477" t="s">
        <v>139</v>
      </c>
      <c r="E477">
        <v>5676.06</v>
      </c>
      <c r="F477">
        <v>200.61</v>
      </c>
      <c r="G477">
        <v>32.828641975724302</v>
      </c>
      <c r="H477">
        <f>(Table2[[#This Row],[1Y Return vs Nifty]]-AVERAGE(Table2[1Y Return vs Nifty]))/_xlfn.STDEV.P(Table2[1Y Return vs Nifty])</f>
        <v>-1.19014227681547E-2</v>
      </c>
      <c r="I477">
        <v>-6.8233746423314097</v>
      </c>
      <c r="J477">
        <f>(Table2[[#This Row],[1M Return vs Nifty]]-AVERAGE(Table2[1M Return vs Nifty]))/_xlfn.STDEV.P(Table2[1M Return vs Nifty])</f>
        <v>-0.90372361901849585</v>
      </c>
      <c r="K477">
        <v>-19.003809220933</v>
      </c>
      <c r="L477">
        <f>(Table2[[#This Row],[6M Return vs Nifty]]-AVERAGE(Table2[6M Return vs Nifty]))/_xlfn.STDEV.P(Table2[6M Return vs Nifty])</f>
        <v>-0.90863181333272169</v>
      </c>
      <c r="M477">
        <v>-3.2183887281654999</v>
      </c>
      <c r="N477">
        <f>(Table2[[#This Row],[1W Return vs Nifty]]-AVERAGE(Table2[1W Return vs Nifty]))/_xlfn.STDEV.P(Table2[1W Return vs Nifty])</f>
        <v>-0.66953762100007674</v>
      </c>
      <c r="O477">
        <v>203.85</v>
      </c>
      <c r="P477">
        <v>204.62748813613899</v>
      </c>
      <c r="Q477">
        <v>186.49994911557201</v>
      </c>
      <c r="R477">
        <v>39.666288011236702</v>
      </c>
      <c r="S477" s="2">
        <f>(Table2[[#This Row],[Close Price]]-Table2[[#This Row],[20D EMA]])/Table2[[#This Row],[20D EMA]]</f>
        <v>-1.5894039735099244E-2</v>
      </c>
      <c r="T477" s="2">
        <f>(Table2[[#This Row],[Close Price]]-Table2[[#This Row],[50D EMA]])/Table2[[#This Row],[50D EMA]]</f>
        <v>-1.9633179162450248E-2</v>
      </c>
      <c r="U477" s="2">
        <f>(Table2[[#This Row],[Close Price]]-Table2[[#This Row],[200D EMA]])/Table2[[#This Row],[200D EMA]]</f>
        <v>7.5657129942079279E-2</v>
      </c>
      <c r="V477">
        <v>0.33856906613467802</v>
      </c>
      <c r="W477">
        <v>198.81</v>
      </c>
      <c r="X477">
        <v>202</v>
      </c>
      <c r="Y477">
        <v>198.2</v>
      </c>
      <c r="Z477">
        <v>203.78</v>
      </c>
      <c r="AA477">
        <v>194.11</v>
      </c>
      <c r="AB477">
        <v>219.03</v>
      </c>
      <c r="AC477" s="2">
        <f>(Table2[[#This Row],[Close Price]]/Table2[[#This Row],[Day Low]])-1</f>
        <v>9.0538705296514532E-3</v>
      </c>
      <c r="AD477" s="2">
        <f>(Table2[[#This Row],[Day High]]/Table2[[#This Row],[Close Price]])-1</f>
        <v>6.9288669557847626E-3</v>
      </c>
      <c r="AE477" s="2">
        <f>(Table2[[#This Row],[Close Price]]/Table2[[#This Row],[Current Week Low]])-1</f>
        <v>1.2159434914228218E-2</v>
      </c>
      <c r="AF477" s="2">
        <f>(Table2[[#This Row],[Current Week High]]/Table2[[#This Row],[Close Price]])-1</f>
        <v>1.5801804496286209E-2</v>
      </c>
      <c r="AG477" s="2">
        <f>(Table2[[#This Row],[Close Price]]/Table2[[#This Row],[Current Month Low]])-1</f>
        <v>3.3486167636906927E-2</v>
      </c>
      <c r="AH477" s="2">
        <f>(Table2[[#This Row],[Current Month High]]/Table2[[#This Row],[Close Price]])-1</f>
        <v>9.1819949155076852E-2</v>
      </c>
      <c r="AI477">
        <v>32.072179851453001</v>
      </c>
      <c r="AJ477">
        <v>83.038321167883197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-0.01</v>
      </c>
      <c r="AM477" t="s">
        <v>10339</v>
      </c>
      <c r="AN477">
        <v>-4.53</v>
      </c>
      <c r="AO477" t="s">
        <v>10339</v>
      </c>
      <c r="AP477">
        <v>3.7542577056322003E-2</v>
      </c>
      <c r="AQ477">
        <f>(Table2[[#This Row],[Sharpe Ratio]]-AVERAGE(Table2[Sharpe Ratio]))/_xlfn.STDEV.P(Table2[Sharpe Ratio])</f>
        <v>-0.31720706367507573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294</v>
      </c>
      <c r="AT477">
        <f>_xlfn.RANK.AVG(Table2[[#This Row],[6M Return vs Nifty Z-Score]],Table2[6M Return vs Nifty Z-Score])</f>
        <v>619</v>
      </c>
      <c r="AU477">
        <f>_xlfn.RANK.AVG(Table2[[#This Row],[Sharpe Ratio Z-Score]],Table2[Sharpe Ratio Z-Score])</f>
        <v>429</v>
      </c>
      <c r="AV477">
        <f>(Table2[[#This Row],[Rank 1Y]]+Table2[[#This Row],[Rank 6M]]+Table2[[#This Row],[Rank Sharpe]])/3</f>
        <v>447.33333333333331</v>
      </c>
    </row>
    <row r="478" spans="1:48" x14ac:dyDescent="0.3">
      <c r="A478" t="s">
        <v>1844</v>
      </c>
      <c r="B478" t="s">
        <v>1845</v>
      </c>
      <c r="C478" t="s">
        <v>10302</v>
      </c>
      <c r="D478" t="s">
        <v>130</v>
      </c>
      <c r="E478">
        <v>3959.42127256</v>
      </c>
      <c r="F478">
        <v>221.25</v>
      </c>
      <c r="G478">
        <v>-16.904645779648199</v>
      </c>
      <c r="H478">
        <f>(Table2[[#This Row],[1Y Return vs Nifty]]-AVERAGE(Table2[1Y Return vs Nifty]))/_xlfn.STDEV.P(Table2[1Y Return vs Nifty])</f>
        <v>-0.76860388295514592</v>
      </c>
      <c r="I478">
        <v>-11.382836339443999</v>
      </c>
      <c r="J478">
        <f>(Table2[[#This Row],[1M Return vs Nifty]]-AVERAGE(Table2[1M Return vs Nifty]))/_xlfn.STDEV.P(Table2[1M Return vs Nifty])</f>
        <v>-1.2980763016864141</v>
      </c>
      <c r="K478">
        <v>-6.5760189400294999</v>
      </c>
      <c r="L478">
        <f>(Table2[[#This Row],[6M Return vs Nifty]]-AVERAGE(Table2[6M Return vs Nifty]))/_xlfn.STDEV.P(Table2[6M Return vs Nifty])</f>
        <v>-0.48998221952196552</v>
      </c>
      <c r="M478">
        <v>-3.2944416233421299</v>
      </c>
      <c r="N478">
        <f>(Table2[[#This Row],[1W Return vs Nifty]]-AVERAGE(Table2[1W Return vs Nifty]))/_xlfn.STDEV.P(Table2[1W Return vs Nifty])</f>
        <v>-0.6855084049806206</v>
      </c>
      <c r="O478">
        <v>231.79</v>
      </c>
      <c r="P478">
        <v>232.09643553273699</v>
      </c>
      <c r="Q478">
        <v>213.61458977329301</v>
      </c>
      <c r="R478">
        <v>33.017633809978797</v>
      </c>
      <c r="S478" s="2">
        <f>(Table2[[#This Row],[Close Price]]-Table2[[#This Row],[20D EMA]])/Table2[[#This Row],[20D EMA]]</f>
        <v>-4.5472194658958506E-2</v>
      </c>
      <c r="T478" s="2">
        <f>(Table2[[#This Row],[Close Price]]-Table2[[#This Row],[50D EMA]])/Table2[[#This Row],[50D EMA]]</f>
        <v>-4.6732451999277301E-2</v>
      </c>
      <c r="U478" s="2">
        <f>(Table2[[#This Row],[Close Price]]-Table2[[#This Row],[200D EMA]])/Table2[[#This Row],[200D EMA]]</f>
        <v>3.5743861104292445E-2</v>
      </c>
      <c r="V478">
        <v>0.34544750418377701</v>
      </c>
      <c r="W478">
        <v>219.7</v>
      </c>
      <c r="X478">
        <v>223.1</v>
      </c>
      <c r="Y478">
        <v>215.3</v>
      </c>
      <c r="Z478">
        <v>223.45</v>
      </c>
      <c r="AA478">
        <v>213.05</v>
      </c>
      <c r="AB478">
        <v>274.95</v>
      </c>
      <c r="AC478" s="2">
        <f>(Table2[[#This Row],[Close Price]]/Table2[[#This Row],[Day Low]])-1</f>
        <v>7.0550751024123226E-3</v>
      </c>
      <c r="AD478" s="2">
        <f>(Table2[[#This Row],[Day High]]/Table2[[#This Row],[Close Price]])-1</f>
        <v>8.361581920903971E-3</v>
      </c>
      <c r="AE478" s="2">
        <f>(Table2[[#This Row],[Close Price]]/Table2[[#This Row],[Current Week Low]])-1</f>
        <v>2.7635856943799331E-2</v>
      </c>
      <c r="AF478" s="2">
        <f>(Table2[[#This Row],[Current Week High]]/Table2[[#This Row],[Close Price]])-1</f>
        <v>9.9435028248586743E-3</v>
      </c>
      <c r="AG478" s="2">
        <f>(Table2[[#This Row],[Close Price]]/Table2[[#This Row],[Current Month Low]])-1</f>
        <v>3.8488617695376703E-2</v>
      </c>
      <c r="AH478" s="2">
        <f>(Table2[[#This Row],[Current Month High]]/Table2[[#This Row],[Close Price]])-1</f>
        <v>0.24271186440677961</v>
      </c>
      <c r="AI478">
        <v>24.271186440677901</v>
      </c>
      <c r="AJ478">
        <v>39.107198994027002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0.1</v>
      </c>
      <c r="AM478" t="s">
        <v>10340</v>
      </c>
      <c r="AN478">
        <v>-14.43</v>
      </c>
      <c r="AO478" t="s">
        <v>10339</v>
      </c>
      <c r="AP478">
        <v>8.8248191605198006E-2</v>
      </c>
      <c r="AQ478">
        <f>(Table2[[#This Row],[Sharpe Ratio]]-AVERAGE(Table2[Sharpe Ratio]))/_xlfn.STDEV.P(Table2[Sharpe Ratio])</f>
        <v>0.26333484497285425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597</v>
      </c>
      <c r="AT478">
        <f>_xlfn.RANK.AVG(Table2[[#This Row],[6M Return vs Nifty Z-Score]],Table2[6M Return vs Nifty Z-Score])</f>
        <v>475</v>
      </c>
      <c r="AU478">
        <f>_xlfn.RANK.AVG(Table2[[#This Row],[Sharpe Ratio Z-Score]],Table2[Sharpe Ratio Z-Score])</f>
        <v>271</v>
      </c>
      <c r="AV478">
        <f>(Table2[[#This Row],[Rank 1Y]]+Table2[[#This Row],[Rank 6M]]+Table2[[#This Row],[Rank Sharpe]])/3</f>
        <v>447.66666666666669</v>
      </c>
    </row>
    <row r="479" spans="1:48" x14ac:dyDescent="0.3">
      <c r="A479" t="s">
        <v>838</v>
      </c>
      <c r="B479" t="s">
        <v>839</v>
      </c>
      <c r="C479" t="s">
        <v>10305</v>
      </c>
      <c r="D479" t="s">
        <v>492</v>
      </c>
      <c r="E479">
        <v>18844.838870945001</v>
      </c>
      <c r="F479">
        <v>1645.15</v>
      </c>
      <c r="G479">
        <v>9.5953977577917993</v>
      </c>
      <c r="H479">
        <f>(Table2[[#This Row],[1Y Return vs Nifty]]-AVERAGE(Table2[1Y Return vs Nifty]))/_xlfn.STDEV.P(Table2[1Y Return vs Nifty])</f>
        <v>-0.36540013261235837</v>
      </c>
      <c r="I479">
        <v>-4.1150392476048401</v>
      </c>
      <c r="J479">
        <f>(Table2[[#This Row],[1M Return vs Nifty]]-AVERAGE(Table2[1M Return vs Nifty]))/_xlfn.STDEV.P(Table2[1M Return vs Nifty])</f>
        <v>-0.66947681546463211</v>
      </c>
      <c r="K479">
        <v>1.86438233247267</v>
      </c>
      <c r="L479">
        <f>(Table2[[#This Row],[6M Return vs Nifty]]-AVERAGE(Table2[6M Return vs Nifty]))/_xlfn.STDEV.P(Table2[6M Return vs Nifty])</f>
        <v>-0.20565407393340529</v>
      </c>
      <c r="M479">
        <v>2.5157427376607702</v>
      </c>
      <c r="N479">
        <f>(Table2[[#This Row],[1W Return vs Nifty]]-AVERAGE(Table2[1W Return vs Nifty]))/_xlfn.STDEV.P(Table2[1W Return vs Nifty])</f>
        <v>0.53460555782386421</v>
      </c>
      <c r="O479">
        <v>1675.29</v>
      </c>
      <c r="P479">
        <v>1702.7003562728501</v>
      </c>
      <c r="Q479">
        <v>1598.9580260076</v>
      </c>
      <c r="R479">
        <v>51.453610436531399</v>
      </c>
      <c r="S479" s="2">
        <f>(Table2[[#This Row],[Close Price]]-Table2[[#This Row],[20D EMA]])/Table2[[#This Row],[20D EMA]]</f>
        <v>-1.7990915005760121E-2</v>
      </c>
      <c r="T479" s="2">
        <f>(Table2[[#This Row],[Close Price]]-Table2[[#This Row],[50D EMA]])/Table2[[#This Row],[50D EMA]]</f>
        <v>-3.3799462166570302E-2</v>
      </c>
      <c r="U479" s="2">
        <f>(Table2[[#This Row],[Close Price]]-Table2[[#This Row],[200D EMA]])/Table2[[#This Row],[200D EMA]]</f>
        <v>2.8888797104784383E-2</v>
      </c>
      <c r="V479">
        <v>0.74374914894524702</v>
      </c>
      <c r="W479">
        <v>1610</v>
      </c>
      <c r="X479">
        <v>1683</v>
      </c>
      <c r="Y479">
        <v>1610</v>
      </c>
      <c r="Z479">
        <v>1700</v>
      </c>
      <c r="AA479">
        <v>1556.3</v>
      </c>
      <c r="AB479">
        <v>1790</v>
      </c>
      <c r="AC479" s="2">
        <f>(Table2[[#This Row],[Close Price]]/Table2[[#This Row],[Day Low]])-1</f>
        <v>2.1832298136646111E-2</v>
      </c>
      <c r="AD479" s="2">
        <f>(Table2[[#This Row],[Day High]]/Table2[[#This Row],[Close Price]])-1</f>
        <v>2.3007020636416131E-2</v>
      </c>
      <c r="AE479" s="2">
        <f>(Table2[[#This Row],[Close Price]]/Table2[[#This Row],[Current Week Low]])-1</f>
        <v>2.1832298136646111E-2</v>
      </c>
      <c r="AF479" s="2">
        <f>(Table2[[#This Row],[Current Week High]]/Table2[[#This Row],[Close Price]])-1</f>
        <v>3.3340424885268671E-2</v>
      </c>
      <c r="AG479" s="2">
        <f>(Table2[[#This Row],[Close Price]]/Table2[[#This Row],[Current Month Low]])-1</f>
        <v>5.7090535243847773E-2</v>
      </c>
      <c r="AH479" s="2">
        <f>(Table2[[#This Row],[Current Month High]]/Table2[[#This Row],[Close Price]])-1</f>
        <v>8.8046682673312393E-2</v>
      </c>
      <c r="AI479">
        <v>15.609518888855099</v>
      </c>
      <c r="AJ479">
        <v>44.717628430682602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-0.16</v>
      </c>
      <c r="AM479" t="s">
        <v>10339</v>
      </c>
      <c r="AN479">
        <v>-3.86</v>
      </c>
      <c r="AO479" t="s">
        <v>10339</v>
      </c>
      <c r="AQ479">
        <f>(Table2[[#This Row],[Sharpe Ratio]]-AVERAGE(Table2[Sharpe Ratio]))/_xlfn.STDEV.P(Table2[Sharpe Ratio])</f>
        <v>-0.74704189624239536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412</v>
      </c>
      <c r="AT479">
        <f>_xlfn.RANK.AVG(Table2[[#This Row],[6M Return vs Nifty Z-Score]],Table2[6M Return vs Nifty Z-Score])</f>
        <v>382</v>
      </c>
      <c r="AU479">
        <f>_xlfn.RANK.AVG(Table2[[#This Row],[Sharpe Ratio Z-Score]],Table2[Sharpe Ratio Z-Score])</f>
        <v>549.5</v>
      </c>
      <c r="AV479">
        <f>(Table2[[#This Row],[Rank 1Y]]+Table2[[#This Row],[Rank 6M]]+Table2[[#This Row],[Rank Sharpe]])/3</f>
        <v>447.83333333333331</v>
      </c>
    </row>
    <row r="480" spans="1:48" x14ac:dyDescent="0.3">
      <c r="A480" t="s">
        <v>960</v>
      </c>
      <c r="B480" t="s">
        <v>961</v>
      </c>
      <c r="C480" t="s">
        <v>10298</v>
      </c>
      <c r="D480" t="s">
        <v>46</v>
      </c>
      <c r="E480">
        <v>15145.366526399999</v>
      </c>
      <c r="F480">
        <v>1565.45</v>
      </c>
      <c r="G480">
        <v>-3.0858400591277899</v>
      </c>
      <c r="H480">
        <f>(Table2[[#This Row],[1Y Return vs Nifty]]-AVERAGE(Table2[1Y Return vs Nifty]))/_xlfn.STDEV.P(Table2[1Y Return vs Nifty])</f>
        <v>-0.55834784002071791</v>
      </c>
      <c r="I480">
        <v>-8.5107010818083992</v>
      </c>
      <c r="J480">
        <f>(Table2[[#This Row],[1M Return vs Nifty]]-AVERAGE(Table2[1M Return vs Nifty]))/_xlfn.STDEV.P(Table2[1M Return vs Nifty])</f>
        <v>-1.0496622740938619</v>
      </c>
      <c r="K480">
        <v>20.057201182388599</v>
      </c>
      <c r="L480">
        <f>(Table2[[#This Row],[6M Return vs Nifty]]-AVERAGE(Table2[6M Return vs Nifty]))/_xlfn.STDEV.P(Table2[6M Return vs Nifty])</f>
        <v>0.40719954281078236</v>
      </c>
      <c r="M480">
        <v>-4.4185470185245403</v>
      </c>
      <c r="N480">
        <f>(Table2[[#This Row],[1W Return vs Nifty]]-AVERAGE(Table2[1W Return vs Nifty]))/_xlfn.STDEV.P(Table2[1W Return vs Nifty])</f>
        <v>-0.92156574896637511</v>
      </c>
      <c r="O480">
        <v>1630.71</v>
      </c>
      <c r="P480">
        <v>1640.54229203523</v>
      </c>
      <c r="Q480">
        <v>1451.8654624861599</v>
      </c>
      <c r="R480">
        <v>30.757997783909101</v>
      </c>
      <c r="S480" s="2">
        <f>(Table2[[#This Row],[Close Price]]-Table2[[#This Row],[20D EMA]])/Table2[[#This Row],[20D EMA]]</f>
        <v>-4.001937806231641E-2</v>
      </c>
      <c r="T480" s="2">
        <f>(Table2[[#This Row],[Close Price]]-Table2[[#This Row],[50D EMA]])/Table2[[#This Row],[50D EMA]]</f>
        <v>-4.5772847429657988E-2</v>
      </c>
      <c r="U480" s="2">
        <f>(Table2[[#This Row],[Close Price]]-Table2[[#This Row],[200D EMA]])/Table2[[#This Row],[200D EMA]]</f>
        <v>7.8233514363885412E-2</v>
      </c>
      <c r="V480">
        <v>0.42335460549348902</v>
      </c>
      <c r="W480">
        <v>1560.05</v>
      </c>
      <c r="X480">
        <v>1605.4</v>
      </c>
      <c r="Y480">
        <v>1558.05</v>
      </c>
      <c r="Z480">
        <v>1624.95</v>
      </c>
      <c r="AA480">
        <v>1528.35</v>
      </c>
      <c r="AB480">
        <v>1810</v>
      </c>
      <c r="AC480" s="2">
        <f>(Table2[[#This Row],[Close Price]]/Table2[[#This Row],[Day Low]])-1</f>
        <v>3.4614275183488807E-3</v>
      </c>
      <c r="AD480" s="2">
        <f>(Table2[[#This Row],[Day High]]/Table2[[#This Row],[Close Price]])-1</f>
        <v>2.5519818582516285E-2</v>
      </c>
      <c r="AE480" s="2">
        <f>(Table2[[#This Row],[Close Price]]/Table2[[#This Row],[Current Week Low]])-1</f>
        <v>4.7495266519046453E-3</v>
      </c>
      <c r="AF480" s="2">
        <f>(Table2[[#This Row],[Current Week High]]/Table2[[#This Row],[Close Price]])-1</f>
        <v>3.8008240442045427E-2</v>
      </c>
      <c r="AG480" s="2">
        <f>(Table2[[#This Row],[Close Price]]/Table2[[#This Row],[Current Month Low]])-1</f>
        <v>2.4274544443354085E-2</v>
      </c>
      <c r="AH480" s="2">
        <f>(Table2[[#This Row],[Current Month High]]/Table2[[#This Row],[Close Price]])-1</f>
        <v>0.1562170621865917</v>
      </c>
      <c r="AI480">
        <v>18.815676003704901</v>
      </c>
      <c r="AJ480">
        <v>52.734279720961901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-0.09</v>
      </c>
      <c r="AM480" t="s">
        <v>10339</v>
      </c>
      <c r="AN480">
        <v>-6.85</v>
      </c>
      <c r="AO480" t="s">
        <v>10339</v>
      </c>
      <c r="AP480">
        <v>-2.8774989734652999E-2</v>
      </c>
      <c r="AQ480">
        <f>(Table2[[#This Row],[Sharpe Ratio]]-AVERAGE(Table2[Sharpe Ratio]))/_xlfn.STDEV.P(Table2[Sharpe Ratio])</f>
        <v>-1.0764943170542509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505</v>
      </c>
      <c r="AT480">
        <f>_xlfn.RANK.AVG(Table2[[#This Row],[6M Return vs Nifty Z-Score]],Table2[6M Return vs Nifty Z-Score])</f>
        <v>210</v>
      </c>
      <c r="AU480">
        <f>_xlfn.RANK.AVG(Table2[[#This Row],[Sharpe Ratio Z-Score]],Table2[Sharpe Ratio Z-Score])</f>
        <v>632</v>
      </c>
      <c r="AV480">
        <f>(Table2[[#This Row],[Rank 1Y]]+Table2[[#This Row],[Rank 6M]]+Table2[[#This Row],[Rank Sharpe]])/3</f>
        <v>449</v>
      </c>
    </row>
    <row r="481" spans="1:48" x14ac:dyDescent="0.3">
      <c r="A481" t="s">
        <v>1002</v>
      </c>
      <c r="B481" t="s">
        <v>1003</v>
      </c>
      <c r="C481" t="s">
        <v>630</v>
      </c>
      <c r="D481" t="s">
        <v>630</v>
      </c>
      <c r="E481">
        <v>14077.029264000001</v>
      </c>
      <c r="F481">
        <v>483.7</v>
      </c>
      <c r="G481">
        <v>3.5382935432713101</v>
      </c>
      <c r="H481">
        <f>(Table2[[#This Row],[1Y Return vs Nifty]]-AVERAGE(Table2[1Y Return vs Nifty]))/_xlfn.STDEV.P(Table2[1Y Return vs Nifty])</f>
        <v>-0.45756025046504389</v>
      </c>
      <c r="I481">
        <v>-7.6958571584385904</v>
      </c>
      <c r="J481">
        <f>(Table2[[#This Row],[1M Return vs Nifty]]-AVERAGE(Table2[1M Return vs Nifty]))/_xlfn.STDEV.P(Table2[1M Return vs Nifty])</f>
        <v>-0.97918555809468355</v>
      </c>
      <c r="K481">
        <v>-1.96517172991893</v>
      </c>
      <c r="L481">
        <f>(Table2[[#This Row],[6M Return vs Nifty]]-AVERAGE(Table2[6M Return vs Nifty]))/_xlfn.STDEV.P(Table2[6M Return vs Nifty])</f>
        <v>-0.33465860462299296</v>
      </c>
      <c r="M481">
        <v>-4.3019105128507702</v>
      </c>
      <c r="N481">
        <f>(Table2[[#This Row],[1W Return vs Nifty]]-AVERAGE(Table2[1W Return vs Nifty]))/_xlfn.STDEV.P(Table2[1W Return vs Nifty])</f>
        <v>-0.89707257967893328</v>
      </c>
      <c r="O481">
        <v>508.22</v>
      </c>
      <c r="P481">
        <v>503.37333013927901</v>
      </c>
      <c r="Q481">
        <v>451.44782740325002</v>
      </c>
      <c r="R481">
        <v>31.834831996304199</v>
      </c>
      <c r="S481" s="2">
        <f>(Table2[[#This Row],[Close Price]]-Table2[[#This Row],[20D EMA]])/Table2[[#This Row],[20D EMA]]</f>
        <v>-4.824682224233607E-2</v>
      </c>
      <c r="T481" s="2">
        <f>(Table2[[#This Row],[Close Price]]-Table2[[#This Row],[50D EMA]])/Table2[[#This Row],[50D EMA]]</f>
        <v>-3.9082980685201538E-2</v>
      </c>
      <c r="U481" s="2">
        <f>(Table2[[#This Row],[Close Price]]-Table2[[#This Row],[200D EMA]])/Table2[[#This Row],[200D EMA]]</f>
        <v>7.1441638743209926E-2</v>
      </c>
      <c r="V481">
        <v>0.50372626407149501</v>
      </c>
      <c r="W481">
        <v>481.2</v>
      </c>
      <c r="X481">
        <v>490.4</v>
      </c>
      <c r="Y481">
        <v>481.2</v>
      </c>
      <c r="Z481">
        <v>503.35</v>
      </c>
      <c r="AA481">
        <v>481.2</v>
      </c>
      <c r="AB481">
        <v>569.75</v>
      </c>
      <c r="AC481" s="2">
        <f>(Table2[[#This Row],[Close Price]]/Table2[[#This Row],[Day Low]])-1</f>
        <v>5.1953449709061239E-3</v>
      </c>
      <c r="AD481" s="2">
        <f>(Table2[[#This Row],[Day High]]/Table2[[#This Row],[Close Price]])-1</f>
        <v>1.3851560884845959E-2</v>
      </c>
      <c r="AE481" s="2">
        <f>(Table2[[#This Row],[Close Price]]/Table2[[#This Row],[Current Week Low]])-1</f>
        <v>5.1953449709061239E-3</v>
      </c>
      <c r="AF481" s="2">
        <f>(Table2[[#This Row],[Current Week High]]/Table2[[#This Row],[Close Price]])-1</f>
        <v>4.06243539383917E-2</v>
      </c>
      <c r="AG481" s="2">
        <f>(Table2[[#This Row],[Close Price]]/Table2[[#This Row],[Current Month Low]])-1</f>
        <v>5.1953449709061239E-3</v>
      </c>
      <c r="AH481" s="2">
        <f>(Table2[[#This Row],[Current Month High]]/Table2[[#This Row],[Close Price]])-1</f>
        <v>0.17789952449865631</v>
      </c>
      <c r="AI481">
        <v>22.3899111019226</v>
      </c>
      <c r="AJ481">
        <v>42.895125553914298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-0.06</v>
      </c>
      <c r="AM481" t="s">
        <v>10339</v>
      </c>
      <c r="AN481">
        <v>-8.1199999999999992</v>
      </c>
      <c r="AO481" t="s">
        <v>10339</v>
      </c>
      <c r="AP481">
        <v>2.2727237084962E-2</v>
      </c>
      <c r="AQ481">
        <f>(Table2[[#This Row],[Sharpe Ratio]]-AVERAGE(Table2[Sharpe Ratio]))/_xlfn.STDEV.P(Table2[Sharpe Ratio])</f>
        <v>-0.48683178513369696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-3.155308777995351</v>
      </c>
      <c r="AS481">
        <f>_xlfn.RANK.AVG(Table2[[#This Row],[1Y Return vs Nifty Z-Score]],Table2[1Y Return vs Nifty Z-Score])</f>
        <v>453</v>
      </c>
      <c r="AT481">
        <f>_xlfn.RANK.AVG(Table2[[#This Row],[6M Return vs Nifty Z-Score]],Table2[6M Return vs Nifty Z-Score])</f>
        <v>426</v>
      </c>
      <c r="AU481">
        <f>_xlfn.RANK.AVG(Table2[[#This Row],[Sharpe Ratio Z-Score]],Table2[Sharpe Ratio Z-Score])</f>
        <v>469</v>
      </c>
      <c r="AV481">
        <f>(Table2[[#This Row],[Rank 1Y]]+Table2[[#This Row],[Rank 6M]]+Table2[[#This Row],[Rank Sharpe]])/3</f>
        <v>449.33333333333331</v>
      </c>
    </row>
    <row r="482" spans="1:48" x14ac:dyDescent="0.3">
      <c r="A482" t="s">
        <v>1382</v>
      </c>
      <c r="B482" t="s">
        <v>1383</v>
      </c>
      <c r="C482" t="s">
        <v>10305</v>
      </c>
      <c r="D482" t="s">
        <v>153</v>
      </c>
      <c r="E482">
        <v>8014.4052000000001</v>
      </c>
      <c r="F482">
        <v>428.1</v>
      </c>
      <c r="G482">
        <v>-18.5004637193665</v>
      </c>
      <c r="H482">
        <f>(Table2[[#This Row],[1Y Return vs Nifty]]-AVERAGE(Table2[1Y Return vs Nifty]))/_xlfn.STDEV.P(Table2[1Y Return vs Nifty])</f>
        <v>-0.79288458940944473</v>
      </c>
      <c r="I482">
        <v>-10.531529733862699</v>
      </c>
      <c r="J482">
        <f>(Table2[[#This Row],[1M Return vs Nifty]]-AVERAGE(Table2[1M Return vs Nifty]))/_xlfn.STDEV.P(Table2[1M Return vs Nifty])</f>
        <v>-1.2244458895927</v>
      </c>
      <c r="K482">
        <v>-6.3060812480211696</v>
      </c>
      <c r="L482">
        <f>(Table2[[#This Row],[6M Return vs Nifty]]-AVERAGE(Table2[6M Return vs Nifty]))/_xlfn.STDEV.P(Table2[6M Return vs Nifty])</f>
        <v>-0.48088894529065263</v>
      </c>
      <c r="M482">
        <v>0.35323301602319201</v>
      </c>
      <c r="N482">
        <f>(Table2[[#This Row],[1W Return vs Nifty]]-AVERAGE(Table2[1W Return vs Nifty]))/_xlfn.STDEV.P(Table2[1W Return vs Nifty])</f>
        <v>8.0487729174617287E-2</v>
      </c>
      <c r="O482">
        <v>446.55</v>
      </c>
      <c r="P482">
        <v>456.77001128694798</v>
      </c>
      <c r="Q482">
        <v>425.10175399768298</v>
      </c>
      <c r="R482">
        <v>39.992191147241101</v>
      </c>
      <c r="S482" s="2">
        <f>(Table2[[#This Row],[Close Price]]-Table2[[#This Row],[20D EMA]])/Table2[[#This Row],[20D EMA]]</f>
        <v>-4.131676184077928E-2</v>
      </c>
      <c r="T482" s="2">
        <f>(Table2[[#This Row],[Close Price]]-Table2[[#This Row],[50D EMA]])/Table2[[#This Row],[50D EMA]]</f>
        <v>-6.2766842346261509E-2</v>
      </c>
      <c r="U482" s="2">
        <f>(Table2[[#This Row],[Close Price]]-Table2[[#This Row],[200D EMA]])/Table2[[#This Row],[200D EMA]]</f>
        <v>7.0530078366446546E-3</v>
      </c>
      <c r="V482">
        <v>0.37317395005630299</v>
      </c>
      <c r="W482">
        <v>424.25</v>
      </c>
      <c r="X482">
        <v>431.4</v>
      </c>
      <c r="Y482">
        <v>420.1</v>
      </c>
      <c r="Z482">
        <v>445</v>
      </c>
      <c r="AA482">
        <v>401.15</v>
      </c>
      <c r="AB482">
        <v>493.7</v>
      </c>
      <c r="AC482" s="2">
        <f>(Table2[[#This Row],[Close Price]]/Table2[[#This Row],[Day Low]])-1</f>
        <v>9.0748379493224007E-3</v>
      </c>
      <c r="AD482" s="2">
        <f>(Table2[[#This Row],[Day High]]/Table2[[#This Row],[Close Price]])-1</f>
        <v>7.7084793272599317E-3</v>
      </c>
      <c r="AE482" s="2">
        <f>(Table2[[#This Row],[Close Price]]/Table2[[#This Row],[Current Week Low]])-1</f>
        <v>1.90430849797667E-2</v>
      </c>
      <c r="AF482" s="2">
        <f>(Table2[[#This Row],[Current Week High]]/Table2[[#This Row],[Close Price]])-1</f>
        <v>3.9476757766876869E-2</v>
      </c>
      <c r="AG482" s="2">
        <f>(Table2[[#This Row],[Close Price]]/Table2[[#This Row],[Current Month Low]])-1</f>
        <v>6.7181852174996948E-2</v>
      </c>
      <c r="AH482" s="2">
        <f>(Table2[[#This Row],[Current Month High]]/Table2[[#This Row],[Close Price]])-1</f>
        <v>0.15323522541462276</v>
      </c>
      <c r="AI482">
        <v>27.890679747722402</v>
      </c>
      <c r="AJ482">
        <v>24.086956521739101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0.04</v>
      </c>
      <c r="AM482" t="s">
        <v>10340</v>
      </c>
      <c r="AN482">
        <v>-9.99</v>
      </c>
      <c r="AO482" t="s">
        <v>10339</v>
      </c>
      <c r="AP482">
        <v>8.5755440661839002E-2</v>
      </c>
      <c r="AQ482">
        <f>(Table2[[#This Row],[Sharpe Ratio]]-AVERAGE(Table2[Sharpe Ratio]))/_xlfn.STDEV.P(Table2[Sharpe Ratio])</f>
        <v>0.23479468421715263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603</v>
      </c>
      <c r="AT482">
        <f>_xlfn.RANK.AVG(Table2[[#This Row],[6M Return vs Nifty Z-Score]],Table2[6M Return vs Nifty Z-Score])</f>
        <v>471</v>
      </c>
      <c r="AU482">
        <f>_xlfn.RANK.AVG(Table2[[#This Row],[Sharpe Ratio Z-Score]],Table2[Sharpe Ratio Z-Score])</f>
        <v>277</v>
      </c>
      <c r="AV482">
        <f>(Table2[[#This Row],[Rank 1Y]]+Table2[[#This Row],[Rank 6M]]+Table2[[#This Row],[Rank Sharpe]])/3</f>
        <v>450.33333333333331</v>
      </c>
    </row>
    <row r="483" spans="1:48" x14ac:dyDescent="0.3">
      <c r="A483" t="s">
        <v>1384</v>
      </c>
      <c r="B483" t="s">
        <v>1385</v>
      </c>
      <c r="C483" t="s">
        <v>10305</v>
      </c>
      <c r="D483" t="s">
        <v>1386</v>
      </c>
      <c r="E483">
        <v>7982.0380634390003</v>
      </c>
      <c r="F483">
        <v>252.44</v>
      </c>
      <c r="G483">
        <v>-3.9784808734152901</v>
      </c>
      <c r="H483">
        <f>(Table2[[#This Row],[1Y Return vs Nifty]]-AVERAGE(Table2[1Y Return vs Nifty]))/_xlfn.STDEV.P(Table2[1Y Return vs Nifty])</f>
        <v>-0.57192955823643565</v>
      </c>
      <c r="I483">
        <v>13.630877642150599</v>
      </c>
      <c r="J483">
        <f>(Table2[[#This Row],[1M Return vs Nifty]]-AVERAGE(Table2[1M Return vs Nifty]))/_xlfn.STDEV.P(Table2[1M Return vs Nifty])</f>
        <v>0.86538637601886259</v>
      </c>
      <c r="K483">
        <v>18.351739914797999</v>
      </c>
      <c r="L483">
        <f>(Table2[[#This Row],[6M Return vs Nifty]]-AVERAGE(Table2[6M Return vs Nifty]))/_xlfn.STDEV.P(Table2[6M Return vs Nifty])</f>
        <v>0.34974840702569454</v>
      </c>
      <c r="M483">
        <v>12.543347615696099</v>
      </c>
      <c r="N483">
        <f>(Table2[[#This Row],[1W Return vs Nifty]]-AVERAGE(Table2[1W Return vs Nifty]))/_xlfn.STDEV.P(Table2[1W Return vs Nifty])</f>
        <v>2.6403598618173105</v>
      </c>
      <c r="O483">
        <v>230.83</v>
      </c>
      <c r="P483">
        <v>219.114454105448</v>
      </c>
      <c r="Q483">
        <v>201.34396382211199</v>
      </c>
      <c r="R483">
        <v>74.267010795936898</v>
      </c>
      <c r="S483" s="2">
        <f>(Table2[[#This Row],[Close Price]]-Table2[[#This Row],[20D EMA]])/Table2[[#This Row],[20D EMA]]</f>
        <v>9.3618680414157537E-2</v>
      </c>
      <c r="T483" s="2">
        <f>(Table2[[#This Row],[Close Price]]-Table2[[#This Row],[50D EMA]])/Table2[[#This Row],[50D EMA]]</f>
        <v>0.15209195591685704</v>
      </c>
      <c r="U483" s="2">
        <f>(Table2[[#This Row],[Close Price]]-Table2[[#This Row],[200D EMA]])/Table2[[#This Row],[200D EMA]]</f>
        <v>0.25377485973719838</v>
      </c>
      <c r="V483">
        <v>2.75199122224475</v>
      </c>
      <c r="W483">
        <v>247.72</v>
      </c>
      <c r="X483">
        <v>258.5</v>
      </c>
      <c r="Y483">
        <v>245.5</v>
      </c>
      <c r="Z483">
        <v>258.5</v>
      </c>
      <c r="AA483">
        <v>207.4</v>
      </c>
      <c r="AB483">
        <v>259</v>
      </c>
      <c r="AC483" s="2">
        <f>(Table2[[#This Row],[Close Price]]/Table2[[#This Row],[Day Low]])-1</f>
        <v>1.9053770385919488E-2</v>
      </c>
      <c r="AD483" s="2">
        <f>(Table2[[#This Row],[Day High]]/Table2[[#This Row],[Close Price]])-1</f>
        <v>2.4005704325780419E-2</v>
      </c>
      <c r="AE483" s="2">
        <f>(Table2[[#This Row],[Close Price]]/Table2[[#This Row],[Current Week Low]])-1</f>
        <v>2.8268839103869681E-2</v>
      </c>
      <c r="AF483" s="2">
        <f>(Table2[[#This Row],[Current Week High]]/Table2[[#This Row],[Close Price]])-1</f>
        <v>2.4005704325780419E-2</v>
      </c>
      <c r="AG483" s="2">
        <f>(Table2[[#This Row],[Close Price]]/Table2[[#This Row],[Current Month Low]])-1</f>
        <v>0.21716489874638367</v>
      </c>
      <c r="AH483" s="2">
        <f>(Table2[[#This Row],[Current Month High]]/Table2[[#This Row],[Close Price]])-1</f>
        <v>2.5986372999524665E-2</v>
      </c>
      <c r="AI483">
        <v>2.5986372999524598</v>
      </c>
      <c r="AJ483">
        <v>48.844339622641499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0.22</v>
      </c>
      <c r="AM483" t="s">
        <v>10340</v>
      </c>
      <c r="AN483">
        <v>14.38</v>
      </c>
      <c r="AO483" t="s">
        <v>10340</v>
      </c>
      <c r="AP483">
        <v>-2.2159206762289E-2</v>
      </c>
      <c r="AQ483">
        <f>(Table2[[#This Row],[Sharpe Ratio]]-AVERAGE(Table2[Sharpe Ratio]))/_xlfn.STDEV.P(Table2[Sharpe Ratio])</f>
        <v>-1.0007484788833219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2.2828166077421104</v>
      </c>
      <c r="AS483">
        <f>_xlfn.RANK.AVG(Table2[[#This Row],[1Y Return vs Nifty Z-Score]],Table2[1Y Return vs Nifty Z-Score])</f>
        <v>508</v>
      </c>
      <c r="AT483">
        <f>_xlfn.RANK.AVG(Table2[[#This Row],[6M Return vs Nifty Z-Score]],Table2[6M Return vs Nifty Z-Score])</f>
        <v>225</v>
      </c>
      <c r="AU483">
        <f>_xlfn.RANK.AVG(Table2[[#This Row],[Sharpe Ratio Z-Score]],Table2[Sharpe Ratio Z-Score])</f>
        <v>618</v>
      </c>
      <c r="AV483">
        <f>(Table2[[#This Row],[Rank 1Y]]+Table2[[#This Row],[Rank 6M]]+Table2[[#This Row],[Rank Sharpe]])/3</f>
        <v>450.33333333333331</v>
      </c>
    </row>
    <row r="484" spans="1:48" x14ac:dyDescent="0.3">
      <c r="A484" t="s">
        <v>1029</v>
      </c>
      <c r="B484" t="s">
        <v>1030</v>
      </c>
      <c r="C484" t="s">
        <v>10306</v>
      </c>
      <c r="D484" t="s">
        <v>335</v>
      </c>
      <c r="E484">
        <v>13123.975413599999</v>
      </c>
      <c r="F484">
        <v>982.85</v>
      </c>
      <c r="G484">
        <v>-0.96964545892966203</v>
      </c>
      <c r="H484">
        <f>(Table2[[#This Row],[1Y Return vs Nifty]]-AVERAGE(Table2[1Y Return vs Nifty]))/_xlfn.STDEV.P(Table2[1Y Return vs Nifty])</f>
        <v>-0.5261494929482109</v>
      </c>
      <c r="I484">
        <v>6.1831171063215002</v>
      </c>
      <c r="J484">
        <f>(Table2[[#This Row],[1M Return vs Nifty]]-AVERAGE(Table2[1M Return vs Nifty]))/_xlfn.STDEV.P(Table2[1M Return vs Nifty])</f>
        <v>0.22122166047087885</v>
      </c>
      <c r="K484">
        <v>18.387352332753199</v>
      </c>
      <c r="L484">
        <f>(Table2[[#This Row],[6M Return vs Nifty]]-AVERAGE(Table2[6M Return vs Nifty]))/_xlfn.STDEV.P(Table2[6M Return vs Nifty])</f>
        <v>0.35094806714020998</v>
      </c>
      <c r="M484">
        <v>-6.4777189787215299</v>
      </c>
      <c r="N484">
        <f>(Table2[[#This Row],[1W Return vs Nifty]]-AVERAGE(Table2[1W Return vs Nifty]))/_xlfn.STDEV.P(Table2[1W Return vs Nifty])</f>
        <v>-1.3539830879607881</v>
      </c>
      <c r="O484">
        <v>954.39</v>
      </c>
      <c r="P484">
        <v>891.75334294540301</v>
      </c>
      <c r="Q484">
        <v>798.55296307468404</v>
      </c>
      <c r="R484">
        <v>40.446418587801503</v>
      </c>
      <c r="S484" s="2">
        <f>(Table2[[#This Row],[Close Price]]-Table2[[#This Row],[20D EMA]])/Table2[[#This Row],[20D EMA]]</f>
        <v>2.9820094510629867E-2</v>
      </c>
      <c r="T484" s="2">
        <f>(Table2[[#This Row],[Close Price]]-Table2[[#This Row],[50D EMA]])/Table2[[#This Row],[50D EMA]]</f>
        <v>0.10215454506030862</v>
      </c>
      <c r="U484" s="2">
        <f>(Table2[[#This Row],[Close Price]]-Table2[[#This Row],[200D EMA]])/Table2[[#This Row],[200D EMA]]</f>
        <v>0.23078874595332224</v>
      </c>
      <c r="V484">
        <v>1.0819661698046199</v>
      </c>
      <c r="W484">
        <v>946.15</v>
      </c>
      <c r="X484">
        <v>989</v>
      </c>
      <c r="Y484">
        <v>932.3</v>
      </c>
      <c r="Z484">
        <v>989</v>
      </c>
      <c r="AA484">
        <v>926.6</v>
      </c>
      <c r="AB484">
        <v>1025</v>
      </c>
      <c r="AC484" s="2">
        <f>(Table2[[#This Row],[Close Price]]/Table2[[#This Row],[Day Low]])-1</f>
        <v>3.8788775564128297E-2</v>
      </c>
      <c r="AD484" s="2">
        <f>(Table2[[#This Row],[Day High]]/Table2[[#This Row],[Close Price]])-1</f>
        <v>6.2573129165182095E-3</v>
      </c>
      <c r="AE484" s="2">
        <f>(Table2[[#This Row],[Close Price]]/Table2[[#This Row],[Current Week Low]])-1</f>
        <v>5.4220744395580889E-2</v>
      </c>
      <c r="AF484" s="2">
        <f>(Table2[[#This Row],[Current Week High]]/Table2[[#This Row],[Close Price]])-1</f>
        <v>6.2573129165182095E-3</v>
      </c>
      <c r="AG484" s="2">
        <f>(Table2[[#This Row],[Close Price]]/Table2[[#This Row],[Current Month Low]])-1</f>
        <v>6.0705806173106058E-2</v>
      </c>
      <c r="AH484" s="2">
        <f>(Table2[[#This Row],[Current Month High]]/Table2[[#This Row],[Close Price]])-1</f>
        <v>4.288548608638143E-2</v>
      </c>
      <c r="AI484">
        <v>4.2885486086381404</v>
      </c>
      <c r="AJ484">
        <v>51.873599629143101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0.27</v>
      </c>
      <c r="AM484" t="s">
        <v>10340</v>
      </c>
      <c r="AN484">
        <v>0.38</v>
      </c>
      <c r="AO484" t="s">
        <v>10340</v>
      </c>
      <c r="AP484">
        <v>-3.677328722684E-2</v>
      </c>
      <c r="AQ484">
        <f>(Table2[[#This Row],[Sharpe Ratio]]-AVERAGE(Table2[Sharpe Ratio]))/_xlfn.STDEV.P(Table2[Sharpe Ratio])</f>
        <v>-1.1680689273485882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-2.4760317806464984</v>
      </c>
      <c r="AS484">
        <f>_xlfn.RANK.AVG(Table2[[#This Row],[1Y Return vs Nifty Z-Score]],Table2[1Y Return vs Nifty Z-Score])</f>
        <v>488</v>
      </c>
      <c r="AT484">
        <f>_xlfn.RANK.AVG(Table2[[#This Row],[6M Return vs Nifty Z-Score]],Table2[6M Return vs Nifty Z-Score])</f>
        <v>222</v>
      </c>
      <c r="AU484">
        <f>_xlfn.RANK.AVG(Table2[[#This Row],[Sharpe Ratio Z-Score]],Table2[Sharpe Ratio Z-Score])</f>
        <v>644</v>
      </c>
      <c r="AV484">
        <f>(Table2[[#This Row],[Rank 1Y]]+Table2[[#This Row],[Rank 6M]]+Table2[[#This Row],[Rank Sharpe]])/3</f>
        <v>451.33333333333331</v>
      </c>
    </row>
    <row r="485" spans="1:48" x14ac:dyDescent="0.3">
      <c r="A485" t="s">
        <v>503</v>
      </c>
      <c r="B485" t="s">
        <v>504</v>
      </c>
      <c r="C485" t="s">
        <v>10303</v>
      </c>
      <c r="D485" t="s">
        <v>505</v>
      </c>
      <c r="E485">
        <v>41113.512768120003</v>
      </c>
      <c r="F485">
        <v>646.75</v>
      </c>
      <c r="G485">
        <v>6.0406403221156504</v>
      </c>
      <c r="H485">
        <f>(Table2[[#This Row],[1Y Return vs Nifty]]-AVERAGE(Table2[1Y Return vs Nifty]))/_xlfn.STDEV.P(Table2[1Y Return vs Nifty])</f>
        <v>-0.41948651656861641</v>
      </c>
      <c r="I485">
        <v>11.5188736157868</v>
      </c>
      <c r="J485">
        <f>(Table2[[#This Row],[1M Return vs Nifty]]-AVERAGE(Table2[1M Return vs Nifty]))/_xlfn.STDEV.P(Table2[1M Return vs Nifty])</f>
        <v>0.68271690560101683</v>
      </c>
      <c r="K485">
        <v>18.279824837505799</v>
      </c>
      <c r="L485">
        <f>(Table2[[#This Row],[6M Return vs Nifty]]-AVERAGE(Table2[6M Return vs Nifty]))/_xlfn.STDEV.P(Table2[6M Return vs Nifty])</f>
        <v>0.34732583493389546</v>
      </c>
      <c r="M485">
        <v>-6.1647190186311702</v>
      </c>
      <c r="N485">
        <f>(Table2[[#This Row],[1W Return vs Nifty]]-AVERAGE(Table2[1W Return vs Nifty]))/_xlfn.STDEV.P(Table2[1W Return vs Nifty])</f>
        <v>-1.2882544298089538</v>
      </c>
      <c r="O485">
        <v>613.52</v>
      </c>
      <c r="P485">
        <v>580.49154296065899</v>
      </c>
      <c r="Q485">
        <v>528.13953996590101</v>
      </c>
      <c r="R485">
        <v>54.764930615156899</v>
      </c>
      <c r="S485" s="2">
        <f>(Table2[[#This Row],[Close Price]]-Table2[[#This Row],[20D EMA]])/Table2[[#This Row],[20D EMA]]</f>
        <v>5.4162863476333319E-2</v>
      </c>
      <c r="T485" s="2">
        <f>(Table2[[#This Row],[Close Price]]-Table2[[#This Row],[50D EMA]])/Table2[[#This Row],[50D EMA]]</f>
        <v>0.11414198508630378</v>
      </c>
      <c r="U485" s="2">
        <f>(Table2[[#This Row],[Close Price]]-Table2[[#This Row],[200D EMA]])/Table2[[#This Row],[200D EMA]]</f>
        <v>0.22458167029447748</v>
      </c>
      <c r="V485">
        <v>1.1338066156486899</v>
      </c>
      <c r="W485">
        <v>627.04999999999995</v>
      </c>
      <c r="X485">
        <v>656.7</v>
      </c>
      <c r="Y485">
        <v>624.1</v>
      </c>
      <c r="Z485">
        <v>656.7</v>
      </c>
      <c r="AA485">
        <v>582</v>
      </c>
      <c r="AB485">
        <v>656.7</v>
      </c>
      <c r="AC485" s="2">
        <f>(Table2[[#This Row],[Close Price]]/Table2[[#This Row],[Day Low]])-1</f>
        <v>3.1416952396140729E-2</v>
      </c>
      <c r="AD485" s="2">
        <f>(Table2[[#This Row],[Day High]]/Table2[[#This Row],[Close Price]])-1</f>
        <v>1.5384615384615552E-2</v>
      </c>
      <c r="AE485" s="2">
        <f>(Table2[[#This Row],[Close Price]]/Table2[[#This Row],[Current Week Low]])-1</f>
        <v>3.6292260855631975E-2</v>
      </c>
      <c r="AF485" s="2">
        <f>(Table2[[#This Row],[Current Week High]]/Table2[[#This Row],[Close Price]])-1</f>
        <v>1.5384615384615552E-2</v>
      </c>
      <c r="AG485" s="2">
        <f>(Table2[[#This Row],[Close Price]]/Table2[[#This Row],[Current Month Low]])-1</f>
        <v>0.1112542955326461</v>
      </c>
      <c r="AH485" s="2">
        <f>(Table2[[#This Row],[Current Month High]]/Table2[[#This Row],[Close Price]])-1</f>
        <v>1.5384615384615552E-2</v>
      </c>
      <c r="AI485">
        <v>1.5384615384615501</v>
      </c>
      <c r="AJ485">
        <v>53.604085025531397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0.12</v>
      </c>
      <c r="AM485" t="s">
        <v>10340</v>
      </c>
      <c r="AN485">
        <v>6.6</v>
      </c>
      <c r="AO485" t="s">
        <v>10340</v>
      </c>
      <c r="AP485">
        <v>-7.4124836883605993E-2</v>
      </c>
      <c r="AQ485">
        <f>(Table2[[#This Row],[Sharpe Ratio]]-AVERAGE(Table2[Sharpe Ratio]))/_xlfn.STDEV.P(Table2[Sharpe Ratio])</f>
        <v>-1.5957166370079425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-2.2734148428506007</v>
      </c>
      <c r="AS485">
        <f>_xlfn.RANK.AVG(Table2[[#This Row],[1Y Return vs Nifty Z-Score]],Table2[1Y Return vs Nifty Z-Score])</f>
        <v>435</v>
      </c>
      <c r="AT485">
        <f>_xlfn.RANK.AVG(Table2[[#This Row],[6M Return vs Nifty Z-Score]],Table2[6M Return vs Nifty Z-Score])</f>
        <v>226</v>
      </c>
      <c r="AU485">
        <f>_xlfn.RANK.AVG(Table2[[#This Row],[Sharpe Ratio Z-Score]],Table2[Sharpe Ratio Z-Score])</f>
        <v>694</v>
      </c>
      <c r="AV485">
        <f>(Table2[[#This Row],[Rank 1Y]]+Table2[[#This Row],[Rank 6M]]+Table2[[#This Row],[Rank Sharpe]])/3</f>
        <v>451.66666666666669</v>
      </c>
    </row>
    <row r="486" spans="1:48" x14ac:dyDescent="0.3">
      <c r="A486" t="s">
        <v>35</v>
      </c>
      <c r="B486" t="s">
        <v>36</v>
      </c>
      <c r="C486" t="s">
        <v>10295</v>
      </c>
      <c r="D486" t="s">
        <v>37</v>
      </c>
      <c r="E486">
        <v>675478.12947829498</v>
      </c>
      <c r="F486">
        <v>1084.1500000000001</v>
      </c>
      <c r="G486">
        <v>38.518849976428299</v>
      </c>
      <c r="H486">
        <f>(Table2[[#This Row],[1Y Return vs Nifty]]-AVERAGE(Table2[1Y Return vs Nifty]))/_xlfn.STDEV.P(Table2[1Y Return vs Nifty])</f>
        <v>7.4676291825895566E-2</v>
      </c>
      <c r="I486">
        <v>-4.0829258844790797</v>
      </c>
      <c r="J486">
        <f>(Table2[[#This Row],[1M Return vs Nifty]]-AVERAGE(Table2[1M Return vs Nifty]))/_xlfn.STDEV.P(Table2[1M Return vs Nifty])</f>
        <v>-0.6666992965952111</v>
      </c>
      <c r="K486">
        <v>-8.0204680390933998</v>
      </c>
      <c r="L486">
        <f>(Table2[[#This Row],[6M Return vs Nifty]]-AVERAGE(Table2[6M Return vs Nifty]))/_xlfn.STDEV.P(Table2[6M Return vs Nifty])</f>
        <v>-0.53864075132328038</v>
      </c>
      <c r="M486">
        <v>5.3352635334199303E-2</v>
      </c>
      <c r="N486">
        <f>(Table2[[#This Row],[1W Return vs Nifty]]-AVERAGE(Table2[1W Return vs Nifty]))/_xlfn.STDEV.P(Table2[1W Return vs Nifty])</f>
        <v>1.7514126804001957E-2</v>
      </c>
      <c r="O486">
        <v>1090.32</v>
      </c>
      <c r="P486">
        <v>1070.7339327680299</v>
      </c>
      <c r="Q486">
        <v>947.35841925172201</v>
      </c>
      <c r="R486">
        <v>43.012468389474797</v>
      </c>
      <c r="S486" s="2">
        <f>(Table2[[#This Row],[Close Price]]-Table2[[#This Row],[20D EMA]])/Table2[[#This Row],[20D EMA]]</f>
        <v>-5.6588891334652634E-3</v>
      </c>
      <c r="T486" s="2">
        <f>(Table2[[#This Row],[Close Price]]-Table2[[#This Row],[50D EMA]])/Table2[[#This Row],[50D EMA]]</f>
        <v>1.2529786178801043E-2</v>
      </c>
      <c r="U486" s="2">
        <f>(Table2[[#This Row],[Close Price]]-Table2[[#This Row],[200D EMA]])/Table2[[#This Row],[200D EMA]]</f>
        <v>0.14439263743106218</v>
      </c>
      <c r="V486">
        <v>0.69056995638180296</v>
      </c>
      <c r="W486">
        <v>1065</v>
      </c>
      <c r="X486">
        <v>1086.75</v>
      </c>
      <c r="Y486">
        <v>1056.6500000000001</v>
      </c>
      <c r="Z486">
        <v>1086.75</v>
      </c>
      <c r="AA486">
        <v>1003.75</v>
      </c>
      <c r="AB486">
        <v>1222</v>
      </c>
      <c r="AC486" s="2">
        <f>(Table2[[#This Row],[Close Price]]/Table2[[#This Row],[Day Low]])-1</f>
        <v>1.7981220657277142E-2</v>
      </c>
      <c r="AD486" s="2">
        <f>(Table2[[#This Row],[Day High]]/Table2[[#This Row],[Close Price]])-1</f>
        <v>2.3981921320850308E-3</v>
      </c>
      <c r="AE486" s="2">
        <f>(Table2[[#This Row],[Close Price]]/Table2[[#This Row],[Current Week Low]])-1</f>
        <v>2.6025647092225324E-2</v>
      </c>
      <c r="AF486" s="2">
        <f>(Table2[[#This Row],[Current Week High]]/Table2[[#This Row],[Close Price]])-1</f>
        <v>2.3981921320850308E-3</v>
      </c>
      <c r="AG486" s="2">
        <f>(Table2[[#This Row],[Close Price]]/Table2[[#This Row],[Current Month Low]])-1</f>
        <v>8.0099626400996327E-2</v>
      </c>
      <c r="AH486" s="2">
        <f>(Table2[[#This Row],[Current Month High]]/Table2[[#This Row],[Close Price]])-1</f>
        <v>0.12715030207997047</v>
      </c>
      <c r="AI486">
        <v>12.715030207997</v>
      </c>
      <c r="AJ486">
        <v>81.493261906754796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</v>
      </c>
      <c r="AM486" t="s">
        <v>10341</v>
      </c>
      <c r="AN486">
        <v>-8.09</v>
      </c>
      <c r="AO486" t="s">
        <v>10339</v>
      </c>
      <c r="AP486">
        <v>-9.1568859829019994E-3</v>
      </c>
      <c r="AQ486">
        <f>(Table2[[#This Row],[Sharpe Ratio]]-AVERAGE(Table2[Sharpe Ratio]))/_xlfn.STDEV.P(Table2[Sharpe Ratio])</f>
        <v>-0.8518814906952199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-1.965031119983814</v>
      </c>
      <c r="AS486">
        <f>_xlfn.RANK.AVG(Table2[[#This Row],[1Y Return vs Nifty Z-Score]],Table2[1Y Return vs Nifty Z-Score])</f>
        <v>269</v>
      </c>
      <c r="AT486">
        <f>_xlfn.RANK.AVG(Table2[[#This Row],[6M Return vs Nifty Z-Score]],Table2[6M Return vs Nifty Z-Score])</f>
        <v>495</v>
      </c>
      <c r="AU486">
        <f>_xlfn.RANK.AVG(Table2[[#This Row],[Sharpe Ratio Z-Score]],Table2[Sharpe Ratio Z-Score])</f>
        <v>593</v>
      </c>
      <c r="AV486">
        <f>(Table2[[#This Row],[Rank 1Y]]+Table2[[#This Row],[Rank 6M]]+Table2[[#This Row],[Rank Sharpe]])/3</f>
        <v>452.33333333333331</v>
      </c>
    </row>
    <row r="487" spans="1:48" x14ac:dyDescent="0.3">
      <c r="A487" t="s">
        <v>1161</v>
      </c>
      <c r="B487" t="s">
        <v>1162</v>
      </c>
      <c r="C487" t="s">
        <v>10311</v>
      </c>
      <c r="D487" t="s">
        <v>1163</v>
      </c>
      <c r="E487">
        <v>10354.320852909999</v>
      </c>
      <c r="F487">
        <v>98.65</v>
      </c>
      <c r="G487">
        <v>27.1429830967881</v>
      </c>
      <c r="H487">
        <f>(Table2[[#This Row],[1Y Return vs Nifty]]-AVERAGE(Table2[1Y Return vs Nifty]))/_xlfn.STDEV.P(Table2[1Y Return vs Nifty])</f>
        <v>-9.8409921515259291E-2</v>
      </c>
      <c r="I487">
        <v>24.214369053837601</v>
      </c>
      <c r="J487">
        <f>(Table2[[#This Row],[1M Return vs Nifty]]-AVERAGE(Table2[1M Return vs Nifty]))/_xlfn.STDEV.P(Table2[1M Return vs Nifty])</f>
        <v>1.7807637840218107</v>
      </c>
      <c r="K487">
        <v>-26.639921874802099</v>
      </c>
      <c r="L487">
        <f>(Table2[[#This Row],[6M Return vs Nifty]]-AVERAGE(Table2[6M Return vs Nifty]))/_xlfn.STDEV.P(Table2[6M Return vs Nifty])</f>
        <v>-1.1658662362331267</v>
      </c>
      <c r="M487">
        <v>0.96554206710732904</v>
      </c>
      <c r="N487">
        <f>(Table2[[#This Row],[1W Return vs Nifty]]-AVERAGE(Table2[1W Return vs Nifty]))/_xlfn.STDEV.P(Table2[1W Return vs Nifty])</f>
        <v>0.20907002129492533</v>
      </c>
      <c r="O487">
        <v>93.64</v>
      </c>
      <c r="P487">
        <v>89.584404598484994</v>
      </c>
      <c r="Q487">
        <v>86.668574542861805</v>
      </c>
      <c r="R487">
        <v>63.004141668687701</v>
      </c>
      <c r="S487" s="2">
        <f>(Table2[[#This Row],[Close Price]]-Table2[[#This Row],[20D EMA]])/Table2[[#This Row],[20D EMA]]</f>
        <v>5.3502776591200396E-2</v>
      </c>
      <c r="T487" s="2">
        <f>(Table2[[#This Row],[Close Price]]-Table2[[#This Row],[50D EMA]])/Table2[[#This Row],[50D EMA]]</f>
        <v>0.10119613388230661</v>
      </c>
      <c r="U487" s="2">
        <f>(Table2[[#This Row],[Close Price]]-Table2[[#This Row],[200D EMA]])/Table2[[#This Row],[200D EMA]]</f>
        <v>0.13824417351196663</v>
      </c>
      <c r="V487">
        <v>2.1856944904773599</v>
      </c>
      <c r="W487">
        <v>97.05</v>
      </c>
      <c r="X487">
        <v>101.18</v>
      </c>
      <c r="Y487">
        <v>95.01</v>
      </c>
      <c r="Z487">
        <v>101.18</v>
      </c>
      <c r="AA487">
        <v>86.88</v>
      </c>
      <c r="AB487">
        <v>102.9</v>
      </c>
      <c r="AC487" s="2">
        <f>(Table2[[#This Row],[Close Price]]/Table2[[#This Row],[Day Low]])-1</f>
        <v>1.6486347243688915E-2</v>
      </c>
      <c r="AD487" s="2">
        <f>(Table2[[#This Row],[Day High]]/Table2[[#This Row],[Close Price]])-1</f>
        <v>2.5646224024328479E-2</v>
      </c>
      <c r="AE487" s="2">
        <f>(Table2[[#This Row],[Close Price]]/Table2[[#This Row],[Current Week Low]])-1</f>
        <v>3.8311756657193996E-2</v>
      </c>
      <c r="AF487" s="2">
        <f>(Table2[[#This Row],[Current Week High]]/Table2[[#This Row],[Close Price]])-1</f>
        <v>2.5646224024328479E-2</v>
      </c>
      <c r="AG487" s="2">
        <f>(Table2[[#This Row],[Close Price]]/Table2[[#This Row],[Current Month Low]])-1</f>
        <v>0.13547421731123399</v>
      </c>
      <c r="AH487" s="2">
        <f>(Table2[[#This Row],[Current Month High]]/Table2[[#This Row],[Close Price]])-1</f>
        <v>4.308160162189556E-2</v>
      </c>
      <c r="AI487">
        <v>37.557019766852399</v>
      </c>
      <c r="AJ487">
        <v>57.085987261146499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</v>
      </c>
      <c r="AM487" t="s">
        <v>10340</v>
      </c>
      <c r="AN487">
        <v>5.76</v>
      </c>
      <c r="AO487" t="s">
        <v>10340</v>
      </c>
      <c r="AP487">
        <v>6.5510677765110006E-2</v>
      </c>
      <c r="AQ487">
        <f>(Table2[[#This Row],[Sharpe Ratio]]-AVERAGE(Table2[Sharpe Ratio]))/_xlfn.STDEV.P(Table2[Sharpe Ratio])</f>
        <v>3.007072593532628E-3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0.72856472016188267</v>
      </c>
      <c r="AS487">
        <f>_xlfn.RANK.AVG(Table2[[#This Row],[1Y Return vs Nifty Z-Score]],Table2[1Y Return vs Nifty Z-Score])</f>
        <v>323</v>
      </c>
      <c r="AT487">
        <f>_xlfn.RANK.AVG(Table2[[#This Row],[6M Return vs Nifty Z-Score]],Table2[6M Return vs Nifty Z-Score])</f>
        <v>684</v>
      </c>
      <c r="AU487">
        <f>_xlfn.RANK.AVG(Table2[[#This Row],[Sharpe Ratio Z-Score]],Table2[Sharpe Ratio Z-Score])</f>
        <v>352</v>
      </c>
      <c r="AV487">
        <f>(Table2[[#This Row],[Rank 1Y]]+Table2[[#This Row],[Rank 6M]]+Table2[[#This Row],[Rank Sharpe]])/3</f>
        <v>453</v>
      </c>
    </row>
    <row r="488" spans="1:48" x14ac:dyDescent="0.3">
      <c r="A488" t="s">
        <v>680</v>
      </c>
      <c r="B488" t="s">
        <v>681</v>
      </c>
      <c r="C488" t="s">
        <v>10305</v>
      </c>
      <c r="D488" t="s">
        <v>258</v>
      </c>
      <c r="E488">
        <v>25727.515945200001</v>
      </c>
      <c r="F488">
        <v>5307.95</v>
      </c>
      <c r="G488">
        <v>-22.491672012421802</v>
      </c>
      <c r="H488">
        <f>(Table2[[#This Row],[1Y Return vs Nifty]]-AVERAGE(Table2[1Y Return vs Nifty]))/_xlfn.STDEV.P(Table2[1Y Return vs Nifty])</f>
        <v>-0.85361166519275467</v>
      </c>
      <c r="I488">
        <v>-7.8515389006351297</v>
      </c>
      <c r="J488">
        <f>(Table2[[#This Row],[1M Return vs Nifty]]-AVERAGE(Table2[1M Return vs Nifty]))/_xlfn.STDEV.P(Table2[1M Return vs Nifty])</f>
        <v>-0.99265063725446667</v>
      </c>
      <c r="K488">
        <v>4.16314539624313</v>
      </c>
      <c r="L488">
        <f>(Table2[[#This Row],[6M Return vs Nifty]]-AVERAGE(Table2[6M Return vs Nifty]))/_xlfn.STDEV.P(Table2[6M Return vs Nifty])</f>
        <v>-0.12821663725623053</v>
      </c>
      <c r="M488">
        <v>-2.51774428005336</v>
      </c>
      <c r="N488">
        <f>(Table2[[#This Row],[1W Return vs Nifty]]-AVERAGE(Table2[1W Return vs Nifty]))/_xlfn.STDEV.P(Table2[1W Return vs Nifty])</f>
        <v>-0.52240527183732055</v>
      </c>
      <c r="O488">
        <v>5410.3</v>
      </c>
      <c r="P488">
        <v>5617.2303055338198</v>
      </c>
      <c r="Q488">
        <v>5253.3255883960101</v>
      </c>
      <c r="R488">
        <v>35.245938461582703</v>
      </c>
      <c r="S488" s="2">
        <f>(Table2[[#This Row],[Close Price]]-Table2[[#This Row],[20D EMA]])/Table2[[#This Row],[20D EMA]]</f>
        <v>-1.8917620095004039E-2</v>
      </c>
      <c r="T488" s="2">
        <f>(Table2[[#This Row],[Close Price]]-Table2[[#This Row],[50D EMA]])/Table2[[#This Row],[50D EMA]]</f>
        <v>-5.5059217570113186E-2</v>
      </c>
      <c r="U488" s="2">
        <f>(Table2[[#This Row],[Close Price]]-Table2[[#This Row],[200D EMA]])/Table2[[#This Row],[200D EMA]]</f>
        <v>1.0398063223922152E-2</v>
      </c>
      <c r="V488">
        <v>1.2014298577151299</v>
      </c>
      <c r="W488">
        <v>5151</v>
      </c>
      <c r="X488">
        <v>5335</v>
      </c>
      <c r="Y488">
        <v>5050</v>
      </c>
      <c r="Z488">
        <v>5370.25</v>
      </c>
      <c r="AA488">
        <v>4930</v>
      </c>
      <c r="AB488">
        <v>5738</v>
      </c>
      <c r="AC488" s="2">
        <f>(Table2[[#This Row],[Close Price]]/Table2[[#This Row],[Day Low]])-1</f>
        <v>3.0469811687050985E-2</v>
      </c>
      <c r="AD488" s="2">
        <f>(Table2[[#This Row],[Day High]]/Table2[[#This Row],[Close Price]])-1</f>
        <v>5.0961293908193817E-3</v>
      </c>
      <c r="AE488" s="2">
        <f>(Table2[[#This Row],[Close Price]]/Table2[[#This Row],[Current Week Low]])-1</f>
        <v>5.1079207920792014E-2</v>
      </c>
      <c r="AF488" s="2">
        <f>(Table2[[#This Row],[Current Week High]]/Table2[[#This Row],[Close Price]])-1</f>
        <v>1.1737111314160886E-2</v>
      </c>
      <c r="AG488" s="2">
        <f>(Table2[[#This Row],[Close Price]]/Table2[[#This Row],[Current Month Low]])-1</f>
        <v>7.6663286004056808E-2</v>
      </c>
      <c r="AH488" s="2">
        <f>(Table2[[#This Row],[Current Month High]]/Table2[[#This Row],[Close Price]])-1</f>
        <v>8.1019979464765246E-2</v>
      </c>
      <c r="AI488">
        <v>38.471537976054698</v>
      </c>
      <c r="AJ488">
        <v>31.890918126475299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-0.19</v>
      </c>
      <c r="AM488" t="s">
        <v>10339</v>
      </c>
      <c r="AN488">
        <v>-4.6500000000000004</v>
      </c>
      <c r="AO488" t="s">
        <v>10339</v>
      </c>
      <c r="AP488">
        <v>4.9945742136344999E-2</v>
      </c>
      <c r="AQ488">
        <f>(Table2[[#This Row],[Sharpe Ratio]]-AVERAGE(Table2[Sharpe Ratio]))/_xlfn.STDEV.P(Table2[Sharpe Ratio])</f>
        <v>-0.17519996657360651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621</v>
      </c>
      <c r="AT488">
        <f>_xlfn.RANK.AVG(Table2[[#This Row],[6M Return vs Nifty Z-Score]],Table2[6M Return vs Nifty Z-Score])</f>
        <v>351</v>
      </c>
      <c r="AU488">
        <f>_xlfn.RANK.AVG(Table2[[#This Row],[Sharpe Ratio Z-Score]],Table2[Sharpe Ratio Z-Score])</f>
        <v>393</v>
      </c>
      <c r="AV488">
        <f>(Table2[[#This Row],[Rank 1Y]]+Table2[[#This Row],[Rank 6M]]+Table2[[#This Row],[Rank Sharpe]])/3</f>
        <v>455</v>
      </c>
    </row>
    <row r="489" spans="1:48" x14ac:dyDescent="0.3">
      <c r="A489" t="s">
        <v>707</v>
      </c>
      <c r="B489" t="s">
        <v>708</v>
      </c>
      <c r="C489" t="s">
        <v>10299</v>
      </c>
      <c r="D489" t="s">
        <v>285</v>
      </c>
      <c r="E489">
        <v>23973.9045234</v>
      </c>
      <c r="F489">
        <v>1256.5999999999999</v>
      </c>
      <c r="G489">
        <v>-1.3432108144714701</v>
      </c>
      <c r="H489">
        <f>(Table2[[#This Row],[1Y Return vs Nifty]]-AVERAGE(Table2[1Y Return vs Nifty]))/_xlfn.STDEV.P(Table2[1Y Return vs Nifty])</f>
        <v>-0.53183336860448249</v>
      </c>
      <c r="I489">
        <v>-5.0041234134387702</v>
      </c>
      <c r="J489">
        <f>(Table2[[#This Row],[1M Return vs Nifty]]-AVERAGE(Table2[1M Return vs Nifty]))/_xlfn.STDEV.P(Table2[1M Return vs Nifty])</f>
        <v>-0.74637464885058091</v>
      </c>
      <c r="K489">
        <v>-19.391053647301899</v>
      </c>
      <c r="L489">
        <f>(Table2[[#This Row],[6M Return vs Nifty]]-AVERAGE(Table2[6M Return vs Nifty]))/_xlfn.STDEV.P(Table2[6M Return vs Nifty])</f>
        <v>-0.92167674876697447</v>
      </c>
      <c r="M489">
        <v>-4.1746898691705301</v>
      </c>
      <c r="N489">
        <f>(Table2[[#This Row],[1W Return vs Nifty]]-AVERAGE(Table2[1W Return vs Nifty]))/_xlfn.STDEV.P(Table2[1W Return vs Nifty])</f>
        <v>-0.87035678650151305</v>
      </c>
      <c r="O489">
        <v>1219.3499999999999</v>
      </c>
      <c r="P489">
        <v>1229.14839535325</v>
      </c>
      <c r="Q489">
        <v>1199.7986558719499</v>
      </c>
      <c r="R489">
        <v>27.008053635559399</v>
      </c>
      <c r="S489" s="2">
        <f>(Table2[[#This Row],[Close Price]]-Table2[[#This Row],[20D EMA]])/Table2[[#This Row],[20D EMA]]</f>
        <v>3.0549063025382378E-2</v>
      </c>
      <c r="T489" s="2">
        <f>(Table2[[#This Row],[Close Price]]-Table2[[#This Row],[50D EMA]])/Table2[[#This Row],[50D EMA]]</f>
        <v>2.2333840853170969E-2</v>
      </c>
      <c r="U489" s="2">
        <f>(Table2[[#This Row],[Close Price]]-Table2[[#This Row],[200D EMA]])/Table2[[#This Row],[200D EMA]]</f>
        <v>4.7342396868056004E-2</v>
      </c>
      <c r="V489">
        <v>0.66057166205262197</v>
      </c>
      <c r="W489">
        <v>1187.2</v>
      </c>
      <c r="X489">
        <v>1270</v>
      </c>
      <c r="Y489">
        <v>1171</v>
      </c>
      <c r="Z489">
        <v>1270</v>
      </c>
      <c r="AA489">
        <v>1171</v>
      </c>
      <c r="AB489">
        <v>1273.95</v>
      </c>
      <c r="AC489" s="2">
        <f>(Table2[[#This Row],[Close Price]]/Table2[[#This Row],[Day Low]])-1</f>
        <v>5.8456873315363866E-2</v>
      </c>
      <c r="AD489" s="2">
        <f>(Table2[[#This Row],[Day High]]/Table2[[#This Row],[Close Price]])-1</f>
        <v>1.0663695686773833E-2</v>
      </c>
      <c r="AE489" s="2">
        <f>(Table2[[#This Row],[Close Price]]/Table2[[#This Row],[Current Week Low]])-1</f>
        <v>7.3099914602903437E-2</v>
      </c>
      <c r="AF489" s="2">
        <f>(Table2[[#This Row],[Current Week High]]/Table2[[#This Row],[Close Price]])-1</f>
        <v>1.0663695686773833E-2</v>
      </c>
      <c r="AG489" s="2">
        <f>(Table2[[#This Row],[Close Price]]/Table2[[#This Row],[Current Month Low]])-1</f>
        <v>7.3099914602903437E-2</v>
      </c>
      <c r="AH489" s="2">
        <f>(Table2[[#This Row],[Current Month High]]/Table2[[#This Row],[Close Price]])-1</f>
        <v>1.3807098519815542E-2</v>
      </c>
      <c r="AI489">
        <v>14.984879834473899</v>
      </c>
      <c r="AJ489">
        <v>28.2310321955201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-0.12</v>
      </c>
      <c r="AM489" t="s">
        <v>10339</v>
      </c>
      <c r="AN489">
        <v>2.1</v>
      </c>
      <c r="AO489" t="s">
        <v>10340</v>
      </c>
      <c r="AP489">
        <v>9.5671734052770005E-2</v>
      </c>
      <c r="AQ489">
        <f>(Table2[[#This Row],[Sharpe Ratio]]-AVERAGE(Table2[Sharpe Ratio]))/_xlfn.STDEV.P(Table2[Sharpe Ratio])</f>
        <v>0.34832893369035128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495</v>
      </c>
      <c r="AT489">
        <f>_xlfn.RANK.AVG(Table2[[#This Row],[6M Return vs Nifty Z-Score]],Table2[6M Return vs Nifty Z-Score])</f>
        <v>623</v>
      </c>
      <c r="AU489">
        <f>_xlfn.RANK.AVG(Table2[[#This Row],[Sharpe Ratio Z-Score]],Table2[Sharpe Ratio Z-Score])</f>
        <v>252</v>
      </c>
      <c r="AV489">
        <f>(Table2[[#This Row],[Rank 1Y]]+Table2[[#This Row],[Rank 6M]]+Table2[[#This Row],[Rank Sharpe]])/3</f>
        <v>456.66666666666669</v>
      </c>
    </row>
    <row r="490" spans="1:48" x14ac:dyDescent="0.3">
      <c r="A490" t="s">
        <v>1656</v>
      </c>
      <c r="B490" t="s">
        <v>1657</v>
      </c>
      <c r="C490" t="s">
        <v>10299</v>
      </c>
      <c r="D490" t="s">
        <v>559</v>
      </c>
      <c r="E490">
        <v>5123.2199961249999</v>
      </c>
      <c r="F490">
        <v>461.25</v>
      </c>
      <c r="G490">
        <v>12.5592678026974</v>
      </c>
      <c r="H490">
        <f>(Table2[[#This Row],[1Y Return vs Nifty]]-AVERAGE(Table2[1Y Return vs Nifty]))/_xlfn.STDEV.P(Table2[1Y Return vs Nifty])</f>
        <v>-0.32030422490389776</v>
      </c>
      <c r="I490">
        <v>22.034295609266799</v>
      </c>
      <c r="J490">
        <f>(Table2[[#This Row],[1M Return vs Nifty]]-AVERAGE(Table2[1M Return vs Nifty]))/_xlfn.STDEV.P(Table2[1M Return vs Nifty])</f>
        <v>1.5922069173583564</v>
      </c>
      <c r="K490">
        <v>1.32557767124453</v>
      </c>
      <c r="L490">
        <f>(Table2[[#This Row],[6M Return vs Nifty]]-AVERAGE(Table2[6M Return vs Nifty]))/_xlfn.STDEV.P(Table2[6M Return vs Nifty])</f>
        <v>-0.22380455342074534</v>
      </c>
      <c r="M490">
        <v>6.5146443839142396</v>
      </c>
      <c r="N490">
        <f>(Table2[[#This Row],[1W Return vs Nifty]]-AVERAGE(Table2[1W Return vs Nifty]))/_xlfn.STDEV.P(Table2[1W Return vs Nifty])</f>
        <v>1.3743578671005892</v>
      </c>
      <c r="O490">
        <v>424.15</v>
      </c>
      <c r="P490">
        <v>404.03853326502701</v>
      </c>
      <c r="Q490">
        <v>372.47429503050898</v>
      </c>
      <c r="R490">
        <v>69.942356914034406</v>
      </c>
      <c r="S490" s="2">
        <f>(Table2[[#This Row],[Close Price]]-Table2[[#This Row],[20D EMA]])/Table2[[#This Row],[20D EMA]]</f>
        <v>8.7469055758576039E-2</v>
      </c>
      <c r="T490" s="2">
        <f>(Table2[[#This Row],[Close Price]]-Table2[[#This Row],[50D EMA]])/Table2[[#This Row],[50D EMA]]</f>
        <v>0.14159903579653235</v>
      </c>
      <c r="U490" s="2">
        <f>(Table2[[#This Row],[Close Price]]-Table2[[#This Row],[200D EMA]])/Table2[[#This Row],[200D EMA]]</f>
        <v>0.23834048726025372</v>
      </c>
      <c r="V490">
        <v>1.56460060810379</v>
      </c>
      <c r="W490">
        <v>455.35</v>
      </c>
      <c r="X490">
        <v>470</v>
      </c>
      <c r="Y490">
        <v>429.95</v>
      </c>
      <c r="Z490">
        <v>472.5</v>
      </c>
      <c r="AA490">
        <v>400</v>
      </c>
      <c r="AB490">
        <v>472.5</v>
      </c>
      <c r="AC490" s="2">
        <f>(Table2[[#This Row],[Close Price]]/Table2[[#This Row],[Day Low]])-1</f>
        <v>1.2957065993191907E-2</v>
      </c>
      <c r="AD490" s="2">
        <f>(Table2[[#This Row],[Day High]]/Table2[[#This Row],[Close Price]])-1</f>
        <v>1.8970189701897011E-2</v>
      </c>
      <c r="AE490" s="2">
        <f>(Table2[[#This Row],[Close Price]]/Table2[[#This Row],[Current Week Low]])-1</f>
        <v>7.2799162693336417E-2</v>
      </c>
      <c r="AF490" s="2">
        <f>(Table2[[#This Row],[Current Week High]]/Table2[[#This Row],[Close Price]])-1</f>
        <v>2.4390243902439046E-2</v>
      </c>
      <c r="AG490" s="2">
        <f>(Table2[[#This Row],[Close Price]]/Table2[[#This Row],[Current Month Low]])-1</f>
        <v>0.15312499999999996</v>
      </c>
      <c r="AH490" s="2">
        <f>(Table2[[#This Row],[Current Month High]]/Table2[[#This Row],[Close Price]])-1</f>
        <v>2.4390243902439046E-2</v>
      </c>
      <c r="AI490">
        <v>2.4390243902439002</v>
      </c>
      <c r="AJ490">
        <v>58.450704225352098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0.06</v>
      </c>
      <c r="AM490" t="s">
        <v>10340</v>
      </c>
      <c r="AN490">
        <v>6.49</v>
      </c>
      <c r="AO490" t="s">
        <v>10340</v>
      </c>
      <c r="AP490">
        <v>-6.8573609385220004E-3</v>
      </c>
      <c r="AQ490">
        <f>(Table2[[#This Row],[Sharpe Ratio]]-AVERAGE(Table2[Sharpe Ratio]))/_xlfn.STDEV.P(Table2[Sharpe Ratio])</f>
        <v>-0.82555362404524024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1.5969023820890622</v>
      </c>
      <c r="AS490">
        <f>_xlfn.RANK.AVG(Table2[[#This Row],[1Y Return vs Nifty Z-Score]],Table2[1Y Return vs Nifty Z-Score])</f>
        <v>393</v>
      </c>
      <c r="AT490">
        <f>_xlfn.RANK.AVG(Table2[[#This Row],[6M Return vs Nifty Z-Score]],Table2[6M Return vs Nifty Z-Score])</f>
        <v>390</v>
      </c>
      <c r="AU490">
        <f>_xlfn.RANK.AVG(Table2[[#This Row],[Sharpe Ratio Z-Score]],Table2[Sharpe Ratio Z-Score])</f>
        <v>587</v>
      </c>
      <c r="AV490">
        <f>(Table2[[#This Row],[Rank 1Y]]+Table2[[#This Row],[Rank 6M]]+Table2[[#This Row],[Rank Sharpe]])/3</f>
        <v>456.66666666666669</v>
      </c>
    </row>
    <row r="491" spans="1:48" x14ac:dyDescent="0.3">
      <c r="A491" t="s">
        <v>763</v>
      </c>
      <c r="B491" t="s">
        <v>764</v>
      </c>
      <c r="C491" t="s">
        <v>10299</v>
      </c>
      <c r="D491" t="s">
        <v>51</v>
      </c>
      <c r="E491">
        <v>21303.511379119998</v>
      </c>
      <c r="F491">
        <v>1107.25</v>
      </c>
      <c r="G491">
        <v>15.1013162824673</v>
      </c>
      <c r="H491">
        <f>(Table2[[#This Row],[1Y Return vs Nifty]]-AVERAGE(Table2[1Y Return vs Nifty]))/_xlfn.STDEV.P(Table2[1Y Return vs Nifty])</f>
        <v>-0.28162642125620524</v>
      </c>
      <c r="I491">
        <v>-1.2010509691773501</v>
      </c>
      <c r="J491">
        <f>(Table2[[#This Row],[1M Return vs Nifty]]-AVERAGE(Table2[1M Return vs Nifty]))/_xlfn.STDEV.P(Table2[1M Return vs Nifty])</f>
        <v>-0.41744287567115274</v>
      </c>
      <c r="K491">
        <v>-9.3251560530138207</v>
      </c>
      <c r="L491">
        <f>(Table2[[#This Row],[6M Return vs Nifty]]-AVERAGE(Table2[6M Return vs Nifty]))/_xlfn.STDEV.P(Table2[6M Return vs Nifty])</f>
        <v>-0.5825912119226071</v>
      </c>
      <c r="M491">
        <v>-1.6163761056953501</v>
      </c>
      <c r="N491">
        <f>(Table2[[#This Row],[1W Return vs Nifty]]-AVERAGE(Table2[1W Return vs Nifty]))/_xlfn.STDEV.P(Table2[1W Return vs Nifty])</f>
        <v>-0.33312179530199709</v>
      </c>
      <c r="O491">
        <v>1114.74</v>
      </c>
      <c r="P491">
        <v>1067.5431072188601</v>
      </c>
      <c r="Q491">
        <v>944.06483178000497</v>
      </c>
      <c r="R491">
        <v>40.115441390758797</v>
      </c>
      <c r="S491" s="2">
        <f>(Table2[[#This Row],[Close Price]]-Table2[[#This Row],[20D EMA]])/Table2[[#This Row],[20D EMA]]</f>
        <v>-6.719055564526265E-3</v>
      </c>
      <c r="T491" s="2">
        <f>(Table2[[#This Row],[Close Price]]-Table2[[#This Row],[50D EMA]])/Table2[[#This Row],[50D EMA]]</f>
        <v>3.7194650513536112E-2</v>
      </c>
      <c r="U491" s="2">
        <f>(Table2[[#This Row],[Close Price]]-Table2[[#This Row],[200D EMA]])/Table2[[#This Row],[200D EMA]]</f>
        <v>0.1728537730955558</v>
      </c>
      <c r="V491">
        <v>0.68759945090435903</v>
      </c>
      <c r="W491">
        <v>1080.8</v>
      </c>
      <c r="X491">
        <v>1129</v>
      </c>
      <c r="Y491">
        <v>1058.8</v>
      </c>
      <c r="Z491">
        <v>1129</v>
      </c>
      <c r="AA491">
        <v>1051.8499999999999</v>
      </c>
      <c r="AB491">
        <v>1284.95</v>
      </c>
      <c r="AC491" s="2">
        <f>(Table2[[#This Row],[Close Price]]/Table2[[#This Row],[Day Low]])-1</f>
        <v>2.4472612879348654E-2</v>
      </c>
      <c r="AD491" s="2">
        <f>(Table2[[#This Row],[Day High]]/Table2[[#This Row],[Close Price]])-1</f>
        <v>1.9643260329645473E-2</v>
      </c>
      <c r="AE491" s="2">
        <f>(Table2[[#This Row],[Close Price]]/Table2[[#This Row],[Current Week Low]])-1</f>
        <v>4.5759350207782434E-2</v>
      </c>
      <c r="AF491" s="2">
        <f>(Table2[[#This Row],[Current Week High]]/Table2[[#This Row],[Close Price]])-1</f>
        <v>1.9643260329645473E-2</v>
      </c>
      <c r="AG491" s="2">
        <f>(Table2[[#This Row],[Close Price]]/Table2[[#This Row],[Current Month Low]])-1</f>
        <v>5.266910681180792E-2</v>
      </c>
      <c r="AH491" s="2">
        <f>(Table2[[#This Row],[Current Month High]]/Table2[[#This Row],[Close Price]])-1</f>
        <v>0.16048769473921887</v>
      </c>
      <c r="AI491">
        <v>16.048769473921801</v>
      </c>
      <c r="AJ491">
        <v>56.579226472459801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</v>
      </c>
      <c r="AM491" t="s">
        <v>10341</v>
      </c>
      <c r="AN491">
        <v>-11.07</v>
      </c>
      <c r="AO491" t="s">
        <v>10339</v>
      </c>
      <c r="AP491">
        <v>1.7289850122759999E-2</v>
      </c>
      <c r="AQ491">
        <f>(Table2[[#This Row],[Sharpe Ratio]]-AVERAGE(Table2[Sharpe Ratio]))/_xlfn.STDEV.P(Table2[Sharpe Ratio])</f>
        <v>-0.54908585764969797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-2.16386816180166</v>
      </c>
      <c r="AS491">
        <f>_xlfn.RANK.AVG(Table2[[#This Row],[1Y Return vs Nifty Z-Score]],Table2[1Y Return vs Nifty Z-Score])</f>
        <v>375</v>
      </c>
      <c r="AT491">
        <f>_xlfn.RANK.AVG(Table2[[#This Row],[6M Return vs Nifty Z-Score]],Table2[6M Return vs Nifty Z-Score])</f>
        <v>512</v>
      </c>
      <c r="AU491">
        <f>_xlfn.RANK.AVG(Table2[[#This Row],[Sharpe Ratio Z-Score]],Table2[Sharpe Ratio Z-Score])</f>
        <v>486</v>
      </c>
      <c r="AV491">
        <f>(Table2[[#This Row],[Rank 1Y]]+Table2[[#This Row],[Rank 6M]]+Table2[[#This Row],[Rank Sharpe]])/3</f>
        <v>457.66666666666669</v>
      </c>
    </row>
    <row r="492" spans="1:48" x14ac:dyDescent="0.3">
      <c r="A492" t="s">
        <v>446</v>
      </c>
      <c r="B492" t="s">
        <v>447</v>
      </c>
      <c r="C492" t="s">
        <v>10297</v>
      </c>
      <c r="D492" t="s">
        <v>268</v>
      </c>
      <c r="E492">
        <v>51233.785721729997</v>
      </c>
      <c r="F492">
        <v>2010.3</v>
      </c>
      <c r="G492">
        <v>3.5141805859980799</v>
      </c>
      <c r="H492">
        <f>(Table2[[#This Row],[1Y Return vs Nifty]]-AVERAGE(Table2[1Y Return vs Nifty]))/_xlfn.STDEV.P(Table2[1Y Return vs Nifty])</f>
        <v>-0.45792713419452474</v>
      </c>
      <c r="I492">
        <v>-5.7234096997651402</v>
      </c>
      <c r="J492">
        <f>(Table2[[#This Row],[1M Return vs Nifty]]-AVERAGE(Table2[1M Return vs Nifty]))/_xlfn.STDEV.P(Table2[1M Return vs Nifty])</f>
        <v>-0.80858648337452899</v>
      </c>
      <c r="K492">
        <v>4.5603261795236403</v>
      </c>
      <c r="L492">
        <f>(Table2[[#This Row],[6M Return vs Nifty]]-AVERAGE(Table2[6M Return vs Nifty]))/_xlfn.STDEV.P(Table2[6M Return vs Nifty])</f>
        <v>-0.11483698006605987</v>
      </c>
      <c r="M492">
        <v>-1.2153030639984199</v>
      </c>
      <c r="N492">
        <f>(Table2[[#This Row],[1W Return vs Nifty]]-AVERAGE(Table2[1W Return vs Nifty]))/_xlfn.STDEV.P(Table2[1W Return vs Nifty])</f>
        <v>-0.24889816522867841</v>
      </c>
      <c r="O492">
        <v>1977.9</v>
      </c>
      <c r="P492">
        <v>1987.96402307013</v>
      </c>
      <c r="Q492">
        <v>1858.17217879498</v>
      </c>
      <c r="R492">
        <v>43.611652788706699</v>
      </c>
      <c r="S492" s="2">
        <f>(Table2[[#This Row],[Close Price]]-Table2[[#This Row],[20D EMA]])/Table2[[#This Row],[20D EMA]]</f>
        <v>1.6381010162293271E-2</v>
      </c>
      <c r="T492" s="2">
        <f>(Table2[[#This Row],[Close Price]]-Table2[[#This Row],[50D EMA]])/Table2[[#This Row],[50D EMA]]</f>
        <v>1.1235604201415674E-2</v>
      </c>
      <c r="U492" s="2">
        <f>(Table2[[#This Row],[Close Price]]-Table2[[#This Row],[200D EMA]])/Table2[[#This Row],[200D EMA]]</f>
        <v>8.186960441075726E-2</v>
      </c>
      <c r="V492">
        <v>0.94408390006173304</v>
      </c>
      <c r="W492">
        <v>1945.55</v>
      </c>
      <c r="X492">
        <v>2015.05</v>
      </c>
      <c r="Y492">
        <v>1934.25</v>
      </c>
      <c r="Z492">
        <v>2027</v>
      </c>
      <c r="AA492">
        <v>1888</v>
      </c>
      <c r="AB492">
        <v>2042.95</v>
      </c>
      <c r="AC492" s="2">
        <f>(Table2[[#This Row],[Close Price]]/Table2[[#This Row],[Day Low]])-1</f>
        <v>3.3281077330317821E-2</v>
      </c>
      <c r="AD492" s="2">
        <f>(Table2[[#This Row],[Day High]]/Table2[[#This Row],[Close Price]])-1</f>
        <v>2.3628314181962651E-3</v>
      </c>
      <c r="AE492" s="2">
        <f>(Table2[[#This Row],[Close Price]]/Table2[[#This Row],[Current Week Low]])-1</f>
        <v>3.9317564947654038E-2</v>
      </c>
      <c r="AF492" s="2">
        <f>(Table2[[#This Row],[Current Week High]]/Table2[[#This Row],[Close Price]])-1</f>
        <v>8.3072178281848874E-3</v>
      </c>
      <c r="AG492" s="2">
        <f>(Table2[[#This Row],[Close Price]]/Table2[[#This Row],[Current Month Low]])-1</f>
        <v>6.4777542372881358E-2</v>
      </c>
      <c r="AH492" s="2">
        <f>(Table2[[#This Row],[Current Month High]]/Table2[[#This Row],[Close Price]])-1</f>
        <v>1.6241357011391289E-2</v>
      </c>
      <c r="AI492">
        <v>8.5633984977366406</v>
      </c>
      <c r="AJ492">
        <v>34.725061153369197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-0.05</v>
      </c>
      <c r="AM492" t="s">
        <v>10339</v>
      </c>
      <c r="AN492">
        <v>0.63</v>
      </c>
      <c r="AO492" t="s">
        <v>10340</v>
      </c>
      <c r="AP492">
        <v>-5.9556194928799997E-4</v>
      </c>
      <c r="AQ492">
        <f>(Table2[[#This Row],[Sharpe Ratio]]-AVERAGE(Table2[Sharpe Ratio]))/_xlfn.STDEV.P(Table2[Sharpe Ratio])</f>
        <v>-0.75386064153981136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455</v>
      </c>
      <c r="AT492">
        <f>_xlfn.RANK.AVG(Table2[[#This Row],[6M Return vs Nifty Z-Score]],Table2[6M Return vs Nifty Z-Score])</f>
        <v>347</v>
      </c>
      <c r="AU492">
        <f>_xlfn.RANK.AVG(Table2[[#This Row],[Sharpe Ratio Z-Score]],Table2[Sharpe Ratio Z-Score])</f>
        <v>572</v>
      </c>
      <c r="AV492">
        <f>(Table2[[#This Row],[Rank 1Y]]+Table2[[#This Row],[Rank 6M]]+Table2[[#This Row],[Rank Sharpe]])/3</f>
        <v>458</v>
      </c>
    </row>
    <row r="493" spans="1:48" x14ac:dyDescent="0.3">
      <c r="A493" t="s">
        <v>1824</v>
      </c>
      <c r="B493" t="s">
        <v>1825</v>
      </c>
      <c r="C493" t="s">
        <v>10305</v>
      </c>
      <c r="D493" t="s">
        <v>258</v>
      </c>
      <c r="E493">
        <v>4045.6445595720002</v>
      </c>
      <c r="F493">
        <v>175.5</v>
      </c>
      <c r="G493">
        <v>4.4798109178774901</v>
      </c>
      <c r="H493">
        <f>(Table2[[#This Row],[1Y Return vs Nifty]]-AVERAGE(Table2[1Y Return vs Nifty]))/_xlfn.STDEV.P(Table2[1Y Return vs Nifty])</f>
        <v>-0.44323486507774196</v>
      </c>
      <c r="I493">
        <v>14.094256926865199</v>
      </c>
      <c r="J493">
        <f>(Table2[[#This Row],[1M Return vs Nifty]]-AVERAGE(Table2[1M Return vs Nifty]))/_xlfn.STDEV.P(Table2[1M Return vs Nifty])</f>
        <v>0.90546454229354933</v>
      </c>
      <c r="K493">
        <v>-4.4435456455124598</v>
      </c>
      <c r="L493">
        <f>(Table2[[#This Row],[6M Return vs Nifty]]-AVERAGE(Table2[6M Return vs Nifty]))/_xlfn.STDEV.P(Table2[6M Return vs Nifty])</f>
        <v>-0.41814651434969086</v>
      </c>
      <c r="M493">
        <v>4.1660688393425698</v>
      </c>
      <c r="N493">
        <f>(Table2[[#This Row],[1W Return vs Nifty]]-AVERAGE(Table2[1W Return vs Nifty]))/_xlfn.STDEV.P(Table2[1W Return vs Nifty])</f>
        <v>0.88116700832749162</v>
      </c>
      <c r="O493">
        <v>164.84</v>
      </c>
      <c r="P493">
        <v>156.63108548423</v>
      </c>
      <c r="Q493">
        <v>145.87873523532201</v>
      </c>
      <c r="R493">
        <v>65.1816094707128</v>
      </c>
      <c r="S493" s="2">
        <f>(Table2[[#This Row],[Close Price]]-Table2[[#This Row],[20D EMA]])/Table2[[#This Row],[20D EMA]]</f>
        <v>6.4668769716088301E-2</v>
      </c>
      <c r="T493" s="2">
        <f>(Table2[[#This Row],[Close Price]]-Table2[[#This Row],[50D EMA]])/Table2[[#This Row],[50D EMA]]</f>
        <v>0.12046723967618655</v>
      </c>
      <c r="U493" s="2">
        <f>(Table2[[#This Row],[Close Price]]-Table2[[#This Row],[200D EMA]])/Table2[[#This Row],[200D EMA]]</f>
        <v>0.20305402783274001</v>
      </c>
      <c r="V493">
        <v>1.2075794819195</v>
      </c>
      <c r="W493">
        <v>174.2</v>
      </c>
      <c r="X493">
        <v>179.7</v>
      </c>
      <c r="Y493">
        <v>165.57</v>
      </c>
      <c r="Z493">
        <v>179.7</v>
      </c>
      <c r="AA493">
        <v>153.11000000000001</v>
      </c>
      <c r="AB493">
        <v>179.7</v>
      </c>
      <c r="AC493" s="2">
        <f>(Table2[[#This Row],[Close Price]]/Table2[[#This Row],[Day Low]])-1</f>
        <v>7.4626865671643117E-3</v>
      </c>
      <c r="AD493" s="2">
        <f>(Table2[[#This Row],[Day High]]/Table2[[#This Row],[Close Price]])-1</f>
        <v>2.3931623931623847E-2</v>
      </c>
      <c r="AE493" s="2">
        <f>(Table2[[#This Row],[Close Price]]/Table2[[#This Row],[Current Week Low]])-1</f>
        <v>5.9974633085704054E-2</v>
      </c>
      <c r="AF493" s="2">
        <f>(Table2[[#This Row],[Current Week High]]/Table2[[#This Row],[Close Price]])-1</f>
        <v>2.3931623931623847E-2</v>
      </c>
      <c r="AG493" s="2">
        <f>(Table2[[#This Row],[Close Price]]/Table2[[#This Row],[Current Month Low]])-1</f>
        <v>0.14623473319835401</v>
      </c>
      <c r="AH493" s="2">
        <f>(Table2[[#This Row],[Current Month High]]/Table2[[#This Row],[Close Price]])-1</f>
        <v>2.3931623931623847E-2</v>
      </c>
      <c r="AI493">
        <v>3.3618233618233502</v>
      </c>
      <c r="AJ493">
        <v>56.626506024096301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0.32</v>
      </c>
      <c r="AM493" t="s">
        <v>10340</v>
      </c>
      <c r="AN493">
        <v>6.17</v>
      </c>
      <c r="AO493" t="s">
        <v>10340</v>
      </c>
      <c r="AP493">
        <v>2.1438344123300999E-2</v>
      </c>
      <c r="AQ493">
        <f>(Table2[[#This Row],[Sharpe Ratio]]-AVERAGE(Table2[Sharpe Ratio]))/_xlfn.STDEV.P(Table2[Sharpe Ratio])</f>
        <v>-0.50158865942982256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0.42366151176378564</v>
      </c>
      <c r="AS493">
        <f>_xlfn.RANK.AVG(Table2[[#This Row],[1Y Return vs Nifty Z-Score]],Table2[1Y Return vs Nifty Z-Score])</f>
        <v>447</v>
      </c>
      <c r="AT493">
        <f>_xlfn.RANK.AVG(Table2[[#This Row],[6M Return vs Nifty Z-Score]],Table2[6M Return vs Nifty Z-Score])</f>
        <v>455</v>
      </c>
      <c r="AU493">
        <f>_xlfn.RANK.AVG(Table2[[#This Row],[Sharpe Ratio Z-Score]],Table2[Sharpe Ratio Z-Score])</f>
        <v>474</v>
      </c>
      <c r="AV493">
        <f>(Table2[[#This Row],[Rank 1Y]]+Table2[[#This Row],[Rank 6M]]+Table2[[#This Row],[Rank Sharpe]])/3</f>
        <v>458.66666666666669</v>
      </c>
    </row>
    <row r="494" spans="1:48" x14ac:dyDescent="0.3">
      <c r="A494" t="s">
        <v>1241</v>
      </c>
      <c r="B494" t="s">
        <v>1242</v>
      </c>
      <c r="C494" t="s">
        <v>10298</v>
      </c>
      <c r="D494" t="s">
        <v>46</v>
      </c>
      <c r="E494">
        <v>9339.801066</v>
      </c>
      <c r="F494">
        <v>331.85</v>
      </c>
      <c r="G494">
        <v>2.1590042576234199</v>
      </c>
      <c r="H494">
        <f>(Table2[[#This Row],[1Y Return vs Nifty]]-AVERAGE(Table2[1Y Return vs Nifty]))/_xlfn.STDEV.P(Table2[1Y Return vs Nifty])</f>
        <v>-0.47854642778943696</v>
      </c>
      <c r="I494">
        <v>-2.2537445541336001</v>
      </c>
      <c r="J494">
        <f>(Table2[[#This Row],[1M Return vs Nifty]]-AVERAGE(Table2[1M Return vs Nifty]))/_xlfn.STDEV.P(Table2[1M Return vs Nifty])</f>
        <v>-0.50849146141049562</v>
      </c>
      <c r="K494">
        <v>12.2341568008782</v>
      </c>
      <c r="L494">
        <f>(Table2[[#This Row],[6M Return vs Nifty]]-AVERAGE(Table2[6M Return vs Nifty]))/_xlfn.STDEV.P(Table2[6M Return vs Nifty])</f>
        <v>0.14366803168483608</v>
      </c>
      <c r="M494">
        <v>-7.7496009568621904</v>
      </c>
      <c r="N494">
        <f>(Table2[[#This Row],[1W Return vs Nifty]]-AVERAGE(Table2[1W Return vs Nifty]))/_xlfn.STDEV.P(Table2[1W Return vs Nifty])</f>
        <v>-1.6210728847983096</v>
      </c>
      <c r="O494">
        <v>355.15</v>
      </c>
      <c r="P494">
        <v>349.68624428263598</v>
      </c>
      <c r="Q494">
        <v>304.857933039172</v>
      </c>
      <c r="R494">
        <v>29.312203983876199</v>
      </c>
      <c r="S494" s="2">
        <f>(Table2[[#This Row],[Close Price]]-Table2[[#This Row],[20D EMA]])/Table2[[#This Row],[20D EMA]]</f>
        <v>-6.5606081937209501E-2</v>
      </c>
      <c r="T494" s="2">
        <f>(Table2[[#This Row],[Close Price]]-Table2[[#This Row],[50D EMA]])/Table2[[#This Row],[50D EMA]]</f>
        <v>-5.100642239795887E-2</v>
      </c>
      <c r="U494" s="2">
        <f>(Table2[[#This Row],[Close Price]]-Table2[[#This Row],[200D EMA]])/Table2[[#This Row],[200D EMA]]</f>
        <v>8.8539821456310092E-2</v>
      </c>
      <c r="V494">
        <v>0.42012319201736198</v>
      </c>
      <c r="W494">
        <v>329.55</v>
      </c>
      <c r="X494">
        <v>333.6</v>
      </c>
      <c r="Y494">
        <v>329.55</v>
      </c>
      <c r="Z494">
        <v>349.8</v>
      </c>
      <c r="AA494">
        <v>329.55</v>
      </c>
      <c r="AB494">
        <v>409.05</v>
      </c>
      <c r="AC494" s="2">
        <f>(Table2[[#This Row],[Close Price]]/Table2[[#This Row],[Day Low]])-1</f>
        <v>6.9792140798057289E-3</v>
      </c>
      <c r="AD494" s="2">
        <f>(Table2[[#This Row],[Day High]]/Table2[[#This Row],[Close Price]])-1</f>
        <v>5.2734669278289292E-3</v>
      </c>
      <c r="AE494" s="2">
        <f>(Table2[[#This Row],[Close Price]]/Table2[[#This Row],[Current Week Low]])-1</f>
        <v>6.9792140798057289E-3</v>
      </c>
      <c r="AF494" s="2">
        <f>(Table2[[#This Row],[Current Week High]]/Table2[[#This Row],[Close Price]])-1</f>
        <v>5.4090703631158643E-2</v>
      </c>
      <c r="AG494" s="2">
        <f>(Table2[[#This Row],[Close Price]]/Table2[[#This Row],[Current Month Low]])-1</f>
        <v>6.9792140798057289E-3</v>
      </c>
      <c r="AH494" s="2">
        <f>(Table2[[#This Row],[Current Month High]]/Table2[[#This Row],[Close Price]])-1</f>
        <v>0.23263522675907788</v>
      </c>
      <c r="AI494">
        <v>25.1770378182913</v>
      </c>
      <c r="AJ494">
        <v>40.168954593453002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-0.02</v>
      </c>
      <c r="AM494" t="s">
        <v>10339</v>
      </c>
      <c r="AN494">
        <v>-14.56</v>
      </c>
      <c r="AO494" t="s">
        <v>10339</v>
      </c>
      <c r="AP494">
        <v>-2.9178941646859E-2</v>
      </c>
      <c r="AQ494">
        <f>(Table2[[#This Row],[Sharpe Ratio]]-AVERAGE(Table2[Sharpe Ratio]))/_xlfn.STDEV.P(Table2[Sharpe Ratio])</f>
        <v>-1.0811192686735238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-3.5455620109869299</v>
      </c>
      <c r="AS494">
        <f>_xlfn.RANK.AVG(Table2[[#This Row],[1Y Return vs Nifty Z-Score]],Table2[1Y Return vs Nifty Z-Score])</f>
        <v>466</v>
      </c>
      <c r="AT494">
        <f>_xlfn.RANK.AVG(Table2[[#This Row],[6M Return vs Nifty Z-Score]],Table2[6M Return vs Nifty Z-Score])</f>
        <v>278</v>
      </c>
      <c r="AU494">
        <f>_xlfn.RANK.AVG(Table2[[#This Row],[Sharpe Ratio Z-Score]],Table2[Sharpe Ratio Z-Score])</f>
        <v>634</v>
      </c>
      <c r="AV494">
        <f>(Table2[[#This Row],[Rank 1Y]]+Table2[[#This Row],[Rank 6M]]+Table2[[#This Row],[Rank Sharpe]])/3</f>
        <v>459.33333333333331</v>
      </c>
    </row>
    <row r="495" spans="1:48" x14ac:dyDescent="0.3">
      <c r="A495" t="s">
        <v>140</v>
      </c>
      <c r="B495" t="s">
        <v>141</v>
      </c>
      <c r="C495" t="s">
        <v>10295</v>
      </c>
      <c r="D495" t="s">
        <v>54</v>
      </c>
      <c r="E495">
        <v>212294.99114202001</v>
      </c>
      <c r="F495">
        <v>331.1</v>
      </c>
      <c r="G495">
        <v>5.3017324573971401</v>
      </c>
      <c r="H495">
        <f>(Table2[[#This Row],[1Y Return vs Nifty]]-AVERAGE(Table2[1Y Return vs Nifty]))/_xlfn.STDEV.P(Table2[1Y Return vs Nifty])</f>
        <v>-0.43072915553980756</v>
      </c>
      <c r="I495">
        <v>-2.1145576183217898</v>
      </c>
      <c r="J495">
        <f>(Table2[[#This Row],[1M Return vs Nifty]]-AVERAGE(Table2[1M Return vs Nifty]))/_xlfn.STDEV.P(Table2[1M Return vs Nifty])</f>
        <v>-0.49645303556639331</v>
      </c>
      <c r="K495">
        <v>1.8222716012373199</v>
      </c>
      <c r="L495">
        <f>(Table2[[#This Row],[6M Return vs Nifty]]-AVERAGE(Table2[6M Return vs Nifty]))/_xlfn.STDEV.P(Table2[6M Return vs Nifty])</f>
        <v>-0.20707263991563327</v>
      </c>
      <c r="M495">
        <v>3.1254018944915897E-2</v>
      </c>
      <c r="N495">
        <f>(Table2[[#This Row],[1W Return vs Nifty]]-AVERAGE(Table2[1W Return vs Nifty]))/_xlfn.STDEV.P(Table2[1W Return vs Nifty])</f>
        <v>1.2873511508522648E-2</v>
      </c>
      <c r="O495">
        <v>330.19</v>
      </c>
      <c r="P495">
        <v>337.55457935585503</v>
      </c>
      <c r="Q495">
        <v>302.86892109620197</v>
      </c>
      <c r="R495">
        <v>59.729309461021103</v>
      </c>
      <c r="S495" s="2">
        <f>(Table2[[#This Row],[Close Price]]-Table2[[#This Row],[20D EMA]])/Table2[[#This Row],[20D EMA]]</f>
        <v>2.7559889760441717E-3</v>
      </c>
      <c r="T495" s="2">
        <f>(Table2[[#This Row],[Close Price]]-Table2[[#This Row],[50D EMA]])/Table2[[#This Row],[50D EMA]]</f>
        <v>-1.9121587294629736E-2</v>
      </c>
      <c r="U495" s="2">
        <f>(Table2[[#This Row],[Close Price]]-Table2[[#This Row],[200D EMA]])/Table2[[#This Row],[200D EMA]]</f>
        <v>9.3212201508225567E-2</v>
      </c>
      <c r="V495">
        <v>0.81256481170911998</v>
      </c>
      <c r="W495">
        <v>329.5</v>
      </c>
      <c r="X495">
        <v>337.25</v>
      </c>
      <c r="Y495">
        <v>328.8</v>
      </c>
      <c r="Z495">
        <v>337.95</v>
      </c>
      <c r="AA495">
        <v>310</v>
      </c>
      <c r="AB495">
        <v>337.95</v>
      </c>
      <c r="AC495" s="2">
        <f>(Table2[[#This Row],[Close Price]]/Table2[[#This Row],[Day Low]])-1</f>
        <v>4.8558421851290223E-3</v>
      </c>
      <c r="AD495" s="2">
        <f>(Table2[[#This Row],[Day High]]/Table2[[#This Row],[Close Price]])-1</f>
        <v>1.8574448807006982E-2</v>
      </c>
      <c r="AE495" s="2">
        <f>(Table2[[#This Row],[Close Price]]/Table2[[#This Row],[Current Week Low]])-1</f>
        <v>6.9951338199514268E-3</v>
      </c>
      <c r="AF495" s="2">
        <f>(Table2[[#This Row],[Current Week High]]/Table2[[#This Row],[Close Price]])-1</f>
        <v>2.0688613711869364E-2</v>
      </c>
      <c r="AG495" s="2">
        <f>(Table2[[#This Row],[Close Price]]/Table2[[#This Row],[Current Month Low]])-1</f>
        <v>6.8064516129032304E-2</v>
      </c>
      <c r="AH495" s="2">
        <f>(Table2[[#This Row],[Current Month High]]/Table2[[#This Row],[Close Price]])-1</f>
        <v>2.0688613711869364E-2</v>
      </c>
      <c r="AI495">
        <v>19.2086982784657</v>
      </c>
      <c r="AJ495">
        <v>63.2642998027613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</v>
      </c>
      <c r="AM495" t="s">
        <v>10339</v>
      </c>
      <c r="AN495">
        <v>1.49</v>
      </c>
      <c r="AO495" t="s">
        <v>10340</v>
      </c>
      <c r="AQ495">
        <f>(Table2[[#This Row],[Sharpe Ratio]]-AVERAGE(Table2[Sharpe Ratio]))/_xlfn.STDEV.P(Table2[Sharpe Ratio])</f>
        <v>-0.74704189624239536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443</v>
      </c>
      <c r="AT495">
        <f>_xlfn.RANK.AVG(Table2[[#This Row],[6M Return vs Nifty Z-Score]],Table2[6M Return vs Nifty Z-Score])</f>
        <v>386</v>
      </c>
      <c r="AU495">
        <f>_xlfn.RANK.AVG(Table2[[#This Row],[Sharpe Ratio Z-Score]],Table2[Sharpe Ratio Z-Score])</f>
        <v>549.5</v>
      </c>
      <c r="AV495">
        <f>(Table2[[#This Row],[Rank 1Y]]+Table2[[#This Row],[Rank 6M]]+Table2[[#This Row],[Rank Sharpe]])/3</f>
        <v>459.5</v>
      </c>
    </row>
    <row r="496" spans="1:48" x14ac:dyDescent="0.3">
      <c r="A496" t="s">
        <v>47</v>
      </c>
      <c r="B496" t="s">
        <v>48</v>
      </c>
      <c r="C496" t="s">
        <v>10294</v>
      </c>
      <c r="D496" t="s">
        <v>21</v>
      </c>
      <c r="E496">
        <v>456457.02577507502</v>
      </c>
      <c r="F496">
        <v>1677.25</v>
      </c>
      <c r="G496">
        <v>14.506652166444701</v>
      </c>
      <c r="H496">
        <f>(Table2[[#This Row],[1Y Return vs Nifty]]-AVERAGE(Table2[1Y Return vs Nifty]))/_xlfn.STDEV.P(Table2[1Y Return vs Nifty])</f>
        <v>-0.29067436117509016</v>
      </c>
      <c r="I496">
        <v>5.5953375252331199</v>
      </c>
      <c r="J496">
        <f>(Table2[[#This Row],[1M Return vs Nifty]]-AVERAGE(Table2[1M Return vs Nifty]))/_xlfn.STDEV.P(Table2[1M Return vs Nifty])</f>
        <v>0.1703839804951007</v>
      </c>
      <c r="K496">
        <v>-9.8081886418898598</v>
      </c>
      <c r="L496">
        <f>(Table2[[#This Row],[6M Return vs Nifty]]-AVERAGE(Table2[6M Return vs Nifty]))/_xlfn.STDEV.P(Table2[6M Return vs Nifty])</f>
        <v>-0.59886292174064659</v>
      </c>
      <c r="M496">
        <v>2.8206191876145201</v>
      </c>
      <c r="N496">
        <f>(Table2[[#This Row],[1W Return vs Nifty]]-AVERAGE(Table2[1W Return vs Nifty]))/_xlfn.STDEV.P(Table2[1W Return vs Nifty])</f>
        <v>0.59862831345542977</v>
      </c>
      <c r="O496">
        <v>1616.18</v>
      </c>
      <c r="P496">
        <v>1558.9168480429</v>
      </c>
      <c r="Q496">
        <v>1459.69084494292</v>
      </c>
      <c r="R496">
        <v>74.739927878443098</v>
      </c>
      <c r="S496" s="2">
        <f>(Table2[[#This Row],[Close Price]]-Table2[[#This Row],[20D EMA]])/Table2[[#This Row],[20D EMA]]</f>
        <v>3.7786632677053254E-2</v>
      </c>
      <c r="T496" s="2">
        <f>(Table2[[#This Row],[Close Price]]-Table2[[#This Row],[50D EMA]])/Table2[[#This Row],[50D EMA]]</f>
        <v>7.5907289157634117E-2</v>
      </c>
      <c r="U496" s="2">
        <f>(Table2[[#This Row],[Close Price]]-Table2[[#This Row],[200D EMA]])/Table2[[#This Row],[200D EMA]]</f>
        <v>0.14904468011895183</v>
      </c>
      <c r="V496">
        <v>0.63813591221654897</v>
      </c>
      <c r="W496">
        <v>1673.75</v>
      </c>
      <c r="X496">
        <v>1688.85</v>
      </c>
      <c r="Y496">
        <v>1659.05</v>
      </c>
      <c r="Z496">
        <v>1695.05</v>
      </c>
      <c r="AA496">
        <v>1537</v>
      </c>
      <c r="AB496">
        <v>1695.05</v>
      </c>
      <c r="AC496" s="2">
        <f>(Table2[[#This Row],[Close Price]]/Table2[[#This Row],[Day Low]])-1</f>
        <v>2.0911127707243793E-3</v>
      </c>
      <c r="AD496" s="2">
        <f>(Table2[[#This Row],[Day High]]/Table2[[#This Row],[Close Price]])-1</f>
        <v>6.9160828737515612E-3</v>
      </c>
      <c r="AE496" s="2">
        <f>(Table2[[#This Row],[Close Price]]/Table2[[#This Row],[Current Week Low]])-1</f>
        <v>1.0970133510141311E-2</v>
      </c>
      <c r="AF496" s="2">
        <f>(Table2[[#This Row],[Current Week High]]/Table2[[#This Row],[Close Price]])-1</f>
        <v>1.0612609926963668E-2</v>
      </c>
      <c r="AG496" s="2">
        <f>(Table2[[#This Row],[Close Price]]/Table2[[#This Row],[Current Month Low]])-1</f>
        <v>9.1249186727391018E-2</v>
      </c>
      <c r="AH496" s="2">
        <f>(Table2[[#This Row],[Current Month High]]/Table2[[#This Row],[Close Price]])-1</f>
        <v>1.0612609926963668E-2</v>
      </c>
      <c r="AI496">
        <v>1.19839022208971</v>
      </c>
      <c r="AJ496">
        <v>47.217589748090901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-0.01</v>
      </c>
      <c r="AM496" t="s">
        <v>10339</v>
      </c>
      <c r="AN496">
        <v>4.22</v>
      </c>
      <c r="AO496" t="s">
        <v>10340</v>
      </c>
      <c r="AP496">
        <v>1.7446032018674E-2</v>
      </c>
      <c r="AQ496">
        <f>(Table2[[#This Row],[Sharpe Ratio]]-AVERAGE(Table2[Sharpe Ratio]))/_xlfn.STDEV.P(Table2[Sharpe Ratio])</f>
        <v>-0.54729769007186946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-0.66782267903707559</v>
      </c>
      <c r="AS496">
        <f>_xlfn.RANK.AVG(Table2[[#This Row],[1Y Return vs Nifty Z-Score]],Table2[1Y Return vs Nifty Z-Score])</f>
        <v>382</v>
      </c>
      <c r="AT496">
        <f>_xlfn.RANK.AVG(Table2[[#This Row],[6M Return vs Nifty Z-Score]],Table2[6M Return vs Nifty Z-Score])</f>
        <v>516</v>
      </c>
      <c r="AU496">
        <f>_xlfn.RANK.AVG(Table2[[#This Row],[Sharpe Ratio Z-Score]],Table2[Sharpe Ratio Z-Score])</f>
        <v>485</v>
      </c>
      <c r="AV496">
        <f>(Table2[[#This Row],[Rank 1Y]]+Table2[[#This Row],[Rank 6M]]+Table2[[#This Row],[Rank Sharpe]])/3</f>
        <v>461</v>
      </c>
    </row>
    <row r="497" spans="1:48" x14ac:dyDescent="0.3">
      <c r="A497" t="s">
        <v>316</v>
      </c>
      <c r="B497" t="s">
        <v>317</v>
      </c>
      <c r="C497" t="s">
        <v>10297</v>
      </c>
      <c r="D497" t="s">
        <v>186</v>
      </c>
      <c r="E497">
        <v>86601.825270629997</v>
      </c>
      <c r="F497">
        <v>679.3</v>
      </c>
      <c r="G497">
        <v>-5.3161548203704303</v>
      </c>
      <c r="H497">
        <f>(Table2[[#This Row],[1Y Return vs Nifty]]-AVERAGE(Table2[1Y Return vs Nifty]))/_xlfn.STDEV.P(Table2[1Y Return vs Nifty])</f>
        <v>-0.59228254940741742</v>
      </c>
      <c r="I497">
        <v>-0.81828343103972001</v>
      </c>
      <c r="J497">
        <f>(Table2[[#This Row],[1M Return vs Nifty]]-AVERAGE(Table2[1M Return vs Nifty]))/_xlfn.STDEV.P(Table2[1M Return vs Nifty])</f>
        <v>-0.38433690493816913</v>
      </c>
      <c r="K497">
        <v>13.789084092426799</v>
      </c>
      <c r="L497">
        <f>(Table2[[#This Row],[6M Return vs Nifty]]-AVERAGE(Table2[6M Return vs Nifty]))/_xlfn.STDEV.P(Table2[6M Return vs Nifty])</f>
        <v>0.1960481945535609</v>
      </c>
      <c r="M497">
        <v>-1.5371057917853199</v>
      </c>
      <c r="N497">
        <f>(Table2[[#This Row],[1W Return vs Nifty]]-AVERAGE(Table2[1W Return vs Nifty]))/_xlfn.STDEV.P(Table2[1W Return vs Nifty])</f>
        <v>-0.31647536709454044</v>
      </c>
      <c r="O497">
        <v>660.48</v>
      </c>
      <c r="P497">
        <v>643.07789876700201</v>
      </c>
      <c r="Q497">
        <v>583.45063776859695</v>
      </c>
      <c r="R497">
        <v>57.474854624831799</v>
      </c>
      <c r="S497" s="2">
        <f>(Table2[[#This Row],[Close Price]]-Table2[[#This Row],[20D EMA]])/Table2[[#This Row],[20D EMA]]</f>
        <v>2.8494428294573545E-2</v>
      </c>
      <c r="T497" s="2">
        <f>(Table2[[#This Row],[Close Price]]-Table2[[#This Row],[50D EMA]])/Table2[[#This Row],[50D EMA]]</f>
        <v>5.6326148515518835E-2</v>
      </c>
      <c r="U497" s="2">
        <f>(Table2[[#This Row],[Close Price]]-Table2[[#This Row],[200D EMA]])/Table2[[#This Row],[200D EMA]]</f>
        <v>0.16428015675495403</v>
      </c>
      <c r="V497">
        <v>0.62521380949858096</v>
      </c>
      <c r="W497">
        <v>667.7</v>
      </c>
      <c r="X497">
        <v>679.95</v>
      </c>
      <c r="Y497">
        <v>660.8</v>
      </c>
      <c r="Z497">
        <v>679.95</v>
      </c>
      <c r="AA497">
        <v>626.25</v>
      </c>
      <c r="AB497">
        <v>682</v>
      </c>
      <c r="AC497" s="2">
        <f>(Table2[[#This Row],[Close Price]]/Table2[[#This Row],[Day Low]])-1</f>
        <v>1.7373071738804757E-2</v>
      </c>
      <c r="AD497" s="2">
        <f>(Table2[[#This Row],[Day High]]/Table2[[#This Row],[Close Price]])-1</f>
        <v>9.5686736346256573E-4</v>
      </c>
      <c r="AE497" s="2">
        <f>(Table2[[#This Row],[Close Price]]/Table2[[#This Row],[Current Week Low]])-1</f>
        <v>2.7996368038740949E-2</v>
      </c>
      <c r="AF497" s="2">
        <f>(Table2[[#This Row],[Current Week High]]/Table2[[#This Row],[Close Price]])-1</f>
        <v>9.5686736346256573E-4</v>
      </c>
      <c r="AG497" s="2">
        <f>(Table2[[#This Row],[Close Price]]/Table2[[#This Row],[Current Month Low]])-1</f>
        <v>8.4710578842315254E-2</v>
      </c>
      <c r="AH497" s="2">
        <f>(Table2[[#This Row],[Current Month High]]/Table2[[#This Row],[Close Price]])-1</f>
        <v>3.9746798174591369E-3</v>
      </c>
      <c r="AI497">
        <v>1.7223612542322999</v>
      </c>
      <c r="AJ497">
        <v>39.687435739255498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-0.02</v>
      </c>
      <c r="AM497" t="s">
        <v>10339</v>
      </c>
      <c r="AN497">
        <v>2.5499999999999998</v>
      </c>
      <c r="AO497" t="s">
        <v>10340</v>
      </c>
      <c r="AP497">
        <v>-1.5073396869648001E-2</v>
      </c>
      <c r="AQ497">
        <f>(Table2[[#This Row],[Sharpe Ratio]]-AVERAGE(Table2[Sharpe Ratio]))/_xlfn.STDEV.P(Table2[Sharpe Ratio])</f>
        <v>-0.91962117895828066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-2.0166678058448468</v>
      </c>
      <c r="AS497">
        <f>_xlfn.RANK.AVG(Table2[[#This Row],[1Y Return vs Nifty Z-Score]],Table2[1Y Return vs Nifty Z-Score])</f>
        <v>517</v>
      </c>
      <c r="AT497">
        <f>_xlfn.RANK.AVG(Table2[[#This Row],[6M Return vs Nifty Z-Score]],Table2[6M Return vs Nifty Z-Score])</f>
        <v>261</v>
      </c>
      <c r="AU497">
        <f>_xlfn.RANK.AVG(Table2[[#This Row],[Sharpe Ratio Z-Score]],Table2[Sharpe Ratio Z-Score])</f>
        <v>607</v>
      </c>
      <c r="AV497">
        <f>(Table2[[#This Row],[Rank 1Y]]+Table2[[#This Row],[Rank 6M]]+Table2[[#This Row],[Rank Sharpe]])/3</f>
        <v>461.66666666666669</v>
      </c>
    </row>
    <row r="498" spans="1:48" x14ac:dyDescent="0.3">
      <c r="A498" t="s">
        <v>426</v>
      </c>
      <c r="B498" t="s">
        <v>427</v>
      </c>
      <c r="C498" t="s">
        <v>10300</v>
      </c>
      <c r="D498" t="s">
        <v>404</v>
      </c>
      <c r="E498">
        <v>54932.046124449997</v>
      </c>
      <c r="F498">
        <v>2844.85</v>
      </c>
      <c r="G498">
        <v>-8.2974423104732207</v>
      </c>
      <c r="H498">
        <f>(Table2[[#This Row],[1Y Return vs Nifty]]-AVERAGE(Table2[1Y Return vs Nifty]))/_xlfn.STDEV.P(Table2[1Y Return vs Nifty])</f>
        <v>-0.63764346721727572</v>
      </c>
      <c r="I498">
        <v>-9.5014507970541402</v>
      </c>
      <c r="J498">
        <f>(Table2[[#This Row],[1M Return vs Nifty]]-AVERAGE(Table2[1M Return vs Nifty]))/_xlfn.STDEV.P(Table2[1M Return vs Nifty])</f>
        <v>-1.1353532687801555</v>
      </c>
      <c r="K498">
        <v>13.690188434739101</v>
      </c>
      <c r="L498">
        <f>(Table2[[#This Row],[6M Return vs Nifty]]-AVERAGE(Table2[6M Return vs Nifty]))/_xlfn.STDEV.P(Table2[6M Return vs Nifty])</f>
        <v>0.19271673932420916</v>
      </c>
      <c r="M498">
        <v>-0.51099722351378096</v>
      </c>
      <c r="N498">
        <f>(Table2[[#This Row],[1W Return vs Nifty]]-AVERAGE(Table2[1W Return vs Nifty]))/_xlfn.STDEV.P(Table2[1W Return vs Nifty])</f>
        <v>-0.10099693926625027</v>
      </c>
      <c r="O498">
        <v>3002.94</v>
      </c>
      <c r="P498">
        <v>3037.5219249934698</v>
      </c>
      <c r="Q498">
        <v>2746.8327931659001</v>
      </c>
      <c r="R498">
        <v>32.0854729724851</v>
      </c>
      <c r="S498" s="2">
        <f>(Table2[[#This Row],[Close Price]]-Table2[[#This Row],[20D EMA]])/Table2[[#This Row],[20D EMA]]</f>
        <v>-5.2645074493662923E-2</v>
      </c>
      <c r="T498" s="2">
        <f>(Table2[[#This Row],[Close Price]]-Table2[[#This Row],[50D EMA]])/Table2[[#This Row],[50D EMA]]</f>
        <v>-6.3430628568675804E-2</v>
      </c>
      <c r="U498" s="2">
        <f>(Table2[[#This Row],[Close Price]]-Table2[[#This Row],[200D EMA]])/Table2[[#This Row],[200D EMA]]</f>
        <v>3.5683718018062818E-2</v>
      </c>
      <c r="V498">
        <v>0.95915464960936703</v>
      </c>
      <c r="W498">
        <v>2819.6</v>
      </c>
      <c r="X498">
        <v>2857.8</v>
      </c>
      <c r="Y498">
        <v>2796.05</v>
      </c>
      <c r="Z498">
        <v>2857.9</v>
      </c>
      <c r="AA498">
        <v>2753.05</v>
      </c>
      <c r="AB498">
        <v>3375</v>
      </c>
      <c r="AC498" s="2">
        <f>(Table2[[#This Row],[Close Price]]/Table2[[#This Row],[Day Low]])-1</f>
        <v>8.9551709462334372E-3</v>
      </c>
      <c r="AD498" s="2">
        <f>(Table2[[#This Row],[Day High]]/Table2[[#This Row],[Close Price]])-1</f>
        <v>4.5520853472065248E-3</v>
      </c>
      <c r="AE498" s="2">
        <f>(Table2[[#This Row],[Close Price]]/Table2[[#This Row],[Current Week Low]])-1</f>
        <v>1.745319289712266E-2</v>
      </c>
      <c r="AF498" s="2">
        <f>(Table2[[#This Row],[Current Week High]]/Table2[[#This Row],[Close Price]])-1</f>
        <v>4.587236585408716E-3</v>
      </c>
      <c r="AG498" s="2">
        <f>(Table2[[#This Row],[Close Price]]/Table2[[#This Row],[Current Month Low]])-1</f>
        <v>3.3344835727647348E-2</v>
      </c>
      <c r="AH498" s="2">
        <f>(Table2[[#This Row],[Current Month High]]/Table2[[#This Row],[Close Price]])-1</f>
        <v>0.18635428932984177</v>
      </c>
      <c r="AI498">
        <v>18.635428932984102</v>
      </c>
      <c r="AJ498">
        <v>29.676816482815099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-0.15</v>
      </c>
      <c r="AM498" t="s">
        <v>10339</v>
      </c>
      <c r="AN498">
        <v>-13.59</v>
      </c>
      <c r="AO498" t="s">
        <v>10339</v>
      </c>
      <c r="AP498">
        <v>-6.7262408532509999E-3</v>
      </c>
      <c r="AQ498">
        <f>(Table2[[#This Row],[Sharpe Ratio]]-AVERAGE(Table2[Sharpe Ratio]))/_xlfn.STDEV.P(Table2[Sharpe Ratio])</f>
        <v>-0.8240523957248157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540</v>
      </c>
      <c r="AT498">
        <f>_xlfn.RANK.AVG(Table2[[#This Row],[6M Return vs Nifty Z-Score]],Table2[6M Return vs Nifty Z-Score])</f>
        <v>262</v>
      </c>
      <c r="AU498">
        <f>_xlfn.RANK.AVG(Table2[[#This Row],[Sharpe Ratio Z-Score]],Table2[Sharpe Ratio Z-Score])</f>
        <v>586</v>
      </c>
      <c r="AV498">
        <f>(Table2[[#This Row],[Rank 1Y]]+Table2[[#This Row],[Rank 6M]]+Table2[[#This Row],[Rank Sharpe]])/3</f>
        <v>462.66666666666669</v>
      </c>
    </row>
    <row r="499" spans="1:48" x14ac:dyDescent="0.3">
      <c r="A499" t="s">
        <v>1209</v>
      </c>
      <c r="B499" t="s">
        <v>1210</v>
      </c>
      <c r="C499" t="s">
        <v>10308</v>
      </c>
      <c r="D499" t="s">
        <v>394</v>
      </c>
      <c r="E499">
        <v>9678.2480857949995</v>
      </c>
      <c r="F499">
        <v>668.15</v>
      </c>
      <c r="G499">
        <v>-4.89059794011514</v>
      </c>
      <c r="H499">
        <f>(Table2[[#This Row],[1Y Return vs Nifty]]-AVERAGE(Table2[1Y Return vs Nifty]))/_xlfn.STDEV.P(Table2[1Y Return vs Nifty])</f>
        <v>-0.58580761173945906</v>
      </c>
      <c r="I499">
        <v>-1.49657368875931</v>
      </c>
      <c r="J499">
        <f>(Table2[[#This Row],[1M Return vs Nifty]]-AVERAGE(Table2[1M Return vs Nifty]))/_xlfn.STDEV.P(Table2[1M Return vs Nifty])</f>
        <v>-0.44300294942509327</v>
      </c>
      <c r="K499">
        <v>-12.2958170256684</v>
      </c>
      <c r="L499">
        <f>(Table2[[#This Row],[6M Return vs Nifty]]-AVERAGE(Table2[6M Return vs Nifty]))/_xlfn.STDEV.P(Table2[6M Return vs Nifty])</f>
        <v>-0.68266258273277602</v>
      </c>
      <c r="M499">
        <v>-3.9796052219262799</v>
      </c>
      <c r="N499">
        <f>(Table2[[#This Row],[1W Return vs Nifty]]-AVERAGE(Table2[1W Return vs Nifty]))/_xlfn.STDEV.P(Table2[1W Return vs Nifty])</f>
        <v>-0.82938984169523633</v>
      </c>
      <c r="O499">
        <v>667.81</v>
      </c>
      <c r="P499">
        <v>675.70888113181297</v>
      </c>
      <c r="Q499">
        <v>671.07052164280105</v>
      </c>
      <c r="R499">
        <v>45.467352037498699</v>
      </c>
      <c r="S499" s="2">
        <f>(Table2[[#This Row],[Close Price]]-Table2[[#This Row],[20D EMA]])/Table2[[#This Row],[20D EMA]]</f>
        <v>5.0912684745665958E-4</v>
      </c>
      <c r="T499" s="2">
        <f>(Table2[[#This Row],[Close Price]]-Table2[[#This Row],[50D EMA]])/Table2[[#This Row],[50D EMA]]</f>
        <v>-1.1186594320252034E-2</v>
      </c>
      <c r="U499" s="2">
        <f>(Table2[[#This Row],[Close Price]]-Table2[[#This Row],[200D EMA]])/Table2[[#This Row],[200D EMA]]</f>
        <v>-4.3520338751455679E-3</v>
      </c>
      <c r="V499">
        <v>0.56651052030836602</v>
      </c>
      <c r="W499">
        <v>656</v>
      </c>
      <c r="X499">
        <v>669.4</v>
      </c>
      <c r="Y499">
        <v>648.20000000000005</v>
      </c>
      <c r="Z499">
        <v>669.4</v>
      </c>
      <c r="AA499">
        <v>639.20000000000005</v>
      </c>
      <c r="AB499">
        <v>720.5</v>
      </c>
      <c r="AC499" s="2">
        <f>(Table2[[#This Row],[Close Price]]/Table2[[#This Row],[Day Low]])-1</f>
        <v>1.8521341463414664E-2</v>
      </c>
      <c r="AD499" s="2">
        <f>(Table2[[#This Row],[Day High]]/Table2[[#This Row],[Close Price]])-1</f>
        <v>1.8708373868143724E-3</v>
      </c>
      <c r="AE499" s="2">
        <f>(Table2[[#This Row],[Close Price]]/Table2[[#This Row],[Current Week Low]])-1</f>
        <v>3.0777537796976118E-2</v>
      </c>
      <c r="AF499" s="2">
        <f>(Table2[[#This Row],[Current Week High]]/Table2[[#This Row],[Close Price]])-1</f>
        <v>1.8708373868143724E-3</v>
      </c>
      <c r="AG499" s="2">
        <f>(Table2[[#This Row],[Close Price]]/Table2[[#This Row],[Current Month Low]])-1</f>
        <v>4.5290988735919857E-2</v>
      </c>
      <c r="AH499" s="2">
        <f>(Table2[[#This Row],[Current Month High]]/Table2[[#This Row],[Close Price]])-1</f>
        <v>7.8350669759784441E-2</v>
      </c>
      <c r="AI499">
        <v>21.963630921200298</v>
      </c>
      <c r="AJ499">
        <v>24.076137418755799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</v>
      </c>
      <c r="AM499" t="s">
        <v>10341</v>
      </c>
      <c r="AN499">
        <v>-1.66</v>
      </c>
      <c r="AO499" t="s">
        <v>10339</v>
      </c>
      <c r="AP499">
        <v>7.2515778938527994E-2</v>
      </c>
      <c r="AQ499">
        <f>(Table2[[#This Row],[Sharpe Ratio]]-AVERAGE(Table2[Sharpe Ratio]))/_xlfn.STDEV.P(Table2[Sharpe Ratio])</f>
        <v>8.3210317178368867E-2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515</v>
      </c>
      <c r="AT499">
        <f>_xlfn.RANK.AVG(Table2[[#This Row],[6M Return vs Nifty Z-Score]],Table2[6M Return vs Nifty Z-Score])</f>
        <v>547</v>
      </c>
      <c r="AU499">
        <f>_xlfn.RANK.AVG(Table2[[#This Row],[Sharpe Ratio Z-Score]],Table2[Sharpe Ratio Z-Score])</f>
        <v>327</v>
      </c>
      <c r="AV499">
        <f>(Table2[[#This Row],[Rank 1Y]]+Table2[[#This Row],[Rank 6M]]+Table2[[#This Row],[Rank Sharpe]])/3</f>
        <v>463</v>
      </c>
    </row>
    <row r="500" spans="1:48" x14ac:dyDescent="0.3">
      <c r="A500" t="s">
        <v>372</v>
      </c>
      <c r="B500" t="s">
        <v>373</v>
      </c>
      <c r="C500" t="s">
        <v>10308</v>
      </c>
      <c r="D500" t="s">
        <v>170</v>
      </c>
      <c r="E500">
        <v>65644.795319650002</v>
      </c>
      <c r="F500">
        <v>4368.6000000000004</v>
      </c>
      <c r="G500">
        <v>-10.643740786508699</v>
      </c>
      <c r="H500">
        <f>(Table2[[#This Row],[1Y Return vs Nifty]]-AVERAGE(Table2[1Y Return vs Nifty]))/_xlfn.STDEV.P(Table2[1Y Return vs Nifty])</f>
        <v>-0.67334289328140595</v>
      </c>
      <c r="I500">
        <v>11.4351983247769</v>
      </c>
      <c r="J500">
        <f>(Table2[[#This Row],[1M Return vs Nifty]]-AVERAGE(Table2[1M Return vs Nifty]))/_xlfn.STDEV.P(Table2[1M Return vs Nifty])</f>
        <v>0.67547974084894324</v>
      </c>
      <c r="K500">
        <v>6.3044733343650101</v>
      </c>
      <c r="L500">
        <f>(Table2[[#This Row],[6M Return vs Nifty]]-AVERAGE(Table2[6M Return vs Nifty]))/_xlfn.STDEV.P(Table2[6M Return vs Nifty])</f>
        <v>-5.608264953615643E-2</v>
      </c>
      <c r="M500">
        <v>-3.6352024893302199</v>
      </c>
      <c r="N500">
        <f>(Table2[[#This Row],[1W Return vs Nifty]]-AVERAGE(Table2[1W Return vs Nifty]))/_xlfn.STDEV.P(Table2[1W Return vs Nifty])</f>
        <v>-0.75706673510177547</v>
      </c>
      <c r="O500">
        <v>4288.3599999999997</v>
      </c>
      <c r="P500">
        <v>4084.4959093704301</v>
      </c>
      <c r="Q500">
        <v>3764.75131076047</v>
      </c>
      <c r="R500">
        <v>49.711322519177102</v>
      </c>
      <c r="S500" s="2">
        <f>(Table2[[#This Row],[Close Price]]-Table2[[#This Row],[20D EMA]])/Table2[[#This Row],[20D EMA]]</f>
        <v>1.8711115671259104E-2</v>
      </c>
      <c r="T500" s="2">
        <f>(Table2[[#This Row],[Close Price]]-Table2[[#This Row],[50D EMA]])/Table2[[#This Row],[50D EMA]]</f>
        <v>6.9556708326673544E-2</v>
      </c>
      <c r="U500" s="2">
        <f>(Table2[[#This Row],[Close Price]]-Table2[[#This Row],[200D EMA]])/Table2[[#This Row],[200D EMA]]</f>
        <v>0.16039537260100042</v>
      </c>
      <c r="V500">
        <v>0.957422093192832</v>
      </c>
      <c r="W500">
        <v>4305.7</v>
      </c>
      <c r="X500">
        <v>4404.45</v>
      </c>
      <c r="Y500">
        <v>4257</v>
      </c>
      <c r="Z500">
        <v>4468.3999999999996</v>
      </c>
      <c r="AA500">
        <v>4185.1499999999996</v>
      </c>
      <c r="AB500">
        <v>4600</v>
      </c>
      <c r="AC500" s="2">
        <f>(Table2[[#This Row],[Close Price]]/Table2[[#This Row],[Day Low]])-1</f>
        <v>1.4608542165037264E-2</v>
      </c>
      <c r="AD500" s="2">
        <f>(Table2[[#This Row],[Day High]]/Table2[[#This Row],[Close Price]])-1</f>
        <v>8.2062903447326363E-3</v>
      </c>
      <c r="AE500" s="2">
        <f>(Table2[[#This Row],[Close Price]]/Table2[[#This Row],[Current Week Low]])-1</f>
        <v>2.6215644820296147E-2</v>
      </c>
      <c r="AF500" s="2">
        <f>(Table2[[#This Row],[Current Week High]]/Table2[[#This Row],[Close Price]])-1</f>
        <v>2.2844847319507311E-2</v>
      </c>
      <c r="AG500" s="2">
        <f>(Table2[[#This Row],[Close Price]]/Table2[[#This Row],[Current Month Low]])-1</f>
        <v>4.3833554352890713E-2</v>
      </c>
      <c r="AH500" s="2">
        <f>(Table2[[#This Row],[Current Month High]]/Table2[[#This Row],[Close Price]])-1</f>
        <v>5.2968914526392741E-2</v>
      </c>
      <c r="AI500">
        <v>5.2968914526392696</v>
      </c>
      <c r="AJ500">
        <v>35.670807453416103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0.16</v>
      </c>
      <c r="AM500" t="s">
        <v>10340</v>
      </c>
      <c r="AN500">
        <v>2.1</v>
      </c>
      <c r="AO500" t="s">
        <v>10340</v>
      </c>
      <c r="AP500">
        <v>6.7828353151869998E-3</v>
      </c>
      <c r="AQ500">
        <f>(Table2[[#This Row],[Sharpe Ratio]]-AVERAGE(Table2[Sharpe Ratio]))/_xlfn.STDEV.P(Table2[Sharpe Ratio])</f>
        <v>-0.66938343188974236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-1.4803959689601369</v>
      </c>
      <c r="AS500">
        <f>_xlfn.RANK.AVG(Table2[[#This Row],[1Y Return vs Nifty Z-Score]],Table2[1Y Return vs Nifty Z-Score])</f>
        <v>553</v>
      </c>
      <c r="AT500">
        <f>_xlfn.RANK.AVG(Table2[[#This Row],[6M Return vs Nifty Z-Score]],Table2[6M Return vs Nifty Z-Score])</f>
        <v>328</v>
      </c>
      <c r="AU500">
        <f>_xlfn.RANK.AVG(Table2[[#This Row],[Sharpe Ratio Z-Score]],Table2[Sharpe Ratio Z-Score])</f>
        <v>509</v>
      </c>
      <c r="AV500">
        <f>(Table2[[#This Row],[Rank 1Y]]+Table2[[#This Row],[Rank 6M]]+Table2[[#This Row],[Rank Sharpe]])/3</f>
        <v>463.33333333333331</v>
      </c>
    </row>
    <row r="501" spans="1:48" x14ac:dyDescent="0.3">
      <c r="A501" t="s">
        <v>184</v>
      </c>
      <c r="B501" t="s">
        <v>185</v>
      </c>
      <c r="C501" t="s">
        <v>10297</v>
      </c>
      <c r="D501" t="s">
        <v>186</v>
      </c>
      <c r="E501">
        <v>142591.55561179999</v>
      </c>
      <c r="F501">
        <v>1391.25</v>
      </c>
      <c r="G501">
        <v>7.8229916251710296</v>
      </c>
      <c r="H501">
        <f>(Table2[[#This Row],[1Y Return vs Nifty]]-AVERAGE(Table2[1Y Return vs Nifty]))/_xlfn.STDEV.P(Table2[1Y Return vs Nifty])</f>
        <v>-0.39236766565786402</v>
      </c>
      <c r="I501">
        <v>-4.7579450044140001</v>
      </c>
      <c r="J501">
        <f>(Table2[[#This Row],[1M Return vs Nifty]]-AVERAGE(Table2[1M Return vs Nifty]))/_xlfn.STDEV.P(Table2[1M Return vs Nifty])</f>
        <v>-0.7250824169023844</v>
      </c>
      <c r="K501">
        <v>0.24078753217076501</v>
      </c>
      <c r="L501">
        <f>(Table2[[#This Row],[6M Return vs Nifty]]-AVERAGE(Table2[6M Return vs Nifty]))/_xlfn.STDEV.P(Table2[6M Return vs Nifty])</f>
        <v>-0.26034740945775026</v>
      </c>
      <c r="M501">
        <v>-2.23830869458128</v>
      </c>
      <c r="N501">
        <f>(Table2[[#This Row],[1W Return vs Nifty]]-AVERAGE(Table2[1W Return vs Nifty]))/_xlfn.STDEV.P(Table2[1W Return vs Nifty])</f>
        <v>-0.46372498936172613</v>
      </c>
      <c r="O501">
        <v>1424.09</v>
      </c>
      <c r="P501">
        <v>1408.62958837419</v>
      </c>
      <c r="Q501">
        <v>1266.1054580990501</v>
      </c>
      <c r="R501">
        <v>38.447833565476103</v>
      </c>
      <c r="S501" s="2">
        <f>(Table2[[#This Row],[Close Price]]-Table2[[#This Row],[20D EMA]])/Table2[[#This Row],[20D EMA]]</f>
        <v>-2.3060340287481773E-2</v>
      </c>
      <c r="T501" s="2">
        <f>(Table2[[#This Row],[Close Price]]-Table2[[#This Row],[50D EMA]])/Table2[[#This Row],[50D EMA]]</f>
        <v>-1.2337940731636309E-2</v>
      </c>
      <c r="U501" s="2">
        <f>(Table2[[#This Row],[Close Price]]-Table2[[#This Row],[200D EMA]])/Table2[[#This Row],[200D EMA]]</f>
        <v>9.8842115481315274E-2</v>
      </c>
      <c r="V501">
        <v>0.90325351883938798</v>
      </c>
      <c r="W501">
        <v>1388</v>
      </c>
      <c r="X501">
        <v>1404.35</v>
      </c>
      <c r="Y501">
        <v>1378.55</v>
      </c>
      <c r="Z501">
        <v>1413.55</v>
      </c>
      <c r="AA501">
        <v>1358.15</v>
      </c>
      <c r="AB501">
        <v>1509</v>
      </c>
      <c r="AC501" s="2">
        <f>(Table2[[#This Row],[Close Price]]/Table2[[#This Row],[Day Low]])-1</f>
        <v>2.341498559077726E-3</v>
      </c>
      <c r="AD501" s="2">
        <f>(Table2[[#This Row],[Day High]]/Table2[[#This Row],[Close Price]])-1</f>
        <v>9.4159928122190539E-3</v>
      </c>
      <c r="AE501" s="2">
        <f>(Table2[[#This Row],[Close Price]]/Table2[[#This Row],[Current Week Low]])-1</f>
        <v>9.2125784338616956E-3</v>
      </c>
      <c r="AF501" s="2">
        <f>(Table2[[#This Row],[Current Week High]]/Table2[[#This Row],[Close Price]])-1</f>
        <v>1.6028751123090768E-2</v>
      </c>
      <c r="AG501" s="2">
        <f>(Table2[[#This Row],[Close Price]]/Table2[[#This Row],[Current Month Low]])-1</f>
        <v>2.4371387549239731E-2</v>
      </c>
      <c r="AH501" s="2">
        <f>(Table2[[#This Row],[Current Month High]]/Table2[[#This Row],[Close Price]])-1</f>
        <v>8.4636118598382826E-2</v>
      </c>
      <c r="AI501">
        <v>9.6136567834680999</v>
      </c>
      <c r="AJ501">
        <v>44.952073348614299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-0.06</v>
      </c>
      <c r="AM501" t="s">
        <v>10339</v>
      </c>
      <c r="AN501">
        <v>-4.6500000000000004</v>
      </c>
      <c r="AO501" t="s">
        <v>10339</v>
      </c>
      <c r="AP501">
        <v>-6.5813045378499996E-4</v>
      </c>
      <c r="AQ501">
        <f>(Table2[[#This Row],[Sharpe Ratio]]-AVERAGE(Table2[Sharpe Ratio]))/_xlfn.STDEV.P(Table2[Sharpe Ratio])</f>
        <v>-0.75457700479356749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-2.5960994861732924</v>
      </c>
      <c r="AS501">
        <f>_xlfn.RANK.AVG(Table2[[#This Row],[1Y Return vs Nifty Z-Score]],Table2[1Y Return vs Nifty Z-Score])</f>
        <v>422</v>
      </c>
      <c r="AT501">
        <f>_xlfn.RANK.AVG(Table2[[#This Row],[6M Return vs Nifty Z-Score]],Table2[6M Return vs Nifty Z-Score])</f>
        <v>400</v>
      </c>
      <c r="AU501">
        <f>_xlfn.RANK.AVG(Table2[[#This Row],[Sharpe Ratio Z-Score]],Table2[Sharpe Ratio Z-Score])</f>
        <v>573</v>
      </c>
      <c r="AV501">
        <f>(Table2[[#This Row],[Rank 1Y]]+Table2[[#This Row],[Rank 6M]]+Table2[[#This Row],[Rank Sharpe]])/3</f>
        <v>465</v>
      </c>
    </row>
    <row r="502" spans="1:48" x14ac:dyDescent="0.3">
      <c r="A502" t="s">
        <v>537</v>
      </c>
      <c r="B502" t="s">
        <v>538</v>
      </c>
      <c r="C502" t="s">
        <v>10295</v>
      </c>
      <c r="D502" t="s">
        <v>54</v>
      </c>
      <c r="E502">
        <v>37483.158805979998</v>
      </c>
      <c r="F502">
        <v>307.75</v>
      </c>
      <c r="G502">
        <v>-16.802692266388402</v>
      </c>
      <c r="H502">
        <f>(Table2[[#This Row],[1Y Return vs Nifty]]-AVERAGE(Table2[1Y Return vs Nifty]))/_xlfn.STDEV.P(Table2[1Y Return vs Nifty])</f>
        <v>-0.76705263875251306</v>
      </c>
      <c r="I502">
        <v>4.3853561496483504</v>
      </c>
      <c r="J502">
        <f>(Table2[[#This Row],[1M Return vs Nifty]]-AVERAGE(Table2[1M Return vs Nifty]))/_xlfn.STDEV.P(Table2[1M Return vs Nifty])</f>
        <v>6.5731406762055217E-2</v>
      </c>
      <c r="K502">
        <v>-5.8228966917626996</v>
      </c>
      <c r="L502">
        <f>(Table2[[#This Row],[6M Return vs Nifty]]-AVERAGE(Table2[6M Return vs Nifty]))/_xlfn.STDEV.P(Table2[6M Return vs Nifty])</f>
        <v>-0.46461211621315607</v>
      </c>
      <c r="M502">
        <v>0.33753603285405398</v>
      </c>
      <c r="N502">
        <f>(Table2[[#This Row],[1W Return vs Nifty]]-AVERAGE(Table2[1W Return vs Nifty]))/_xlfn.STDEV.P(Table2[1W Return vs Nifty])</f>
        <v>7.7191429582625273E-2</v>
      </c>
      <c r="O502">
        <v>298.42</v>
      </c>
      <c r="P502">
        <v>295.14476715711299</v>
      </c>
      <c r="Q502">
        <v>284.600275978154</v>
      </c>
      <c r="R502">
        <v>59.805297784250399</v>
      </c>
      <c r="S502" s="2">
        <f>(Table2[[#This Row],[Close Price]]-Table2[[#This Row],[20D EMA]])/Table2[[#This Row],[20D EMA]]</f>
        <v>3.1264660545539787E-2</v>
      </c>
      <c r="T502" s="2">
        <f>(Table2[[#This Row],[Close Price]]-Table2[[#This Row],[50D EMA]])/Table2[[#This Row],[50D EMA]]</f>
        <v>4.2708644182659426E-2</v>
      </c>
      <c r="U502" s="2">
        <f>(Table2[[#This Row],[Close Price]]-Table2[[#This Row],[200D EMA]])/Table2[[#This Row],[200D EMA]]</f>
        <v>8.1341186133013374E-2</v>
      </c>
      <c r="V502">
        <v>0.51700973496718095</v>
      </c>
      <c r="W502">
        <v>302.64999999999998</v>
      </c>
      <c r="X502">
        <v>308.8</v>
      </c>
      <c r="Y502">
        <v>293.5</v>
      </c>
      <c r="Z502">
        <v>308.8</v>
      </c>
      <c r="AA502">
        <v>286</v>
      </c>
      <c r="AB502">
        <v>310.85000000000002</v>
      </c>
      <c r="AC502" s="2">
        <f>(Table2[[#This Row],[Close Price]]/Table2[[#This Row],[Day Low]])-1</f>
        <v>1.6851148190979659E-2</v>
      </c>
      <c r="AD502" s="2">
        <f>(Table2[[#This Row],[Day High]]/Table2[[#This Row],[Close Price]])-1</f>
        <v>3.4118602761983308E-3</v>
      </c>
      <c r="AE502" s="2">
        <f>(Table2[[#This Row],[Close Price]]/Table2[[#This Row],[Current Week Low]])-1</f>
        <v>4.8551959114139676E-2</v>
      </c>
      <c r="AF502" s="2">
        <f>(Table2[[#This Row],[Current Week High]]/Table2[[#This Row],[Close Price]])-1</f>
        <v>3.4118602761983308E-3</v>
      </c>
      <c r="AG502" s="2">
        <f>(Table2[[#This Row],[Close Price]]/Table2[[#This Row],[Current Month Low]])-1</f>
        <v>7.6048951048951041E-2</v>
      </c>
      <c r="AH502" s="2">
        <f>(Table2[[#This Row],[Current Month High]]/Table2[[#This Row],[Close Price]])-1</f>
        <v>1.0073111291632797E-2</v>
      </c>
      <c r="AI502">
        <v>2.7944760357432901</v>
      </c>
      <c r="AJ502">
        <v>29.660838424267901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0.08</v>
      </c>
      <c r="AM502" t="s">
        <v>10340</v>
      </c>
      <c r="AN502">
        <v>0.75</v>
      </c>
      <c r="AO502" t="s">
        <v>10340</v>
      </c>
      <c r="AP502">
        <v>7.1689733550278995E-2</v>
      </c>
      <c r="AQ502">
        <f>(Table2[[#This Row],[Sharpe Ratio]]-AVERAGE(Table2[Sharpe Ratio]))/_xlfn.STDEV.P(Table2[Sharpe Ratio])</f>
        <v>7.375270640704798E-2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-1.0149892122139406</v>
      </c>
      <c r="AS502">
        <f>_xlfn.RANK.AVG(Table2[[#This Row],[1Y Return vs Nifty Z-Score]],Table2[1Y Return vs Nifty Z-Score])</f>
        <v>596</v>
      </c>
      <c r="AT502">
        <f>_xlfn.RANK.AVG(Table2[[#This Row],[6M Return vs Nifty Z-Score]],Table2[6M Return vs Nifty Z-Score])</f>
        <v>468</v>
      </c>
      <c r="AU502">
        <f>_xlfn.RANK.AVG(Table2[[#This Row],[Sharpe Ratio Z-Score]],Table2[Sharpe Ratio Z-Score])</f>
        <v>331</v>
      </c>
      <c r="AV502">
        <f>(Table2[[#This Row],[Rank 1Y]]+Table2[[#This Row],[Rank 6M]]+Table2[[#This Row],[Rank Sharpe]])/3</f>
        <v>465</v>
      </c>
    </row>
    <row r="503" spans="1:48" x14ac:dyDescent="0.3">
      <c r="A503" t="s">
        <v>66</v>
      </c>
      <c r="B503" t="s">
        <v>67</v>
      </c>
      <c r="C503" t="s">
        <v>10295</v>
      </c>
      <c r="D503" t="s">
        <v>24</v>
      </c>
      <c r="E503">
        <v>361124.08123519999</v>
      </c>
      <c r="F503">
        <v>1174.4000000000001</v>
      </c>
      <c r="G503">
        <v>-4.4399341509261703</v>
      </c>
      <c r="H503">
        <f>(Table2[[#This Row],[1Y Return vs Nifty]]-AVERAGE(Table2[1Y Return vs Nifty]))/_xlfn.STDEV.P(Table2[1Y Return vs Nifty])</f>
        <v>-0.57895066715791665</v>
      </c>
      <c r="I503">
        <v>-9.9672450526792993</v>
      </c>
      <c r="J503">
        <f>(Table2[[#This Row],[1M Return vs Nifty]]-AVERAGE(Table2[1M Return vs Nifty]))/_xlfn.STDEV.P(Table2[1M Return vs Nifty])</f>
        <v>-1.1756403084527145</v>
      </c>
      <c r="K503">
        <v>-3.9912877175633001</v>
      </c>
      <c r="L503">
        <f>(Table2[[#This Row],[6M Return vs Nifty]]-AVERAGE(Table2[6M Return vs Nifty]))/_xlfn.STDEV.P(Table2[6M Return vs Nifty])</f>
        <v>-0.40291149721840364</v>
      </c>
      <c r="M503">
        <v>-1.4384728391571999</v>
      </c>
      <c r="N503">
        <f>(Table2[[#This Row],[1W Return vs Nifty]]-AVERAGE(Table2[1W Return vs Nifty]))/_xlfn.STDEV.P(Table2[1W Return vs Nifty])</f>
        <v>-0.29576286724652701</v>
      </c>
      <c r="O503">
        <v>1175.33</v>
      </c>
      <c r="P503">
        <v>1190.8244025106501</v>
      </c>
      <c r="Q503">
        <v>1122.83415805554</v>
      </c>
      <c r="R503">
        <v>51.5241135251188</v>
      </c>
      <c r="S503" s="2">
        <f>(Table2[[#This Row],[Close Price]]-Table2[[#This Row],[20D EMA]])/Table2[[#This Row],[20D EMA]]</f>
        <v>-7.912671334857754E-4</v>
      </c>
      <c r="T503" s="2">
        <f>(Table2[[#This Row],[Close Price]]-Table2[[#This Row],[50D EMA]])/Table2[[#This Row],[50D EMA]]</f>
        <v>-1.3792463839355279E-2</v>
      </c>
      <c r="U503" s="2">
        <f>(Table2[[#This Row],[Close Price]]-Table2[[#This Row],[200D EMA]])/Table2[[#This Row],[200D EMA]]</f>
        <v>4.5924717888667428E-2</v>
      </c>
      <c r="V503">
        <v>0.66142505540590701</v>
      </c>
      <c r="W503">
        <v>1161.5</v>
      </c>
      <c r="X503">
        <v>1178</v>
      </c>
      <c r="Y503">
        <v>1150.2</v>
      </c>
      <c r="Z503">
        <v>1178</v>
      </c>
      <c r="AA503">
        <v>1123.0999999999999</v>
      </c>
      <c r="AB503">
        <v>1179.5999999999999</v>
      </c>
      <c r="AC503" s="2">
        <f>(Table2[[#This Row],[Close Price]]/Table2[[#This Row],[Day Low]])-1</f>
        <v>1.1106328024106826E-2</v>
      </c>
      <c r="AD503" s="2">
        <f>(Table2[[#This Row],[Day High]]/Table2[[#This Row],[Close Price]])-1</f>
        <v>3.065395095367851E-3</v>
      </c>
      <c r="AE503" s="2">
        <f>(Table2[[#This Row],[Close Price]]/Table2[[#This Row],[Current Week Low]])-1</f>
        <v>2.1039819161885021E-2</v>
      </c>
      <c r="AF503" s="2">
        <f>(Table2[[#This Row],[Current Week High]]/Table2[[#This Row],[Close Price]])-1</f>
        <v>3.065395095367851E-3</v>
      </c>
      <c r="AG503" s="2">
        <f>(Table2[[#This Row],[Close Price]]/Table2[[#This Row],[Current Month Low]])-1</f>
        <v>4.5677143620336702E-2</v>
      </c>
      <c r="AH503" s="2">
        <f>(Table2[[#This Row],[Current Month High]]/Table2[[#This Row],[Close Price]])-1</f>
        <v>4.4277929155311924E-3</v>
      </c>
      <c r="AI503">
        <v>14.071014986375999</v>
      </c>
      <c r="AJ503">
        <v>24.413369352190202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-0.02</v>
      </c>
      <c r="AM503" t="s">
        <v>10339</v>
      </c>
      <c r="AN503">
        <v>1.17</v>
      </c>
      <c r="AO503" t="s">
        <v>10340</v>
      </c>
      <c r="AP503">
        <v>3.2670197988855003E-2</v>
      </c>
      <c r="AQ503">
        <f>(Table2[[#This Row],[Sharpe Ratio]]-AVERAGE(Table2[Sharpe Ratio]))/_xlfn.STDEV.P(Table2[Sharpe Ratio])</f>
        <v>-0.37299221229519469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510</v>
      </c>
      <c r="AT503">
        <f>_xlfn.RANK.AVG(Table2[[#This Row],[6M Return vs Nifty Z-Score]],Table2[6M Return vs Nifty Z-Score])</f>
        <v>451</v>
      </c>
      <c r="AU503">
        <f>_xlfn.RANK.AVG(Table2[[#This Row],[Sharpe Ratio Z-Score]],Table2[Sharpe Ratio Z-Score])</f>
        <v>438</v>
      </c>
      <c r="AV503">
        <f>(Table2[[#This Row],[Rank 1Y]]+Table2[[#This Row],[Rank 6M]]+Table2[[#This Row],[Rank Sharpe]])/3</f>
        <v>466.33333333333331</v>
      </c>
    </row>
    <row r="504" spans="1:48" x14ac:dyDescent="0.3">
      <c r="A504" t="s">
        <v>1364</v>
      </c>
      <c r="B504" t="s">
        <v>1365</v>
      </c>
      <c r="C504" t="s">
        <v>10295</v>
      </c>
      <c r="D504" t="s">
        <v>521</v>
      </c>
      <c r="E504">
        <v>8151.68462283999</v>
      </c>
      <c r="F504">
        <v>259.05</v>
      </c>
      <c r="G504">
        <v>-11.765655904573601</v>
      </c>
      <c r="H504">
        <f>(Table2[[#This Row],[1Y Return vs Nifty]]-AVERAGE(Table2[1Y Return vs Nifty]))/_xlfn.STDEV.P(Table2[1Y Return vs Nifty])</f>
        <v>-0.69041306837492722</v>
      </c>
      <c r="I504">
        <v>2.6784225575776599</v>
      </c>
      <c r="J504">
        <f>(Table2[[#This Row],[1M Return vs Nifty]]-AVERAGE(Table2[1M Return vs Nifty]))/_xlfn.STDEV.P(Table2[1M Return vs Nifty])</f>
        <v>-8.1903091756781884E-2</v>
      </c>
      <c r="K504">
        <v>-1.84170280946878</v>
      </c>
      <c r="L504">
        <f>(Table2[[#This Row],[6M Return vs Nifty]]-AVERAGE(Table2[6M Return vs Nifty]))/_xlfn.STDEV.P(Table2[6M Return vs Nifty])</f>
        <v>-0.33049936052357048</v>
      </c>
      <c r="M504">
        <v>0.84204680899170803</v>
      </c>
      <c r="N504">
        <f>(Table2[[#This Row],[1W Return vs Nifty]]-AVERAGE(Table2[1W Return vs Nifty]))/_xlfn.STDEV.P(Table2[1W Return vs Nifty])</f>
        <v>0.18313654321489339</v>
      </c>
      <c r="O504">
        <v>243.91</v>
      </c>
      <c r="P504">
        <v>239.65272589675399</v>
      </c>
      <c r="Q504">
        <v>225.63471956588799</v>
      </c>
      <c r="R504">
        <v>60.857866003233497</v>
      </c>
      <c r="S504" s="2">
        <f>(Table2[[#This Row],[Close Price]]-Table2[[#This Row],[20D EMA]])/Table2[[#This Row],[20D EMA]]</f>
        <v>6.2072075765651324E-2</v>
      </c>
      <c r="T504" s="2">
        <f>(Table2[[#This Row],[Close Price]]-Table2[[#This Row],[50D EMA]])/Table2[[#This Row],[50D EMA]]</f>
        <v>8.0939092308103588E-2</v>
      </c>
      <c r="U504" s="2">
        <f>(Table2[[#This Row],[Close Price]]-Table2[[#This Row],[200D EMA]])/Table2[[#This Row],[200D EMA]]</f>
        <v>0.14809458623389901</v>
      </c>
      <c r="V504">
        <v>0.74810731725643498</v>
      </c>
      <c r="W504">
        <v>245.6</v>
      </c>
      <c r="X504">
        <v>260.39999999999998</v>
      </c>
      <c r="Y504">
        <v>237.9</v>
      </c>
      <c r="Z504">
        <v>260.39999999999998</v>
      </c>
      <c r="AA504">
        <v>233.05</v>
      </c>
      <c r="AB504">
        <v>260.39999999999998</v>
      </c>
      <c r="AC504" s="2">
        <f>(Table2[[#This Row],[Close Price]]/Table2[[#This Row],[Day Low]])-1</f>
        <v>5.4763843648208521E-2</v>
      </c>
      <c r="AD504" s="2">
        <f>(Table2[[#This Row],[Day High]]/Table2[[#This Row],[Close Price]])-1</f>
        <v>5.2113491603935636E-3</v>
      </c>
      <c r="AE504" s="2">
        <f>(Table2[[#This Row],[Close Price]]/Table2[[#This Row],[Current Week Low]])-1</f>
        <v>8.8902900378310168E-2</v>
      </c>
      <c r="AF504" s="2">
        <f>(Table2[[#This Row],[Current Week High]]/Table2[[#This Row],[Close Price]])-1</f>
        <v>5.2113491603935636E-3</v>
      </c>
      <c r="AG504" s="2">
        <f>(Table2[[#This Row],[Close Price]]/Table2[[#This Row],[Current Month Low]])-1</f>
        <v>0.11156404205106196</v>
      </c>
      <c r="AH504" s="2">
        <f>(Table2[[#This Row],[Current Month High]]/Table2[[#This Row],[Close Price]])-1</f>
        <v>5.2113491603935636E-3</v>
      </c>
      <c r="AI504">
        <v>8.3188573634433496</v>
      </c>
      <c r="AJ504">
        <v>28.4970238095238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0.18</v>
      </c>
      <c r="AM504" t="s">
        <v>10340</v>
      </c>
      <c r="AN504">
        <v>6.02</v>
      </c>
      <c r="AO504" t="s">
        <v>10340</v>
      </c>
      <c r="AP504">
        <v>4.2131251721205E-2</v>
      </c>
      <c r="AQ504">
        <f>(Table2[[#This Row],[Sharpe Ratio]]-AVERAGE(Table2[Sharpe Ratio]))/_xlfn.STDEV.P(Table2[Sharpe Ratio])</f>
        <v>-0.26467012133020423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-1.1843490987705902</v>
      </c>
      <c r="AS504">
        <f>_xlfn.RANK.AVG(Table2[[#This Row],[1Y Return vs Nifty Z-Score]],Table2[1Y Return vs Nifty Z-Score])</f>
        <v>565</v>
      </c>
      <c r="AT504">
        <f>_xlfn.RANK.AVG(Table2[[#This Row],[6M Return vs Nifty Z-Score]],Table2[6M Return vs Nifty Z-Score])</f>
        <v>424</v>
      </c>
      <c r="AU504">
        <f>_xlfn.RANK.AVG(Table2[[#This Row],[Sharpe Ratio Z-Score]],Table2[Sharpe Ratio Z-Score])</f>
        <v>410</v>
      </c>
      <c r="AV504">
        <f>(Table2[[#This Row],[Rank 1Y]]+Table2[[#This Row],[Rank 6M]]+Table2[[#This Row],[Rank Sharpe]])/3</f>
        <v>466.33333333333331</v>
      </c>
    </row>
    <row r="505" spans="1:48" x14ac:dyDescent="0.3">
      <c r="A505" t="s">
        <v>1778</v>
      </c>
      <c r="B505" t="s">
        <v>1779</v>
      </c>
      <c r="C505" t="s">
        <v>10303</v>
      </c>
      <c r="D505" t="s">
        <v>312</v>
      </c>
      <c r="E505">
        <v>4344.2791399119997</v>
      </c>
      <c r="F505">
        <v>206.58</v>
      </c>
      <c r="G505">
        <v>16.334998493226699</v>
      </c>
      <c r="H505">
        <f>(Table2[[#This Row],[1Y Return vs Nifty]]-AVERAGE(Table2[1Y Return vs Nifty]))/_xlfn.STDEV.P(Table2[1Y Return vs Nifty])</f>
        <v>-0.26285568627961575</v>
      </c>
      <c r="I505">
        <v>12.510354454235101</v>
      </c>
      <c r="J505">
        <f>(Table2[[#This Row],[1M Return vs Nifty]]-AVERAGE(Table2[1M Return vs Nifty]))/_xlfn.STDEV.P(Table2[1M Return vs Nifty])</f>
        <v>0.76847113590928584</v>
      </c>
      <c r="K505">
        <v>-7.4212200854542001</v>
      </c>
      <c r="L505">
        <f>(Table2[[#This Row],[6M Return vs Nifty]]-AVERAGE(Table2[6M Return vs Nifty]))/_xlfn.STDEV.P(Table2[6M Return vs Nifty])</f>
        <v>-0.51845414479770424</v>
      </c>
      <c r="M505">
        <v>3.2208442472471601</v>
      </c>
      <c r="N505">
        <f>(Table2[[#This Row],[1W Return vs Nifty]]-AVERAGE(Table2[1W Return vs Nifty]))/_xlfn.STDEV.P(Table2[1W Return vs Nifty])</f>
        <v>0.68267387090788767</v>
      </c>
      <c r="O505">
        <v>190.17</v>
      </c>
      <c r="P505">
        <v>188.57886423747101</v>
      </c>
      <c r="Q505">
        <v>184.10779135400301</v>
      </c>
      <c r="R505">
        <v>67.243113753238603</v>
      </c>
      <c r="S505" s="2">
        <f>(Table2[[#This Row],[Close Price]]-Table2[[#This Row],[20D EMA]])/Table2[[#This Row],[20D EMA]]</f>
        <v>8.6291213125098729E-2</v>
      </c>
      <c r="T505" s="2">
        <f>(Table2[[#This Row],[Close Price]]-Table2[[#This Row],[50D EMA]])/Table2[[#This Row],[50D EMA]]</f>
        <v>9.545680442671868E-2</v>
      </c>
      <c r="U505" s="2">
        <f>(Table2[[#This Row],[Close Price]]-Table2[[#This Row],[200D EMA]])/Table2[[#This Row],[200D EMA]]</f>
        <v>0.12206006318758868</v>
      </c>
      <c r="V505">
        <v>1.56246078624241</v>
      </c>
      <c r="W505">
        <v>197.48</v>
      </c>
      <c r="X505">
        <v>208.5</v>
      </c>
      <c r="Y505">
        <v>192.78</v>
      </c>
      <c r="Z505">
        <v>208.5</v>
      </c>
      <c r="AA505">
        <v>175</v>
      </c>
      <c r="AB505">
        <v>208.5</v>
      </c>
      <c r="AC505" s="2">
        <f>(Table2[[#This Row],[Close Price]]/Table2[[#This Row],[Day Low]])-1</f>
        <v>4.6080615758558041E-2</v>
      </c>
      <c r="AD505" s="2">
        <f>(Table2[[#This Row],[Day High]]/Table2[[#This Row],[Close Price]])-1</f>
        <v>9.2942201568400051E-3</v>
      </c>
      <c r="AE505" s="2">
        <f>(Table2[[#This Row],[Close Price]]/Table2[[#This Row],[Current Week Low]])-1</f>
        <v>7.1584189231248097E-2</v>
      </c>
      <c r="AF505" s="2">
        <f>(Table2[[#This Row],[Current Week High]]/Table2[[#This Row],[Close Price]])-1</f>
        <v>9.2942201568400051E-3</v>
      </c>
      <c r="AG505" s="2">
        <f>(Table2[[#This Row],[Close Price]]/Table2[[#This Row],[Current Month Low]])-1</f>
        <v>0.18045714285714287</v>
      </c>
      <c r="AH505" s="2">
        <f>(Table2[[#This Row],[Current Month High]]/Table2[[#This Row],[Close Price]])-1</f>
        <v>9.2942201568400051E-3</v>
      </c>
      <c r="AI505">
        <v>15.13699293252</v>
      </c>
      <c r="AJ505">
        <v>62.341846758349703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0.01</v>
      </c>
      <c r="AM505" t="s">
        <v>10340</v>
      </c>
      <c r="AN505">
        <v>15.18</v>
      </c>
      <c r="AO505" t="s">
        <v>10340</v>
      </c>
      <c r="AQ505">
        <f>(Table2[[#This Row],[Sharpe Ratio]]-AVERAGE(Table2[Sharpe Ratio]))/_xlfn.STDEV.P(Table2[Sharpe Ratio])</f>
        <v>-0.74704189624239536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-7.7206720502541848E-2</v>
      </c>
      <c r="AS505">
        <f>_xlfn.RANK.AVG(Table2[[#This Row],[1Y Return vs Nifty Z-Score]],Table2[1Y Return vs Nifty Z-Score])</f>
        <v>364</v>
      </c>
      <c r="AT505">
        <f>_xlfn.RANK.AVG(Table2[[#This Row],[6M Return vs Nifty Z-Score]],Table2[6M Return vs Nifty Z-Score])</f>
        <v>487</v>
      </c>
      <c r="AU505">
        <f>_xlfn.RANK.AVG(Table2[[#This Row],[Sharpe Ratio Z-Score]],Table2[Sharpe Ratio Z-Score])</f>
        <v>549.5</v>
      </c>
      <c r="AV505">
        <f>(Table2[[#This Row],[Rank 1Y]]+Table2[[#This Row],[Rank 6M]]+Table2[[#This Row],[Rank Sharpe]])/3</f>
        <v>466.83333333333331</v>
      </c>
    </row>
    <row r="506" spans="1:48" x14ac:dyDescent="0.3">
      <c r="A506" t="s">
        <v>1810</v>
      </c>
      <c r="B506" t="s">
        <v>1811</v>
      </c>
      <c r="C506" t="s">
        <v>10299</v>
      </c>
      <c r="D506" t="s">
        <v>285</v>
      </c>
      <c r="E506">
        <v>4089.90510011999</v>
      </c>
      <c r="F506">
        <v>493.95</v>
      </c>
      <c r="G506">
        <v>14.0327706353672</v>
      </c>
      <c r="H506">
        <f>(Table2[[#This Row],[1Y Return vs Nifty]]-AVERAGE(Table2[1Y Return vs Nifty]))/_xlfn.STDEV.P(Table2[1Y Return vs Nifty])</f>
        <v>-0.29788456859526591</v>
      </c>
      <c r="I506">
        <v>8.3994956361160806</v>
      </c>
      <c r="J506">
        <f>(Table2[[#This Row],[1M Return vs Nifty]]-AVERAGE(Table2[1M Return vs Nifty]))/_xlfn.STDEV.P(Table2[1M Return vs Nifty])</f>
        <v>0.41291859249809104</v>
      </c>
      <c r="K506">
        <v>-5.9935238041204002</v>
      </c>
      <c r="L506">
        <f>(Table2[[#This Row],[6M Return vs Nifty]]-AVERAGE(Table2[6M Return vs Nifty]))/_xlfn.STDEV.P(Table2[6M Return vs Nifty])</f>
        <v>-0.47035995791848462</v>
      </c>
      <c r="M506">
        <v>3.5487154058733701</v>
      </c>
      <c r="N506">
        <f>(Table2[[#This Row],[1W Return vs Nifty]]-AVERAGE(Table2[1W Return vs Nifty]))/_xlfn.STDEV.P(Table2[1W Return vs Nifty])</f>
        <v>0.75152541739679668</v>
      </c>
      <c r="O506">
        <v>455.74</v>
      </c>
      <c r="P506">
        <v>444.057483710638</v>
      </c>
      <c r="Q506">
        <v>416.58411365195502</v>
      </c>
      <c r="R506">
        <v>68.092490219857496</v>
      </c>
      <c r="S506" s="2">
        <f>(Table2[[#This Row],[Close Price]]-Table2[[#This Row],[20D EMA]])/Table2[[#This Row],[20D EMA]]</f>
        <v>8.384166410672747E-2</v>
      </c>
      <c r="T506" s="2">
        <f>(Table2[[#This Row],[Close Price]]-Table2[[#This Row],[50D EMA]])/Table2[[#This Row],[50D EMA]]</f>
        <v>0.11235598569908023</v>
      </c>
      <c r="U506" s="2">
        <f>(Table2[[#This Row],[Close Price]]-Table2[[#This Row],[200D EMA]])/Table2[[#This Row],[200D EMA]]</f>
        <v>0.18571492241944232</v>
      </c>
      <c r="V506">
        <v>1.3595095140126401</v>
      </c>
      <c r="W506">
        <v>471.65</v>
      </c>
      <c r="X506">
        <v>498</v>
      </c>
      <c r="Y506">
        <v>462.7</v>
      </c>
      <c r="Z506">
        <v>498</v>
      </c>
      <c r="AA506">
        <v>426.3</v>
      </c>
      <c r="AB506">
        <v>498</v>
      </c>
      <c r="AC506" s="2">
        <f>(Table2[[#This Row],[Close Price]]/Table2[[#This Row],[Day Low]])-1</f>
        <v>4.7280822643909648E-2</v>
      </c>
      <c r="AD506" s="2">
        <f>(Table2[[#This Row],[Day High]]/Table2[[#This Row],[Close Price]])-1</f>
        <v>8.1992104464014837E-3</v>
      </c>
      <c r="AE506" s="2">
        <f>(Table2[[#This Row],[Close Price]]/Table2[[#This Row],[Current Week Low]])-1</f>
        <v>6.7538361789496459E-2</v>
      </c>
      <c r="AF506" s="2">
        <f>(Table2[[#This Row],[Current Week High]]/Table2[[#This Row],[Close Price]])-1</f>
        <v>8.1992104464014837E-3</v>
      </c>
      <c r="AG506" s="2">
        <f>(Table2[[#This Row],[Close Price]]/Table2[[#This Row],[Current Month Low]])-1</f>
        <v>0.15869106263194932</v>
      </c>
      <c r="AH506" s="2">
        <f>(Table2[[#This Row],[Current Month High]]/Table2[[#This Row],[Close Price]])-1</f>
        <v>8.1992104464014837E-3</v>
      </c>
      <c r="AI506">
        <v>2.2168235651381698</v>
      </c>
      <c r="AJ506">
        <v>45.194003527336797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-0.01</v>
      </c>
      <c r="AM506" t="s">
        <v>10339</v>
      </c>
      <c r="AN506">
        <v>10.119999999999999</v>
      </c>
      <c r="AO506" t="s">
        <v>10340</v>
      </c>
      <c r="AQ506">
        <f>(Table2[[#This Row],[Sharpe Ratio]]-AVERAGE(Table2[Sharpe Ratio]))/_xlfn.STDEV.P(Table2[Sharpe Ratio])</f>
        <v>-0.74704189624239536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-0.35084241286125817</v>
      </c>
      <c r="AS506">
        <f>_xlfn.RANK.AVG(Table2[[#This Row],[1Y Return vs Nifty Z-Score]],Table2[1Y Return vs Nifty Z-Score])</f>
        <v>384</v>
      </c>
      <c r="AT506">
        <f>_xlfn.RANK.AVG(Table2[[#This Row],[6M Return vs Nifty Z-Score]],Table2[6M Return vs Nifty Z-Score])</f>
        <v>469</v>
      </c>
      <c r="AU506">
        <f>_xlfn.RANK.AVG(Table2[[#This Row],[Sharpe Ratio Z-Score]],Table2[Sharpe Ratio Z-Score])</f>
        <v>549.5</v>
      </c>
      <c r="AV506">
        <f>(Table2[[#This Row],[Rank 1Y]]+Table2[[#This Row],[Rank 6M]]+Table2[[#This Row],[Rank Sharpe]])/3</f>
        <v>467.5</v>
      </c>
    </row>
    <row r="507" spans="1:48" x14ac:dyDescent="0.3">
      <c r="A507" t="s">
        <v>533</v>
      </c>
      <c r="B507" t="s">
        <v>534</v>
      </c>
      <c r="C507" t="s">
        <v>10293</v>
      </c>
      <c r="D507" t="s">
        <v>173</v>
      </c>
      <c r="E507">
        <v>38391.543876000003</v>
      </c>
      <c r="F507">
        <v>550.29999999999995</v>
      </c>
      <c r="G507">
        <v>-2.2847824685917799</v>
      </c>
      <c r="H507">
        <f>(Table2[[#This Row],[1Y Return vs Nifty]]-AVERAGE(Table2[1Y Return vs Nifty]))/_xlfn.STDEV.P(Table2[1Y Return vs Nifty])</f>
        <v>-0.54615957986603747</v>
      </c>
      <c r="I507">
        <v>3.3220006166682299</v>
      </c>
      <c r="J507">
        <f>(Table2[[#This Row],[1M Return vs Nifty]]-AVERAGE(Table2[1M Return vs Nifty]))/_xlfn.STDEV.P(Table2[1M Return vs Nifty])</f>
        <v>-2.6239342180970675E-2</v>
      </c>
      <c r="K507">
        <v>13.3715253287029</v>
      </c>
      <c r="L507">
        <f>(Table2[[#This Row],[6M Return vs Nifty]]-AVERAGE(Table2[6M Return vs Nifty]))/_xlfn.STDEV.P(Table2[6M Return vs Nifty])</f>
        <v>0.18198207315354453</v>
      </c>
      <c r="M507">
        <v>-1.70451410378749</v>
      </c>
      <c r="N507">
        <f>(Table2[[#This Row],[1W Return vs Nifty]]-AVERAGE(Table2[1W Return vs Nifty]))/_xlfn.STDEV.P(Table2[1W Return vs Nifty])</f>
        <v>-0.35163039940888863</v>
      </c>
      <c r="O507">
        <v>540.38</v>
      </c>
      <c r="P507">
        <v>520.79136406880798</v>
      </c>
      <c r="Q507">
        <v>472.323276208886</v>
      </c>
      <c r="R507">
        <v>60.003234216425099</v>
      </c>
      <c r="S507" s="2">
        <f>(Table2[[#This Row],[Close Price]]-Table2[[#This Row],[20D EMA]])/Table2[[#This Row],[20D EMA]]</f>
        <v>1.8357452163292421E-2</v>
      </c>
      <c r="T507" s="2">
        <f>(Table2[[#This Row],[Close Price]]-Table2[[#This Row],[50D EMA]])/Table2[[#This Row],[50D EMA]]</f>
        <v>5.6661146799072568E-2</v>
      </c>
      <c r="U507" s="2">
        <f>(Table2[[#This Row],[Close Price]]-Table2[[#This Row],[200D EMA]])/Table2[[#This Row],[200D EMA]]</f>
        <v>0.16509185068539492</v>
      </c>
      <c r="V507">
        <v>0.30460115371277202</v>
      </c>
      <c r="W507">
        <v>548.25</v>
      </c>
      <c r="X507">
        <v>554.6</v>
      </c>
      <c r="Y507">
        <v>542.79999999999995</v>
      </c>
      <c r="Z507">
        <v>555</v>
      </c>
      <c r="AA507">
        <v>513.29999999999995</v>
      </c>
      <c r="AB507">
        <v>555</v>
      </c>
      <c r="AC507" s="2">
        <f>(Table2[[#This Row],[Close Price]]/Table2[[#This Row],[Day Low]])-1</f>
        <v>3.7391700866391542E-3</v>
      </c>
      <c r="AD507" s="2">
        <f>(Table2[[#This Row],[Day High]]/Table2[[#This Row],[Close Price]])-1</f>
        <v>7.8139196801745303E-3</v>
      </c>
      <c r="AE507" s="2">
        <f>(Table2[[#This Row],[Close Price]]/Table2[[#This Row],[Current Week Low]])-1</f>
        <v>1.3817243920412725E-2</v>
      </c>
      <c r="AF507" s="2">
        <f>(Table2[[#This Row],[Current Week High]]/Table2[[#This Row],[Close Price]])-1</f>
        <v>8.5407959294931945E-3</v>
      </c>
      <c r="AG507" s="2">
        <f>(Table2[[#This Row],[Close Price]]/Table2[[#This Row],[Current Month Low]])-1</f>
        <v>7.2082602766413428E-2</v>
      </c>
      <c r="AH507" s="2">
        <f>(Table2[[#This Row],[Current Month High]]/Table2[[#This Row],[Close Price]])-1</f>
        <v>8.5407959294931945E-3</v>
      </c>
      <c r="AI507">
        <v>1.65364346719971</v>
      </c>
      <c r="AJ507">
        <v>46.473249933457502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0.15</v>
      </c>
      <c r="AM507" t="s">
        <v>10340</v>
      </c>
      <c r="AN507">
        <v>2.27</v>
      </c>
      <c r="AO507" t="s">
        <v>10340</v>
      </c>
      <c r="AP507">
        <v>-3.3704067788097002E-2</v>
      </c>
      <c r="AQ507">
        <f>(Table2[[#This Row],[Sharpe Ratio]]-AVERAGE(Table2[Sharpe Ratio]))/_xlfn.STDEV.P(Table2[Sharpe Ratio])</f>
        <v>-1.1329286272678216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-1.8749758755701738</v>
      </c>
      <c r="AS507">
        <f>_xlfn.RANK.AVG(Table2[[#This Row],[1Y Return vs Nifty Z-Score]],Table2[1Y Return vs Nifty Z-Score])</f>
        <v>500</v>
      </c>
      <c r="AT507">
        <f>_xlfn.RANK.AVG(Table2[[#This Row],[6M Return vs Nifty Z-Score]],Table2[6M Return vs Nifty Z-Score])</f>
        <v>265</v>
      </c>
      <c r="AU507">
        <f>_xlfn.RANK.AVG(Table2[[#This Row],[Sharpe Ratio Z-Score]],Table2[Sharpe Ratio Z-Score])</f>
        <v>642</v>
      </c>
      <c r="AV507">
        <f>(Table2[[#This Row],[Rank 1Y]]+Table2[[#This Row],[Rank 6M]]+Table2[[#This Row],[Rank Sharpe]])/3</f>
        <v>469</v>
      </c>
    </row>
    <row r="508" spans="1:48" x14ac:dyDescent="0.3">
      <c r="A508" t="s">
        <v>1076</v>
      </c>
      <c r="B508" t="s">
        <v>1077</v>
      </c>
      <c r="C508" t="s">
        <v>10299</v>
      </c>
      <c r="D508" t="s">
        <v>285</v>
      </c>
      <c r="E508">
        <v>12199.698836179999</v>
      </c>
      <c r="F508">
        <v>1209.2</v>
      </c>
      <c r="G508">
        <v>-17.926066881395101</v>
      </c>
      <c r="H508">
        <f>(Table2[[#This Row],[1Y Return vs Nifty]]-AVERAGE(Table2[1Y Return vs Nifty]))/_xlfn.STDEV.P(Table2[1Y Return vs Nifty])</f>
        <v>-0.78414502039975997</v>
      </c>
      <c r="I508">
        <v>2.1917416770585398</v>
      </c>
      <c r="J508">
        <f>(Table2[[#This Row],[1M Return vs Nifty]]-AVERAGE(Table2[1M Return vs Nifty]))/_xlfn.STDEV.P(Table2[1M Return vs Nifty])</f>
        <v>-0.12399663779039392</v>
      </c>
      <c r="K508">
        <v>-17.479008065346498</v>
      </c>
      <c r="L508">
        <f>(Table2[[#This Row],[6M Return vs Nifty]]-AVERAGE(Table2[6M Return vs Nifty]))/_xlfn.STDEV.P(Table2[6M Return vs Nifty])</f>
        <v>-0.85726649657087073</v>
      </c>
      <c r="M508">
        <v>-1.59470937201782</v>
      </c>
      <c r="N508">
        <f>(Table2[[#This Row],[1W Return vs Nifty]]-AVERAGE(Table2[1W Return vs Nifty]))/_xlfn.STDEV.P(Table2[1W Return vs Nifty])</f>
        <v>-0.32857187353604517</v>
      </c>
      <c r="O508">
        <v>1203.29</v>
      </c>
      <c r="P508">
        <v>1225.0405922643899</v>
      </c>
      <c r="Q508">
        <v>1203.2859890335401</v>
      </c>
      <c r="R508">
        <v>49.747935728089402</v>
      </c>
      <c r="S508" s="2">
        <f>(Table2[[#This Row],[Close Price]]-Table2[[#This Row],[20D EMA]])/Table2[[#This Row],[20D EMA]]</f>
        <v>4.9115342103732947E-3</v>
      </c>
      <c r="T508" s="2">
        <f>(Table2[[#This Row],[Close Price]]-Table2[[#This Row],[50D EMA]])/Table2[[#This Row],[50D EMA]]</f>
        <v>-1.293066724842956E-2</v>
      </c>
      <c r="U508" s="2">
        <f>(Table2[[#This Row],[Close Price]]-Table2[[#This Row],[200D EMA]])/Table2[[#This Row],[200D EMA]]</f>
        <v>4.9148839264803483E-3</v>
      </c>
      <c r="V508">
        <v>0.71672533072581901</v>
      </c>
      <c r="W508">
        <v>1195</v>
      </c>
      <c r="X508">
        <v>1212.95</v>
      </c>
      <c r="Y508">
        <v>1180</v>
      </c>
      <c r="Z508">
        <v>1218.75</v>
      </c>
      <c r="AA508">
        <v>1129</v>
      </c>
      <c r="AB508">
        <v>1244.9000000000001</v>
      </c>
      <c r="AC508" s="2">
        <f>(Table2[[#This Row],[Close Price]]/Table2[[#This Row],[Day Low]])-1</f>
        <v>1.1882845188284641E-2</v>
      </c>
      <c r="AD508" s="2">
        <f>(Table2[[#This Row],[Day High]]/Table2[[#This Row],[Close Price]])-1</f>
        <v>3.1012239497187899E-3</v>
      </c>
      <c r="AE508" s="2">
        <f>(Table2[[#This Row],[Close Price]]/Table2[[#This Row],[Current Week Low]])-1</f>
        <v>2.474576271186435E-2</v>
      </c>
      <c r="AF508" s="2">
        <f>(Table2[[#This Row],[Current Week High]]/Table2[[#This Row],[Close Price]])-1</f>
        <v>7.8977836586171524E-3</v>
      </c>
      <c r="AG508" s="2">
        <f>(Table2[[#This Row],[Close Price]]/Table2[[#This Row],[Current Month Low]])-1</f>
        <v>7.1036315323294907E-2</v>
      </c>
      <c r="AH508" s="2">
        <f>(Table2[[#This Row],[Current Month High]]/Table2[[#This Row],[Close Price]])-1</f>
        <v>2.952365200132312E-2</v>
      </c>
      <c r="AI508">
        <v>36.371154482302302</v>
      </c>
      <c r="AJ508">
        <v>21.778538697819599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-0.23</v>
      </c>
      <c r="AM508" t="s">
        <v>10339</v>
      </c>
      <c r="AN508">
        <v>1.72</v>
      </c>
      <c r="AO508" t="s">
        <v>10340</v>
      </c>
      <c r="AP508">
        <v>0.114836815468655</v>
      </c>
      <c r="AQ508">
        <f>(Table2[[#This Row],[Sharpe Ratio]]-AVERAGE(Table2[Sharpe Ratio]))/_xlfn.STDEV.P(Table2[Sharpe Ratio])</f>
        <v>0.56775498825174853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599</v>
      </c>
      <c r="AT508">
        <f>_xlfn.RANK.AVG(Table2[[#This Row],[6M Return vs Nifty Z-Score]],Table2[6M Return vs Nifty Z-Score])</f>
        <v>605</v>
      </c>
      <c r="AU508">
        <f>_xlfn.RANK.AVG(Table2[[#This Row],[Sharpe Ratio Z-Score]],Table2[Sharpe Ratio Z-Score])</f>
        <v>203</v>
      </c>
      <c r="AV508">
        <f>(Table2[[#This Row],[Rank 1Y]]+Table2[[#This Row],[Rank 6M]]+Table2[[#This Row],[Rank Sharpe]])/3</f>
        <v>469</v>
      </c>
    </row>
    <row r="509" spans="1:48" x14ac:dyDescent="0.3">
      <c r="A509" t="s">
        <v>1495</v>
      </c>
      <c r="B509" t="s">
        <v>1496</v>
      </c>
      <c r="C509" t="s">
        <v>10295</v>
      </c>
      <c r="D509" t="s">
        <v>24</v>
      </c>
      <c r="E509">
        <v>6673.8388894740001</v>
      </c>
      <c r="F509">
        <v>25.97</v>
      </c>
      <c r="G509">
        <v>-1.2299227174434499</v>
      </c>
      <c r="H509">
        <f>(Table2[[#This Row],[1Y Return vs Nifty]]-AVERAGE(Table2[1Y Return vs Nifty]))/_xlfn.STDEV.P(Table2[1Y Return vs Nifty])</f>
        <v>-0.53010966631975387</v>
      </c>
      <c r="I509">
        <v>-7.1887396580015501</v>
      </c>
      <c r="J509">
        <f>(Table2[[#This Row],[1M Return vs Nifty]]-AVERAGE(Table2[1M Return vs Nifty]))/_xlfn.STDEV.P(Table2[1M Return vs Nifty])</f>
        <v>-0.93532442710813724</v>
      </c>
      <c r="K509">
        <v>-25.454598674149199</v>
      </c>
      <c r="L509">
        <f>(Table2[[#This Row],[6M Return vs Nifty]]-AVERAGE(Table2[6M Return vs Nifty]))/_xlfn.STDEV.P(Table2[6M Return vs Nifty])</f>
        <v>-1.1259367664503679</v>
      </c>
      <c r="M509">
        <v>1.4853000032846699</v>
      </c>
      <c r="N509">
        <f>(Table2[[#This Row],[1W Return vs Nifty]]-AVERAGE(Table2[1W Return vs Nifty]))/_xlfn.STDEV.P(Table2[1W Return vs Nifty])</f>
        <v>0.31821697357837275</v>
      </c>
      <c r="O509">
        <v>25.65</v>
      </c>
      <c r="P509">
        <v>26.373199659657001</v>
      </c>
      <c r="Q509">
        <v>26.125149290786201</v>
      </c>
      <c r="R509">
        <v>52.616682985158398</v>
      </c>
      <c r="S509" s="2">
        <f>(Table2[[#This Row],[Close Price]]-Table2[[#This Row],[20D EMA]])/Table2[[#This Row],[20D EMA]]</f>
        <v>1.2475633528265119E-2</v>
      </c>
      <c r="T509" s="2">
        <f>(Table2[[#This Row],[Close Price]]-Table2[[#This Row],[50D EMA]])/Table2[[#This Row],[50D EMA]]</f>
        <v>-1.5288234452407949E-2</v>
      </c>
      <c r="U509" s="2">
        <f>(Table2[[#This Row],[Close Price]]-Table2[[#This Row],[200D EMA]])/Table2[[#This Row],[200D EMA]]</f>
        <v>-5.938694897369254E-3</v>
      </c>
      <c r="V509">
        <v>0.64519149100270501</v>
      </c>
      <c r="W509">
        <v>25.48</v>
      </c>
      <c r="X509">
        <v>26.15</v>
      </c>
      <c r="Y509">
        <v>25.2</v>
      </c>
      <c r="Z509">
        <v>26.15</v>
      </c>
      <c r="AA509">
        <v>24.01</v>
      </c>
      <c r="AB509">
        <v>26.97</v>
      </c>
      <c r="AC509" s="2">
        <f>(Table2[[#This Row],[Close Price]]/Table2[[#This Row],[Day Low]])-1</f>
        <v>1.9230769230769162E-2</v>
      </c>
      <c r="AD509" s="2">
        <f>(Table2[[#This Row],[Day High]]/Table2[[#This Row],[Close Price]])-1</f>
        <v>6.9310743165189592E-3</v>
      </c>
      <c r="AE509" s="2">
        <f>(Table2[[#This Row],[Close Price]]/Table2[[#This Row],[Current Week Low]])-1</f>
        <v>3.0555555555555447E-2</v>
      </c>
      <c r="AF509" s="2">
        <f>(Table2[[#This Row],[Current Week High]]/Table2[[#This Row],[Close Price]])-1</f>
        <v>6.9310743165189592E-3</v>
      </c>
      <c r="AG509" s="2">
        <f>(Table2[[#This Row],[Close Price]]/Table2[[#This Row],[Current Month Low]])-1</f>
        <v>8.1632653061224358E-2</v>
      </c>
      <c r="AH509" s="2">
        <f>(Table2[[#This Row],[Current Month High]]/Table2[[#This Row],[Close Price]])-1</f>
        <v>3.8505968425105896E-2</v>
      </c>
      <c r="AI509">
        <v>42.016654090818001</v>
      </c>
      <c r="AJ509">
        <v>27.924579907802698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-7.0000000000000007E-2</v>
      </c>
      <c r="AM509" t="s">
        <v>10339</v>
      </c>
      <c r="AN509">
        <v>-1.37</v>
      </c>
      <c r="AO509" t="s">
        <v>10339</v>
      </c>
      <c r="AP509">
        <v>0.10046728709559501</v>
      </c>
      <c r="AQ509">
        <f>(Table2[[#This Row],[Sharpe Ratio]]-AVERAGE(Table2[Sharpe Ratio]))/_xlfn.STDEV.P(Table2[Sharpe Ratio])</f>
        <v>0.40323448096106723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494</v>
      </c>
      <c r="AT509">
        <f>_xlfn.RANK.AVG(Table2[[#This Row],[6M Return vs Nifty Z-Score]],Table2[6M Return vs Nifty Z-Score])</f>
        <v>677</v>
      </c>
      <c r="AU509">
        <f>_xlfn.RANK.AVG(Table2[[#This Row],[Sharpe Ratio Z-Score]],Table2[Sharpe Ratio Z-Score])</f>
        <v>239</v>
      </c>
      <c r="AV509">
        <f>(Table2[[#This Row],[Rank 1Y]]+Table2[[#This Row],[Rank 6M]]+Table2[[#This Row],[Rank Sharpe]])/3</f>
        <v>470</v>
      </c>
    </row>
    <row r="510" spans="1:48" x14ac:dyDescent="0.3">
      <c r="A510" t="s">
        <v>820</v>
      </c>
      <c r="B510" t="s">
        <v>821</v>
      </c>
      <c r="C510" t="s">
        <v>10299</v>
      </c>
      <c r="D510" t="s">
        <v>285</v>
      </c>
      <c r="E510">
        <v>19588.908143279899</v>
      </c>
      <c r="F510">
        <v>401.15</v>
      </c>
      <c r="G510">
        <v>0.91198305626430398</v>
      </c>
      <c r="H510">
        <f>(Table2[[#This Row],[1Y Return vs Nifty]]-AVERAGE(Table2[1Y Return vs Nifty]))/_xlfn.STDEV.P(Table2[1Y Return vs Nifty])</f>
        <v>-0.4975201183207219</v>
      </c>
      <c r="I510">
        <v>22.754641885526301</v>
      </c>
      <c r="J510">
        <f>(Table2[[#This Row],[1M Return vs Nifty]]-AVERAGE(Table2[1M Return vs Nifty]))/_xlfn.STDEV.P(Table2[1M Return vs Nifty])</f>
        <v>1.6545104315369434</v>
      </c>
      <c r="K510">
        <v>-27.724597246089001</v>
      </c>
      <c r="L510">
        <f>(Table2[[#This Row],[6M Return vs Nifty]]-AVERAGE(Table2[6M Return vs Nifty]))/_xlfn.STDEV.P(Table2[6M Return vs Nifty])</f>
        <v>-1.2024052261373546</v>
      </c>
      <c r="M510">
        <v>-2.12218619237423</v>
      </c>
      <c r="N510">
        <f>(Table2[[#This Row],[1W Return vs Nifty]]-AVERAGE(Table2[1W Return vs Nifty]))/_xlfn.STDEV.P(Table2[1W Return vs Nifty])</f>
        <v>-0.4393397586124973</v>
      </c>
      <c r="O510">
        <v>378.13</v>
      </c>
      <c r="P510">
        <v>367.44541746115499</v>
      </c>
      <c r="Q510">
        <v>370.50449983864098</v>
      </c>
      <c r="R510">
        <v>63.650576480858099</v>
      </c>
      <c r="S510" s="2">
        <f>(Table2[[#This Row],[Close Price]]-Table2[[#This Row],[20D EMA]])/Table2[[#This Row],[20D EMA]]</f>
        <v>6.087853383756904E-2</v>
      </c>
      <c r="T510" s="2">
        <f>(Table2[[#This Row],[Close Price]]-Table2[[#This Row],[50D EMA]])/Table2[[#This Row],[50D EMA]]</f>
        <v>9.1726773385078661E-2</v>
      </c>
      <c r="U510" s="2">
        <f>(Table2[[#This Row],[Close Price]]-Table2[[#This Row],[200D EMA]])/Table2[[#This Row],[200D EMA]]</f>
        <v>8.2712895996419664E-2</v>
      </c>
      <c r="V510">
        <v>1.0316065632432201</v>
      </c>
      <c r="W510">
        <v>388.8</v>
      </c>
      <c r="X510">
        <v>402</v>
      </c>
      <c r="Y510">
        <v>388.25</v>
      </c>
      <c r="Z510">
        <v>402</v>
      </c>
      <c r="AA510">
        <v>354.9</v>
      </c>
      <c r="AB510">
        <v>410.45</v>
      </c>
      <c r="AC510" s="2">
        <f>(Table2[[#This Row],[Close Price]]/Table2[[#This Row],[Day Low]])-1</f>
        <v>3.1764403292180887E-2</v>
      </c>
      <c r="AD510" s="2">
        <f>(Table2[[#This Row],[Day High]]/Table2[[#This Row],[Close Price]])-1</f>
        <v>2.1189081391002063E-3</v>
      </c>
      <c r="AE510" s="2">
        <f>(Table2[[#This Row],[Close Price]]/Table2[[#This Row],[Current Week Low]])-1</f>
        <v>3.3226014166130025E-2</v>
      </c>
      <c r="AF510" s="2">
        <f>(Table2[[#This Row],[Current Week High]]/Table2[[#This Row],[Close Price]])-1</f>
        <v>2.1189081391002063E-3</v>
      </c>
      <c r="AG510" s="2">
        <f>(Table2[[#This Row],[Close Price]]/Table2[[#This Row],[Current Month Low]])-1</f>
        <v>0.1303183995491688</v>
      </c>
      <c r="AH510" s="2">
        <f>(Table2[[#This Row],[Current Month High]]/Table2[[#This Row],[Close Price]])-1</f>
        <v>2.3183347874859761E-2</v>
      </c>
      <c r="AI510">
        <v>39.100087249158598</v>
      </c>
      <c r="AJ510">
        <v>29.028626568028301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-0.08</v>
      </c>
      <c r="AM510" t="s">
        <v>10339</v>
      </c>
      <c r="AN510">
        <v>7.79</v>
      </c>
      <c r="AO510" t="s">
        <v>10340</v>
      </c>
      <c r="AP510">
        <v>0.100290147518606</v>
      </c>
      <c r="AQ510">
        <f>(Table2[[#This Row],[Sharpe Ratio]]-AVERAGE(Table2[Sharpe Ratio]))/_xlfn.STDEV.P(Table2[Sharpe Ratio])</f>
        <v>0.40120636338400567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478</v>
      </c>
      <c r="AT510">
        <f>_xlfn.RANK.AVG(Table2[[#This Row],[6M Return vs Nifty Z-Score]],Table2[6M Return vs Nifty Z-Score])</f>
        <v>693</v>
      </c>
      <c r="AU510">
        <f>_xlfn.RANK.AVG(Table2[[#This Row],[Sharpe Ratio Z-Score]],Table2[Sharpe Ratio Z-Score])</f>
        <v>240</v>
      </c>
      <c r="AV510">
        <f>(Table2[[#This Row],[Rank 1Y]]+Table2[[#This Row],[Rank 6M]]+Table2[[#This Row],[Rank Sharpe]])/3</f>
        <v>470.33333333333331</v>
      </c>
    </row>
    <row r="511" spans="1:48" x14ac:dyDescent="0.3">
      <c r="A511" t="s">
        <v>1121</v>
      </c>
      <c r="B511" t="s">
        <v>1122</v>
      </c>
      <c r="C511" t="s">
        <v>10300</v>
      </c>
      <c r="D511" t="s">
        <v>404</v>
      </c>
      <c r="E511">
        <v>11165.03439384</v>
      </c>
      <c r="F511">
        <v>2825.75</v>
      </c>
      <c r="G511">
        <v>-5.8636052187741097</v>
      </c>
      <c r="H511">
        <f>(Table2[[#This Row],[1Y Return vs Nifty]]-AVERAGE(Table2[1Y Return vs Nifty]))/_xlfn.STDEV.P(Table2[1Y Return vs Nifty])</f>
        <v>-0.60061212265702957</v>
      </c>
      <c r="I511">
        <v>4.0131707155808698</v>
      </c>
      <c r="J511">
        <f>(Table2[[#This Row],[1M Return vs Nifty]]-AVERAGE(Table2[1M Return vs Nifty]))/_xlfn.STDEV.P(Table2[1M Return vs Nifty])</f>
        <v>3.3540693444432113E-2</v>
      </c>
      <c r="K511">
        <v>-14.3645121349631</v>
      </c>
      <c r="L511">
        <f>(Table2[[#This Row],[6M Return vs Nifty]]-AVERAGE(Table2[6M Return vs Nifty]))/_xlfn.STDEV.P(Table2[6M Return vs Nifty])</f>
        <v>-0.75234981977565607</v>
      </c>
      <c r="M511">
        <v>1.5633446525405199</v>
      </c>
      <c r="N511">
        <f>(Table2[[#This Row],[1W Return vs Nifty]]-AVERAGE(Table2[1W Return vs Nifty]))/_xlfn.STDEV.P(Table2[1W Return vs Nifty])</f>
        <v>0.33460601743012491</v>
      </c>
      <c r="O511">
        <v>2681.71</v>
      </c>
      <c r="P511">
        <v>2634.8368130867998</v>
      </c>
      <c r="Q511">
        <v>2489.52929121027</v>
      </c>
      <c r="R511">
        <v>61.0393821797961</v>
      </c>
      <c r="S511" s="2">
        <f>(Table2[[#This Row],[Close Price]]-Table2[[#This Row],[20D EMA]])/Table2[[#This Row],[20D EMA]]</f>
        <v>5.3711997195819074E-2</v>
      </c>
      <c r="T511" s="2">
        <f>(Table2[[#This Row],[Close Price]]-Table2[[#This Row],[50D EMA]])/Table2[[#This Row],[50D EMA]]</f>
        <v>7.2457309676624337E-2</v>
      </c>
      <c r="U511" s="2">
        <f>(Table2[[#This Row],[Close Price]]-Table2[[#This Row],[200D EMA]])/Table2[[#This Row],[200D EMA]]</f>
        <v>0.13505392765484525</v>
      </c>
      <c r="V511">
        <v>1.07745178600908</v>
      </c>
      <c r="W511">
        <v>2725.2</v>
      </c>
      <c r="X511">
        <v>2865</v>
      </c>
      <c r="Y511">
        <v>2660</v>
      </c>
      <c r="Z511">
        <v>2865</v>
      </c>
      <c r="AA511">
        <v>2512.25</v>
      </c>
      <c r="AB511">
        <v>2865</v>
      </c>
      <c r="AC511" s="2">
        <f>(Table2[[#This Row],[Close Price]]/Table2[[#This Row],[Day Low]])-1</f>
        <v>3.6896374578012647E-2</v>
      </c>
      <c r="AD511" s="2">
        <f>(Table2[[#This Row],[Day High]]/Table2[[#This Row],[Close Price]])-1</f>
        <v>1.3890117667875845E-2</v>
      </c>
      <c r="AE511" s="2">
        <f>(Table2[[#This Row],[Close Price]]/Table2[[#This Row],[Current Week Low]])-1</f>
        <v>6.2312030075188041E-2</v>
      </c>
      <c r="AF511" s="2">
        <f>(Table2[[#This Row],[Current Week High]]/Table2[[#This Row],[Close Price]])-1</f>
        <v>1.3890117667875845E-2</v>
      </c>
      <c r="AG511" s="2">
        <f>(Table2[[#This Row],[Close Price]]/Table2[[#This Row],[Current Month Low]])-1</f>
        <v>0.12478853617275343</v>
      </c>
      <c r="AH511" s="2">
        <f>(Table2[[#This Row],[Current Month High]]/Table2[[#This Row],[Close Price]])-1</f>
        <v>1.3890117667875845E-2</v>
      </c>
      <c r="AI511">
        <v>6.11165177386534</v>
      </c>
      <c r="AJ511">
        <v>37.415809565492196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0.1</v>
      </c>
      <c r="AM511" t="s">
        <v>10340</v>
      </c>
      <c r="AN511">
        <v>5.62</v>
      </c>
      <c r="AO511" t="s">
        <v>10340</v>
      </c>
      <c r="AP511">
        <v>7.4447048696672E-2</v>
      </c>
      <c r="AQ511">
        <f>(Table2[[#This Row],[Sharpe Ratio]]-AVERAGE(Table2[Sharpe Ratio]))/_xlfn.STDEV.P(Table2[Sharpe Ratio])</f>
        <v>0.10532193226245821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-0.87949329929567055</v>
      </c>
      <c r="AS511">
        <f>_xlfn.RANK.AVG(Table2[[#This Row],[1Y Return vs Nifty Z-Score]],Table2[1Y Return vs Nifty Z-Score])</f>
        <v>522</v>
      </c>
      <c r="AT511">
        <f>_xlfn.RANK.AVG(Table2[[#This Row],[6M Return vs Nifty Z-Score]],Table2[6M Return vs Nifty Z-Score])</f>
        <v>573</v>
      </c>
      <c r="AU511">
        <f>_xlfn.RANK.AVG(Table2[[#This Row],[Sharpe Ratio Z-Score]],Table2[Sharpe Ratio Z-Score])</f>
        <v>319</v>
      </c>
      <c r="AV511">
        <f>(Table2[[#This Row],[Rank 1Y]]+Table2[[#This Row],[Rank 6M]]+Table2[[#This Row],[Rank Sharpe]])/3</f>
        <v>471.33333333333331</v>
      </c>
    </row>
    <row r="512" spans="1:48" x14ac:dyDescent="0.3">
      <c r="A512" t="s">
        <v>422</v>
      </c>
      <c r="B512" t="s">
        <v>423</v>
      </c>
      <c r="C512" t="s">
        <v>10302</v>
      </c>
      <c r="D512" t="s">
        <v>130</v>
      </c>
      <c r="E512">
        <v>54997.944223034901</v>
      </c>
      <c r="F512">
        <v>135.04</v>
      </c>
      <c r="G512">
        <v>29.208437356979701</v>
      </c>
      <c r="H512">
        <f>(Table2[[#This Row],[1Y Return vs Nifty]]-AVERAGE(Table2[1Y Return vs Nifty]))/_xlfn.STDEV.P(Table2[1Y Return vs Nifty])</f>
        <v>-6.6983599415292194E-2</v>
      </c>
      <c r="I512">
        <v>-6.5428802504087296</v>
      </c>
      <c r="J512">
        <f>(Table2[[#This Row],[1M Return vs Nifty]]-AVERAGE(Table2[1M Return vs Nifty]))/_xlfn.STDEV.P(Table2[1M Return vs Nifty])</f>
        <v>-0.87946336127840674</v>
      </c>
      <c r="K512">
        <v>-8.5934280542128008</v>
      </c>
      <c r="L512">
        <f>(Table2[[#This Row],[6M Return vs Nifty]]-AVERAGE(Table2[6M Return vs Nifty]))/_xlfn.STDEV.P(Table2[6M Return vs Nifty])</f>
        <v>-0.5579418074384711</v>
      </c>
      <c r="M512">
        <v>0.55841600218066001</v>
      </c>
      <c r="N512">
        <f>(Table2[[#This Row],[1W Return vs Nifty]]-AVERAGE(Table2[1W Return vs Nifty]))/_xlfn.STDEV.P(Table2[1W Return vs Nifty])</f>
        <v>0.12357528213092892</v>
      </c>
      <c r="O512">
        <v>137.11000000000001</v>
      </c>
      <c r="P512">
        <v>143.27424277653799</v>
      </c>
      <c r="Q512">
        <v>133.51096472025901</v>
      </c>
      <c r="R512">
        <v>46.044074355915001</v>
      </c>
      <c r="S512" s="2">
        <f>(Table2[[#This Row],[Close Price]]-Table2[[#This Row],[20D EMA]])/Table2[[#This Row],[20D EMA]]</f>
        <v>-1.5097367077529147E-2</v>
      </c>
      <c r="T512" s="2">
        <f>(Table2[[#This Row],[Close Price]]-Table2[[#This Row],[50D EMA]])/Table2[[#This Row],[50D EMA]]</f>
        <v>-5.7471898765368332E-2</v>
      </c>
      <c r="U512" s="2">
        <f>(Table2[[#This Row],[Close Price]]-Table2[[#This Row],[200D EMA]])/Table2[[#This Row],[200D EMA]]</f>
        <v>1.1452507162574375E-2</v>
      </c>
      <c r="V512">
        <v>0.785705805412659</v>
      </c>
      <c r="W512">
        <v>132.44999999999999</v>
      </c>
      <c r="X512">
        <v>135.34</v>
      </c>
      <c r="Y512">
        <v>129.25</v>
      </c>
      <c r="Z512">
        <v>135.34</v>
      </c>
      <c r="AA512">
        <v>125</v>
      </c>
      <c r="AB512">
        <v>156.35</v>
      </c>
      <c r="AC512" s="2">
        <f>(Table2[[#This Row],[Close Price]]/Table2[[#This Row],[Day Low]])-1</f>
        <v>1.9554548886372203E-2</v>
      </c>
      <c r="AD512" s="2">
        <f>(Table2[[#This Row],[Day High]]/Table2[[#This Row],[Close Price]])-1</f>
        <v>2.2215639810427845E-3</v>
      </c>
      <c r="AE512" s="2">
        <f>(Table2[[#This Row],[Close Price]]/Table2[[#This Row],[Current Week Low]])-1</f>
        <v>4.4796905222437067E-2</v>
      </c>
      <c r="AF512" s="2">
        <f>(Table2[[#This Row],[Current Week High]]/Table2[[#This Row],[Close Price]])-1</f>
        <v>2.2215639810427845E-3</v>
      </c>
      <c r="AG512" s="2">
        <f>(Table2[[#This Row],[Close Price]]/Table2[[#This Row],[Current Month Low]])-1</f>
        <v>8.0319999999999947E-2</v>
      </c>
      <c r="AH512" s="2">
        <f>(Table2[[#This Row],[Current Month High]]/Table2[[#This Row],[Close Price]])-1</f>
        <v>0.15780509478672999</v>
      </c>
      <c r="AI512">
        <v>29.850414691943101</v>
      </c>
      <c r="AJ512">
        <v>65.085574572127101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-0.11</v>
      </c>
      <c r="AM512" t="s">
        <v>10339</v>
      </c>
      <c r="AN512">
        <v>-7.65</v>
      </c>
      <c r="AO512" t="s">
        <v>10339</v>
      </c>
      <c r="AP512">
        <v>-1.1158195162727E-2</v>
      </c>
      <c r="AQ512">
        <f>(Table2[[#This Row],[Sharpe Ratio]]-AVERAGE(Table2[Sharpe Ratio]))/_xlfn.STDEV.P(Table2[Sharpe Ratio])</f>
        <v>-0.87479500552759226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313</v>
      </c>
      <c r="AT512">
        <f>_xlfn.RANK.AVG(Table2[[#This Row],[6M Return vs Nifty Z-Score]],Table2[6M Return vs Nifty Z-Score])</f>
        <v>503</v>
      </c>
      <c r="AU512">
        <f>_xlfn.RANK.AVG(Table2[[#This Row],[Sharpe Ratio Z-Score]],Table2[Sharpe Ratio Z-Score])</f>
        <v>599</v>
      </c>
      <c r="AV512">
        <f>(Table2[[#This Row],[Rank 1Y]]+Table2[[#This Row],[Rank 6M]]+Table2[[#This Row],[Rank Sharpe]])/3</f>
        <v>471.66666666666669</v>
      </c>
    </row>
    <row r="513" spans="1:48" x14ac:dyDescent="0.3">
      <c r="A513" t="s">
        <v>230</v>
      </c>
      <c r="B513" t="s">
        <v>231</v>
      </c>
      <c r="C513" t="s">
        <v>10297</v>
      </c>
      <c r="D513" t="s">
        <v>232</v>
      </c>
      <c r="E513">
        <v>115888.16791295999</v>
      </c>
      <c r="F513">
        <v>1177.55</v>
      </c>
      <c r="G513">
        <v>12.781613450624199</v>
      </c>
      <c r="H513">
        <f>(Table2[[#This Row],[1Y Return vs Nifty]]-AVERAGE(Table2[1Y Return vs Nifty]))/_xlfn.STDEV.P(Table2[1Y Return vs Nifty])</f>
        <v>-0.31692118898586907</v>
      </c>
      <c r="I513">
        <v>-0.90734715880945704</v>
      </c>
      <c r="J513">
        <f>(Table2[[#This Row],[1M Return vs Nifty]]-AVERAGE(Table2[1M Return vs Nifty]))/_xlfn.STDEV.P(Table2[1M Return vs Nifty])</f>
        <v>-0.39204012130615462</v>
      </c>
      <c r="K513">
        <v>-9.6024889845271506</v>
      </c>
      <c r="L513">
        <f>(Table2[[#This Row],[6M Return vs Nifty]]-AVERAGE(Table2[6M Return vs Nifty]))/_xlfn.STDEV.P(Table2[6M Return vs Nifty])</f>
        <v>-0.59193360638727799</v>
      </c>
      <c r="M513">
        <v>-3.7633944149064802</v>
      </c>
      <c r="N513">
        <f>(Table2[[#This Row],[1W Return vs Nifty]]-AVERAGE(Table2[1W Return vs Nifty]))/_xlfn.STDEV.P(Table2[1W Return vs Nifty])</f>
        <v>-0.78398649333942816</v>
      </c>
      <c r="O513">
        <v>1178.6099999999999</v>
      </c>
      <c r="P513">
        <v>1157.29701580863</v>
      </c>
      <c r="Q513">
        <v>1077.43281575993</v>
      </c>
      <c r="R513">
        <v>43.9245155617308</v>
      </c>
      <c r="S513" s="2">
        <f>(Table2[[#This Row],[Close Price]]-Table2[[#This Row],[20D EMA]])/Table2[[#This Row],[20D EMA]]</f>
        <v>-8.9936450564643568E-4</v>
      </c>
      <c r="T513" s="2">
        <f>(Table2[[#This Row],[Close Price]]-Table2[[#This Row],[50D EMA]])/Table2[[#This Row],[50D EMA]]</f>
        <v>1.7500247485921931E-2</v>
      </c>
      <c r="U513" s="2">
        <f>(Table2[[#This Row],[Close Price]]-Table2[[#This Row],[200D EMA]])/Table2[[#This Row],[200D EMA]]</f>
        <v>9.2921974136694313E-2</v>
      </c>
      <c r="V513">
        <v>0.459173276717807</v>
      </c>
      <c r="W513">
        <v>1167.05</v>
      </c>
      <c r="X513">
        <v>1181</v>
      </c>
      <c r="Y513">
        <v>1166.75</v>
      </c>
      <c r="Z513">
        <v>1200</v>
      </c>
      <c r="AA513">
        <v>1151</v>
      </c>
      <c r="AB513">
        <v>1220</v>
      </c>
      <c r="AC513" s="2">
        <f>(Table2[[#This Row],[Close Price]]/Table2[[#This Row],[Day Low]])-1</f>
        <v>8.9970438284563414E-3</v>
      </c>
      <c r="AD513" s="2">
        <f>(Table2[[#This Row],[Day High]]/Table2[[#This Row],[Close Price]])-1</f>
        <v>2.9298118975840115E-3</v>
      </c>
      <c r="AE513" s="2">
        <f>(Table2[[#This Row],[Close Price]]/Table2[[#This Row],[Current Week Low]])-1</f>
        <v>9.2564816798799132E-3</v>
      </c>
      <c r="AF513" s="2">
        <f>(Table2[[#This Row],[Current Week High]]/Table2[[#This Row],[Close Price]])-1</f>
        <v>1.9065007855292748E-2</v>
      </c>
      <c r="AG513" s="2">
        <f>(Table2[[#This Row],[Close Price]]/Table2[[#This Row],[Current Month Low]])-1</f>
        <v>2.3066898349261455E-2</v>
      </c>
      <c r="AH513" s="2">
        <f>(Table2[[#This Row],[Current Month High]]/Table2[[#This Row],[Close Price]])-1</f>
        <v>3.6049424652881079E-2</v>
      </c>
      <c r="AI513">
        <v>6.4430723810577</v>
      </c>
      <c r="AJ513">
        <v>43.940423447294997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-0.04</v>
      </c>
      <c r="AM513" t="s">
        <v>10339</v>
      </c>
      <c r="AN513">
        <v>-1.35</v>
      </c>
      <c r="AO513" t="s">
        <v>10339</v>
      </c>
      <c r="AP513">
        <v>5.8680109627760003E-3</v>
      </c>
      <c r="AQ513">
        <f>(Table2[[#This Row],[Sharpe Ratio]]-AVERAGE(Table2[Sharpe Ratio]))/_xlfn.STDEV.P(Table2[Sharpe Ratio])</f>
        <v>-0.67985749635679193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-2.7647389063755217</v>
      </c>
      <c r="AS513">
        <f>_xlfn.RANK.AVG(Table2[[#This Row],[1Y Return vs Nifty Z-Score]],Table2[1Y Return vs Nifty Z-Score])</f>
        <v>392</v>
      </c>
      <c r="AT513">
        <f>_xlfn.RANK.AVG(Table2[[#This Row],[6M Return vs Nifty Z-Score]],Table2[6M Return vs Nifty Z-Score])</f>
        <v>515</v>
      </c>
      <c r="AU513">
        <f>_xlfn.RANK.AVG(Table2[[#This Row],[Sharpe Ratio Z-Score]],Table2[Sharpe Ratio Z-Score])</f>
        <v>511</v>
      </c>
      <c r="AV513">
        <f>(Table2[[#This Row],[Rank 1Y]]+Table2[[#This Row],[Rank 6M]]+Table2[[#This Row],[Rank Sharpe]])/3</f>
        <v>472.66666666666669</v>
      </c>
    </row>
    <row r="514" spans="1:48" x14ac:dyDescent="0.3">
      <c r="A514" t="s">
        <v>1317</v>
      </c>
      <c r="B514" t="s">
        <v>1318</v>
      </c>
      <c r="C514" t="s">
        <v>10294</v>
      </c>
      <c r="D514" t="s">
        <v>288</v>
      </c>
      <c r="E514">
        <v>8493.9736577599997</v>
      </c>
      <c r="F514">
        <v>715.55</v>
      </c>
      <c r="G514">
        <v>1.95202819139221</v>
      </c>
      <c r="H514">
        <f>(Table2[[#This Row],[1Y Return vs Nifty]]-AVERAGE(Table2[1Y Return vs Nifty]))/_xlfn.STDEV.P(Table2[1Y Return vs Nifty])</f>
        <v>-0.48169561228106678</v>
      </c>
      <c r="I514">
        <v>-11.2679748057009</v>
      </c>
      <c r="J514">
        <f>(Table2[[#This Row],[1M Return vs Nifty]]-AVERAGE(Table2[1M Return vs Nifty]))/_xlfn.STDEV.P(Table2[1M Return vs Nifty])</f>
        <v>-1.2881418056919358</v>
      </c>
      <c r="K514">
        <v>-22.922903391727399</v>
      </c>
      <c r="L514">
        <f>(Table2[[#This Row],[6M Return vs Nifty]]-AVERAGE(Table2[6M Return vs Nifty]))/_xlfn.STDEV.P(Table2[6M Return vs Nifty])</f>
        <v>-1.0406526429109546</v>
      </c>
      <c r="M514">
        <v>-5.0772487004114701</v>
      </c>
      <c r="N514">
        <f>(Table2[[#This Row],[1W Return vs Nifty]]-AVERAGE(Table2[1W Return vs Nifty]))/_xlfn.STDEV.P(Table2[1W Return vs Nifty])</f>
        <v>-1.0598902959097212</v>
      </c>
      <c r="O514">
        <v>760.44</v>
      </c>
      <c r="P514">
        <v>764.80139067724303</v>
      </c>
      <c r="Q514">
        <v>711.93165928153905</v>
      </c>
      <c r="R514">
        <v>33.508256515290803</v>
      </c>
      <c r="S514" s="2">
        <f>(Table2[[#This Row],[Close Price]]-Table2[[#This Row],[20D EMA]])/Table2[[#This Row],[20D EMA]]</f>
        <v>-5.9031613276524245E-2</v>
      </c>
      <c r="T514" s="2">
        <f>(Table2[[#This Row],[Close Price]]-Table2[[#This Row],[50D EMA]])/Table2[[#This Row],[50D EMA]]</f>
        <v>-6.439762175854602E-2</v>
      </c>
      <c r="U514" s="2">
        <f>(Table2[[#This Row],[Close Price]]-Table2[[#This Row],[200D EMA]])/Table2[[#This Row],[200D EMA]]</f>
        <v>5.0824270437873562E-3</v>
      </c>
      <c r="V514">
        <v>0.91713856695186602</v>
      </c>
      <c r="W514">
        <v>710.05</v>
      </c>
      <c r="X514">
        <v>734.5</v>
      </c>
      <c r="Y514">
        <v>710.05</v>
      </c>
      <c r="Z514">
        <v>739.45</v>
      </c>
      <c r="AA514">
        <v>710.05</v>
      </c>
      <c r="AB514">
        <v>836.95</v>
      </c>
      <c r="AC514" s="2">
        <f>(Table2[[#This Row],[Close Price]]/Table2[[#This Row],[Day Low]])-1</f>
        <v>7.7459333849729806E-3</v>
      </c>
      <c r="AD514" s="2">
        <f>(Table2[[#This Row],[Day High]]/Table2[[#This Row],[Close Price]])-1</f>
        <v>2.6483124868982078E-2</v>
      </c>
      <c r="AE514" s="2">
        <f>(Table2[[#This Row],[Close Price]]/Table2[[#This Row],[Current Week Low]])-1</f>
        <v>7.7459333849729806E-3</v>
      </c>
      <c r="AF514" s="2">
        <f>(Table2[[#This Row],[Current Week High]]/Table2[[#This Row],[Close Price]])-1</f>
        <v>3.3400880441618375E-2</v>
      </c>
      <c r="AG514" s="2">
        <f>(Table2[[#This Row],[Close Price]]/Table2[[#This Row],[Current Month Low]])-1</f>
        <v>7.7459333849729806E-3</v>
      </c>
      <c r="AH514" s="2">
        <f>(Table2[[#This Row],[Current Month High]]/Table2[[#This Row],[Close Price]])-1</f>
        <v>0.16965970232688155</v>
      </c>
      <c r="AI514">
        <v>28.810006288868699</v>
      </c>
      <c r="AJ514">
        <v>35.508001136255999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-0.2</v>
      </c>
      <c r="AM514" t="s">
        <v>10339</v>
      </c>
      <c r="AN514">
        <v>-10.75</v>
      </c>
      <c r="AO514" t="s">
        <v>10339</v>
      </c>
      <c r="AP514">
        <v>8.1604403469047002E-2</v>
      </c>
      <c r="AQ514">
        <f>(Table2[[#This Row],[Sharpe Ratio]]-AVERAGE(Table2[Sharpe Ratio]))/_xlfn.STDEV.P(Table2[Sharpe Ratio])</f>
        <v>0.18726836832073218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469</v>
      </c>
      <c r="AT514">
        <f>_xlfn.RANK.AVG(Table2[[#This Row],[6M Return vs Nifty Z-Score]],Table2[6M Return vs Nifty Z-Score])</f>
        <v>659</v>
      </c>
      <c r="AU514">
        <f>_xlfn.RANK.AVG(Table2[[#This Row],[Sharpe Ratio Z-Score]],Table2[Sharpe Ratio Z-Score])</f>
        <v>291</v>
      </c>
      <c r="AV514">
        <f>(Table2[[#This Row],[Rank 1Y]]+Table2[[#This Row],[Rank 6M]]+Table2[[#This Row],[Rank Sharpe]])/3</f>
        <v>473</v>
      </c>
    </row>
    <row r="515" spans="1:48" x14ac:dyDescent="0.3">
      <c r="A515" t="s">
        <v>1994</v>
      </c>
      <c r="B515" t="s">
        <v>1995</v>
      </c>
      <c r="C515" t="s">
        <v>10297</v>
      </c>
      <c r="D515" t="s">
        <v>368</v>
      </c>
      <c r="E515">
        <v>3278.3343972399998</v>
      </c>
      <c r="F515">
        <v>2318.65</v>
      </c>
      <c r="G515">
        <v>-1.86389645910947</v>
      </c>
      <c r="H515">
        <f>(Table2[[#This Row],[1Y Return vs Nifty]]-AVERAGE(Table2[1Y Return vs Nifty]))/_xlfn.STDEV.P(Table2[1Y Return vs Nifty])</f>
        <v>-0.53975571048181115</v>
      </c>
      <c r="I515">
        <v>29.0284147895789</v>
      </c>
      <c r="J515">
        <f>(Table2[[#This Row],[1M Return vs Nifty]]-AVERAGE(Table2[1M Return vs Nifty]))/_xlfn.STDEV.P(Table2[1M Return vs Nifty])</f>
        <v>2.1971357104660814</v>
      </c>
      <c r="K515">
        <v>14.1047198550155</v>
      </c>
      <c r="L515">
        <f>(Table2[[#This Row],[6M Return vs Nifty]]-AVERAGE(Table2[6M Return vs Nifty]))/_xlfn.STDEV.P(Table2[6M Return vs Nifty])</f>
        <v>0.20668087991541118</v>
      </c>
      <c r="M515">
        <v>-0.551160435420743</v>
      </c>
      <c r="N515">
        <f>(Table2[[#This Row],[1W Return vs Nifty]]-AVERAGE(Table2[1W Return vs Nifty]))/_xlfn.STDEV.P(Table2[1W Return vs Nifty])</f>
        <v>-0.10943104266022606</v>
      </c>
      <c r="O515">
        <v>2153.14</v>
      </c>
      <c r="P515">
        <v>2021.9543450497099</v>
      </c>
      <c r="Q515">
        <v>1904.1102888481701</v>
      </c>
      <c r="R515">
        <v>67.009539754320599</v>
      </c>
      <c r="S515" s="2">
        <f>(Table2[[#This Row],[Close Price]]-Table2[[#This Row],[20D EMA]])/Table2[[#This Row],[20D EMA]]</f>
        <v>7.686913066498241E-2</v>
      </c>
      <c r="T515" s="2">
        <f>(Table2[[#This Row],[Close Price]]-Table2[[#This Row],[50D EMA]])/Table2[[#This Row],[50D EMA]]</f>
        <v>0.14673706934910832</v>
      </c>
      <c r="U515" s="2">
        <f>(Table2[[#This Row],[Close Price]]-Table2[[#This Row],[200D EMA]])/Table2[[#This Row],[200D EMA]]</f>
        <v>0.21770782584373957</v>
      </c>
      <c r="V515">
        <v>3.6248976408933302</v>
      </c>
      <c r="W515">
        <v>2290</v>
      </c>
      <c r="X515">
        <v>2365.9499999999998</v>
      </c>
      <c r="Y515">
        <v>2214.1</v>
      </c>
      <c r="Z515">
        <v>2368</v>
      </c>
      <c r="AA515">
        <v>1825</v>
      </c>
      <c r="AB515">
        <v>2520</v>
      </c>
      <c r="AC515" s="2">
        <f>(Table2[[#This Row],[Close Price]]/Table2[[#This Row],[Day Low]])-1</f>
        <v>1.2510917030567725E-2</v>
      </c>
      <c r="AD515" s="2">
        <f>(Table2[[#This Row],[Day High]]/Table2[[#This Row],[Close Price]])-1</f>
        <v>2.039980160869459E-2</v>
      </c>
      <c r="AE515" s="2">
        <f>(Table2[[#This Row],[Close Price]]/Table2[[#This Row],[Current Week Low]])-1</f>
        <v>4.7220089426855294E-2</v>
      </c>
      <c r="AF515" s="2">
        <f>(Table2[[#This Row],[Current Week High]]/Table2[[#This Row],[Close Price]])-1</f>
        <v>2.1283936773553558E-2</v>
      </c>
      <c r="AG515" s="2">
        <f>(Table2[[#This Row],[Close Price]]/Table2[[#This Row],[Current Month Low]])-1</f>
        <v>0.27049315068493152</v>
      </c>
      <c r="AH515" s="2">
        <f>(Table2[[#This Row],[Current Month High]]/Table2[[#This Row],[Close Price]])-1</f>
        <v>8.6839324606991175E-2</v>
      </c>
      <c r="AI515">
        <v>8.6839324606991095</v>
      </c>
      <c r="AJ515">
        <v>51.446766819072501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0.13</v>
      </c>
      <c r="AM515" t="s">
        <v>10340</v>
      </c>
      <c r="AN515">
        <v>20.76</v>
      </c>
      <c r="AO515" t="s">
        <v>10340</v>
      </c>
      <c r="AP515">
        <v>-5.3058163874312003E-2</v>
      </c>
      <c r="AQ515">
        <f>(Table2[[#This Row],[Sharpe Ratio]]-AVERAGE(Table2[Sharpe Ratio]))/_xlfn.STDEV.P(Table2[Sharpe Ratio])</f>
        <v>-1.3545187604712412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0.40011107676821411</v>
      </c>
      <c r="AS515">
        <f>_xlfn.RANK.AVG(Table2[[#This Row],[1Y Return vs Nifty Z-Score]],Table2[1Y Return vs Nifty Z-Score])</f>
        <v>498</v>
      </c>
      <c r="AT515">
        <f>_xlfn.RANK.AVG(Table2[[#This Row],[6M Return vs Nifty Z-Score]],Table2[6M Return vs Nifty Z-Score])</f>
        <v>259</v>
      </c>
      <c r="AU515">
        <f>_xlfn.RANK.AVG(Table2[[#This Row],[Sharpe Ratio Z-Score]],Table2[Sharpe Ratio Z-Score])</f>
        <v>668</v>
      </c>
      <c r="AV515">
        <f>(Table2[[#This Row],[Rank 1Y]]+Table2[[#This Row],[Rank 6M]]+Table2[[#This Row],[Rank Sharpe]])/3</f>
        <v>475</v>
      </c>
    </row>
    <row r="516" spans="1:48" x14ac:dyDescent="0.3">
      <c r="A516" t="s">
        <v>1668</v>
      </c>
      <c r="B516" t="s">
        <v>1669</v>
      </c>
      <c r="C516" t="s">
        <v>10300</v>
      </c>
      <c r="D516" t="s">
        <v>203</v>
      </c>
      <c r="E516">
        <v>5035.9128408549996</v>
      </c>
      <c r="F516">
        <v>128.16</v>
      </c>
      <c r="G516">
        <v>-10.2533680968656</v>
      </c>
      <c r="H516">
        <f>(Table2[[#This Row],[1Y Return vs Nifty]]-AVERAGE(Table2[1Y Return vs Nifty]))/_xlfn.STDEV.P(Table2[1Y Return vs Nifty])</f>
        <v>-0.66740329049271163</v>
      </c>
      <c r="I516">
        <v>4.8905400021648303E-2</v>
      </c>
      <c r="J516">
        <f>(Table2[[#This Row],[1M Return vs Nifty]]-AVERAGE(Table2[1M Return vs Nifty]))/_xlfn.STDEV.P(Table2[1M Return vs Nifty])</f>
        <v>-0.30933282230155557</v>
      </c>
      <c r="K516">
        <v>0.40689213514473999</v>
      </c>
      <c r="L516">
        <f>(Table2[[#This Row],[6M Return vs Nifty]]-AVERAGE(Table2[6M Return vs Nifty]))/_xlfn.STDEV.P(Table2[6M Return vs Nifty])</f>
        <v>-0.25475191556918619</v>
      </c>
      <c r="M516">
        <v>-3.0049237672328499</v>
      </c>
      <c r="N516">
        <f>(Table2[[#This Row],[1W Return vs Nifty]]-AVERAGE(Table2[1W Return vs Nifty]))/_xlfn.STDEV.P(Table2[1W Return vs Nifty])</f>
        <v>-0.62471088862449964</v>
      </c>
      <c r="O516">
        <v>129.34</v>
      </c>
      <c r="P516">
        <v>129.18743157652099</v>
      </c>
      <c r="Q516">
        <v>123.859985491391</v>
      </c>
      <c r="R516">
        <v>39.848875118433199</v>
      </c>
      <c r="S516" s="2">
        <f>(Table2[[#This Row],[Close Price]]-Table2[[#This Row],[20D EMA]])/Table2[[#This Row],[20D EMA]]</f>
        <v>-9.1232410700479889E-3</v>
      </c>
      <c r="T516" s="2">
        <f>(Table2[[#This Row],[Close Price]]-Table2[[#This Row],[50D EMA]])/Table2[[#This Row],[50D EMA]]</f>
        <v>-7.9530304456314118E-3</v>
      </c>
      <c r="U516" s="2">
        <f>(Table2[[#This Row],[Close Price]]-Table2[[#This Row],[200D EMA]])/Table2[[#This Row],[200D EMA]]</f>
        <v>3.4716736737449981E-2</v>
      </c>
      <c r="V516">
        <v>0.55914651314696895</v>
      </c>
      <c r="W516">
        <v>126.48</v>
      </c>
      <c r="X516">
        <v>128.99</v>
      </c>
      <c r="Y516">
        <v>126</v>
      </c>
      <c r="Z516">
        <v>128.99</v>
      </c>
      <c r="AA516">
        <v>124.1</v>
      </c>
      <c r="AB516">
        <v>148.4</v>
      </c>
      <c r="AC516" s="2">
        <f>(Table2[[#This Row],[Close Price]]/Table2[[#This Row],[Day Low]])-1</f>
        <v>1.3282732447817747E-2</v>
      </c>
      <c r="AD516" s="2">
        <f>(Table2[[#This Row],[Day High]]/Table2[[#This Row],[Close Price]])-1</f>
        <v>6.4762796504369557E-3</v>
      </c>
      <c r="AE516" s="2">
        <f>(Table2[[#This Row],[Close Price]]/Table2[[#This Row],[Current Week Low]])-1</f>
        <v>1.7142857142857126E-2</v>
      </c>
      <c r="AF516" s="2">
        <f>(Table2[[#This Row],[Current Week High]]/Table2[[#This Row],[Close Price]])-1</f>
        <v>6.4762796504369557E-3</v>
      </c>
      <c r="AG516" s="2">
        <f>(Table2[[#This Row],[Close Price]]/Table2[[#This Row],[Current Month Low]])-1</f>
        <v>3.2715551974214385E-2</v>
      </c>
      <c r="AH516" s="2">
        <f>(Table2[[#This Row],[Current Month High]]/Table2[[#This Row],[Close Price]])-1</f>
        <v>0.15792759051186023</v>
      </c>
      <c r="AI516">
        <v>16.775905118601699</v>
      </c>
      <c r="AJ516">
        <v>25.2173913043478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-0.03</v>
      </c>
      <c r="AM516" t="s">
        <v>10339</v>
      </c>
      <c r="AN516">
        <v>-8.27</v>
      </c>
      <c r="AO516" t="s">
        <v>10339</v>
      </c>
      <c r="AP516">
        <v>2.0320351991527999E-2</v>
      </c>
      <c r="AQ516">
        <f>(Table2[[#This Row],[Sharpe Ratio]]-AVERAGE(Table2[Sharpe Ratio]))/_xlfn.STDEV.P(Table2[Sharpe Ratio])</f>
        <v>-0.51438884520426464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-2.3705877621922173</v>
      </c>
      <c r="AS516">
        <f>_xlfn.RANK.AVG(Table2[[#This Row],[1Y Return vs Nifty Z-Score]],Table2[1Y Return vs Nifty Z-Score])</f>
        <v>551</v>
      </c>
      <c r="AT516">
        <f>_xlfn.RANK.AVG(Table2[[#This Row],[6M Return vs Nifty Z-Score]],Table2[6M Return vs Nifty Z-Score])</f>
        <v>399</v>
      </c>
      <c r="AU516">
        <f>_xlfn.RANK.AVG(Table2[[#This Row],[Sharpe Ratio Z-Score]],Table2[Sharpe Ratio Z-Score])</f>
        <v>477</v>
      </c>
      <c r="AV516">
        <f>(Table2[[#This Row],[Rank 1Y]]+Table2[[#This Row],[Rank 6M]]+Table2[[#This Row],[Rank Sharpe]])/3</f>
        <v>475.66666666666669</v>
      </c>
    </row>
    <row r="517" spans="1:48" x14ac:dyDescent="0.3">
      <c r="A517" t="s">
        <v>228</v>
      </c>
      <c r="B517" t="s">
        <v>229</v>
      </c>
      <c r="C517" t="s">
        <v>10299</v>
      </c>
      <c r="D517" t="s">
        <v>51</v>
      </c>
      <c r="E517">
        <v>116025.440911695</v>
      </c>
      <c r="F517">
        <v>7062.45</v>
      </c>
      <c r="G517">
        <v>-8.2407634123222397</v>
      </c>
      <c r="H517">
        <f>(Table2[[#This Row],[1Y Return vs Nifty]]-AVERAGE(Table2[1Y Return vs Nifty]))/_xlfn.STDEV.P(Table2[1Y Return vs Nifty])</f>
        <v>-0.63678108583033621</v>
      </c>
      <c r="I517">
        <v>4.8694804385476997</v>
      </c>
      <c r="J517">
        <f>(Table2[[#This Row],[1M Return vs Nifty]]-AVERAGE(Table2[1M Return vs Nifty]))/_xlfn.STDEV.P(Table2[1M Return vs Nifty])</f>
        <v>0.10760383047230584</v>
      </c>
      <c r="K517">
        <v>-1.0762112582685699</v>
      </c>
      <c r="L517">
        <f>(Table2[[#This Row],[6M Return vs Nifty]]-AVERAGE(Table2[6M Return vs Nifty]))/_xlfn.STDEV.P(Table2[6M Return vs Nifty])</f>
        <v>-0.30471257785891842</v>
      </c>
      <c r="M517">
        <v>-2.4508776350657602</v>
      </c>
      <c r="N517">
        <f>(Table2[[#This Row],[1W Return vs Nifty]]-AVERAGE(Table2[1W Return vs Nifty]))/_xlfn.STDEV.P(Table2[1W Return vs Nifty])</f>
        <v>-0.50836356126048454</v>
      </c>
      <c r="O517">
        <v>6855.44</v>
      </c>
      <c r="P517">
        <v>6630.8370437343301</v>
      </c>
      <c r="Q517">
        <v>6117.42578910053</v>
      </c>
      <c r="R517">
        <v>59.465542543779002</v>
      </c>
      <c r="S517" s="2">
        <f>(Table2[[#This Row],[Close Price]]-Table2[[#This Row],[20D EMA]])/Table2[[#This Row],[20D EMA]]</f>
        <v>3.0196457120184879E-2</v>
      </c>
      <c r="T517" s="2">
        <f>(Table2[[#This Row],[Close Price]]-Table2[[#This Row],[50D EMA]])/Table2[[#This Row],[50D EMA]]</f>
        <v>6.5091775505705315E-2</v>
      </c>
      <c r="U517" s="2">
        <f>(Table2[[#This Row],[Close Price]]-Table2[[#This Row],[200D EMA]])/Table2[[#This Row],[200D EMA]]</f>
        <v>0.15448069882322521</v>
      </c>
      <c r="V517">
        <v>0.61899497248242397</v>
      </c>
      <c r="W517">
        <v>6965.35</v>
      </c>
      <c r="X517">
        <v>7107.45</v>
      </c>
      <c r="Y517">
        <v>6817.6</v>
      </c>
      <c r="Z517">
        <v>7107.45</v>
      </c>
      <c r="AA517">
        <v>6758.15</v>
      </c>
      <c r="AB517">
        <v>7107.45</v>
      </c>
      <c r="AC517" s="2">
        <f>(Table2[[#This Row],[Close Price]]/Table2[[#This Row],[Day Low]])-1</f>
        <v>1.39404337183342E-2</v>
      </c>
      <c r="AD517" s="2">
        <f>(Table2[[#This Row],[Day High]]/Table2[[#This Row],[Close Price]])-1</f>
        <v>6.3717265254974453E-3</v>
      </c>
      <c r="AE517" s="2">
        <f>(Table2[[#This Row],[Close Price]]/Table2[[#This Row],[Current Week Low]])-1</f>
        <v>3.5914398028631611E-2</v>
      </c>
      <c r="AF517" s="2">
        <f>(Table2[[#This Row],[Current Week High]]/Table2[[#This Row],[Close Price]])-1</f>
        <v>6.3717265254974453E-3</v>
      </c>
      <c r="AG517" s="2">
        <f>(Table2[[#This Row],[Close Price]]/Table2[[#This Row],[Current Month Low]])-1</f>
        <v>4.5027115408802665E-2</v>
      </c>
      <c r="AH517" s="2">
        <f>(Table2[[#This Row],[Current Month High]]/Table2[[#This Row],[Close Price]])-1</f>
        <v>6.3717265254974453E-3</v>
      </c>
      <c r="AI517">
        <v>0.63717265254974398</v>
      </c>
      <c r="AJ517">
        <v>35.671542872510997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0.02</v>
      </c>
      <c r="AM517" t="s">
        <v>10340</v>
      </c>
      <c r="AN517">
        <v>1.41</v>
      </c>
      <c r="AO517" t="s">
        <v>10340</v>
      </c>
      <c r="AP517">
        <v>2.1708302378671999E-2</v>
      </c>
      <c r="AQ517">
        <f>(Table2[[#This Row],[Sharpe Ratio]]-AVERAGE(Table2[Sharpe Ratio]))/_xlfn.STDEV.P(Table2[Sharpe Ratio])</f>
        <v>-0.4984978364071122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-1.8407512308845453</v>
      </c>
      <c r="AS517">
        <f>_xlfn.RANK.AVG(Table2[[#This Row],[1Y Return vs Nifty Z-Score]],Table2[1Y Return vs Nifty Z-Score])</f>
        <v>539</v>
      </c>
      <c r="AT517">
        <f>_xlfn.RANK.AVG(Table2[[#This Row],[6M Return vs Nifty Z-Score]],Table2[6M Return vs Nifty Z-Score])</f>
        <v>417</v>
      </c>
      <c r="AU517">
        <f>_xlfn.RANK.AVG(Table2[[#This Row],[Sharpe Ratio Z-Score]],Table2[Sharpe Ratio Z-Score])</f>
        <v>472</v>
      </c>
      <c r="AV517">
        <f>(Table2[[#This Row],[Rank 1Y]]+Table2[[#This Row],[Rank 6M]]+Table2[[#This Row],[Rank Sharpe]])/3</f>
        <v>476</v>
      </c>
    </row>
    <row r="518" spans="1:48" x14ac:dyDescent="0.3">
      <c r="A518" t="s">
        <v>578</v>
      </c>
      <c r="B518" t="s">
        <v>579</v>
      </c>
      <c r="C518" t="s">
        <v>6499</v>
      </c>
      <c r="D518" t="s">
        <v>80</v>
      </c>
      <c r="E518">
        <v>33243.89231024</v>
      </c>
      <c r="F518">
        <v>4300.1000000000004</v>
      </c>
      <c r="G518">
        <v>11.262813666314599</v>
      </c>
      <c r="H518">
        <f>(Table2[[#This Row],[1Y Return vs Nifty]]-AVERAGE(Table2[1Y Return vs Nifty]))/_xlfn.STDEV.P(Table2[1Y Return vs Nifty])</f>
        <v>-0.34003004796522329</v>
      </c>
      <c r="I518">
        <v>-1.2569563317312</v>
      </c>
      <c r="J518">
        <f>(Table2[[#This Row],[1M Return vs Nifty]]-AVERAGE(Table2[1M Return vs Nifty]))/_xlfn.STDEV.P(Table2[1M Return vs Nifty])</f>
        <v>-0.42227818982953125</v>
      </c>
      <c r="K518">
        <v>-11.128391292365899</v>
      </c>
      <c r="L518">
        <f>(Table2[[#This Row],[6M Return vs Nifty]]-AVERAGE(Table2[6M Return vs Nifty]))/_xlfn.STDEV.P(Table2[6M Return vs Nifty])</f>
        <v>-0.64333601718859268</v>
      </c>
      <c r="M518">
        <v>0.71106818418026096</v>
      </c>
      <c r="N518">
        <f>(Table2[[#This Row],[1W Return vs Nifty]]-AVERAGE(Table2[1W Return vs Nifty]))/_xlfn.STDEV.P(Table2[1W Return vs Nifty])</f>
        <v>0.1556315900099676</v>
      </c>
      <c r="O518">
        <v>4285.5600000000004</v>
      </c>
      <c r="P518">
        <v>4272.2328837549203</v>
      </c>
      <c r="Q518">
        <v>4022.14376170172</v>
      </c>
      <c r="R518">
        <v>54.211232454618099</v>
      </c>
      <c r="S518" s="2">
        <f>(Table2[[#This Row],[Close Price]]-Table2[[#This Row],[20D EMA]])/Table2[[#This Row],[20D EMA]]</f>
        <v>3.3927888070637122E-3</v>
      </c>
      <c r="T518" s="2">
        <f>(Table2[[#This Row],[Close Price]]-Table2[[#This Row],[50D EMA]])/Table2[[#This Row],[50D EMA]]</f>
        <v>6.5228457818964454E-3</v>
      </c>
      <c r="U518" s="2">
        <f>(Table2[[#This Row],[Close Price]]-Table2[[#This Row],[200D EMA]])/Table2[[#This Row],[200D EMA]]</f>
        <v>6.9106490162022569E-2</v>
      </c>
      <c r="V518">
        <v>0.55779177984623596</v>
      </c>
      <c r="W518">
        <v>4248.7</v>
      </c>
      <c r="X518">
        <v>4307.25</v>
      </c>
      <c r="Y518">
        <v>4217.8999999999996</v>
      </c>
      <c r="Z518">
        <v>4346.2</v>
      </c>
      <c r="AA518">
        <v>4085.5</v>
      </c>
      <c r="AB518">
        <v>4460</v>
      </c>
      <c r="AC518" s="2">
        <f>(Table2[[#This Row],[Close Price]]/Table2[[#This Row],[Day Low]])-1</f>
        <v>1.2097818156141971E-2</v>
      </c>
      <c r="AD518" s="2">
        <f>(Table2[[#This Row],[Day High]]/Table2[[#This Row],[Close Price]])-1</f>
        <v>1.6627520290224407E-3</v>
      </c>
      <c r="AE518" s="2">
        <f>(Table2[[#This Row],[Close Price]]/Table2[[#This Row],[Current Week Low]])-1</f>
        <v>1.9488370990303316E-2</v>
      </c>
      <c r="AF518" s="2">
        <f>(Table2[[#This Row],[Current Week High]]/Table2[[#This Row],[Close Price]])-1</f>
        <v>1.0720680914397152E-2</v>
      </c>
      <c r="AG518" s="2">
        <f>(Table2[[#This Row],[Close Price]]/Table2[[#This Row],[Current Month Low]])-1</f>
        <v>5.2527230449149531E-2</v>
      </c>
      <c r="AH518" s="2">
        <f>(Table2[[#This Row],[Current Month High]]/Table2[[#This Row],[Close Price]])-1</f>
        <v>3.718518173995955E-2</v>
      </c>
      <c r="AI518">
        <v>6.9730936489848796</v>
      </c>
      <c r="AJ518">
        <v>40.864494783221097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0.04</v>
      </c>
      <c r="AM518" t="s">
        <v>10340</v>
      </c>
      <c r="AN518">
        <v>0.36</v>
      </c>
      <c r="AO518" t="s">
        <v>10340</v>
      </c>
      <c r="AP518">
        <v>1.4666828921640999E-2</v>
      </c>
      <c r="AQ518">
        <f>(Table2[[#This Row],[Sharpe Ratio]]-AVERAGE(Table2[Sharpe Ratio]))/_xlfn.STDEV.P(Table2[Sharpe Ratio])</f>
        <v>-0.57911751682727841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-1.829130181800658</v>
      </c>
      <c r="AS518">
        <f>_xlfn.RANK.AVG(Table2[[#This Row],[1Y Return vs Nifty Z-Score]],Table2[1Y Return vs Nifty Z-Score])</f>
        <v>406</v>
      </c>
      <c r="AT518">
        <f>_xlfn.RANK.AVG(Table2[[#This Row],[6M Return vs Nifty Z-Score]],Table2[6M Return vs Nifty Z-Score])</f>
        <v>529</v>
      </c>
      <c r="AU518">
        <f>_xlfn.RANK.AVG(Table2[[#This Row],[Sharpe Ratio Z-Score]],Table2[Sharpe Ratio Z-Score])</f>
        <v>494</v>
      </c>
      <c r="AV518">
        <f>(Table2[[#This Row],[Rank 1Y]]+Table2[[#This Row],[Rank 6M]]+Table2[[#This Row],[Rank Sharpe]])/3</f>
        <v>476.33333333333331</v>
      </c>
    </row>
    <row r="519" spans="1:48" x14ac:dyDescent="0.3">
      <c r="A519" t="s">
        <v>1072</v>
      </c>
      <c r="B519" t="s">
        <v>1073</v>
      </c>
      <c r="C519" t="s">
        <v>10295</v>
      </c>
      <c r="D519" t="s">
        <v>24</v>
      </c>
      <c r="E519">
        <v>12206.607602354999</v>
      </c>
      <c r="F519">
        <v>111.18</v>
      </c>
      <c r="G519">
        <v>-7.9820603342787804</v>
      </c>
      <c r="H519">
        <f>(Table2[[#This Row],[1Y Return vs Nifty]]-AVERAGE(Table2[1Y Return vs Nifty]))/_xlfn.STDEV.P(Table2[1Y Return vs Nifty])</f>
        <v>-0.63284486394658823</v>
      </c>
      <c r="I519">
        <v>0.303618523279165</v>
      </c>
      <c r="J519">
        <f>(Table2[[#This Row],[1M Return vs Nifty]]-AVERAGE(Table2[1M Return vs Nifty]))/_xlfn.STDEV.P(Table2[1M Return vs Nifty])</f>
        <v>-0.2873024138586166</v>
      </c>
      <c r="K519">
        <v>-32.554688404143398</v>
      </c>
      <c r="L519">
        <f>(Table2[[#This Row],[6M Return vs Nifty]]-AVERAGE(Table2[6M Return vs Nifty]))/_xlfn.STDEV.P(Table2[6M Return vs Nifty])</f>
        <v>-1.3651144170460212</v>
      </c>
      <c r="M519">
        <v>-2.6397530197356902</v>
      </c>
      <c r="N519">
        <f>(Table2[[#This Row],[1W Return vs Nifty]]-AVERAGE(Table2[1W Return vs Nifty]))/_xlfn.STDEV.P(Table2[1W Return vs Nifty])</f>
        <v>-0.54802658737934451</v>
      </c>
      <c r="O519">
        <v>111.32</v>
      </c>
      <c r="P519">
        <v>114.44959870114501</v>
      </c>
      <c r="Q519">
        <v>116.104527888779</v>
      </c>
      <c r="R519">
        <v>49.128087386443497</v>
      </c>
      <c r="S519" s="2">
        <f>(Table2[[#This Row],[Close Price]]-Table2[[#This Row],[20D EMA]])/Table2[[#This Row],[20D EMA]]</f>
        <v>-1.2576356449873012E-3</v>
      </c>
      <c r="T519" s="2">
        <f>(Table2[[#This Row],[Close Price]]-Table2[[#This Row],[50D EMA]])/Table2[[#This Row],[50D EMA]]</f>
        <v>-2.8568022415549888E-2</v>
      </c>
      <c r="U519" s="2">
        <f>(Table2[[#This Row],[Close Price]]-Table2[[#This Row],[200D EMA]])/Table2[[#This Row],[200D EMA]]</f>
        <v>-4.2414606719699953E-2</v>
      </c>
      <c r="V519">
        <v>0.59088922072859795</v>
      </c>
      <c r="W519">
        <v>110.22</v>
      </c>
      <c r="X519">
        <v>111.96</v>
      </c>
      <c r="Y519">
        <v>109.56</v>
      </c>
      <c r="Z519">
        <v>112.25</v>
      </c>
      <c r="AA519">
        <v>107.65</v>
      </c>
      <c r="AB519">
        <v>123.7</v>
      </c>
      <c r="AC519" s="2">
        <f>(Table2[[#This Row],[Close Price]]/Table2[[#This Row],[Day Low]])-1</f>
        <v>8.709853021230396E-3</v>
      </c>
      <c r="AD519" s="2">
        <f>(Table2[[#This Row],[Day High]]/Table2[[#This Row],[Close Price]])-1</f>
        <v>7.0156502968159451E-3</v>
      </c>
      <c r="AE519" s="2">
        <f>(Table2[[#This Row],[Close Price]]/Table2[[#This Row],[Current Week Low]])-1</f>
        <v>1.4786418400876356E-2</v>
      </c>
      <c r="AF519" s="2">
        <f>(Table2[[#This Row],[Current Week High]]/Table2[[#This Row],[Close Price]])-1</f>
        <v>9.6240330994783463E-3</v>
      </c>
      <c r="AG519" s="2">
        <f>(Table2[[#This Row],[Close Price]]/Table2[[#This Row],[Current Month Low]])-1</f>
        <v>3.2791453785415703E-2</v>
      </c>
      <c r="AH519" s="2">
        <f>(Table2[[#This Row],[Current Month High]]/Table2[[#This Row],[Close Price]])-1</f>
        <v>0.11261018168735371</v>
      </c>
      <c r="AI519">
        <v>37.1649577262097</v>
      </c>
      <c r="AJ519">
        <v>34.682010902483299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-0.18</v>
      </c>
      <c r="AM519" t="s">
        <v>10339</v>
      </c>
      <c r="AN519">
        <v>-4.9400000000000004</v>
      </c>
      <c r="AO519" t="s">
        <v>10339</v>
      </c>
      <c r="AP519">
        <v>0.12150965981218199</v>
      </c>
      <c r="AQ519">
        <f>(Table2[[#This Row],[Sharpe Ratio]]-AVERAGE(Table2[Sharpe Ratio]))/_xlfn.STDEV.P(Table2[Sharpe Ratio])</f>
        <v>0.64415413705937463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538</v>
      </c>
      <c r="AT519">
        <f>_xlfn.RANK.AVG(Table2[[#This Row],[6M Return vs Nifty Z-Score]],Table2[6M Return vs Nifty Z-Score])</f>
        <v>708</v>
      </c>
      <c r="AU519">
        <f>_xlfn.RANK.AVG(Table2[[#This Row],[Sharpe Ratio Z-Score]],Table2[Sharpe Ratio Z-Score])</f>
        <v>188</v>
      </c>
      <c r="AV519">
        <f>(Table2[[#This Row],[Rank 1Y]]+Table2[[#This Row],[Rank 6M]]+Table2[[#This Row],[Rank Sharpe]])/3</f>
        <v>478</v>
      </c>
    </row>
    <row r="520" spans="1:48" x14ac:dyDescent="0.3">
      <c r="A520" t="s">
        <v>1925</v>
      </c>
      <c r="B520" t="s">
        <v>1926</v>
      </c>
      <c r="C520" t="s">
        <v>10304</v>
      </c>
      <c r="D520" t="s">
        <v>397</v>
      </c>
      <c r="E520">
        <v>3574.41741701</v>
      </c>
      <c r="F520">
        <v>496.85</v>
      </c>
      <c r="G520">
        <v>3.8226217757460401</v>
      </c>
      <c r="H520">
        <f>(Table2[[#This Row],[1Y Return vs Nifty]]-AVERAGE(Table2[1Y Return vs Nifty]))/_xlfn.STDEV.P(Table2[1Y Return vs Nifty])</f>
        <v>-0.45323413645318655</v>
      </c>
      <c r="I520">
        <v>-4.2132652376892601</v>
      </c>
      <c r="J520">
        <f>(Table2[[#This Row],[1M Return vs Nifty]]-AVERAGE(Table2[1M Return vs Nifty]))/_xlfn.STDEV.P(Table2[1M Return vs Nifty])</f>
        <v>-0.67797248562719403</v>
      </c>
      <c r="K520">
        <v>13.299124286429301</v>
      </c>
      <c r="L520">
        <f>(Table2[[#This Row],[6M Return vs Nifty]]-AVERAGE(Table2[6M Return vs Nifty]))/_xlfn.STDEV.P(Table2[6M Return vs Nifty])</f>
        <v>0.17954313056968932</v>
      </c>
      <c r="M520">
        <v>1.1160047450409001</v>
      </c>
      <c r="N520">
        <f>(Table2[[#This Row],[1W Return vs Nifty]]-AVERAGE(Table2[1W Return vs Nifty]))/_xlfn.STDEV.P(Table2[1W Return vs Nifty])</f>
        <v>0.24066654264799581</v>
      </c>
      <c r="O520">
        <v>497.66</v>
      </c>
      <c r="P520">
        <v>494.23172926558402</v>
      </c>
      <c r="Q520">
        <v>451.74357521695998</v>
      </c>
      <c r="R520">
        <v>51.032369486175497</v>
      </c>
      <c r="S520" s="2">
        <f>(Table2[[#This Row],[Close Price]]-Table2[[#This Row],[20D EMA]])/Table2[[#This Row],[20D EMA]]</f>
        <v>-1.6276172487240329E-3</v>
      </c>
      <c r="T520" s="2">
        <f>(Table2[[#This Row],[Close Price]]-Table2[[#This Row],[50D EMA]])/Table2[[#This Row],[50D EMA]]</f>
        <v>5.2976581214376614E-3</v>
      </c>
      <c r="U520" s="2">
        <f>(Table2[[#This Row],[Close Price]]-Table2[[#This Row],[200D EMA]])/Table2[[#This Row],[200D EMA]]</f>
        <v>9.9849621018686691E-2</v>
      </c>
      <c r="V520">
        <v>0.32477297915287801</v>
      </c>
      <c r="W520">
        <v>494.95</v>
      </c>
      <c r="X520">
        <v>504.95</v>
      </c>
      <c r="Y520">
        <v>472.35</v>
      </c>
      <c r="Z520">
        <v>514.85</v>
      </c>
      <c r="AA520">
        <v>470</v>
      </c>
      <c r="AB520">
        <v>524.4</v>
      </c>
      <c r="AC520" s="2">
        <f>(Table2[[#This Row],[Close Price]]/Table2[[#This Row],[Day Low]])-1</f>
        <v>3.8387715930903177E-3</v>
      </c>
      <c r="AD520" s="2">
        <f>(Table2[[#This Row],[Day High]]/Table2[[#This Row],[Close Price]])-1</f>
        <v>1.6302707054442811E-2</v>
      </c>
      <c r="AE520" s="2">
        <f>(Table2[[#This Row],[Close Price]]/Table2[[#This Row],[Current Week Low]])-1</f>
        <v>5.1868317984545387E-2</v>
      </c>
      <c r="AF520" s="2">
        <f>(Table2[[#This Row],[Current Week High]]/Table2[[#This Row],[Close Price]])-1</f>
        <v>3.6228237898762172E-2</v>
      </c>
      <c r="AG520" s="2">
        <f>(Table2[[#This Row],[Close Price]]/Table2[[#This Row],[Current Month Low]])-1</f>
        <v>5.7127659574468082E-2</v>
      </c>
      <c r="AH520" s="2">
        <f>(Table2[[#This Row],[Current Month High]]/Table2[[#This Row],[Close Price]])-1</f>
        <v>5.5449330783938766E-2</v>
      </c>
      <c r="AI520">
        <v>11.6433531246855</v>
      </c>
      <c r="AJ520">
        <v>42.752478092228102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0.08</v>
      </c>
      <c r="AM520" t="s">
        <v>10340</v>
      </c>
      <c r="AN520">
        <v>-3.44</v>
      </c>
      <c r="AO520" t="s">
        <v>10339</v>
      </c>
      <c r="AP520">
        <v>-9.412384390971E-2</v>
      </c>
      <c r="AQ520">
        <f>(Table2[[#This Row],[Sharpe Ratio]]-AVERAGE(Table2[Sharpe Ratio]))/_xlfn.STDEV.P(Table2[Sharpe Ratio])</f>
        <v>-1.8246905250732661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-2.5356874739359614</v>
      </c>
      <c r="AS520">
        <f>_xlfn.RANK.AVG(Table2[[#This Row],[1Y Return vs Nifty Z-Score]],Table2[1Y Return vs Nifty Z-Score])</f>
        <v>451</v>
      </c>
      <c r="AT520">
        <f>_xlfn.RANK.AVG(Table2[[#This Row],[6M Return vs Nifty Z-Score]],Table2[6M Return vs Nifty Z-Score])</f>
        <v>266</v>
      </c>
      <c r="AU520">
        <f>_xlfn.RANK.AVG(Table2[[#This Row],[Sharpe Ratio Z-Score]],Table2[Sharpe Ratio Z-Score])</f>
        <v>718</v>
      </c>
      <c r="AV520">
        <f>(Table2[[#This Row],[Rank 1Y]]+Table2[[#This Row],[Rank 6M]]+Table2[[#This Row],[Rank Sharpe]])/3</f>
        <v>478.33333333333331</v>
      </c>
    </row>
    <row r="521" spans="1:48" x14ac:dyDescent="0.3">
      <c r="A521" t="s">
        <v>168</v>
      </c>
      <c r="B521" t="s">
        <v>169</v>
      </c>
      <c r="C521" t="s">
        <v>10308</v>
      </c>
      <c r="D521" t="s">
        <v>170</v>
      </c>
      <c r="E521">
        <v>155962.51106429999</v>
      </c>
      <c r="F521">
        <v>3057.75</v>
      </c>
      <c r="G521">
        <v>-4.7618819185624197</v>
      </c>
      <c r="H521">
        <f>(Table2[[#This Row],[1Y Return vs Nifty]]-AVERAGE(Table2[1Y Return vs Nifty]))/_xlfn.STDEV.P(Table2[1Y Return vs Nifty])</f>
        <v>-0.58384917032988415</v>
      </c>
      <c r="I521">
        <v>-3.6779922424309301</v>
      </c>
      <c r="J521">
        <f>(Table2[[#This Row],[1M Return vs Nifty]]-AVERAGE(Table2[1M Return vs Nifty]))/_xlfn.STDEV.P(Table2[1M Return vs Nifty])</f>
        <v>-0.63167615600269234</v>
      </c>
      <c r="K521">
        <v>-0.27040709257637502</v>
      </c>
      <c r="L521">
        <f>(Table2[[#This Row],[6M Return vs Nifty]]-AVERAGE(Table2[6M Return vs Nifty]))/_xlfn.STDEV.P(Table2[6M Return vs Nifty])</f>
        <v>-0.2775678015927448</v>
      </c>
      <c r="M521">
        <v>-2.5864974223359201</v>
      </c>
      <c r="N521">
        <f>(Table2[[#This Row],[1W Return vs Nifty]]-AVERAGE(Table2[1W Return vs Nifty]))/_xlfn.STDEV.P(Table2[1W Return vs Nifty])</f>
        <v>-0.5368431388090934</v>
      </c>
      <c r="O521">
        <v>3092.79</v>
      </c>
      <c r="P521">
        <v>3091.5413794506599</v>
      </c>
      <c r="Q521">
        <v>2901.1107037463598</v>
      </c>
      <c r="R521">
        <v>43.963817831573003</v>
      </c>
      <c r="S521" s="2">
        <f>(Table2[[#This Row],[Close Price]]-Table2[[#This Row],[20D EMA]])/Table2[[#This Row],[20D EMA]]</f>
        <v>-1.1329576207889951E-2</v>
      </c>
      <c r="T521" s="2">
        <f>(Table2[[#This Row],[Close Price]]-Table2[[#This Row],[50D EMA]])/Table2[[#This Row],[50D EMA]]</f>
        <v>-1.0930269177462634E-2</v>
      </c>
      <c r="U521" s="2">
        <f>(Table2[[#This Row],[Close Price]]-Table2[[#This Row],[200D EMA]])/Table2[[#This Row],[200D EMA]]</f>
        <v>5.3992871092910531E-2</v>
      </c>
      <c r="V521">
        <v>1.0418159373803999</v>
      </c>
      <c r="W521">
        <v>3043.5</v>
      </c>
      <c r="X521">
        <v>3085</v>
      </c>
      <c r="Y521">
        <v>3043.5</v>
      </c>
      <c r="Z521">
        <v>3088.6</v>
      </c>
      <c r="AA521">
        <v>2999.45</v>
      </c>
      <c r="AB521">
        <v>3278.95</v>
      </c>
      <c r="AC521" s="2">
        <f>(Table2[[#This Row],[Close Price]]/Table2[[#This Row],[Day Low]])-1</f>
        <v>4.6821094135041097E-3</v>
      </c>
      <c r="AD521" s="2">
        <f>(Table2[[#This Row],[Day High]]/Table2[[#This Row],[Close Price]])-1</f>
        <v>8.9117815387131927E-3</v>
      </c>
      <c r="AE521" s="2">
        <f>(Table2[[#This Row],[Close Price]]/Table2[[#This Row],[Current Week Low]])-1</f>
        <v>4.6821094135041097E-3</v>
      </c>
      <c r="AF521" s="2">
        <f>(Table2[[#This Row],[Current Week High]]/Table2[[#This Row],[Close Price]])-1</f>
        <v>1.0089117815387016E-2</v>
      </c>
      <c r="AG521" s="2">
        <f>(Table2[[#This Row],[Close Price]]/Table2[[#This Row],[Current Month Low]])-1</f>
        <v>1.9436896764406963E-2</v>
      </c>
      <c r="AH521" s="2">
        <f>(Table2[[#This Row],[Current Month High]]/Table2[[#This Row],[Close Price]])-1</f>
        <v>7.2340773444526052E-2</v>
      </c>
      <c r="AI521">
        <v>7.2340773444525999</v>
      </c>
      <c r="AJ521">
        <v>33.377679876120403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-0.03</v>
      </c>
      <c r="AM521" t="s">
        <v>10339</v>
      </c>
      <c r="AN521">
        <v>-2.4300000000000002</v>
      </c>
      <c r="AO521" t="s">
        <v>10339</v>
      </c>
      <c r="AP521">
        <v>2.3780416812609999E-3</v>
      </c>
      <c r="AQ521">
        <f>(Table2[[#This Row],[Sharpe Ratio]]-AVERAGE(Table2[Sharpe Ratio]))/_xlfn.STDEV.P(Table2[Sharpe Ratio])</f>
        <v>-0.71981507197912054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-2.7497513387135353</v>
      </c>
      <c r="AS521">
        <f>_xlfn.RANK.AVG(Table2[[#This Row],[1Y Return vs Nifty Z-Score]],Table2[1Y Return vs Nifty Z-Score])</f>
        <v>513</v>
      </c>
      <c r="AT521">
        <f>_xlfn.RANK.AVG(Table2[[#This Row],[6M Return vs Nifty Z-Score]],Table2[6M Return vs Nifty Z-Score])</f>
        <v>409</v>
      </c>
      <c r="AU521">
        <f>_xlfn.RANK.AVG(Table2[[#This Row],[Sharpe Ratio Z-Score]],Table2[Sharpe Ratio Z-Score])</f>
        <v>515</v>
      </c>
      <c r="AV521">
        <f>(Table2[[#This Row],[Rank 1Y]]+Table2[[#This Row],[Rank 6M]]+Table2[[#This Row],[Rank Sharpe]])/3</f>
        <v>479</v>
      </c>
    </row>
    <row r="522" spans="1:48" x14ac:dyDescent="0.3">
      <c r="A522" t="s">
        <v>1826</v>
      </c>
      <c r="B522" t="s">
        <v>1827</v>
      </c>
      <c r="C522" t="s">
        <v>10312</v>
      </c>
      <c r="D522" t="s">
        <v>715</v>
      </c>
      <c r="E522">
        <v>4044.1746368399999</v>
      </c>
      <c r="F522">
        <v>612.70000000000005</v>
      </c>
      <c r="G522">
        <v>-20.090728671084999</v>
      </c>
      <c r="H522">
        <f>(Table2[[#This Row],[1Y Return vs Nifty]]-AVERAGE(Table2[1Y Return vs Nifty]))/_xlfn.STDEV.P(Table2[1Y Return vs Nifty])</f>
        <v>-0.81708080598039812</v>
      </c>
      <c r="I522">
        <v>-7.4160269400929497</v>
      </c>
      <c r="J522">
        <f>(Table2[[#This Row],[1M Return vs Nifty]]-AVERAGE(Table2[1M Return vs Nifty]))/_xlfn.STDEV.P(Table2[1M Return vs Nifty])</f>
        <v>-0.9549827454323826</v>
      </c>
      <c r="K522">
        <v>-17.685303339636398</v>
      </c>
      <c r="L522">
        <f>(Table2[[#This Row],[6M Return vs Nifty]]-AVERAGE(Table2[6M Return vs Nifty]))/_xlfn.STDEV.P(Table2[6M Return vs Nifty])</f>
        <v>-0.86421587621394813</v>
      </c>
      <c r="M522">
        <v>3.43130666899757</v>
      </c>
      <c r="N522">
        <f>(Table2[[#This Row],[1W Return vs Nifty]]-AVERAGE(Table2[1W Return vs Nifty]))/_xlfn.STDEV.P(Table2[1W Return vs Nifty])</f>
        <v>0.72687008284684884</v>
      </c>
      <c r="O522">
        <v>611.04999999999995</v>
      </c>
      <c r="P522">
        <v>629.96447952944095</v>
      </c>
      <c r="Q522">
        <v>638.30897122688896</v>
      </c>
      <c r="R522">
        <v>58.054698417357201</v>
      </c>
      <c r="S522" s="2">
        <f>(Table2[[#This Row],[Close Price]]-Table2[[#This Row],[20D EMA]])/Table2[[#This Row],[20D EMA]]</f>
        <v>2.7002700270028494E-3</v>
      </c>
      <c r="T522" s="2">
        <f>(Table2[[#This Row],[Close Price]]-Table2[[#This Row],[50D EMA]])/Table2[[#This Row],[50D EMA]]</f>
        <v>-2.7405480928602202E-2</v>
      </c>
      <c r="U522" s="2">
        <f>(Table2[[#This Row],[Close Price]]-Table2[[#This Row],[200D EMA]])/Table2[[#This Row],[200D EMA]]</f>
        <v>-4.0120023971566776E-2</v>
      </c>
      <c r="V522">
        <v>0.45225329721421798</v>
      </c>
      <c r="W522">
        <v>609.75</v>
      </c>
      <c r="X522">
        <v>616.9</v>
      </c>
      <c r="Y522">
        <v>591</v>
      </c>
      <c r="Z522">
        <v>617</v>
      </c>
      <c r="AA522">
        <v>570.15</v>
      </c>
      <c r="AB522">
        <v>636.4</v>
      </c>
      <c r="AC522" s="2">
        <f>(Table2[[#This Row],[Close Price]]/Table2[[#This Row],[Day Low]])-1</f>
        <v>4.8380483804839614E-3</v>
      </c>
      <c r="AD522" s="2">
        <f>(Table2[[#This Row],[Day High]]/Table2[[#This Row],[Close Price]])-1</f>
        <v>6.8549045209727044E-3</v>
      </c>
      <c r="AE522" s="2">
        <f>(Table2[[#This Row],[Close Price]]/Table2[[#This Row],[Current Week Low]])-1</f>
        <v>3.6717428087986503E-2</v>
      </c>
      <c r="AF522" s="2">
        <f>(Table2[[#This Row],[Current Week High]]/Table2[[#This Row],[Close Price]])-1</f>
        <v>7.0181165333766948E-3</v>
      </c>
      <c r="AG522" s="2">
        <f>(Table2[[#This Row],[Close Price]]/Table2[[#This Row],[Current Month Low]])-1</f>
        <v>7.4629483469262681E-2</v>
      </c>
      <c r="AH522" s="2">
        <f>(Table2[[#This Row],[Current Month High]]/Table2[[#This Row],[Close Price]])-1</f>
        <v>3.8681246939774594E-2</v>
      </c>
      <c r="AI522">
        <v>33.017790109351999</v>
      </c>
      <c r="AJ522">
        <v>11.076867295141399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-0.09</v>
      </c>
      <c r="AM522" t="s">
        <v>10339</v>
      </c>
      <c r="AN522">
        <v>-2.86</v>
      </c>
      <c r="AO522" t="s">
        <v>10339</v>
      </c>
      <c r="AP522">
        <v>0.10632064995029</v>
      </c>
      <c r="AQ522">
        <f>(Table2[[#This Row],[Sharpe Ratio]]-AVERAGE(Table2[Sharpe Ratio]))/_xlfn.STDEV.P(Table2[Sharpe Ratio])</f>
        <v>0.47025117080708068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608</v>
      </c>
      <c r="AT522">
        <f>_xlfn.RANK.AVG(Table2[[#This Row],[6M Return vs Nifty Z-Score]],Table2[6M Return vs Nifty Z-Score])</f>
        <v>607</v>
      </c>
      <c r="AU522">
        <f>_xlfn.RANK.AVG(Table2[[#This Row],[Sharpe Ratio Z-Score]],Table2[Sharpe Ratio Z-Score])</f>
        <v>223</v>
      </c>
      <c r="AV522">
        <f>(Table2[[#This Row],[Rank 1Y]]+Table2[[#This Row],[Rank 6M]]+Table2[[#This Row],[Rank Sharpe]])/3</f>
        <v>479.33333333333331</v>
      </c>
    </row>
    <row r="523" spans="1:48" x14ac:dyDescent="0.3">
      <c r="A523" t="s">
        <v>1257</v>
      </c>
      <c r="B523" t="s">
        <v>1258</v>
      </c>
      <c r="C523" t="s">
        <v>10307</v>
      </c>
      <c r="D523" t="s">
        <v>139</v>
      </c>
      <c r="E523">
        <v>9024.72903314</v>
      </c>
      <c r="F523">
        <v>577.79999999999995</v>
      </c>
      <c r="G523">
        <v>-14.5071588087807</v>
      </c>
      <c r="H523">
        <f>(Table2[[#This Row],[1Y Return vs Nifty]]-AVERAGE(Table2[1Y Return vs Nifty]))/_xlfn.STDEV.P(Table2[1Y Return vs Nifty])</f>
        <v>-0.73212561314830582</v>
      </c>
      <c r="I523">
        <v>-3.6592751462284299</v>
      </c>
      <c r="J523">
        <f>(Table2[[#This Row],[1M Return vs Nifty]]-AVERAGE(Table2[1M Return vs Nifty]))/_xlfn.STDEV.P(Table2[1M Return vs Nifty])</f>
        <v>-0.63005729448141146</v>
      </c>
      <c r="K523">
        <v>-16.1310106842202</v>
      </c>
      <c r="L523">
        <f>(Table2[[#This Row],[6M Return vs Nifty]]-AVERAGE(Table2[6M Return vs Nifty]))/_xlfn.STDEV.P(Table2[6M Return vs Nifty])</f>
        <v>-0.81185709205801471</v>
      </c>
      <c r="M523">
        <v>-0.33322712994558401</v>
      </c>
      <c r="N523">
        <f>(Table2[[#This Row],[1W Return vs Nifty]]-AVERAGE(Table2[1W Return vs Nifty]))/_xlfn.STDEV.P(Table2[1W Return vs Nifty])</f>
        <v>-6.3665976967116331E-2</v>
      </c>
      <c r="O523">
        <v>586.37</v>
      </c>
      <c r="P523">
        <v>594.92546665247903</v>
      </c>
      <c r="Q523">
        <v>574.65695755746106</v>
      </c>
      <c r="R523">
        <v>48.392820805460403</v>
      </c>
      <c r="S523" s="2">
        <f>(Table2[[#This Row],[Close Price]]-Table2[[#This Row],[20D EMA]])/Table2[[#This Row],[20D EMA]]</f>
        <v>-1.461534525981897E-2</v>
      </c>
      <c r="T523" s="2">
        <f>(Table2[[#This Row],[Close Price]]-Table2[[#This Row],[50D EMA]])/Table2[[#This Row],[50D EMA]]</f>
        <v>-2.8785902793572595E-2</v>
      </c>
      <c r="U523" s="2">
        <f>(Table2[[#This Row],[Close Price]]-Table2[[#This Row],[200D EMA]])/Table2[[#This Row],[200D EMA]]</f>
        <v>5.4694238035473894E-3</v>
      </c>
      <c r="V523">
        <v>0.71302907024619899</v>
      </c>
      <c r="W523">
        <v>576.04999999999995</v>
      </c>
      <c r="X523">
        <v>583.85</v>
      </c>
      <c r="Y523">
        <v>576.04999999999995</v>
      </c>
      <c r="Z523">
        <v>593.6</v>
      </c>
      <c r="AA523">
        <v>547</v>
      </c>
      <c r="AB523">
        <v>616</v>
      </c>
      <c r="AC523" s="2">
        <f>(Table2[[#This Row],[Close Price]]/Table2[[#This Row],[Day Low]])-1</f>
        <v>3.0379307351793283E-3</v>
      </c>
      <c r="AD523" s="2">
        <f>(Table2[[#This Row],[Day High]]/Table2[[#This Row],[Close Price]])-1</f>
        <v>1.0470751124956879E-2</v>
      </c>
      <c r="AE523" s="2">
        <f>(Table2[[#This Row],[Close Price]]/Table2[[#This Row],[Current Week Low]])-1</f>
        <v>3.0379307351793283E-3</v>
      </c>
      <c r="AF523" s="2">
        <f>(Table2[[#This Row],[Current Week High]]/Table2[[#This Row],[Close Price]])-1</f>
        <v>2.7345102111457464E-2</v>
      </c>
      <c r="AG523" s="2">
        <f>(Table2[[#This Row],[Close Price]]/Table2[[#This Row],[Current Month Low]])-1</f>
        <v>5.6307129798903066E-2</v>
      </c>
      <c r="AH523" s="2">
        <f>(Table2[[#This Row],[Current Month High]]/Table2[[#This Row],[Close Price]])-1</f>
        <v>6.6112841813776413E-2</v>
      </c>
      <c r="AI523">
        <v>17.480096919349201</v>
      </c>
      <c r="AJ523">
        <v>21.642105263157799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-0.02</v>
      </c>
      <c r="AM523" t="s">
        <v>10339</v>
      </c>
      <c r="AN523">
        <v>-3.54</v>
      </c>
      <c r="AO523" t="s">
        <v>10339</v>
      </c>
      <c r="AP523">
        <v>9.3010921380868999E-2</v>
      </c>
      <c r="AQ523">
        <f>(Table2[[#This Row],[Sharpe Ratio]]-AVERAGE(Table2[Sharpe Ratio]))/_xlfn.STDEV.P(Table2[Sharpe Ratio])</f>
        <v>0.31786459003051787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586</v>
      </c>
      <c r="AT523">
        <f>_xlfn.RANK.AVG(Table2[[#This Row],[6M Return vs Nifty Z-Score]],Table2[6M Return vs Nifty Z-Score])</f>
        <v>593</v>
      </c>
      <c r="AU523">
        <f>_xlfn.RANK.AVG(Table2[[#This Row],[Sharpe Ratio Z-Score]],Table2[Sharpe Ratio Z-Score])</f>
        <v>261</v>
      </c>
      <c r="AV523">
        <f>(Table2[[#This Row],[Rank 1Y]]+Table2[[#This Row],[Rank 6M]]+Table2[[#This Row],[Rank Sharpe]])/3</f>
        <v>480</v>
      </c>
    </row>
    <row r="524" spans="1:48" x14ac:dyDescent="0.3">
      <c r="A524" t="s">
        <v>93</v>
      </c>
      <c r="B524" t="s">
        <v>94</v>
      </c>
      <c r="C524" t="s">
        <v>10306</v>
      </c>
      <c r="D524" t="s">
        <v>95</v>
      </c>
      <c r="E524">
        <v>308245.02148439997</v>
      </c>
      <c r="F524">
        <v>3560.4</v>
      </c>
      <c r="G524">
        <v>-12.062337318244399</v>
      </c>
      <c r="H524">
        <f>(Table2[[#This Row],[1Y Return vs Nifty]]-AVERAGE(Table2[1Y Return vs Nifty]))/_xlfn.STDEV.P(Table2[1Y Return vs Nifty])</f>
        <v>-0.69492713864353117</v>
      </c>
      <c r="I524">
        <v>6.1769340024183803</v>
      </c>
      <c r="J524">
        <f>(Table2[[#This Row],[1M Return vs Nifty]]-AVERAGE(Table2[1M Return vs Nifty]))/_xlfn.STDEV.P(Table2[1M Return vs Nifty])</f>
        <v>0.22068687725009775</v>
      </c>
      <c r="K524">
        <v>-14.934987696353801</v>
      </c>
      <c r="L524">
        <f>(Table2[[#This Row],[6M Return vs Nifty]]-AVERAGE(Table2[6M Return vs Nifty]))/_xlfn.STDEV.P(Table2[6M Return vs Nifty])</f>
        <v>-0.77156718317308681</v>
      </c>
      <c r="M524">
        <v>-2.97322920413782E-2</v>
      </c>
      <c r="N524">
        <f>(Table2[[#This Row],[1W Return vs Nifty]]-AVERAGE(Table2[1W Return vs Nifty]))/_xlfn.STDEV.P(Table2[1W Return vs Nifty])</f>
        <v>6.6646020097773867E-5</v>
      </c>
      <c r="O524">
        <v>3408.53</v>
      </c>
      <c r="P524">
        <v>3394.7133041376201</v>
      </c>
      <c r="Q524">
        <v>3392.6131058599299</v>
      </c>
      <c r="R524">
        <v>67.916788026022203</v>
      </c>
      <c r="S524" s="2">
        <f>(Table2[[#This Row],[Close Price]]-Table2[[#This Row],[20D EMA]])/Table2[[#This Row],[20D EMA]]</f>
        <v>4.4555864258199247E-2</v>
      </c>
      <c r="T524" s="2">
        <f>(Table2[[#This Row],[Close Price]]-Table2[[#This Row],[50D EMA]])/Table2[[#This Row],[50D EMA]]</f>
        <v>4.8807272078155779E-2</v>
      </c>
      <c r="U524" s="2">
        <f>(Table2[[#This Row],[Close Price]]-Table2[[#This Row],[200D EMA]])/Table2[[#This Row],[200D EMA]]</f>
        <v>4.9456536570662415E-2</v>
      </c>
      <c r="V524">
        <v>0.73811605436695904</v>
      </c>
      <c r="W524">
        <v>3454.55</v>
      </c>
      <c r="X524">
        <v>3582</v>
      </c>
      <c r="Y524">
        <v>3436.2</v>
      </c>
      <c r="Z524">
        <v>3582</v>
      </c>
      <c r="AA524">
        <v>3283.9</v>
      </c>
      <c r="AB524">
        <v>3582</v>
      </c>
      <c r="AC524" s="2">
        <f>(Table2[[#This Row],[Close Price]]/Table2[[#This Row],[Day Low]])-1</f>
        <v>3.0640749156908953E-2</v>
      </c>
      <c r="AD524" s="2">
        <f>(Table2[[#This Row],[Day High]]/Table2[[#This Row],[Close Price]])-1</f>
        <v>6.0667340748230547E-3</v>
      </c>
      <c r="AE524" s="2">
        <f>(Table2[[#This Row],[Close Price]]/Table2[[#This Row],[Current Week Low]])-1</f>
        <v>3.6144578313253017E-2</v>
      </c>
      <c r="AF524" s="2">
        <f>(Table2[[#This Row],[Current Week High]]/Table2[[#This Row],[Close Price]])-1</f>
        <v>6.0667340748230547E-3</v>
      </c>
      <c r="AG524" s="2">
        <f>(Table2[[#This Row],[Close Price]]/Table2[[#This Row],[Current Month Low]])-1</f>
        <v>8.419866622004335E-2</v>
      </c>
      <c r="AH524" s="2">
        <f>(Table2[[#This Row],[Current Month High]]/Table2[[#This Row],[Close Price]])-1</f>
        <v>6.0667340748230547E-3</v>
      </c>
      <c r="AI524">
        <v>9.1717222783956807</v>
      </c>
      <c r="AJ524">
        <v>17.2128853846027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-0.03</v>
      </c>
      <c r="AM524" t="s">
        <v>10339</v>
      </c>
      <c r="AN524">
        <v>2.83</v>
      </c>
      <c r="AO524" t="s">
        <v>10340</v>
      </c>
      <c r="AP524">
        <v>8.1302275034125002E-2</v>
      </c>
      <c r="AQ524">
        <f>(Table2[[#This Row],[Sharpe Ratio]]-AVERAGE(Table2[Sharpe Ratio]))/_xlfn.STDEV.P(Table2[Sharpe Ratio])</f>
        <v>0.18380922045659656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-1.061931578089826</v>
      </c>
      <c r="AS524">
        <f>_xlfn.RANK.AVG(Table2[[#This Row],[1Y Return vs Nifty Z-Score]],Table2[1Y Return vs Nifty Z-Score])</f>
        <v>571</v>
      </c>
      <c r="AT524">
        <f>_xlfn.RANK.AVG(Table2[[#This Row],[6M Return vs Nifty Z-Score]],Table2[6M Return vs Nifty Z-Score])</f>
        <v>579</v>
      </c>
      <c r="AU524">
        <f>_xlfn.RANK.AVG(Table2[[#This Row],[Sharpe Ratio Z-Score]],Table2[Sharpe Ratio Z-Score])</f>
        <v>292</v>
      </c>
      <c r="AV524">
        <f>(Table2[[#This Row],[Rank 1Y]]+Table2[[#This Row],[Rank 6M]]+Table2[[#This Row],[Rank Sharpe]])/3</f>
        <v>480.66666666666669</v>
      </c>
    </row>
    <row r="525" spans="1:48" x14ac:dyDescent="0.3">
      <c r="A525" t="s">
        <v>596</v>
      </c>
      <c r="B525" t="s">
        <v>597</v>
      </c>
      <c r="C525" t="s">
        <v>10300</v>
      </c>
      <c r="D525" t="s">
        <v>492</v>
      </c>
      <c r="E525">
        <v>31818.713786603999</v>
      </c>
      <c r="F525">
        <v>72.27</v>
      </c>
      <c r="G525">
        <v>-6.6683025307214399</v>
      </c>
      <c r="H525">
        <f>(Table2[[#This Row],[1Y Return vs Nifty]]-AVERAGE(Table2[1Y Return vs Nifty]))/_xlfn.STDEV.P(Table2[1Y Return vs Nifty])</f>
        <v>-0.61285576194047153</v>
      </c>
      <c r="I525">
        <v>-1.77495301998315</v>
      </c>
      <c r="J525">
        <f>(Table2[[#This Row],[1M Return vs Nifty]]-AVERAGE(Table2[1M Return vs Nifty]))/_xlfn.STDEV.P(Table2[1M Return vs Nifty])</f>
        <v>-0.46708027331991697</v>
      </c>
      <c r="K525">
        <v>-8.9941312117238308</v>
      </c>
      <c r="L525">
        <f>(Table2[[#This Row],[6M Return vs Nifty]]-AVERAGE(Table2[6M Return vs Nifty]))/_xlfn.STDEV.P(Table2[6M Return vs Nifty])</f>
        <v>-0.57144012132524891</v>
      </c>
      <c r="M525">
        <v>0.48467953503158201</v>
      </c>
      <c r="N525">
        <f>(Table2[[#This Row],[1W Return vs Nifty]]-AVERAGE(Table2[1W Return vs Nifty]))/_xlfn.STDEV.P(Table2[1W Return vs Nifty])</f>
        <v>0.10809093816754133</v>
      </c>
      <c r="O525">
        <v>71.92</v>
      </c>
      <c r="P525">
        <v>71.956999398347904</v>
      </c>
      <c r="Q525">
        <v>67.979198476527799</v>
      </c>
      <c r="R525">
        <v>53.324910355592799</v>
      </c>
      <c r="S525" s="2">
        <f>(Table2[[#This Row],[Close Price]]-Table2[[#This Row],[20D EMA]])/Table2[[#This Row],[20D EMA]]</f>
        <v>4.8665183537262837E-3</v>
      </c>
      <c r="T525" s="2">
        <f>(Table2[[#This Row],[Close Price]]-Table2[[#This Row],[50D EMA]])/Table2[[#This Row],[50D EMA]]</f>
        <v>4.3498284290503456E-3</v>
      </c>
      <c r="U525" s="2">
        <f>(Table2[[#This Row],[Close Price]]-Table2[[#This Row],[200D EMA]])/Table2[[#This Row],[200D EMA]]</f>
        <v>6.3119330907582663E-2</v>
      </c>
      <c r="V525">
        <v>0.58897890075922799</v>
      </c>
      <c r="W525">
        <v>71.58</v>
      </c>
      <c r="X525">
        <v>72.510000000000005</v>
      </c>
      <c r="Y525">
        <v>70.599999999999994</v>
      </c>
      <c r="Z525">
        <v>72.75</v>
      </c>
      <c r="AA525">
        <v>68.099999999999994</v>
      </c>
      <c r="AB525">
        <v>74.45</v>
      </c>
      <c r="AC525" s="2">
        <f>(Table2[[#This Row],[Close Price]]/Table2[[#This Row],[Day Low]])-1</f>
        <v>9.6395641240569763E-3</v>
      </c>
      <c r="AD525" s="2">
        <f>(Table2[[#This Row],[Day High]]/Table2[[#This Row],[Close Price]])-1</f>
        <v>3.3208800332089616E-3</v>
      </c>
      <c r="AE525" s="2">
        <f>(Table2[[#This Row],[Close Price]]/Table2[[#This Row],[Current Week Low]])-1</f>
        <v>2.3654390934844116E-2</v>
      </c>
      <c r="AF525" s="2">
        <f>(Table2[[#This Row],[Current Week High]]/Table2[[#This Row],[Close Price]])-1</f>
        <v>6.6417600664177012E-3</v>
      </c>
      <c r="AG525" s="2">
        <f>(Table2[[#This Row],[Close Price]]/Table2[[#This Row],[Current Month Low]])-1</f>
        <v>6.1233480176211552E-2</v>
      </c>
      <c r="AH525" s="2">
        <f>(Table2[[#This Row],[Current Month High]]/Table2[[#This Row],[Close Price]])-1</f>
        <v>3.0164660301646773E-2</v>
      </c>
      <c r="AI525">
        <v>10.696001106960001</v>
      </c>
      <c r="AJ525">
        <v>24.9265341400172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0.12</v>
      </c>
      <c r="AM525" t="s">
        <v>10340</v>
      </c>
      <c r="AN525">
        <v>-1.03</v>
      </c>
      <c r="AO525" t="s">
        <v>10339</v>
      </c>
      <c r="AP525">
        <v>4.6652226768159999E-2</v>
      </c>
      <c r="AQ525">
        <f>(Table2[[#This Row],[Sharpe Ratio]]-AVERAGE(Table2[Sharpe Ratio]))/_xlfn.STDEV.P(Table2[Sharpe Ratio])</f>
        <v>-0.21290828970544387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530</v>
      </c>
      <c r="AT525">
        <f>_xlfn.RANK.AVG(Table2[[#This Row],[6M Return vs Nifty Z-Score]],Table2[6M Return vs Nifty Z-Score])</f>
        <v>511</v>
      </c>
      <c r="AU525">
        <f>_xlfn.RANK.AVG(Table2[[#This Row],[Sharpe Ratio Z-Score]],Table2[Sharpe Ratio Z-Score])</f>
        <v>401</v>
      </c>
      <c r="AV525">
        <f>(Table2[[#This Row],[Rank 1Y]]+Table2[[#This Row],[Rank 6M]]+Table2[[#This Row],[Rank Sharpe]])/3</f>
        <v>480.66666666666669</v>
      </c>
    </row>
    <row r="526" spans="1:48" x14ac:dyDescent="0.3">
      <c r="A526" t="s">
        <v>506</v>
      </c>
      <c r="B526" t="s">
        <v>507</v>
      </c>
      <c r="C526" t="s">
        <v>10300</v>
      </c>
      <c r="D526" t="s">
        <v>203</v>
      </c>
      <c r="E526">
        <v>41029.614840720002</v>
      </c>
      <c r="F526">
        <v>681.95</v>
      </c>
      <c r="G526">
        <v>-12.3148803172679</v>
      </c>
      <c r="H526">
        <f>(Table2[[#This Row],[1Y Return vs Nifty]]-AVERAGE(Table2[1Y Return vs Nifty]))/_xlfn.STDEV.P(Table2[1Y Return vs Nifty])</f>
        <v>-0.69876963362604794</v>
      </c>
      <c r="I526">
        <v>0.87338193688767396</v>
      </c>
      <c r="J526">
        <f>(Table2[[#This Row],[1M Return vs Nifty]]-AVERAGE(Table2[1M Return vs Nifty]))/_xlfn.STDEV.P(Table2[1M Return vs Nifty])</f>
        <v>-0.23802297133476863</v>
      </c>
      <c r="K526">
        <v>-0.93564306131376496</v>
      </c>
      <c r="L526">
        <f>(Table2[[#This Row],[6M Return vs Nifty]]-AVERAGE(Table2[6M Return vs Nifty]))/_xlfn.STDEV.P(Table2[6M Return vs Nifty])</f>
        <v>-0.29997731783057163</v>
      </c>
      <c r="M526">
        <v>2.17508180064242</v>
      </c>
      <c r="N526">
        <f>(Table2[[#This Row],[1W Return vs Nifty]]-AVERAGE(Table2[1W Return vs Nifty]))/_xlfn.STDEV.P(Table2[1W Return vs Nifty])</f>
        <v>0.46306821236062939</v>
      </c>
      <c r="O526">
        <v>677.38</v>
      </c>
      <c r="P526">
        <v>671.26463745475098</v>
      </c>
      <c r="Q526">
        <v>633.93899073981595</v>
      </c>
      <c r="R526">
        <v>64.892835281726306</v>
      </c>
      <c r="S526" s="2">
        <f>(Table2[[#This Row],[Close Price]]-Table2[[#This Row],[20D EMA]])/Table2[[#This Row],[20D EMA]]</f>
        <v>6.7465824205025981E-3</v>
      </c>
      <c r="T526" s="2">
        <f>(Table2[[#This Row],[Close Price]]-Table2[[#This Row],[50D EMA]])/Table2[[#This Row],[50D EMA]]</f>
        <v>1.5918256301665153E-2</v>
      </c>
      <c r="U526" s="2">
        <f>(Table2[[#This Row],[Close Price]]-Table2[[#This Row],[200D EMA]])/Table2[[#This Row],[200D EMA]]</f>
        <v>7.5734431801007474E-2</v>
      </c>
      <c r="V526">
        <v>0.72953516509016902</v>
      </c>
      <c r="W526">
        <v>680.2</v>
      </c>
      <c r="X526">
        <v>701.75</v>
      </c>
      <c r="Y526">
        <v>679</v>
      </c>
      <c r="Z526">
        <v>702.2</v>
      </c>
      <c r="AA526">
        <v>643.75</v>
      </c>
      <c r="AB526">
        <v>702.2</v>
      </c>
      <c r="AC526" s="2">
        <f>(Table2[[#This Row],[Close Price]]/Table2[[#This Row],[Day Low]])-1</f>
        <v>2.5727727139077672E-3</v>
      </c>
      <c r="AD526" s="2">
        <f>(Table2[[#This Row],[Day High]]/Table2[[#This Row],[Close Price]])-1</f>
        <v>2.9034386685240721E-2</v>
      </c>
      <c r="AE526" s="2">
        <f>(Table2[[#This Row],[Close Price]]/Table2[[#This Row],[Current Week Low]])-1</f>
        <v>4.3446244477172158E-3</v>
      </c>
      <c r="AF526" s="2">
        <f>(Table2[[#This Row],[Current Week High]]/Table2[[#This Row],[Close Price]])-1</f>
        <v>2.9694259109905419E-2</v>
      </c>
      <c r="AG526" s="2">
        <f>(Table2[[#This Row],[Close Price]]/Table2[[#This Row],[Current Month Low]])-1</f>
        <v>5.9339805825242786E-2</v>
      </c>
      <c r="AH526" s="2">
        <f>(Table2[[#This Row],[Current Month High]]/Table2[[#This Row],[Close Price]])-1</f>
        <v>2.9694259109905419E-2</v>
      </c>
      <c r="AI526">
        <v>12.1049930346799</v>
      </c>
      <c r="AJ526">
        <v>39.715222290514198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-0.04</v>
      </c>
      <c r="AM526" t="s">
        <v>10339</v>
      </c>
      <c r="AN526">
        <v>-1.05</v>
      </c>
      <c r="AO526" t="s">
        <v>10339</v>
      </c>
      <c r="AP526">
        <v>2.6846610001610999E-2</v>
      </c>
      <c r="AQ526">
        <f>(Table2[[#This Row],[Sharpe Ratio]]-AVERAGE(Table2[Sharpe Ratio]))/_xlfn.STDEV.P(Table2[Sharpe Ratio])</f>
        <v>-0.43966800185760985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-1.2133697122883687</v>
      </c>
      <c r="AS526">
        <f>_xlfn.RANK.AVG(Table2[[#This Row],[1Y Return vs Nifty Z-Score]],Table2[1Y Return vs Nifty Z-Score])</f>
        <v>574</v>
      </c>
      <c r="AT526">
        <f>_xlfn.RANK.AVG(Table2[[#This Row],[6M Return vs Nifty Z-Score]],Table2[6M Return vs Nifty Z-Score])</f>
        <v>415</v>
      </c>
      <c r="AU526">
        <f>_xlfn.RANK.AVG(Table2[[#This Row],[Sharpe Ratio Z-Score]],Table2[Sharpe Ratio Z-Score])</f>
        <v>455</v>
      </c>
      <c r="AV526">
        <f>(Table2[[#This Row],[Rank 1Y]]+Table2[[#This Row],[Rank 6M]]+Table2[[#This Row],[Rank Sharpe]])/3</f>
        <v>481.33333333333331</v>
      </c>
    </row>
    <row r="527" spans="1:48" x14ac:dyDescent="0.3">
      <c r="A527" t="s">
        <v>19</v>
      </c>
      <c r="B527" t="s">
        <v>20</v>
      </c>
      <c r="C527" t="s">
        <v>10294</v>
      </c>
      <c r="D527" t="s">
        <v>21</v>
      </c>
      <c r="E527">
        <v>1636569.5270169401</v>
      </c>
      <c r="F527">
        <v>4551.5</v>
      </c>
      <c r="G527">
        <v>6.0791344764595996</v>
      </c>
      <c r="H527">
        <f>(Table2[[#This Row],[1Y Return vs Nifty]]-AVERAGE(Table2[1Y Return vs Nifty]))/_xlfn.STDEV.P(Table2[1Y Return vs Nifty])</f>
        <v>-0.41890081989321942</v>
      </c>
      <c r="I527">
        <v>4.29096061168043</v>
      </c>
      <c r="J527">
        <f>(Table2[[#This Row],[1M Return vs Nifty]]-AVERAGE(Table2[1M Return vs Nifty]))/_xlfn.STDEV.P(Table2[1M Return vs Nifty])</f>
        <v>5.7567036469591819E-2</v>
      </c>
      <c r="K527">
        <v>1.7190273882568099</v>
      </c>
      <c r="L527">
        <f>(Table2[[#This Row],[6M Return vs Nifty]]-AVERAGE(Table2[6M Return vs Nifty]))/_xlfn.STDEV.P(Table2[6M Return vs Nifty])</f>
        <v>-0.21055058304555702</v>
      </c>
      <c r="M527">
        <v>4.6738775111700104</v>
      </c>
      <c r="N527">
        <f>(Table2[[#This Row],[1W Return vs Nifty]]-AVERAGE(Table2[1W Return vs Nifty]))/_xlfn.STDEV.P(Table2[1W Return vs Nifty])</f>
        <v>0.98780466600465944</v>
      </c>
      <c r="O527">
        <v>4313.32</v>
      </c>
      <c r="P527">
        <v>4172.9348857376099</v>
      </c>
      <c r="Q527">
        <v>3911.88683190655</v>
      </c>
      <c r="R527">
        <v>78.347656285732199</v>
      </c>
      <c r="S527" s="2">
        <f>(Table2[[#This Row],[Close Price]]-Table2[[#This Row],[20D EMA]])/Table2[[#This Row],[20D EMA]]</f>
        <v>5.5219645192102672E-2</v>
      </c>
      <c r="T527" s="2">
        <f>(Table2[[#This Row],[Close Price]]-Table2[[#This Row],[50D EMA]])/Table2[[#This Row],[50D EMA]]</f>
        <v>9.0719152018465962E-2</v>
      </c>
      <c r="U527" s="2">
        <f>(Table2[[#This Row],[Close Price]]-Table2[[#This Row],[200D EMA]])/Table2[[#This Row],[200D EMA]]</f>
        <v>0.16350502853931473</v>
      </c>
      <c r="V527">
        <v>0.74211003676700604</v>
      </c>
      <c r="W527">
        <v>4492.55</v>
      </c>
      <c r="X527">
        <v>4560</v>
      </c>
      <c r="Y527">
        <v>4390.3500000000004</v>
      </c>
      <c r="Z527">
        <v>4565</v>
      </c>
      <c r="AA527">
        <v>4110.5</v>
      </c>
      <c r="AB527">
        <v>4565</v>
      </c>
      <c r="AC527" s="2">
        <f>(Table2[[#This Row],[Close Price]]/Table2[[#This Row],[Day Low]])-1</f>
        <v>1.3121723742640645E-2</v>
      </c>
      <c r="AD527" s="2">
        <f>(Table2[[#This Row],[Day High]]/Table2[[#This Row],[Close Price]])-1</f>
        <v>1.867516203449382E-3</v>
      </c>
      <c r="AE527" s="2">
        <f>(Table2[[#This Row],[Close Price]]/Table2[[#This Row],[Current Week Low]])-1</f>
        <v>3.6705501839261023E-2</v>
      </c>
      <c r="AF527" s="2">
        <f>(Table2[[#This Row],[Current Week High]]/Table2[[#This Row],[Close Price]])-1</f>
        <v>2.9660551466550444E-3</v>
      </c>
      <c r="AG527" s="2">
        <f>(Table2[[#This Row],[Close Price]]/Table2[[#This Row],[Current Month Low]])-1</f>
        <v>0.10728621822162765</v>
      </c>
      <c r="AH527" s="2">
        <f>(Table2[[#This Row],[Current Month High]]/Table2[[#This Row],[Close Price]])-1</f>
        <v>2.9660551466550444E-3</v>
      </c>
      <c r="AI527">
        <v>0.296605514665504</v>
      </c>
      <c r="AJ527">
        <v>37.466022349743199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-0.03</v>
      </c>
      <c r="AM527" t="s">
        <v>10339</v>
      </c>
      <c r="AN527">
        <v>6.27</v>
      </c>
      <c r="AO527" t="s">
        <v>10340</v>
      </c>
      <c r="AP527">
        <v>-2.5199936742190999E-2</v>
      </c>
      <c r="AQ527">
        <f>(Table2[[#This Row],[Sharpe Ratio]]-AVERAGE(Table2[Sharpe Ratio]))/_xlfn.STDEV.P(Table2[Sharpe Ratio])</f>
        <v>-1.0355625956615282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-0.61964229612605337</v>
      </c>
      <c r="AS527">
        <f>_xlfn.RANK.AVG(Table2[[#This Row],[1Y Return vs Nifty Z-Score]],Table2[1Y Return vs Nifty Z-Score])</f>
        <v>434</v>
      </c>
      <c r="AT527">
        <f>_xlfn.RANK.AVG(Table2[[#This Row],[6M Return vs Nifty Z-Score]],Table2[6M Return vs Nifty Z-Score])</f>
        <v>387</v>
      </c>
      <c r="AU527">
        <f>_xlfn.RANK.AVG(Table2[[#This Row],[Sharpe Ratio Z-Score]],Table2[Sharpe Ratio Z-Score])</f>
        <v>624</v>
      </c>
      <c r="AV527">
        <f>(Table2[[#This Row],[Rank 1Y]]+Table2[[#This Row],[Rank 6M]]+Table2[[#This Row],[Rank Sharpe]])/3</f>
        <v>481.66666666666669</v>
      </c>
    </row>
    <row r="528" spans="1:48" x14ac:dyDescent="0.3">
      <c r="A528" t="s">
        <v>923</v>
      </c>
      <c r="B528" t="s">
        <v>924</v>
      </c>
      <c r="C528" t="s">
        <v>10306</v>
      </c>
      <c r="D528" t="s">
        <v>925</v>
      </c>
      <c r="E528">
        <v>16220.8499999</v>
      </c>
      <c r="F528">
        <v>730.6</v>
      </c>
      <c r="G528">
        <v>-11.6078764332921</v>
      </c>
      <c r="H528">
        <f>(Table2[[#This Row],[1Y Return vs Nifty]]-AVERAGE(Table2[1Y Return vs Nifty]))/_xlfn.STDEV.P(Table2[1Y Return vs Nifty])</f>
        <v>-0.6880124204492768</v>
      </c>
      <c r="I528">
        <v>4.7609522319533397</v>
      </c>
      <c r="J528">
        <f>(Table2[[#This Row],[1M Return vs Nifty]]-AVERAGE(Table2[1M Return vs Nifty]))/_xlfn.STDEV.P(Table2[1M Return vs Nifty])</f>
        <v>9.8217110666604379E-2</v>
      </c>
      <c r="K528">
        <v>-10.789212978250401</v>
      </c>
      <c r="L528">
        <f>(Table2[[#This Row],[6M Return vs Nifty]]-AVERAGE(Table2[6M Return vs Nifty]))/_xlfn.STDEV.P(Table2[6M Return vs Nifty])</f>
        <v>-0.63191026408008855</v>
      </c>
      <c r="M528">
        <v>-3.41099388758869</v>
      </c>
      <c r="N528">
        <f>(Table2[[#This Row],[1W Return vs Nifty]]-AVERAGE(Table2[1W Return vs Nifty]))/_xlfn.STDEV.P(Table2[1W Return vs Nifty])</f>
        <v>-0.70998388392724043</v>
      </c>
      <c r="O528">
        <v>716.07</v>
      </c>
      <c r="P528">
        <v>706.20373076672797</v>
      </c>
      <c r="Q528">
        <v>685.55462059839795</v>
      </c>
      <c r="R528">
        <v>62.685319878766201</v>
      </c>
      <c r="S528" s="2">
        <f>(Table2[[#This Row],[Close Price]]-Table2[[#This Row],[20D EMA]])/Table2[[#This Row],[20D EMA]]</f>
        <v>2.0291312301869889E-2</v>
      </c>
      <c r="T528" s="2">
        <f>(Table2[[#This Row],[Close Price]]-Table2[[#This Row],[50D EMA]])/Table2[[#This Row],[50D EMA]]</f>
        <v>3.4545653287309783E-2</v>
      </c>
      <c r="U528" s="2">
        <f>(Table2[[#This Row],[Close Price]]-Table2[[#This Row],[200D EMA]])/Table2[[#This Row],[200D EMA]]</f>
        <v>6.5706477716222608E-2</v>
      </c>
      <c r="V528">
        <v>0.84979164902941295</v>
      </c>
      <c r="W528">
        <v>725</v>
      </c>
      <c r="X528">
        <v>737.4</v>
      </c>
      <c r="Y528">
        <v>716</v>
      </c>
      <c r="Z528">
        <v>737.4</v>
      </c>
      <c r="AA528">
        <v>681.05</v>
      </c>
      <c r="AB528">
        <v>754.15</v>
      </c>
      <c r="AC528" s="2">
        <f>(Table2[[#This Row],[Close Price]]/Table2[[#This Row],[Day Low]])-1</f>
        <v>7.724137931034436E-3</v>
      </c>
      <c r="AD528" s="2">
        <f>(Table2[[#This Row],[Day High]]/Table2[[#This Row],[Close Price]])-1</f>
        <v>9.3074185600874326E-3</v>
      </c>
      <c r="AE528" s="2">
        <f>(Table2[[#This Row],[Close Price]]/Table2[[#This Row],[Current Week Low]])-1</f>
        <v>2.0391061452514014E-2</v>
      </c>
      <c r="AF528" s="2">
        <f>(Table2[[#This Row],[Current Week High]]/Table2[[#This Row],[Close Price]])-1</f>
        <v>9.3074185600874326E-3</v>
      </c>
      <c r="AG528" s="2">
        <f>(Table2[[#This Row],[Close Price]]/Table2[[#This Row],[Current Month Low]])-1</f>
        <v>7.2755304309522151E-2</v>
      </c>
      <c r="AH528" s="2">
        <f>(Table2[[#This Row],[Current Month High]]/Table2[[#This Row],[Close Price]])-1</f>
        <v>3.2233780454421046E-2</v>
      </c>
      <c r="AI528">
        <v>16.274295099917801</v>
      </c>
      <c r="AJ528">
        <v>22.996632996632901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0.06</v>
      </c>
      <c r="AM528" t="s">
        <v>10340</v>
      </c>
      <c r="AN528">
        <v>2.44</v>
      </c>
      <c r="AO528" t="s">
        <v>10340</v>
      </c>
      <c r="AP528">
        <v>6.5027136989440001E-2</v>
      </c>
      <c r="AQ528">
        <f>(Table2[[#This Row],[Sharpe Ratio]]-AVERAGE(Table2[Sharpe Ratio]))/_xlfn.STDEV.P(Table2[Sharpe Ratio])</f>
        <v>-2.5291128430126415E-3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-1.9342185706330142</v>
      </c>
      <c r="AS528">
        <f>_xlfn.RANK.AVG(Table2[[#This Row],[1Y Return vs Nifty Z-Score]],Table2[1Y Return vs Nifty Z-Score])</f>
        <v>564</v>
      </c>
      <c r="AT528">
        <f>_xlfn.RANK.AVG(Table2[[#This Row],[6M Return vs Nifty Z-Score]],Table2[6M Return vs Nifty Z-Score])</f>
        <v>528</v>
      </c>
      <c r="AU528">
        <f>_xlfn.RANK.AVG(Table2[[#This Row],[Sharpe Ratio Z-Score]],Table2[Sharpe Ratio Z-Score])</f>
        <v>354</v>
      </c>
      <c r="AV528">
        <f>(Table2[[#This Row],[Rank 1Y]]+Table2[[#This Row],[Rank 6M]]+Table2[[#This Row],[Rank Sharpe]])/3</f>
        <v>482</v>
      </c>
    </row>
    <row r="529" spans="1:48" x14ac:dyDescent="0.3">
      <c r="A529" t="s">
        <v>1119</v>
      </c>
      <c r="B529" t="s">
        <v>1120</v>
      </c>
      <c r="C529" t="s">
        <v>10295</v>
      </c>
      <c r="D529" t="s">
        <v>545</v>
      </c>
      <c r="E529">
        <v>11286.809405624999</v>
      </c>
      <c r="F529">
        <v>847</v>
      </c>
      <c r="G529">
        <v>-13.5495545141676</v>
      </c>
      <c r="H529">
        <f>(Table2[[#This Row],[1Y Return vs Nifty]]-AVERAGE(Table2[1Y Return vs Nifty]))/_xlfn.STDEV.P(Table2[1Y Return vs Nifty])</f>
        <v>-0.71755546188093688</v>
      </c>
      <c r="I529">
        <v>2.4664470942074099</v>
      </c>
      <c r="J529">
        <f>(Table2[[#This Row],[1M Return vs Nifty]]-AVERAGE(Table2[1M Return vs Nifty]))/_xlfn.STDEV.P(Table2[1M Return vs Nifty])</f>
        <v>-0.10023707462427059</v>
      </c>
      <c r="K529">
        <v>-4.5636799989570402</v>
      </c>
      <c r="L529">
        <f>(Table2[[#This Row],[6M Return vs Nifty]]-AVERAGE(Table2[6M Return vs Nifty]))/_xlfn.STDEV.P(Table2[6M Return vs Nifty])</f>
        <v>-0.42219342833323092</v>
      </c>
      <c r="M529">
        <v>2.8521729770631898</v>
      </c>
      <c r="N529">
        <f>(Table2[[#This Row],[1W Return vs Nifty]]-AVERAGE(Table2[1W Return vs Nifty]))/_xlfn.STDEV.P(Table2[1W Return vs Nifty])</f>
        <v>0.60525447481170547</v>
      </c>
      <c r="O529">
        <v>829.68</v>
      </c>
      <c r="P529">
        <v>829.37640867536402</v>
      </c>
      <c r="Q529">
        <v>788.67433015940003</v>
      </c>
      <c r="R529">
        <v>63.998789940580103</v>
      </c>
      <c r="S529" s="2">
        <f>(Table2[[#This Row],[Close Price]]-Table2[[#This Row],[20D EMA]])/Table2[[#This Row],[20D EMA]]</f>
        <v>2.087551827210497E-2</v>
      </c>
      <c r="T529" s="2">
        <f>(Table2[[#This Row],[Close Price]]-Table2[[#This Row],[50D EMA]])/Table2[[#This Row],[50D EMA]]</f>
        <v>2.1249207404854264E-2</v>
      </c>
      <c r="U529" s="2">
        <f>(Table2[[#This Row],[Close Price]]-Table2[[#This Row],[200D EMA]])/Table2[[#This Row],[200D EMA]]</f>
        <v>7.3954061404295598E-2</v>
      </c>
      <c r="V529">
        <v>0.51378663379497203</v>
      </c>
      <c r="W529">
        <v>844.1</v>
      </c>
      <c r="X529">
        <v>859.4</v>
      </c>
      <c r="Y529">
        <v>835.7</v>
      </c>
      <c r="Z529">
        <v>859.4</v>
      </c>
      <c r="AA529">
        <v>766.35</v>
      </c>
      <c r="AB529">
        <v>859.4</v>
      </c>
      <c r="AC529" s="2">
        <f>(Table2[[#This Row],[Close Price]]/Table2[[#This Row],[Day Low]])-1</f>
        <v>3.4356118943252856E-3</v>
      </c>
      <c r="AD529" s="2">
        <f>(Table2[[#This Row],[Day High]]/Table2[[#This Row],[Close Price]])-1</f>
        <v>1.4639905548996524E-2</v>
      </c>
      <c r="AE529" s="2">
        <f>(Table2[[#This Row],[Close Price]]/Table2[[#This Row],[Current Week Low]])-1</f>
        <v>1.3521598659806067E-2</v>
      </c>
      <c r="AF529" s="2">
        <f>(Table2[[#This Row],[Current Week High]]/Table2[[#This Row],[Close Price]])-1</f>
        <v>1.4639905548996524E-2</v>
      </c>
      <c r="AG529" s="2">
        <f>(Table2[[#This Row],[Close Price]]/Table2[[#This Row],[Current Month Low]])-1</f>
        <v>0.10523912050629614</v>
      </c>
      <c r="AH529" s="2">
        <f>(Table2[[#This Row],[Current Month High]]/Table2[[#This Row],[Close Price]])-1</f>
        <v>1.4639905548996524E-2</v>
      </c>
      <c r="AI529">
        <v>10.7438016528925</v>
      </c>
      <c r="AJ529">
        <v>24.558823529411701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0.09</v>
      </c>
      <c r="AM529" t="s">
        <v>10340</v>
      </c>
      <c r="AN529">
        <v>1.24</v>
      </c>
      <c r="AO529" t="s">
        <v>10340</v>
      </c>
      <c r="AP529">
        <v>4.4022705460024E-2</v>
      </c>
      <c r="AQ529">
        <f>(Table2[[#This Row],[Sharpe Ratio]]-AVERAGE(Table2[Sharpe Ratio]))/_xlfn.STDEV.P(Table2[Sharpe Ratio])</f>
        <v>-0.24301437031677753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-0.87774586034351043</v>
      </c>
      <c r="AS529">
        <f>_xlfn.RANK.AVG(Table2[[#This Row],[1Y Return vs Nifty Z-Score]],Table2[1Y Return vs Nifty Z-Score])</f>
        <v>582</v>
      </c>
      <c r="AT529">
        <f>_xlfn.RANK.AVG(Table2[[#This Row],[6M Return vs Nifty Z-Score]],Table2[6M Return vs Nifty Z-Score])</f>
        <v>457</v>
      </c>
      <c r="AU529">
        <f>_xlfn.RANK.AVG(Table2[[#This Row],[Sharpe Ratio Z-Score]],Table2[Sharpe Ratio Z-Score])</f>
        <v>407</v>
      </c>
      <c r="AV529">
        <f>(Table2[[#This Row],[Rank 1Y]]+Table2[[#This Row],[Rank 6M]]+Table2[[#This Row],[Rank Sharpe]])/3</f>
        <v>482</v>
      </c>
    </row>
    <row r="530" spans="1:48" x14ac:dyDescent="0.3">
      <c r="A530" t="s">
        <v>916</v>
      </c>
      <c r="B530" t="s">
        <v>917</v>
      </c>
      <c r="C530" t="s">
        <v>10304</v>
      </c>
      <c r="D530" t="s">
        <v>918</v>
      </c>
      <c r="E530">
        <v>16319.541247125</v>
      </c>
      <c r="F530">
        <v>206.45</v>
      </c>
      <c r="G530">
        <v>7.1229266392958497</v>
      </c>
      <c r="H530">
        <f>(Table2[[#This Row],[1Y Return vs Nifty]]-AVERAGE(Table2[1Y Return vs Nifty]))/_xlfn.STDEV.P(Table2[1Y Return vs Nifty])</f>
        <v>-0.40301930203686642</v>
      </c>
      <c r="I530">
        <v>4.1564456764061699</v>
      </c>
      <c r="J530">
        <f>(Table2[[#This Row],[1M Return vs Nifty]]-AVERAGE(Table2[1M Return vs Nifty]))/_xlfn.STDEV.P(Table2[1M Return vs Nifty])</f>
        <v>4.5932696911942066E-2</v>
      </c>
      <c r="K530">
        <v>-11.4805051348382</v>
      </c>
      <c r="L530">
        <f>(Table2[[#This Row],[6M Return vs Nifty]]-AVERAGE(Table2[6M Return vs Nifty]))/_xlfn.STDEV.P(Table2[6M Return vs Nifty])</f>
        <v>-0.65519752384377716</v>
      </c>
      <c r="M530">
        <v>3.9104346838398798</v>
      </c>
      <c r="N530">
        <f>(Table2[[#This Row],[1W Return vs Nifty]]-AVERAGE(Table2[1W Return vs Nifty]))/_xlfn.STDEV.P(Table2[1W Return vs Nifty])</f>
        <v>0.82748492474473823</v>
      </c>
      <c r="O530">
        <v>202.41</v>
      </c>
      <c r="P530">
        <v>205.665544217122</v>
      </c>
      <c r="Q530">
        <v>197.87208599798001</v>
      </c>
      <c r="R530">
        <v>65.5320735639975</v>
      </c>
      <c r="S530" s="2">
        <f>(Table2[[#This Row],[Close Price]]-Table2[[#This Row],[20D EMA]])/Table2[[#This Row],[20D EMA]]</f>
        <v>1.9959488167580614E-2</v>
      </c>
      <c r="T530" s="2">
        <f>(Table2[[#This Row],[Close Price]]-Table2[[#This Row],[50D EMA]])/Table2[[#This Row],[50D EMA]]</f>
        <v>3.8142304578244316E-3</v>
      </c>
      <c r="U530" s="2">
        <f>(Table2[[#This Row],[Close Price]]-Table2[[#This Row],[200D EMA]])/Table2[[#This Row],[200D EMA]]</f>
        <v>4.3350803923437431E-2</v>
      </c>
      <c r="V530">
        <v>0.67342039738637105</v>
      </c>
      <c r="W530">
        <v>205</v>
      </c>
      <c r="X530">
        <v>208.7</v>
      </c>
      <c r="Y530">
        <v>201.45</v>
      </c>
      <c r="Z530">
        <v>209.65</v>
      </c>
      <c r="AA530">
        <v>187.55</v>
      </c>
      <c r="AB530">
        <v>209.96</v>
      </c>
      <c r="AC530" s="2">
        <f>(Table2[[#This Row],[Close Price]]/Table2[[#This Row],[Day Low]])-1</f>
        <v>7.0731707317073234E-3</v>
      </c>
      <c r="AD530" s="2">
        <f>(Table2[[#This Row],[Day High]]/Table2[[#This Row],[Close Price]])-1</f>
        <v>1.0898522644708253E-2</v>
      </c>
      <c r="AE530" s="2">
        <f>(Table2[[#This Row],[Close Price]]/Table2[[#This Row],[Current Week Low]])-1</f>
        <v>2.4820054604120179E-2</v>
      </c>
      <c r="AF530" s="2">
        <f>(Table2[[#This Row],[Current Week High]]/Table2[[#This Row],[Close Price]])-1</f>
        <v>1.5500121094696118E-2</v>
      </c>
      <c r="AG530" s="2">
        <f>(Table2[[#This Row],[Close Price]]/Table2[[#This Row],[Current Month Low]])-1</f>
        <v>0.10077312716608899</v>
      </c>
      <c r="AH530" s="2">
        <f>(Table2[[#This Row],[Current Month High]]/Table2[[#This Row],[Close Price]])-1</f>
        <v>1.7001695325744803E-2</v>
      </c>
      <c r="AI530">
        <v>15.0641801889077</v>
      </c>
      <c r="AJ530">
        <v>51.5785609397944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-7.0000000000000007E-2</v>
      </c>
      <c r="AM530" t="s">
        <v>10339</v>
      </c>
      <c r="AN530">
        <v>1.94</v>
      </c>
      <c r="AO530" t="s">
        <v>10340</v>
      </c>
      <c r="AP530">
        <v>1.373015218285E-2</v>
      </c>
      <c r="AQ530">
        <f>(Table2[[#This Row],[Sharpe Ratio]]-AVERAGE(Table2[Sharpe Ratio]))/_xlfn.STDEV.P(Table2[Sharpe Ratio])</f>
        <v>-0.58984177500976598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429</v>
      </c>
      <c r="AT530">
        <f>_xlfn.RANK.AVG(Table2[[#This Row],[6M Return vs Nifty Z-Score]],Table2[6M Return vs Nifty Z-Score])</f>
        <v>536</v>
      </c>
      <c r="AU530">
        <f>_xlfn.RANK.AVG(Table2[[#This Row],[Sharpe Ratio Z-Score]],Table2[Sharpe Ratio Z-Score])</f>
        <v>495</v>
      </c>
      <c r="AV530">
        <f>(Table2[[#This Row],[Rank 1Y]]+Table2[[#This Row],[Rank 6M]]+Table2[[#This Row],[Rank Sharpe]])/3</f>
        <v>486.66666666666669</v>
      </c>
    </row>
    <row r="531" spans="1:48" x14ac:dyDescent="0.3">
      <c r="A531" t="s">
        <v>283</v>
      </c>
      <c r="B531" t="s">
        <v>284</v>
      </c>
      <c r="C531" t="s">
        <v>10299</v>
      </c>
      <c r="D531" t="s">
        <v>285</v>
      </c>
      <c r="E531">
        <v>95946.063769529996</v>
      </c>
      <c r="F531">
        <v>6752.45</v>
      </c>
      <c r="G531">
        <v>9.1693690970595494</v>
      </c>
      <c r="H531">
        <f>(Table2[[#This Row],[1Y Return vs Nifty]]-AVERAGE(Table2[1Y Return vs Nifty]))/_xlfn.STDEV.P(Table2[1Y Return vs Nifty])</f>
        <v>-0.3718822485197556</v>
      </c>
      <c r="I531">
        <v>2.9307456361160802</v>
      </c>
      <c r="J531">
        <f>(Table2[[#This Row],[1M Return vs Nifty]]-AVERAGE(Table2[1M Return vs Nifty]))/_xlfn.STDEV.P(Table2[1M Return vs Nifty])</f>
        <v>-6.0079400818953008E-2</v>
      </c>
      <c r="K531">
        <v>-12.424688763133901</v>
      </c>
      <c r="L531">
        <f>(Table2[[#This Row],[6M Return vs Nifty]]-AVERAGE(Table2[6M Return vs Nifty]))/_xlfn.STDEV.P(Table2[6M Return vs Nifty])</f>
        <v>-0.68700382919124903</v>
      </c>
      <c r="M531">
        <v>-2.0480870746900299</v>
      </c>
      <c r="N531">
        <f>(Table2[[#This Row],[1W Return vs Nifty]]-AVERAGE(Table2[1W Return vs Nifty]))/_xlfn.STDEV.P(Table2[1W Return vs Nifty])</f>
        <v>-0.42377925958172652</v>
      </c>
      <c r="O531">
        <v>6598.51</v>
      </c>
      <c r="P531">
        <v>6443.1135165824999</v>
      </c>
      <c r="Q531">
        <v>6019.9080580028103</v>
      </c>
      <c r="R531">
        <v>56.157108275867799</v>
      </c>
      <c r="S531" s="2">
        <f>(Table2[[#This Row],[Close Price]]-Table2[[#This Row],[20D EMA]])/Table2[[#This Row],[20D EMA]]</f>
        <v>2.3329509237691479E-2</v>
      </c>
      <c r="T531" s="2">
        <f>(Table2[[#This Row],[Close Price]]-Table2[[#This Row],[50D EMA]])/Table2[[#This Row],[50D EMA]]</f>
        <v>4.8010404072715375E-2</v>
      </c>
      <c r="U531" s="2">
        <f>(Table2[[#This Row],[Close Price]]-Table2[[#This Row],[200D EMA]])/Table2[[#This Row],[200D EMA]]</f>
        <v>0.12168656646231581</v>
      </c>
      <c r="V531">
        <v>1.1219586433634701</v>
      </c>
      <c r="W531">
        <v>6627.1</v>
      </c>
      <c r="X531">
        <v>6788.5</v>
      </c>
      <c r="Y531">
        <v>6565.05</v>
      </c>
      <c r="Z531">
        <v>6788.6</v>
      </c>
      <c r="AA531">
        <v>6420.95</v>
      </c>
      <c r="AB531">
        <v>6865</v>
      </c>
      <c r="AC531" s="2">
        <f>(Table2[[#This Row],[Close Price]]/Table2[[#This Row],[Day Low]])-1</f>
        <v>1.8914759095230105E-2</v>
      </c>
      <c r="AD531" s="2">
        <f>(Table2[[#This Row],[Day High]]/Table2[[#This Row],[Close Price]])-1</f>
        <v>5.3388029530023751E-3</v>
      </c>
      <c r="AE531" s="2">
        <f>(Table2[[#This Row],[Close Price]]/Table2[[#This Row],[Current Week Low]])-1</f>
        <v>2.8545098666422852E-2</v>
      </c>
      <c r="AF531" s="2">
        <f>(Table2[[#This Row],[Current Week High]]/Table2[[#This Row],[Close Price]])-1</f>
        <v>5.3536123925390644E-3</v>
      </c>
      <c r="AG531" s="2">
        <f>(Table2[[#This Row],[Close Price]]/Table2[[#This Row],[Current Month Low]])-1</f>
        <v>5.1627874379959415E-2</v>
      </c>
      <c r="AH531" s="2">
        <f>(Table2[[#This Row],[Current Month High]]/Table2[[#This Row],[Close Price]])-1</f>
        <v>1.6668024198624121E-2</v>
      </c>
      <c r="AI531">
        <v>1.8067516234848</v>
      </c>
      <c r="AJ531">
        <v>42.878755818874303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-0.04</v>
      </c>
      <c r="AM531" t="s">
        <v>10339</v>
      </c>
      <c r="AN531">
        <v>0.63</v>
      </c>
      <c r="AO531" t="s">
        <v>10340</v>
      </c>
      <c r="AP531">
        <v>1.1514979635743E-2</v>
      </c>
      <c r="AQ531">
        <f>(Table2[[#This Row],[Sharpe Ratio]]-AVERAGE(Table2[Sharpe Ratio]))/_xlfn.STDEV.P(Table2[Sharpe Ratio])</f>
        <v>-0.61520386774690061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-2.1579486058585848</v>
      </c>
      <c r="AS531">
        <f>_xlfn.RANK.AVG(Table2[[#This Row],[1Y Return vs Nifty Z-Score]],Table2[1Y Return vs Nifty Z-Score])</f>
        <v>415</v>
      </c>
      <c r="AT531">
        <f>_xlfn.RANK.AVG(Table2[[#This Row],[6M Return vs Nifty Z-Score]],Table2[6M Return vs Nifty Z-Score])</f>
        <v>548</v>
      </c>
      <c r="AU531">
        <f>_xlfn.RANK.AVG(Table2[[#This Row],[Sharpe Ratio Z-Score]],Table2[Sharpe Ratio Z-Score])</f>
        <v>502</v>
      </c>
      <c r="AV531">
        <f>(Table2[[#This Row],[Rank 1Y]]+Table2[[#This Row],[Rank 6M]]+Table2[[#This Row],[Rank Sharpe]])/3</f>
        <v>488.33333333333331</v>
      </c>
    </row>
    <row r="532" spans="1:48" x14ac:dyDescent="0.3">
      <c r="A532" t="s">
        <v>1189</v>
      </c>
      <c r="B532" t="s">
        <v>1190</v>
      </c>
      <c r="C532" t="s">
        <v>10303</v>
      </c>
      <c r="D532" t="s">
        <v>505</v>
      </c>
      <c r="E532">
        <v>10031.96423915</v>
      </c>
      <c r="F532">
        <v>1593.8</v>
      </c>
      <c r="G532">
        <v>-8.3467532066913499</v>
      </c>
      <c r="H532">
        <f>(Table2[[#This Row],[1Y Return vs Nifty]]-AVERAGE(Table2[1Y Return vs Nifty]))/_xlfn.STDEV.P(Table2[1Y Return vs Nifty])</f>
        <v>-0.63839374290115602</v>
      </c>
      <c r="I532">
        <v>3.8085487922622598</v>
      </c>
      <c r="J532">
        <f>(Table2[[#This Row],[1M Return vs Nifty]]-AVERAGE(Table2[1M Return vs Nifty]))/_xlfn.STDEV.P(Table2[1M Return vs Nifty])</f>
        <v>1.5842726062786115E-2</v>
      </c>
      <c r="K532">
        <v>-2.31009578636281</v>
      </c>
      <c r="L532">
        <f>(Table2[[#This Row],[6M Return vs Nifty]]-AVERAGE(Table2[6M Return vs Nifty]))/_xlfn.STDEV.P(Table2[6M Return vs Nifty])</f>
        <v>-0.34627791206718733</v>
      </c>
      <c r="M532">
        <v>-0.52346994597320995</v>
      </c>
      <c r="N532">
        <f>(Table2[[#This Row],[1W Return vs Nifty]]-AVERAGE(Table2[1W Return vs Nifty]))/_xlfn.STDEV.P(Table2[1W Return vs Nifty])</f>
        <v>-0.10361615784545342</v>
      </c>
      <c r="O532">
        <v>1586.06</v>
      </c>
      <c r="P532">
        <v>1562.3945131349201</v>
      </c>
      <c r="Q532">
        <v>1479.7696644087</v>
      </c>
      <c r="R532">
        <v>46.083073766031902</v>
      </c>
      <c r="S532" s="2">
        <f>(Table2[[#This Row],[Close Price]]-Table2[[#This Row],[20D EMA]])/Table2[[#This Row],[20D EMA]]</f>
        <v>4.8800171494142773E-3</v>
      </c>
      <c r="T532" s="2">
        <f>(Table2[[#This Row],[Close Price]]-Table2[[#This Row],[50D EMA]])/Table2[[#This Row],[50D EMA]]</f>
        <v>2.0100868635326456E-2</v>
      </c>
      <c r="U532" s="2">
        <f>(Table2[[#This Row],[Close Price]]-Table2[[#This Row],[200D EMA]])/Table2[[#This Row],[200D EMA]]</f>
        <v>7.7059516986966503E-2</v>
      </c>
      <c r="V532">
        <v>2.0133234798830402</v>
      </c>
      <c r="W532">
        <v>1558</v>
      </c>
      <c r="X532">
        <v>1613.2</v>
      </c>
      <c r="Y532">
        <v>1544.2</v>
      </c>
      <c r="Z532">
        <v>1635</v>
      </c>
      <c r="AA532">
        <v>1518.05</v>
      </c>
      <c r="AB532">
        <v>1817.2</v>
      </c>
      <c r="AC532" s="2">
        <f>(Table2[[#This Row],[Close Price]]/Table2[[#This Row],[Day Low]])-1</f>
        <v>2.2978177150192458E-2</v>
      </c>
      <c r="AD532" s="2">
        <f>(Table2[[#This Row],[Day High]]/Table2[[#This Row],[Close Price]])-1</f>
        <v>1.217216714769731E-2</v>
      </c>
      <c r="AE532" s="2">
        <f>(Table2[[#This Row],[Close Price]]/Table2[[#This Row],[Current Week Low]])-1</f>
        <v>3.2120191685014898E-2</v>
      </c>
      <c r="AF532" s="2">
        <f>(Table2[[#This Row],[Current Week High]]/Table2[[#This Row],[Close Price]])-1</f>
        <v>2.585016940645013E-2</v>
      </c>
      <c r="AG532" s="2">
        <f>(Table2[[#This Row],[Close Price]]/Table2[[#This Row],[Current Month Low]])-1</f>
        <v>4.9899542175817713E-2</v>
      </c>
      <c r="AH532" s="2">
        <f>(Table2[[#This Row],[Current Month High]]/Table2[[#This Row],[Close Price]])-1</f>
        <v>0.14016815158740115</v>
      </c>
      <c r="AI532">
        <v>14.0168151587401</v>
      </c>
      <c r="AJ532">
        <v>31.393239901071698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-0.06</v>
      </c>
      <c r="AM532" t="s">
        <v>10339</v>
      </c>
      <c r="AN532">
        <v>-5.03</v>
      </c>
      <c r="AO532" t="s">
        <v>10339</v>
      </c>
      <c r="AP532">
        <v>1.3685591759234001E-2</v>
      </c>
      <c r="AQ532">
        <f>(Table2[[#This Row],[Sharpe Ratio]]-AVERAGE(Table2[Sharpe Ratio]))/_xlfn.STDEV.P(Table2[Sharpe Ratio])</f>
        <v>-0.5903519590121955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-1.662797045763206</v>
      </c>
      <c r="AS532">
        <f>_xlfn.RANK.AVG(Table2[[#This Row],[1Y Return vs Nifty Z-Score]],Table2[1Y Return vs Nifty Z-Score])</f>
        <v>541</v>
      </c>
      <c r="AT532">
        <f>_xlfn.RANK.AVG(Table2[[#This Row],[6M Return vs Nifty Z-Score]],Table2[6M Return vs Nifty Z-Score])</f>
        <v>430</v>
      </c>
      <c r="AU532">
        <f>_xlfn.RANK.AVG(Table2[[#This Row],[Sharpe Ratio Z-Score]],Table2[Sharpe Ratio Z-Score])</f>
        <v>496</v>
      </c>
      <c r="AV532">
        <f>(Table2[[#This Row],[Rank 1Y]]+Table2[[#This Row],[Rank 6M]]+Table2[[#This Row],[Rank Sharpe]])/3</f>
        <v>489</v>
      </c>
    </row>
    <row r="533" spans="1:48" x14ac:dyDescent="0.3">
      <c r="A533" t="s">
        <v>70</v>
      </c>
      <c r="B533" t="s">
        <v>71</v>
      </c>
      <c r="C533" t="s">
        <v>10302</v>
      </c>
      <c r="D533" t="s">
        <v>72</v>
      </c>
      <c r="E533">
        <v>350054.44421986397</v>
      </c>
      <c r="F533">
        <v>3115.7</v>
      </c>
      <c r="G533">
        <v>-9.6934624243271692</v>
      </c>
      <c r="H533">
        <f>(Table2[[#This Row],[1Y Return vs Nifty]]-AVERAGE(Table2[1Y Return vs Nifty]))/_xlfn.STDEV.P(Table2[1Y Return vs Nifty])</f>
        <v>-0.65888420762076305</v>
      </c>
      <c r="I533">
        <v>1.5041792511810801</v>
      </c>
      <c r="J533">
        <f>(Table2[[#This Row],[1M Return vs Nifty]]-AVERAGE(Table2[1M Return vs Nifty]))/_xlfn.STDEV.P(Table2[1M Return vs Nifty])</f>
        <v>-0.1834646419449516</v>
      </c>
      <c r="K533">
        <v>-15.645980802547699</v>
      </c>
      <c r="L533">
        <f>(Table2[[#This Row],[6M Return vs Nifty]]-AVERAGE(Table2[6M Return vs Nifty]))/_xlfn.STDEV.P(Table2[6M Return vs Nifty])</f>
        <v>-0.79551810030174985</v>
      </c>
      <c r="M533">
        <v>-2.5262311248798501</v>
      </c>
      <c r="N533">
        <f>(Table2[[#This Row],[1W Return vs Nifty]]-AVERAGE(Table2[1W Return vs Nifty]))/_xlfn.STDEV.P(Table2[1W Return vs Nifty])</f>
        <v>-0.52418747309455704</v>
      </c>
      <c r="O533">
        <v>3108.35</v>
      </c>
      <c r="P533">
        <v>3118.9875137936401</v>
      </c>
      <c r="Q533">
        <v>2998.05636968514</v>
      </c>
      <c r="R533">
        <v>43.728670667554702</v>
      </c>
      <c r="S533" s="2">
        <f>(Table2[[#This Row],[Close Price]]-Table2[[#This Row],[20D EMA]])/Table2[[#This Row],[20D EMA]]</f>
        <v>2.3645985812408223E-3</v>
      </c>
      <c r="T533" s="2">
        <f>(Table2[[#This Row],[Close Price]]-Table2[[#This Row],[50D EMA]])/Table2[[#This Row],[50D EMA]]</f>
        <v>-1.0540323675876731E-3</v>
      </c>
      <c r="U533" s="2">
        <f>(Table2[[#This Row],[Close Price]]-Table2[[#This Row],[200D EMA]])/Table2[[#This Row],[200D EMA]]</f>
        <v>3.9239966100842502E-2</v>
      </c>
      <c r="V533">
        <v>0.77720947808356999</v>
      </c>
      <c r="W533">
        <v>3068.4</v>
      </c>
      <c r="X533">
        <v>3153.3</v>
      </c>
      <c r="Y533">
        <v>3058.85</v>
      </c>
      <c r="Z533">
        <v>3153.3</v>
      </c>
      <c r="AA533">
        <v>2996.3</v>
      </c>
      <c r="AB533">
        <v>3258</v>
      </c>
      <c r="AC533" s="2">
        <f>(Table2[[#This Row],[Close Price]]/Table2[[#This Row],[Day Low]])-1</f>
        <v>1.5415200104288873E-2</v>
      </c>
      <c r="AD533" s="2">
        <f>(Table2[[#This Row],[Day High]]/Table2[[#This Row],[Close Price]])-1</f>
        <v>1.2067914112398714E-2</v>
      </c>
      <c r="AE533" s="2">
        <f>(Table2[[#This Row],[Close Price]]/Table2[[#This Row],[Current Week Low]])-1</f>
        <v>1.8585416087745443E-2</v>
      </c>
      <c r="AF533" s="2">
        <f>(Table2[[#This Row],[Current Week High]]/Table2[[#This Row],[Close Price]])-1</f>
        <v>1.2067914112398714E-2</v>
      </c>
      <c r="AG533" s="2">
        <f>(Table2[[#This Row],[Close Price]]/Table2[[#This Row],[Current Month Low]])-1</f>
        <v>3.9849147281647346E-2</v>
      </c>
      <c r="AH533" s="2">
        <f>(Table2[[#This Row],[Current Month High]]/Table2[[#This Row],[Close Price]])-1</f>
        <v>4.5671919632827462E-2</v>
      </c>
      <c r="AI533">
        <v>20.162403312257201</v>
      </c>
      <c r="AJ533">
        <v>45.457516339869201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-0.18</v>
      </c>
      <c r="AM533" t="s">
        <v>10339</v>
      </c>
      <c r="AN533">
        <v>-1.43</v>
      </c>
      <c r="AO533" t="s">
        <v>10339</v>
      </c>
      <c r="AP533">
        <v>7.1052911491886001E-2</v>
      </c>
      <c r="AQ533">
        <f>(Table2[[#This Row],[Sharpe Ratio]]-AVERAGE(Table2[Sharpe Ratio]))/_xlfn.STDEV.P(Table2[Sharpe Ratio])</f>
        <v>6.6461563275507576E-2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545</v>
      </c>
      <c r="AT533">
        <f>_xlfn.RANK.AVG(Table2[[#This Row],[6M Return vs Nifty Z-Score]],Table2[6M Return vs Nifty Z-Score])</f>
        <v>588</v>
      </c>
      <c r="AU533">
        <f>_xlfn.RANK.AVG(Table2[[#This Row],[Sharpe Ratio Z-Score]],Table2[Sharpe Ratio Z-Score])</f>
        <v>336</v>
      </c>
      <c r="AV533">
        <f>(Table2[[#This Row],[Rank 1Y]]+Table2[[#This Row],[Rank 6M]]+Table2[[#This Row],[Rank Sharpe]])/3</f>
        <v>489.66666666666669</v>
      </c>
    </row>
    <row r="534" spans="1:48" x14ac:dyDescent="0.3">
      <c r="A534" t="s">
        <v>407</v>
      </c>
      <c r="B534" t="s">
        <v>408</v>
      </c>
      <c r="C534" t="s">
        <v>10294</v>
      </c>
      <c r="D534" t="s">
        <v>21</v>
      </c>
      <c r="E534">
        <v>56896.224416885001</v>
      </c>
      <c r="F534">
        <v>3036.95</v>
      </c>
      <c r="G534">
        <v>3.3545858765269201</v>
      </c>
      <c r="H534">
        <f>(Table2[[#This Row],[1Y Return vs Nifty]]-AVERAGE(Table2[1Y Return vs Nifty]))/_xlfn.STDEV.P(Table2[1Y Return vs Nifty])</f>
        <v>-0.46035540135200037</v>
      </c>
      <c r="I534">
        <v>4.6146558312277497</v>
      </c>
      <c r="J534">
        <f>(Table2[[#This Row],[1M Return vs Nifty]]-AVERAGE(Table2[1M Return vs Nifty]))/_xlfn.STDEV.P(Table2[1M Return vs Nifty])</f>
        <v>8.5563779654451652E-2</v>
      </c>
      <c r="K534">
        <v>2.1032890438284602</v>
      </c>
      <c r="L534">
        <f>(Table2[[#This Row],[6M Return vs Nifty]]-AVERAGE(Table2[6M Return vs Nifty]))/_xlfn.STDEV.P(Table2[6M Return vs Nifty])</f>
        <v>-0.19760612692053586</v>
      </c>
      <c r="M534">
        <v>8.0040976213371593</v>
      </c>
      <c r="N534">
        <f>(Table2[[#This Row],[1W Return vs Nifty]]-AVERAGE(Table2[1W Return vs Nifty]))/_xlfn.STDEV.P(Table2[1W Return vs Nifty])</f>
        <v>1.6871367014731291</v>
      </c>
      <c r="O534">
        <v>2819.24</v>
      </c>
      <c r="P534">
        <v>2699.9584349942002</v>
      </c>
      <c r="Q534">
        <v>2503.9738879501801</v>
      </c>
      <c r="R534">
        <v>73.393896761393805</v>
      </c>
      <c r="S534" s="2">
        <f>(Table2[[#This Row],[Close Price]]-Table2[[#This Row],[20D EMA]])/Table2[[#This Row],[20D EMA]]</f>
        <v>7.7222939515614153E-2</v>
      </c>
      <c r="T534" s="2">
        <f>(Table2[[#This Row],[Close Price]]-Table2[[#This Row],[50D EMA]])/Table2[[#This Row],[50D EMA]]</f>
        <v>0.12481361217937548</v>
      </c>
      <c r="U534" s="2">
        <f>(Table2[[#This Row],[Close Price]]-Table2[[#This Row],[200D EMA]])/Table2[[#This Row],[200D EMA]]</f>
        <v>0.21285210465438525</v>
      </c>
      <c r="V534">
        <v>0.44713468431498798</v>
      </c>
      <c r="W534">
        <v>2981.05</v>
      </c>
      <c r="X534">
        <v>3043.2</v>
      </c>
      <c r="Y534">
        <v>2922.3</v>
      </c>
      <c r="Z534">
        <v>3043.2</v>
      </c>
      <c r="AA534">
        <v>2589.35</v>
      </c>
      <c r="AB534">
        <v>3043.2</v>
      </c>
      <c r="AC534" s="2">
        <f>(Table2[[#This Row],[Close Price]]/Table2[[#This Row],[Day Low]])-1</f>
        <v>1.8751782090203006E-2</v>
      </c>
      <c r="AD534" s="2">
        <f>(Table2[[#This Row],[Day High]]/Table2[[#This Row],[Close Price]])-1</f>
        <v>2.0579858081297697E-3</v>
      </c>
      <c r="AE534" s="2">
        <f>(Table2[[#This Row],[Close Price]]/Table2[[#This Row],[Current Week Low]])-1</f>
        <v>3.923279608527519E-2</v>
      </c>
      <c r="AF534" s="2">
        <f>(Table2[[#This Row],[Current Week High]]/Table2[[#This Row],[Close Price]])-1</f>
        <v>2.0579858081297697E-3</v>
      </c>
      <c r="AG534" s="2">
        <f>(Table2[[#This Row],[Close Price]]/Table2[[#This Row],[Current Month Low]])-1</f>
        <v>0.17286191515245131</v>
      </c>
      <c r="AH534" s="2">
        <f>(Table2[[#This Row],[Current Month High]]/Table2[[#This Row],[Close Price]])-1</f>
        <v>2.0579858081297697E-3</v>
      </c>
      <c r="AI534">
        <v>1.4488220089234201</v>
      </c>
      <c r="AJ534">
        <v>46.776376202213498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0.04</v>
      </c>
      <c r="AM534" t="s">
        <v>10340</v>
      </c>
      <c r="AN534">
        <v>9.43</v>
      </c>
      <c r="AO534" t="s">
        <v>10340</v>
      </c>
      <c r="AP534">
        <v>-3.1833485214970002E-2</v>
      </c>
      <c r="AQ534">
        <f>(Table2[[#This Row],[Sharpe Ratio]]-AVERAGE(Table2[Sharpe Ratio]))/_xlfn.STDEV.P(Table2[Sharpe Ratio])</f>
        <v>-1.1115118357162679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3.2271171387767694E-3</v>
      </c>
      <c r="AS534">
        <f>_xlfn.RANK.AVG(Table2[[#This Row],[1Y Return vs Nifty Z-Score]],Table2[1Y Return vs Nifty Z-Score])</f>
        <v>458</v>
      </c>
      <c r="AT534">
        <f>_xlfn.RANK.AVG(Table2[[#This Row],[6M Return vs Nifty Z-Score]],Table2[6M Return vs Nifty Z-Score])</f>
        <v>378</v>
      </c>
      <c r="AU534">
        <f>_xlfn.RANK.AVG(Table2[[#This Row],[Sharpe Ratio Z-Score]],Table2[Sharpe Ratio Z-Score])</f>
        <v>637</v>
      </c>
      <c r="AV534">
        <f>(Table2[[#This Row],[Rank 1Y]]+Table2[[#This Row],[Rank 6M]]+Table2[[#This Row],[Rank Sharpe]])/3</f>
        <v>491</v>
      </c>
    </row>
    <row r="535" spans="1:48" x14ac:dyDescent="0.3">
      <c r="A535" t="s">
        <v>868</v>
      </c>
      <c r="B535" t="s">
        <v>869</v>
      </c>
      <c r="C535" t="s">
        <v>10295</v>
      </c>
      <c r="D535" t="s">
        <v>413</v>
      </c>
      <c r="E535">
        <v>17622.228578104001</v>
      </c>
      <c r="F535">
        <v>111.02</v>
      </c>
      <c r="G535">
        <v>-36.198434642226999</v>
      </c>
      <c r="H535">
        <f>(Table2[[#This Row],[1Y Return vs Nifty]]-AVERAGE(Table2[1Y Return vs Nifty]))/_xlfn.STDEV.P(Table2[1Y Return vs Nifty])</f>
        <v>-1.0621629488760311</v>
      </c>
      <c r="I535">
        <v>-3.3509697069081898</v>
      </c>
      <c r="J535">
        <f>(Table2[[#This Row],[1M Return vs Nifty]]-AVERAGE(Table2[1M Return vs Nifty]))/_xlfn.STDEV.P(Table2[1M Return vs Nifty])</f>
        <v>-0.60339162972672289</v>
      </c>
      <c r="K535">
        <v>-16.5213122809085</v>
      </c>
      <c r="L535">
        <f>(Table2[[#This Row],[6M Return vs Nifty]]-AVERAGE(Table2[6M Return vs Nifty]))/_xlfn.STDEV.P(Table2[6M Return vs Nifty])</f>
        <v>-0.82500501306600982</v>
      </c>
      <c r="M535">
        <v>0.45548234362236101</v>
      </c>
      <c r="N535">
        <f>(Table2[[#This Row],[1W Return vs Nifty]]-AVERAGE(Table2[1W Return vs Nifty]))/_xlfn.STDEV.P(Table2[1W Return vs Nifty])</f>
        <v>0.10195965235978484</v>
      </c>
      <c r="O535">
        <v>109.77</v>
      </c>
      <c r="P535">
        <v>112.74566190266</v>
      </c>
      <c r="Q535">
        <v>114.48743717929101</v>
      </c>
      <c r="R535">
        <v>58.4978550662305</v>
      </c>
      <c r="S535" s="2">
        <f>(Table2[[#This Row],[Close Price]]-Table2[[#This Row],[20D EMA]])/Table2[[#This Row],[20D EMA]]</f>
        <v>1.1387446479001549E-2</v>
      </c>
      <c r="T535" s="2">
        <f>(Table2[[#This Row],[Close Price]]-Table2[[#This Row],[50D EMA]])/Table2[[#This Row],[50D EMA]]</f>
        <v>-1.5305794241111234E-2</v>
      </c>
      <c r="U535" s="2">
        <f>(Table2[[#This Row],[Close Price]]-Table2[[#This Row],[200D EMA]])/Table2[[#This Row],[200D EMA]]</f>
        <v>-3.0286617158360288E-2</v>
      </c>
      <c r="V535">
        <v>0.72795058478062202</v>
      </c>
      <c r="W535">
        <v>110</v>
      </c>
      <c r="X535">
        <v>111.29</v>
      </c>
      <c r="Y535">
        <v>107.5</v>
      </c>
      <c r="Z535">
        <v>111.29</v>
      </c>
      <c r="AA535">
        <v>104.5</v>
      </c>
      <c r="AB535">
        <v>113.4</v>
      </c>
      <c r="AC535" s="2">
        <f>(Table2[[#This Row],[Close Price]]/Table2[[#This Row],[Day Low]])-1</f>
        <v>9.2727272727273213E-3</v>
      </c>
      <c r="AD535" s="2">
        <f>(Table2[[#This Row],[Day High]]/Table2[[#This Row],[Close Price]])-1</f>
        <v>2.4319942352730717E-3</v>
      </c>
      <c r="AE535" s="2">
        <f>(Table2[[#This Row],[Close Price]]/Table2[[#This Row],[Current Week Low]])-1</f>
        <v>3.2744186046511636E-2</v>
      </c>
      <c r="AF535" s="2">
        <f>(Table2[[#This Row],[Current Week High]]/Table2[[#This Row],[Close Price]])-1</f>
        <v>2.4319942352730717E-3</v>
      </c>
      <c r="AG535" s="2">
        <f>(Table2[[#This Row],[Close Price]]/Table2[[#This Row],[Current Month Low]])-1</f>
        <v>6.2392344497607555E-2</v>
      </c>
      <c r="AH535" s="2">
        <f>(Table2[[#This Row],[Current Month High]]/Table2[[#This Row],[Close Price]])-1</f>
        <v>2.1437578814628155E-2</v>
      </c>
      <c r="AI535">
        <v>23.4011889749594</v>
      </c>
      <c r="AJ535">
        <v>6.2392344497607501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-0.08</v>
      </c>
      <c r="AM535" t="s">
        <v>10339</v>
      </c>
      <c r="AN535">
        <v>1.9</v>
      </c>
      <c r="AO535" t="s">
        <v>10340</v>
      </c>
      <c r="AP535">
        <v>0.11881065280143401</v>
      </c>
      <c r="AQ535">
        <f>(Table2[[#This Row],[Sharpe Ratio]]-AVERAGE(Table2[Sharpe Ratio]))/_xlfn.STDEV.P(Table2[Sharpe Ratio])</f>
        <v>0.61325249637492074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680</v>
      </c>
      <c r="AT535">
        <f>_xlfn.RANK.AVG(Table2[[#This Row],[6M Return vs Nifty Z-Score]],Table2[6M Return vs Nifty Z-Score])</f>
        <v>596</v>
      </c>
      <c r="AU535">
        <f>_xlfn.RANK.AVG(Table2[[#This Row],[Sharpe Ratio Z-Score]],Table2[Sharpe Ratio Z-Score])</f>
        <v>197</v>
      </c>
      <c r="AV535">
        <f>(Table2[[#This Row],[Rank 1Y]]+Table2[[#This Row],[Rank 6M]]+Table2[[#This Row],[Rank Sharpe]])/3</f>
        <v>491</v>
      </c>
    </row>
    <row r="536" spans="1:48" x14ac:dyDescent="0.3">
      <c r="A536" t="s">
        <v>1564</v>
      </c>
      <c r="B536" t="s">
        <v>1565</v>
      </c>
      <c r="C536" t="s">
        <v>10305</v>
      </c>
      <c r="D536" t="s">
        <v>258</v>
      </c>
      <c r="E536">
        <v>6249.7191018200001</v>
      </c>
      <c r="F536">
        <v>775.85</v>
      </c>
      <c r="G536">
        <v>12.258378687729801</v>
      </c>
      <c r="H536">
        <f>(Table2[[#This Row],[1Y Return vs Nifty]]-AVERAGE(Table2[1Y Return vs Nifty]))/_xlfn.STDEV.P(Table2[1Y Return vs Nifty])</f>
        <v>-0.32488231623498759</v>
      </c>
      <c r="I536">
        <v>1.6565876618520901</v>
      </c>
      <c r="J536">
        <f>(Table2[[#This Row],[1M Return vs Nifty]]-AVERAGE(Table2[1M Return vs Nifty]))/_xlfn.STDEV.P(Table2[1M Return vs Nifty])</f>
        <v>-0.1702826767038951</v>
      </c>
      <c r="K536">
        <v>-11.3937724375436</v>
      </c>
      <c r="L536">
        <f>(Table2[[#This Row],[6M Return vs Nifty]]-AVERAGE(Table2[6M Return vs Nifty]))/_xlfn.STDEV.P(Table2[6M Return vs Nifty])</f>
        <v>-0.652275796998395</v>
      </c>
      <c r="M536">
        <v>-0.155642966732534</v>
      </c>
      <c r="N536">
        <f>(Table2[[#This Row],[1W Return vs Nifty]]-AVERAGE(Table2[1W Return vs Nifty]))/_xlfn.STDEV.P(Table2[1W Return vs Nifty])</f>
        <v>-2.6374059250448077E-2</v>
      </c>
      <c r="O536">
        <v>775.9</v>
      </c>
      <c r="P536">
        <v>757.24104983774203</v>
      </c>
      <c r="Q536">
        <v>698.78922159833996</v>
      </c>
      <c r="R536">
        <v>57.926639877661401</v>
      </c>
      <c r="S536" s="2">
        <f>(Table2[[#This Row],[Close Price]]-Table2[[#This Row],[20D EMA]])/Table2[[#This Row],[20D EMA]]</f>
        <v>-6.4441293981124534E-5</v>
      </c>
      <c r="T536" s="2">
        <f>(Table2[[#This Row],[Close Price]]-Table2[[#This Row],[50D EMA]])/Table2[[#This Row],[50D EMA]]</f>
        <v>2.4574671653425858E-2</v>
      </c>
      <c r="U536" s="2">
        <f>(Table2[[#This Row],[Close Price]]-Table2[[#This Row],[200D EMA]])/Table2[[#This Row],[200D EMA]]</f>
        <v>0.1102775715764462</v>
      </c>
      <c r="V536">
        <v>0.69427662762831799</v>
      </c>
      <c r="W536">
        <v>762.25</v>
      </c>
      <c r="X536">
        <v>791</v>
      </c>
      <c r="Y536">
        <v>762.25</v>
      </c>
      <c r="Z536">
        <v>799.85</v>
      </c>
      <c r="AA536">
        <v>741.55</v>
      </c>
      <c r="AB536">
        <v>816.9</v>
      </c>
      <c r="AC536" s="2">
        <f>(Table2[[#This Row],[Close Price]]/Table2[[#This Row],[Day Low]])-1</f>
        <v>1.7841915382092566E-2</v>
      </c>
      <c r="AD536" s="2">
        <f>(Table2[[#This Row],[Day High]]/Table2[[#This Row],[Close Price]])-1</f>
        <v>1.9526970419539769E-2</v>
      </c>
      <c r="AE536" s="2">
        <f>(Table2[[#This Row],[Close Price]]/Table2[[#This Row],[Current Week Low]])-1</f>
        <v>1.7841915382092566E-2</v>
      </c>
      <c r="AF536" s="2">
        <f>(Table2[[#This Row],[Current Week High]]/Table2[[#This Row],[Close Price]])-1</f>
        <v>3.0933814526003633E-2</v>
      </c>
      <c r="AG536" s="2">
        <f>(Table2[[#This Row],[Close Price]]/Table2[[#This Row],[Current Month Low]])-1</f>
        <v>4.6254466994808174E-2</v>
      </c>
      <c r="AH536" s="2">
        <f>(Table2[[#This Row],[Current Month High]]/Table2[[#This Row],[Close Price]])-1</f>
        <v>5.2909711928852188E-2</v>
      </c>
      <c r="AI536">
        <v>13.9137719920087</v>
      </c>
      <c r="AJ536">
        <v>51.385365853658499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0.16</v>
      </c>
      <c r="AM536" t="s">
        <v>10340</v>
      </c>
      <c r="AN536">
        <v>-1.1200000000000001</v>
      </c>
      <c r="AO536" t="s">
        <v>10339</v>
      </c>
      <c r="AQ536">
        <f>(Table2[[#This Row],[Sharpe Ratio]]-AVERAGE(Table2[Sharpe Ratio]))/_xlfn.STDEV.P(Table2[Sharpe Ratio])</f>
        <v>-0.74704189624239536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-1.9208567454301211</v>
      </c>
      <c r="AS536">
        <f>_xlfn.RANK.AVG(Table2[[#This Row],[1Y Return vs Nifty Z-Score]],Table2[1Y Return vs Nifty Z-Score])</f>
        <v>396</v>
      </c>
      <c r="AT536">
        <f>_xlfn.RANK.AVG(Table2[[#This Row],[6M Return vs Nifty Z-Score]],Table2[6M Return vs Nifty Z-Score])</f>
        <v>533</v>
      </c>
      <c r="AU536">
        <f>_xlfn.RANK.AVG(Table2[[#This Row],[Sharpe Ratio Z-Score]],Table2[Sharpe Ratio Z-Score])</f>
        <v>549.5</v>
      </c>
      <c r="AV536">
        <f>(Table2[[#This Row],[Rank 1Y]]+Table2[[#This Row],[Rank 6M]]+Table2[[#This Row],[Rank Sharpe]])/3</f>
        <v>492.83333333333331</v>
      </c>
    </row>
    <row r="537" spans="1:48" x14ac:dyDescent="0.3">
      <c r="A537" t="s">
        <v>1356</v>
      </c>
      <c r="B537" t="s">
        <v>1357</v>
      </c>
      <c r="C537" t="s">
        <v>10295</v>
      </c>
      <c r="D537" t="s">
        <v>24</v>
      </c>
      <c r="E537">
        <v>8240.8152485430001</v>
      </c>
      <c r="F537">
        <v>220.59</v>
      </c>
      <c r="G537">
        <v>-31.353985203587701</v>
      </c>
      <c r="H537">
        <f>(Table2[[#This Row],[1Y Return vs Nifty]]-AVERAGE(Table2[1Y Return vs Nifty]))/_xlfn.STDEV.P(Table2[1Y Return vs Nifty])</f>
        <v>-0.98845362914432189</v>
      </c>
      <c r="I537">
        <v>-3.25036890196998</v>
      </c>
      <c r="J537">
        <f>(Table2[[#This Row],[1M Return vs Nifty]]-AVERAGE(Table2[1M Return vs Nifty]))/_xlfn.STDEV.P(Table2[1M Return vs Nifty])</f>
        <v>-0.59469055930626979</v>
      </c>
      <c r="K537">
        <v>-21.570349930565399</v>
      </c>
      <c r="L537">
        <f>(Table2[[#This Row],[6M Return vs Nifty]]-AVERAGE(Table2[6M Return vs Nifty]))/_xlfn.STDEV.P(Table2[6M Return vs Nifty])</f>
        <v>-0.99508975970130653</v>
      </c>
      <c r="M537">
        <v>-2.1990285843767299</v>
      </c>
      <c r="N537">
        <f>(Table2[[#This Row],[1W Return vs Nifty]]-AVERAGE(Table2[1W Return vs Nifty]))/_xlfn.STDEV.P(Table2[1W Return vs Nifty])</f>
        <v>-0.45547633356299722</v>
      </c>
      <c r="O537">
        <v>221.91</v>
      </c>
      <c r="P537">
        <v>223.39343231412801</v>
      </c>
      <c r="Q537">
        <v>221.92604334955601</v>
      </c>
      <c r="R537">
        <v>44.045190503000804</v>
      </c>
      <c r="S537" s="2">
        <f>(Table2[[#This Row],[Close Price]]-Table2[[#This Row],[20D EMA]])/Table2[[#This Row],[20D EMA]]</f>
        <v>-5.9483574422062695E-3</v>
      </c>
      <c r="T537" s="2">
        <f>(Table2[[#This Row],[Close Price]]-Table2[[#This Row],[50D EMA]])/Table2[[#This Row],[50D EMA]]</f>
        <v>-1.2549304986665474E-2</v>
      </c>
      <c r="U537" s="2">
        <f>(Table2[[#This Row],[Close Price]]-Table2[[#This Row],[200D EMA]])/Table2[[#This Row],[200D EMA]]</f>
        <v>-6.0202188503473818E-3</v>
      </c>
      <c r="V537">
        <v>0.922171894809939</v>
      </c>
      <c r="W537">
        <v>219</v>
      </c>
      <c r="X537">
        <v>222</v>
      </c>
      <c r="Y537">
        <v>216.45</v>
      </c>
      <c r="Z537">
        <v>222</v>
      </c>
      <c r="AA537">
        <v>214</v>
      </c>
      <c r="AB537">
        <v>240.05</v>
      </c>
      <c r="AC537" s="2">
        <f>(Table2[[#This Row],[Close Price]]/Table2[[#This Row],[Day Low]])-1</f>
        <v>7.2602739726026488E-3</v>
      </c>
      <c r="AD537" s="2">
        <f>(Table2[[#This Row],[Day High]]/Table2[[#This Row],[Close Price]])-1</f>
        <v>6.3919488644090805E-3</v>
      </c>
      <c r="AE537" s="2">
        <f>(Table2[[#This Row],[Close Price]]/Table2[[#This Row],[Current Week Low]])-1</f>
        <v>1.9126819126819239E-2</v>
      </c>
      <c r="AF537" s="2">
        <f>(Table2[[#This Row],[Current Week High]]/Table2[[#This Row],[Close Price]])-1</f>
        <v>6.3919488644090805E-3</v>
      </c>
      <c r="AG537" s="2">
        <f>(Table2[[#This Row],[Close Price]]/Table2[[#This Row],[Current Month Low]])-1</f>
        <v>3.0794392523364467E-2</v>
      </c>
      <c r="AH537" s="2">
        <f>(Table2[[#This Row],[Current Month High]]/Table2[[#This Row],[Close Price]])-1</f>
        <v>8.8217960922979399E-2</v>
      </c>
      <c r="AI537">
        <v>29.901627453646999</v>
      </c>
      <c r="AJ537">
        <v>14.890625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-0.01</v>
      </c>
      <c r="AM537" t="s">
        <v>10339</v>
      </c>
      <c r="AN537">
        <v>-4.4000000000000004</v>
      </c>
      <c r="AO537" t="s">
        <v>10339</v>
      </c>
      <c r="AP537">
        <v>0.128473879823881</v>
      </c>
      <c r="AQ537">
        <f>(Table2[[#This Row],[Sharpe Ratio]]-AVERAGE(Table2[Sharpe Ratio]))/_xlfn.STDEV.P(Table2[Sharpe Ratio])</f>
        <v>0.72388932247831306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661</v>
      </c>
      <c r="AT537">
        <f>_xlfn.RANK.AVG(Table2[[#This Row],[6M Return vs Nifty Z-Score]],Table2[6M Return vs Nifty Z-Score])</f>
        <v>645</v>
      </c>
      <c r="AU537">
        <f>_xlfn.RANK.AVG(Table2[[#This Row],[Sharpe Ratio Z-Score]],Table2[Sharpe Ratio Z-Score])</f>
        <v>174</v>
      </c>
      <c r="AV537">
        <f>(Table2[[#This Row],[Rank 1Y]]+Table2[[#This Row],[Rank 6M]]+Table2[[#This Row],[Rank Sharpe]])/3</f>
        <v>493.33333333333331</v>
      </c>
    </row>
    <row r="538" spans="1:48" x14ac:dyDescent="0.3">
      <c r="A538" t="s">
        <v>402</v>
      </c>
      <c r="B538" t="s">
        <v>403</v>
      </c>
      <c r="C538" t="s">
        <v>10300</v>
      </c>
      <c r="D538" t="s">
        <v>404</v>
      </c>
      <c r="E538">
        <v>57625.703489615</v>
      </c>
      <c r="F538">
        <v>137831.35</v>
      </c>
      <c r="G538">
        <v>0.13665469926233301</v>
      </c>
      <c r="H538">
        <f>(Table2[[#This Row],[1Y Return vs Nifty]]-AVERAGE(Table2[1Y Return vs Nifty]))/_xlfn.STDEV.P(Table2[1Y Return vs Nifty])</f>
        <v>-0.50931690276179786</v>
      </c>
      <c r="I538">
        <v>4.1058909849532901</v>
      </c>
      <c r="J538">
        <f>(Table2[[#This Row],[1M Return vs Nifty]]-AVERAGE(Table2[1M Return vs Nifty]))/_xlfn.STDEV.P(Table2[1M Return vs Nifty])</f>
        <v>4.1560167977546733E-2</v>
      </c>
      <c r="K538">
        <v>-20.2304337343319</v>
      </c>
      <c r="L538">
        <f>(Table2[[#This Row],[6M Return vs Nifty]]-AVERAGE(Table2[6M Return vs Nifty]))/_xlfn.STDEV.P(Table2[6M Return vs Nifty])</f>
        <v>-0.94995258256728543</v>
      </c>
      <c r="M538">
        <v>-3.7258007112425102</v>
      </c>
      <c r="N538">
        <f>(Table2[[#This Row],[1W Return vs Nifty]]-AVERAGE(Table2[1W Return vs Nifty]))/_xlfn.STDEV.P(Table2[1W Return vs Nifty])</f>
        <v>-0.77609197572965882</v>
      </c>
      <c r="O538">
        <v>136144.32999999999</v>
      </c>
      <c r="P538">
        <v>133800.564021578</v>
      </c>
      <c r="Q538">
        <v>127595.32562624299</v>
      </c>
      <c r="R538">
        <v>47.201107749120702</v>
      </c>
      <c r="S538" s="2">
        <f>(Table2[[#This Row],[Close Price]]-Table2[[#This Row],[20D EMA]])/Table2[[#This Row],[20D EMA]]</f>
        <v>1.2391408441321198E-2</v>
      </c>
      <c r="T538" s="2">
        <f>(Table2[[#This Row],[Close Price]]-Table2[[#This Row],[50D EMA]])/Table2[[#This Row],[50D EMA]]</f>
        <v>3.0125328752515283E-2</v>
      </c>
      <c r="U538" s="2">
        <f>(Table2[[#This Row],[Close Price]]-Table2[[#This Row],[200D EMA]])/Table2[[#This Row],[200D EMA]]</f>
        <v>8.0222565548684427E-2</v>
      </c>
      <c r="V538">
        <v>1.1702747175535999</v>
      </c>
      <c r="W538">
        <v>135300</v>
      </c>
      <c r="X538">
        <v>138000</v>
      </c>
      <c r="Y538">
        <v>134500.5</v>
      </c>
      <c r="Z538">
        <v>138000</v>
      </c>
      <c r="AA538">
        <v>132000</v>
      </c>
      <c r="AB538">
        <v>143849.9</v>
      </c>
      <c r="AC538" s="2">
        <f>(Table2[[#This Row],[Close Price]]/Table2[[#This Row],[Day Low]])-1</f>
        <v>1.8709164818921042E-2</v>
      </c>
      <c r="AD538" s="2">
        <f>(Table2[[#This Row],[Day High]]/Table2[[#This Row],[Close Price]])-1</f>
        <v>1.2235968087086491E-3</v>
      </c>
      <c r="AE538" s="2">
        <f>(Table2[[#This Row],[Close Price]]/Table2[[#This Row],[Current Week Low]])-1</f>
        <v>2.4764591953189807E-2</v>
      </c>
      <c r="AF538" s="2">
        <f>(Table2[[#This Row],[Current Week High]]/Table2[[#This Row],[Close Price]])-1</f>
        <v>1.2235968087086491E-3</v>
      </c>
      <c r="AG538" s="2">
        <f>(Table2[[#This Row],[Close Price]]/Table2[[#This Row],[Current Month Low]])-1</f>
        <v>4.4176893939394057E-2</v>
      </c>
      <c r="AH538" s="2">
        <f>(Table2[[#This Row],[Current Month High]]/Table2[[#This Row],[Close Price]])-1</f>
        <v>4.3666045496906003E-2</v>
      </c>
      <c r="AI538">
        <v>9.8770345063006193</v>
      </c>
      <c r="AJ538">
        <v>29.534655326347401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0.01</v>
      </c>
      <c r="AM538" t="s">
        <v>10340</v>
      </c>
      <c r="AN538">
        <v>-0.38</v>
      </c>
      <c r="AO538" t="s">
        <v>10339</v>
      </c>
      <c r="AP538">
        <v>5.6114887396787001E-2</v>
      </c>
      <c r="AQ538">
        <f>(Table2[[#This Row],[Sharpe Ratio]]-AVERAGE(Table2[Sharpe Ratio]))/_xlfn.STDEV.P(Table2[Sharpe Ratio])</f>
        <v>-0.10456780096261459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-2.2983690940438102</v>
      </c>
      <c r="AS538">
        <f>_xlfn.RANK.AVG(Table2[[#This Row],[1Y Return vs Nifty Z-Score]],Table2[1Y Return vs Nifty Z-Score])</f>
        <v>481</v>
      </c>
      <c r="AT538">
        <f>_xlfn.RANK.AVG(Table2[[#This Row],[6M Return vs Nifty Z-Score]],Table2[6M Return vs Nifty Z-Score])</f>
        <v>630</v>
      </c>
      <c r="AU538">
        <f>_xlfn.RANK.AVG(Table2[[#This Row],[Sharpe Ratio Z-Score]],Table2[Sharpe Ratio Z-Score])</f>
        <v>371</v>
      </c>
      <c r="AV538">
        <f>(Table2[[#This Row],[Rank 1Y]]+Table2[[#This Row],[Rank 6M]]+Table2[[#This Row],[Rank Sharpe]])/3</f>
        <v>494</v>
      </c>
    </row>
    <row r="539" spans="1:48" x14ac:dyDescent="0.3">
      <c r="A539" t="s">
        <v>30</v>
      </c>
      <c r="B539" t="s">
        <v>31</v>
      </c>
      <c r="C539" t="s">
        <v>10294</v>
      </c>
      <c r="D539" t="s">
        <v>21</v>
      </c>
      <c r="E539">
        <v>775440.60933679994</v>
      </c>
      <c r="F539">
        <v>1872.7</v>
      </c>
      <c r="G539">
        <v>5.5267412809082099</v>
      </c>
      <c r="H539">
        <f>(Table2[[#This Row],[1Y Return vs Nifty]]-AVERAGE(Table2[1Y Return vs Nifty]))/_xlfn.STDEV.P(Table2[1Y Return vs Nifty])</f>
        <v>-0.42730559884369479</v>
      </c>
      <c r="I539">
        <v>2.8452686633439499</v>
      </c>
      <c r="J539">
        <f>(Table2[[#This Row],[1M Return vs Nifty]]-AVERAGE(Table2[1M Return vs Nifty]))/_xlfn.STDEV.P(Table2[1M Return vs Nifty])</f>
        <v>-6.7472394939370517E-2</v>
      </c>
      <c r="K539">
        <v>0.80570100295797198</v>
      </c>
      <c r="L539">
        <f>(Table2[[#This Row],[6M Return vs Nifty]]-AVERAGE(Table2[6M Return vs Nifty]))/_xlfn.STDEV.P(Table2[6M Return vs Nifty])</f>
        <v>-0.2413174137998178</v>
      </c>
      <c r="M539">
        <v>1.24338034130419</v>
      </c>
      <c r="N539">
        <f>(Table2[[#This Row],[1W Return vs Nifty]]-AVERAGE(Table2[1W Return vs Nifty]))/_xlfn.STDEV.P(Table2[1W Return vs Nifty])</f>
        <v>0.26741487520771529</v>
      </c>
      <c r="O539">
        <v>1809.01</v>
      </c>
      <c r="P539">
        <v>1721.5964548416</v>
      </c>
      <c r="Q539">
        <v>1581.27074741566</v>
      </c>
      <c r="R539">
        <v>69.652703214450995</v>
      </c>
      <c r="S539" s="2">
        <f>(Table2[[#This Row],[Close Price]]-Table2[[#This Row],[20D EMA]])/Table2[[#This Row],[20D EMA]]</f>
        <v>3.5207102227185066E-2</v>
      </c>
      <c r="T539" s="2">
        <f>(Table2[[#This Row],[Close Price]]-Table2[[#This Row],[50D EMA]])/Table2[[#This Row],[50D EMA]]</f>
        <v>8.776943326843846E-2</v>
      </c>
      <c r="U539" s="2">
        <f>(Table2[[#This Row],[Close Price]]-Table2[[#This Row],[200D EMA]])/Table2[[#This Row],[200D EMA]]</f>
        <v>0.18430066644857346</v>
      </c>
      <c r="V539">
        <v>0.556071534926044</v>
      </c>
      <c r="W539">
        <v>1867.1</v>
      </c>
      <c r="X539">
        <v>1879</v>
      </c>
      <c r="Y539">
        <v>1849.2</v>
      </c>
      <c r="Z539">
        <v>1885.7</v>
      </c>
      <c r="AA539">
        <v>1718.55</v>
      </c>
      <c r="AB539">
        <v>1885.7</v>
      </c>
      <c r="AC539" s="2">
        <f>(Table2[[#This Row],[Close Price]]/Table2[[#This Row],[Day Low]])-1</f>
        <v>2.9993037330620087E-3</v>
      </c>
      <c r="AD539" s="2">
        <f>(Table2[[#This Row],[Day High]]/Table2[[#This Row],[Close Price]])-1</f>
        <v>3.36412666203878E-3</v>
      </c>
      <c r="AE539" s="2">
        <f>(Table2[[#This Row],[Close Price]]/Table2[[#This Row],[Current Week Low]])-1</f>
        <v>1.2708198139736115E-2</v>
      </c>
      <c r="AF539" s="2">
        <f>(Table2[[#This Row],[Current Week High]]/Table2[[#This Row],[Close Price]])-1</f>
        <v>6.9418486676990909E-3</v>
      </c>
      <c r="AG539" s="2">
        <f>(Table2[[#This Row],[Close Price]]/Table2[[#This Row],[Current Month Low]])-1</f>
        <v>8.9697710279014409E-2</v>
      </c>
      <c r="AH539" s="2">
        <f>(Table2[[#This Row],[Current Month High]]/Table2[[#This Row],[Close Price]])-1</f>
        <v>6.9418486676990909E-3</v>
      </c>
      <c r="AI539">
        <v>1.61798472793293</v>
      </c>
      <c r="AJ539">
        <v>38.549180631080503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0.04</v>
      </c>
      <c r="AM539" t="s">
        <v>10340</v>
      </c>
      <c r="AN539">
        <v>2.83</v>
      </c>
      <c r="AO539" t="s">
        <v>10340</v>
      </c>
      <c r="AP539">
        <v>-4.3510772385066003E-2</v>
      </c>
      <c r="AQ539">
        <f>(Table2[[#This Row],[Sharpe Ratio]]-AVERAGE(Table2[Sharpe Ratio]))/_xlfn.STDEV.P(Table2[Sharpe Ratio])</f>
        <v>-1.2452081658341678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-1.7138886982093358</v>
      </c>
      <c r="AS539">
        <f>_xlfn.RANK.AVG(Table2[[#This Row],[1Y Return vs Nifty Z-Score]],Table2[1Y Return vs Nifty Z-Score])</f>
        <v>440</v>
      </c>
      <c r="AT539">
        <f>_xlfn.RANK.AVG(Table2[[#This Row],[6M Return vs Nifty Z-Score]],Table2[6M Return vs Nifty Z-Score])</f>
        <v>392</v>
      </c>
      <c r="AU539">
        <f>_xlfn.RANK.AVG(Table2[[#This Row],[Sharpe Ratio Z-Score]],Table2[Sharpe Ratio Z-Score])</f>
        <v>651</v>
      </c>
      <c r="AV539">
        <f>(Table2[[#This Row],[Rank 1Y]]+Table2[[#This Row],[Rank 6M]]+Table2[[#This Row],[Rank Sharpe]])/3</f>
        <v>494.33333333333331</v>
      </c>
    </row>
    <row r="540" spans="1:48" x14ac:dyDescent="0.3">
      <c r="A540" t="s">
        <v>1395</v>
      </c>
      <c r="B540" t="s">
        <v>1396</v>
      </c>
      <c r="C540" t="s">
        <v>10305</v>
      </c>
      <c r="D540" t="s">
        <v>221</v>
      </c>
      <c r="E540">
        <v>7795.1343468199902</v>
      </c>
      <c r="F540">
        <v>2032.6</v>
      </c>
      <c r="G540">
        <v>-13.4009039217707</v>
      </c>
      <c r="H540">
        <f>(Table2[[#This Row],[1Y Return vs Nifty]]-AVERAGE(Table2[1Y Return vs Nifty]))/_xlfn.STDEV.P(Table2[1Y Return vs Nifty])</f>
        <v>-0.71529371177247292</v>
      </c>
      <c r="I540">
        <v>-1.98273387007188</v>
      </c>
      <c r="J540">
        <f>(Table2[[#This Row],[1M Return vs Nifty]]-AVERAGE(Table2[1M Return vs Nifty]))/_xlfn.STDEV.P(Table2[1M Return vs Nifty])</f>
        <v>-0.48505145963153823</v>
      </c>
      <c r="K540">
        <v>12.7184322178174</v>
      </c>
      <c r="L540">
        <f>(Table2[[#This Row],[6M Return vs Nifty]]-AVERAGE(Table2[6M Return vs Nifty]))/_xlfn.STDEV.P(Table2[6M Return vs Nifty])</f>
        <v>0.15998160811407974</v>
      </c>
      <c r="M540">
        <v>-4.0246331939700903</v>
      </c>
      <c r="N540">
        <f>(Table2[[#This Row],[1W Return vs Nifty]]-AVERAGE(Table2[1W Return vs Nifty]))/_xlfn.STDEV.P(Table2[1W Return vs Nifty])</f>
        <v>-0.83884552399271506</v>
      </c>
      <c r="O540">
        <v>2075.73</v>
      </c>
      <c r="P540">
        <v>2126.05333874078</v>
      </c>
      <c r="Q540">
        <v>1995.8399526602</v>
      </c>
      <c r="R540">
        <v>42.208444703792502</v>
      </c>
      <c r="S540" s="2">
        <f>(Table2[[#This Row],[Close Price]]-Table2[[#This Row],[20D EMA]])/Table2[[#This Row],[20D EMA]]</f>
        <v>-2.0778232236369907E-2</v>
      </c>
      <c r="T540" s="2">
        <f>(Table2[[#This Row],[Close Price]]-Table2[[#This Row],[50D EMA]])/Table2[[#This Row],[50D EMA]]</f>
        <v>-4.3956253137153484E-2</v>
      </c>
      <c r="U540" s="2">
        <f>(Table2[[#This Row],[Close Price]]-Table2[[#This Row],[200D EMA]])/Table2[[#This Row],[200D EMA]]</f>
        <v>1.8418334241081549E-2</v>
      </c>
      <c r="V540">
        <v>0.55099539906245398</v>
      </c>
      <c r="W540">
        <v>2022.05</v>
      </c>
      <c r="X540">
        <v>2042.05</v>
      </c>
      <c r="Y540">
        <v>1990.15</v>
      </c>
      <c r="Z540">
        <v>2049.5</v>
      </c>
      <c r="AA540">
        <v>1979.05</v>
      </c>
      <c r="AB540">
        <v>2263.3000000000002</v>
      </c>
      <c r="AC540" s="2">
        <f>(Table2[[#This Row],[Close Price]]/Table2[[#This Row],[Day Low]])-1</f>
        <v>5.217477312628338E-3</v>
      </c>
      <c r="AD540" s="2">
        <f>(Table2[[#This Row],[Day High]]/Table2[[#This Row],[Close Price]])-1</f>
        <v>4.6492177506642918E-3</v>
      </c>
      <c r="AE540" s="2">
        <f>(Table2[[#This Row],[Close Price]]/Table2[[#This Row],[Current Week Low]])-1</f>
        <v>2.1330050498705955E-2</v>
      </c>
      <c r="AF540" s="2">
        <f>(Table2[[#This Row],[Current Week High]]/Table2[[#This Row],[Close Price]])-1</f>
        <v>8.314474072616429E-3</v>
      </c>
      <c r="AG540" s="2">
        <f>(Table2[[#This Row],[Close Price]]/Table2[[#This Row],[Current Month Low]])-1</f>
        <v>2.7058437128925528E-2</v>
      </c>
      <c r="AH540" s="2">
        <f>(Table2[[#This Row],[Current Month High]]/Table2[[#This Row],[Close Price]])-1</f>
        <v>0.11349995080192876</v>
      </c>
      <c r="AI540">
        <v>34.950309947850002</v>
      </c>
      <c r="AJ540">
        <v>39.038237909569702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-0.17</v>
      </c>
      <c r="AM540" t="s">
        <v>10339</v>
      </c>
      <c r="AN540">
        <v>-5.52</v>
      </c>
      <c r="AO540" t="s">
        <v>10339</v>
      </c>
      <c r="AP540">
        <v>-2.8173864481515001E-2</v>
      </c>
      <c r="AQ540">
        <f>(Table2[[#This Row],[Sharpe Ratio]]-AVERAGE(Table2[Sharpe Ratio]))/_xlfn.STDEV.P(Table2[Sharpe Ratio])</f>
        <v>-1.0696118760287741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578</v>
      </c>
      <c r="AT540">
        <f>_xlfn.RANK.AVG(Table2[[#This Row],[6M Return vs Nifty Z-Score]],Table2[6M Return vs Nifty Z-Score])</f>
        <v>275</v>
      </c>
      <c r="AU540">
        <f>_xlfn.RANK.AVG(Table2[[#This Row],[Sharpe Ratio Z-Score]],Table2[Sharpe Ratio Z-Score])</f>
        <v>630</v>
      </c>
      <c r="AV540">
        <f>(Table2[[#This Row],[Rank 1Y]]+Table2[[#This Row],[Rank 6M]]+Table2[[#This Row],[Rank Sharpe]])/3</f>
        <v>494.33333333333331</v>
      </c>
    </row>
    <row r="541" spans="1:48" x14ac:dyDescent="0.3">
      <c r="A541" t="s">
        <v>128</v>
      </c>
      <c r="B541" t="s">
        <v>129</v>
      </c>
      <c r="C541" t="s">
        <v>10302</v>
      </c>
      <c r="D541" t="s">
        <v>130</v>
      </c>
      <c r="E541">
        <v>223524.02447804</v>
      </c>
      <c r="F541">
        <v>925.8</v>
      </c>
      <c r="G541">
        <v>-11.234116817632501</v>
      </c>
      <c r="H541">
        <f>(Table2[[#This Row],[1Y Return vs Nifty]]-AVERAGE(Table2[1Y Return vs Nifty]))/_xlfn.STDEV.P(Table2[1Y Return vs Nifty])</f>
        <v>-0.68232558908435037</v>
      </c>
      <c r="I541">
        <v>4.1299276782888903</v>
      </c>
      <c r="J541">
        <f>(Table2[[#This Row],[1M Return vs Nifty]]-AVERAGE(Table2[1M Return vs Nifty]))/_xlfn.STDEV.P(Table2[1M Return vs Nifty])</f>
        <v>4.3639127102340532E-2</v>
      </c>
      <c r="K541">
        <v>-0.53294111151210699</v>
      </c>
      <c r="L541">
        <f>(Table2[[#This Row],[6M Return vs Nifty]]-AVERAGE(Table2[6M Return vs Nifty]))/_xlfn.STDEV.P(Table2[6M Return vs Nifty])</f>
        <v>-0.28641167149275726</v>
      </c>
      <c r="M541">
        <v>-1.41981903927098</v>
      </c>
      <c r="N541">
        <f>(Table2[[#This Row],[1W Return vs Nifty]]-AVERAGE(Table2[1W Return vs Nifty]))/_xlfn.STDEV.P(Table2[1W Return vs Nifty])</f>
        <v>-0.29184564874081181</v>
      </c>
      <c r="O541">
        <v>908.57</v>
      </c>
      <c r="P541">
        <v>906.94403137541201</v>
      </c>
      <c r="Q541">
        <v>861.21069973202202</v>
      </c>
      <c r="R541">
        <v>56.028078209472604</v>
      </c>
      <c r="S541" s="2">
        <f>(Table2[[#This Row],[Close Price]]-Table2[[#This Row],[20D EMA]])/Table2[[#This Row],[20D EMA]]</f>
        <v>1.8963866295387152E-2</v>
      </c>
      <c r="T541" s="2">
        <f>(Table2[[#This Row],[Close Price]]-Table2[[#This Row],[50D EMA]])/Table2[[#This Row],[50D EMA]]</f>
        <v>2.0790664001605716E-2</v>
      </c>
      <c r="U541" s="2">
        <f>(Table2[[#This Row],[Close Price]]-Table2[[#This Row],[200D EMA]])/Table2[[#This Row],[200D EMA]]</f>
        <v>7.499825569756137E-2</v>
      </c>
      <c r="V541">
        <v>0.81926599411577194</v>
      </c>
      <c r="W541">
        <v>908.1</v>
      </c>
      <c r="X541">
        <v>927</v>
      </c>
      <c r="Y541">
        <v>903.9</v>
      </c>
      <c r="Z541">
        <v>927</v>
      </c>
      <c r="AA541">
        <v>854.15</v>
      </c>
      <c r="AB541">
        <v>957.95</v>
      </c>
      <c r="AC541" s="2">
        <f>(Table2[[#This Row],[Close Price]]/Table2[[#This Row],[Day Low]])-1</f>
        <v>1.9491245457548656E-2</v>
      </c>
      <c r="AD541" s="2">
        <f>(Table2[[#This Row],[Day High]]/Table2[[#This Row],[Close Price]])-1</f>
        <v>1.2961762799741372E-3</v>
      </c>
      <c r="AE541" s="2">
        <f>(Table2[[#This Row],[Close Price]]/Table2[[#This Row],[Current Week Low]])-1</f>
        <v>2.422834384334549E-2</v>
      </c>
      <c r="AF541" s="2">
        <f>(Table2[[#This Row],[Current Week High]]/Table2[[#This Row],[Close Price]])-1</f>
        <v>1.2961762799741372E-3</v>
      </c>
      <c r="AG541" s="2">
        <f>(Table2[[#This Row],[Close Price]]/Table2[[#This Row],[Current Month Low]])-1</f>
        <v>8.388456360124108E-2</v>
      </c>
      <c r="AH541" s="2">
        <f>(Table2[[#This Row],[Current Month High]]/Table2[[#This Row],[Close Price]])-1</f>
        <v>3.4726722834305557E-2</v>
      </c>
      <c r="AI541">
        <v>3.6292935839273999</v>
      </c>
      <c r="AJ541">
        <v>28.0497925311203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</v>
      </c>
      <c r="AM541" t="s">
        <v>10340</v>
      </c>
      <c r="AN541">
        <v>2.92</v>
      </c>
      <c r="AO541" t="s">
        <v>10340</v>
      </c>
      <c r="AP541">
        <v>2.7802141538950001E-3</v>
      </c>
      <c r="AQ541">
        <f>(Table2[[#This Row],[Sharpe Ratio]]-AVERAGE(Table2[Sharpe Ratio]))/_xlfn.STDEV.P(Table2[Sharpe Ratio])</f>
        <v>-0.71521049363122291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-1.9321542758468018</v>
      </c>
      <c r="AS541">
        <f>_xlfn.RANK.AVG(Table2[[#This Row],[1Y Return vs Nifty Z-Score]],Table2[1Y Return vs Nifty Z-Score])</f>
        <v>560</v>
      </c>
      <c r="AT541">
        <f>_xlfn.RANK.AVG(Table2[[#This Row],[6M Return vs Nifty Z-Score]],Table2[6M Return vs Nifty Z-Score])</f>
        <v>410</v>
      </c>
      <c r="AU541">
        <f>_xlfn.RANK.AVG(Table2[[#This Row],[Sharpe Ratio Z-Score]],Table2[Sharpe Ratio Z-Score])</f>
        <v>514</v>
      </c>
      <c r="AV541">
        <f>(Table2[[#This Row],[Rank 1Y]]+Table2[[#This Row],[Rank 6M]]+Table2[[#This Row],[Rank Sharpe]])/3</f>
        <v>494.66666666666669</v>
      </c>
    </row>
    <row r="542" spans="1:48" x14ac:dyDescent="0.3">
      <c r="A542" t="s">
        <v>1594</v>
      </c>
      <c r="B542" t="s">
        <v>1595</v>
      </c>
      <c r="C542" t="s">
        <v>10306</v>
      </c>
      <c r="D542" t="s">
        <v>335</v>
      </c>
      <c r="E542">
        <v>5743.8100010799999</v>
      </c>
      <c r="F542">
        <v>272.7</v>
      </c>
      <c r="G542">
        <v>-13.455822784409699</v>
      </c>
      <c r="H542">
        <f>(Table2[[#This Row],[1Y Return vs Nifty]]-AVERAGE(Table2[1Y Return vs Nifty]))/_xlfn.STDEV.P(Table2[1Y Return vs Nifty])</f>
        <v>-0.7161293138479683</v>
      </c>
      <c r="I542">
        <v>0.55308593617270396</v>
      </c>
      <c r="J542">
        <f>(Table2[[#This Row],[1M Return vs Nifty]]-AVERAGE(Table2[1M Return vs Nifty]))/_xlfn.STDEV.P(Table2[1M Return vs Nifty])</f>
        <v>-0.26572571247408844</v>
      </c>
      <c r="K542">
        <v>21.300189047129699</v>
      </c>
      <c r="L542">
        <f>(Table2[[#This Row],[6M Return vs Nifty]]-AVERAGE(Table2[6M Return vs Nifty]))/_xlfn.STDEV.P(Table2[6M Return vs Nifty])</f>
        <v>0.44907153718175025</v>
      </c>
      <c r="M542">
        <v>-0.73930953796850296</v>
      </c>
      <c r="N542">
        <f>(Table2[[#This Row],[1W Return vs Nifty]]-AVERAGE(Table2[1W Return vs Nifty]))/_xlfn.STDEV.P(Table2[1W Return vs Nifty])</f>
        <v>-0.14894155262759476</v>
      </c>
      <c r="O542">
        <v>269.29000000000002</v>
      </c>
      <c r="P542">
        <v>261.89078468083</v>
      </c>
      <c r="Q542">
        <v>239.43381295589001</v>
      </c>
      <c r="R542">
        <v>50.266727855769602</v>
      </c>
      <c r="S542" s="2">
        <f>(Table2[[#This Row],[Close Price]]-Table2[[#This Row],[20D EMA]])/Table2[[#This Row],[20D EMA]]</f>
        <v>1.2662928441457047E-2</v>
      </c>
      <c r="T542" s="2">
        <f>(Table2[[#This Row],[Close Price]]-Table2[[#This Row],[50D EMA]])/Table2[[#This Row],[50D EMA]]</f>
        <v>4.1273752080827654E-2</v>
      </c>
      <c r="U542" s="2">
        <f>(Table2[[#This Row],[Close Price]]-Table2[[#This Row],[200D EMA]])/Table2[[#This Row],[200D EMA]]</f>
        <v>0.13893688044068567</v>
      </c>
      <c r="V542">
        <v>0.55051725254668005</v>
      </c>
      <c r="W542">
        <v>269.05</v>
      </c>
      <c r="X542">
        <v>279.25</v>
      </c>
      <c r="Y542">
        <v>263.2</v>
      </c>
      <c r="Z542">
        <v>279.25</v>
      </c>
      <c r="AA542">
        <v>253.1</v>
      </c>
      <c r="AB542">
        <v>292.3</v>
      </c>
      <c r="AC542" s="2">
        <f>(Table2[[#This Row],[Close Price]]/Table2[[#This Row],[Day Low]])-1</f>
        <v>1.3566251626091708E-2</v>
      </c>
      <c r="AD542" s="2">
        <f>(Table2[[#This Row],[Day High]]/Table2[[#This Row],[Close Price]])-1</f>
        <v>2.4019068573523983E-2</v>
      </c>
      <c r="AE542" s="2">
        <f>(Table2[[#This Row],[Close Price]]/Table2[[#This Row],[Current Week Low]])-1</f>
        <v>3.6094224924012153E-2</v>
      </c>
      <c r="AF542" s="2">
        <f>(Table2[[#This Row],[Current Week High]]/Table2[[#This Row],[Close Price]])-1</f>
        <v>2.4019068573523983E-2</v>
      </c>
      <c r="AG542" s="2">
        <f>(Table2[[#This Row],[Close Price]]/Table2[[#This Row],[Current Month Low]])-1</f>
        <v>7.7439747135519488E-2</v>
      </c>
      <c r="AH542" s="2">
        <f>(Table2[[#This Row],[Current Month High]]/Table2[[#This Row],[Close Price]])-1</f>
        <v>7.1873854052072028E-2</v>
      </c>
      <c r="AI542">
        <v>8.9475614228089704</v>
      </c>
      <c r="AJ542">
        <v>44.285714285714199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0.06</v>
      </c>
      <c r="AM542" t="s">
        <v>10340</v>
      </c>
      <c r="AN542">
        <v>-0.57999999999999996</v>
      </c>
      <c r="AO542" t="s">
        <v>10339</v>
      </c>
      <c r="AP542">
        <v>-8.1738921900076006E-2</v>
      </c>
      <c r="AQ542">
        <f>(Table2[[#This Row],[Sharpe Ratio]]-AVERAGE(Table2[Sharpe Ratio]))/_xlfn.STDEV.P(Table2[Sharpe Ratio])</f>
        <v>-1.6828922976797664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-2.3646173394476673</v>
      </c>
      <c r="AS542">
        <f>_xlfn.RANK.AVG(Table2[[#This Row],[1Y Return vs Nifty Z-Score]],Table2[1Y Return vs Nifty Z-Score])</f>
        <v>580</v>
      </c>
      <c r="AT542">
        <f>_xlfn.RANK.AVG(Table2[[#This Row],[6M Return vs Nifty Z-Score]],Table2[6M Return vs Nifty Z-Score])</f>
        <v>204</v>
      </c>
      <c r="AU542">
        <f>_xlfn.RANK.AVG(Table2[[#This Row],[Sharpe Ratio Z-Score]],Table2[Sharpe Ratio Z-Score])</f>
        <v>701</v>
      </c>
      <c r="AV542">
        <f>(Table2[[#This Row],[Rank 1Y]]+Table2[[#This Row],[Rank 6M]]+Table2[[#This Row],[Rank Sharpe]])/3</f>
        <v>495</v>
      </c>
    </row>
    <row r="543" spans="1:48" x14ac:dyDescent="0.3">
      <c r="A543" t="s">
        <v>1560</v>
      </c>
      <c r="B543" t="s">
        <v>1561</v>
      </c>
      <c r="C543" t="s">
        <v>10295</v>
      </c>
      <c r="D543" t="s">
        <v>521</v>
      </c>
      <c r="E543">
        <v>6270.0156625</v>
      </c>
      <c r="F543">
        <v>301.14999999999998</v>
      </c>
      <c r="G543">
        <v>-11.950089753781199</v>
      </c>
      <c r="H543">
        <f>(Table2[[#This Row],[1Y Return vs Nifty]]-AVERAGE(Table2[1Y Return vs Nifty]))/_xlfn.STDEV.P(Table2[1Y Return vs Nifty])</f>
        <v>-0.69321926828118763</v>
      </c>
      <c r="I543">
        <v>0.91862721061296404</v>
      </c>
      <c r="J543">
        <f>(Table2[[#This Row],[1M Return vs Nifty]]-AVERAGE(Table2[1M Return vs Nifty]))/_xlfn.STDEV.P(Table2[1M Return vs Nifty])</f>
        <v>-0.23410965957629681</v>
      </c>
      <c r="K543">
        <v>-36.800530712122701</v>
      </c>
      <c r="L543">
        <f>(Table2[[#This Row],[6M Return vs Nifty]]-AVERAGE(Table2[6M Return vs Nifty]))/_xlfn.STDEV.P(Table2[6M Return vs Nifty])</f>
        <v>-1.5081422697409117</v>
      </c>
      <c r="M543">
        <v>3.6850997977245599</v>
      </c>
      <c r="N543">
        <f>(Table2[[#This Row],[1W Return vs Nifty]]-AVERAGE(Table2[1W Return vs Nifty]))/_xlfn.STDEV.P(Table2[1W Return vs Nifty])</f>
        <v>0.78016555864999293</v>
      </c>
      <c r="O543">
        <v>295.67</v>
      </c>
      <c r="P543">
        <v>302.35702452450101</v>
      </c>
      <c r="Q543">
        <v>314.65481820467801</v>
      </c>
      <c r="R543">
        <v>60.743616304634699</v>
      </c>
      <c r="S543" s="2">
        <f>(Table2[[#This Row],[Close Price]]-Table2[[#This Row],[20D EMA]])/Table2[[#This Row],[20D EMA]]</f>
        <v>1.853417661582156E-2</v>
      </c>
      <c r="T543" s="2">
        <f>(Table2[[#This Row],[Close Price]]-Table2[[#This Row],[50D EMA]])/Table2[[#This Row],[50D EMA]]</f>
        <v>-3.9920505448790312E-3</v>
      </c>
      <c r="U543" s="2">
        <f>(Table2[[#This Row],[Close Price]]-Table2[[#This Row],[200D EMA]])/Table2[[#This Row],[200D EMA]]</f>
        <v>-4.2919470554216521E-2</v>
      </c>
      <c r="V543">
        <v>0.61763541853864201</v>
      </c>
      <c r="W543">
        <v>299.05</v>
      </c>
      <c r="X543">
        <v>308.95</v>
      </c>
      <c r="Y543">
        <v>283.05</v>
      </c>
      <c r="Z543">
        <v>308.95</v>
      </c>
      <c r="AA543">
        <v>278.14999999999998</v>
      </c>
      <c r="AB543">
        <v>308.95</v>
      </c>
      <c r="AC543" s="2">
        <f>(Table2[[#This Row],[Close Price]]/Table2[[#This Row],[Day Low]])-1</f>
        <v>7.0222370840995474E-3</v>
      </c>
      <c r="AD543" s="2">
        <f>(Table2[[#This Row],[Day High]]/Table2[[#This Row],[Close Price]])-1</f>
        <v>2.5900713929935204E-2</v>
      </c>
      <c r="AE543" s="2">
        <f>(Table2[[#This Row],[Close Price]]/Table2[[#This Row],[Current Week Low]])-1</f>
        <v>6.3946299240416726E-2</v>
      </c>
      <c r="AF543" s="2">
        <f>(Table2[[#This Row],[Current Week High]]/Table2[[#This Row],[Close Price]])-1</f>
        <v>2.5900713929935204E-2</v>
      </c>
      <c r="AG543" s="2">
        <f>(Table2[[#This Row],[Close Price]]/Table2[[#This Row],[Current Month Low]])-1</f>
        <v>8.2689196476721127E-2</v>
      </c>
      <c r="AH543" s="2">
        <f>(Table2[[#This Row],[Current Month High]]/Table2[[#This Row],[Close Price]])-1</f>
        <v>2.5900713929935204E-2</v>
      </c>
      <c r="AI543">
        <v>34.577453096463501</v>
      </c>
      <c r="AJ543">
        <v>18.306815949715102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-7.0000000000000007E-2</v>
      </c>
      <c r="AM543" t="s">
        <v>10339</v>
      </c>
      <c r="AN543">
        <v>0.53</v>
      </c>
      <c r="AO543" t="s">
        <v>10340</v>
      </c>
      <c r="AP543">
        <v>0.11127591344912301</v>
      </c>
      <c r="AQ543">
        <f>(Table2[[#This Row],[Sharpe Ratio]]-AVERAGE(Table2[Sharpe Ratio]))/_xlfn.STDEV.P(Table2[Sharpe Ratio])</f>
        <v>0.526985285067603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570</v>
      </c>
      <c r="AT543">
        <f>_xlfn.RANK.AVG(Table2[[#This Row],[6M Return vs Nifty Z-Score]],Table2[6M Return vs Nifty Z-Score])</f>
        <v>720</v>
      </c>
      <c r="AU543">
        <f>_xlfn.RANK.AVG(Table2[[#This Row],[Sharpe Ratio Z-Score]],Table2[Sharpe Ratio Z-Score])</f>
        <v>208</v>
      </c>
      <c r="AV543">
        <f>(Table2[[#This Row],[Rank 1Y]]+Table2[[#This Row],[Rank 6M]]+Table2[[#This Row],[Rank Sharpe]])/3</f>
        <v>499.33333333333331</v>
      </c>
    </row>
    <row r="544" spans="1:48" x14ac:dyDescent="0.3">
      <c r="A544" t="s">
        <v>176</v>
      </c>
      <c r="B544" t="s">
        <v>177</v>
      </c>
      <c r="C544" t="s">
        <v>10295</v>
      </c>
      <c r="D544" t="s">
        <v>37</v>
      </c>
      <c r="E544">
        <v>152846.29886526</v>
      </c>
      <c r="F544">
        <v>724.55</v>
      </c>
      <c r="G544">
        <v>-11.8233949567803</v>
      </c>
      <c r="H544">
        <f>(Table2[[#This Row],[1Y Return vs Nifty]]-AVERAGE(Table2[1Y Return vs Nifty]))/_xlfn.STDEV.P(Table2[1Y Return vs Nifty])</f>
        <v>-0.69129158022937343</v>
      </c>
      <c r="I544">
        <v>11.3190594793525</v>
      </c>
      <c r="J544">
        <f>(Table2[[#This Row],[1M Return vs Nifty]]-AVERAGE(Table2[1M Return vs Nifty]))/_xlfn.STDEV.P(Table2[1M Return vs Nifty])</f>
        <v>0.66543476881111019</v>
      </c>
      <c r="K544">
        <v>13.1632810536703</v>
      </c>
      <c r="L544">
        <f>(Table2[[#This Row],[6M Return vs Nifty]]-AVERAGE(Table2[6M Return vs Nifty]))/_xlfn.STDEV.P(Table2[6M Return vs Nifty])</f>
        <v>0.17496703836576122</v>
      </c>
      <c r="M544">
        <v>0.99133847392734697</v>
      </c>
      <c r="N544">
        <f>(Table2[[#This Row],[1W Return vs Nifty]]-AVERAGE(Table2[1W Return vs Nifty]))/_xlfn.STDEV.P(Table2[1W Return vs Nifty])</f>
        <v>0.21448715682724015</v>
      </c>
      <c r="O544">
        <v>689.46</v>
      </c>
      <c r="P544">
        <v>656.04730955161301</v>
      </c>
      <c r="Q544">
        <v>620.47117167859506</v>
      </c>
      <c r="R544">
        <v>63.6035094185482</v>
      </c>
      <c r="S544" s="2">
        <f>(Table2[[#This Row],[Close Price]]-Table2[[#This Row],[20D EMA]])/Table2[[#This Row],[20D EMA]]</f>
        <v>5.0894903257621783E-2</v>
      </c>
      <c r="T544" s="2">
        <f>(Table2[[#This Row],[Close Price]]-Table2[[#This Row],[50D EMA]])/Table2[[#This Row],[50D EMA]]</f>
        <v>0.1044173026107009</v>
      </c>
      <c r="U544" s="2">
        <f>(Table2[[#This Row],[Close Price]]-Table2[[#This Row],[200D EMA]])/Table2[[#This Row],[200D EMA]]</f>
        <v>0.16774160198262664</v>
      </c>
      <c r="V544">
        <v>0.80515935383078996</v>
      </c>
      <c r="W544">
        <v>708.65</v>
      </c>
      <c r="X544">
        <v>727.6</v>
      </c>
      <c r="Y544">
        <v>678.5</v>
      </c>
      <c r="Z544">
        <v>727.6</v>
      </c>
      <c r="AA544">
        <v>664.65</v>
      </c>
      <c r="AB544">
        <v>727.6</v>
      </c>
      <c r="AC544" s="2">
        <f>(Table2[[#This Row],[Close Price]]/Table2[[#This Row],[Day Low]])-1</f>
        <v>2.2437028152120231E-2</v>
      </c>
      <c r="AD544" s="2">
        <f>(Table2[[#This Row],[Day High]]/Table2[[#This Row],[Close Price]])-1</f>
        <v>4.2095093506315795E-3</v>
      </c>
      <c r="AE544" s="2">
        <f>(Table2[[#This Row],[Close Price]]/Table2[[#This Row],[Current Week Low]])-1</f>
        <v>6.7870302137067018E-2</v>
      </c>
      <c r="AF544" s="2">
        <f>(Table2[[#This Row],[Current Week High]]/Table2[[#This Row],[Close Price]])-1</f>
        <v>4.2095093506315795E-3</v>
      </c>
      <c r="AG544" s="2">
        <f>(Table2[[#This Row],[Close Price]]/Table2[[#This Row],[Current Month Low]])-1</f>
        <v>9.0122620928308139E-2</v>
      </c>
      <c r="AH544" s="2">
        <f>(Table2[[#This Row],[Current Month High]]/Table2[[#This Row],[Close Price]])-1</f>
        <v>4.2095093506315795E-3</v>
      </c>
      <c r="AI544">
        <v>0.42095093506315701</v>
      </c>
      <c r="AJ544">
        <v>41.6797027766914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0.24</v>
      </c>
      <c r="AM544" t="s">
        <v>10340</v>
      </c>
      <c r="AN544">
        <v>2.42</v>
      </c>
      <c r="AO544" t="s">
        <v>10340</v>
      </c>
      <c r="AP544">
        <v>-5.558895431106E-2</v>
      </c>
      <c r="AQ544">
        <f>(Table2[[#This Row],[Sharpe Ratio]]-AVERAGE(Table2[Sharpe Ratio]))/_xlfn.STDEV.P(Table2[Sharpe Ratio])</f>
        <v>-1.3834944453852145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-1.0198970616104761</v>
      </c>
      <c r="AS544">
        <f>_xlfn.RANK.AVG(Table2[[#This Row],[1Y Return vs Nifty Z-Score]],Table2[1Y Return vs Nifty Z-Score])</f>
        <v>568</v>
      </c>
      <c r="AT544">
        <f>_xlfn.RANK.AVG(Table2[[#This Row],[6M Return vs Nifty Z-Score]],Table2[6M Return vs Nifty Z-Score])</f>
        <v>267</v>
      </c>
      <c r="AU544">
        <f>_xlfn.RANK.AVG(Table2[[#This Row],[Sharpe Ratio Z-Score]],Table2[Sharpe Ratio Z-Score])</f>
        <v>671</v>
      </c>
      <c r="AV544">
        <f>(Table2[[#This Row],[Rank 1Y]]+Table2[[#This Row],[Rank 6M]]+Table2[[#This Row],[Rank Sharpe]])/3</f>
        <v>502</v>
      </c>
    </row>
    <row r="545" spans="1:48" x14ac:dyDescent="0.3">
      <c r="A545" t="s">
        <v>1271</v>
      </c>
      <c r="B545" t="s">
        <v>1272</v>
      </c>
      <c r="C545" t="s">
        <v>10294</v>
      </c>
      <c r="D545" t="s">
        <v>21</v>
      </c>
      <c r="E545">
        <v>8856.4686384449997</v>
      </c>
      <c r="F545">
        <v>3004.25</v>
      </c>
      <c r="G545">
        <v>15.271256756947</v>
      </c>
      <c r="H545">
        <f>(Table2[[#This Row],[1Y Return vs Nifty]]-AVERAGE(Table2[1Y Return vs Nifty]))/_xlfn.STDEV.P(Table2[1Y Return vs Nifty])</f>
        <v>-0.27904074110256932</v>
      </c>
      <c r="I545">
        <v>8.3635432551636999</v>
      </c>
      <c r="J545">
        <f>(Table2[[#This Row],[1M Return vs Nifty]]-AVERAGE(Table2[1M Return vs Nifty]))/_xlfn.STDEV.P(Table2[1M Return vs Nifty])</f>
        <v>0.40980903290120951</v>
      </c>
      <c r="K545">
        <v>-11.953350812875099</v>
      </c>
      <c r="L545">
        <f>(Table2[[#This Row],[6M Return vs Nifty]]-AVERAGE(Table2[6M Return vs Nifty]))/_xlfn.STDEV.P(Table2[6M Return vs Nifty])</f>
        <v>-0.67112607160415394</v>
      </c>
      <c r="M545">
        <v>1.6739465241925999</v>
      </c>
      <c r="N545">
        <f>(Table2[[#This Row],[1W Return vs Nifty]]-AVERAGE(Table2[1W Return vs Nifty]))/_xlfn.STDEV.P(Table2[1W Return vs Nifty])</f>
        <v>0.35783193928223617</v>
      </c>
      <c r="O545">
        <v>2809.1</v>
      </c>
      <c r="P545">
        <v>2762.5521055966101</v>
      </c>
      <c r="Q545">
        <v>2617.3699504590199</v>
      </c>
      <c r="R545">
        <v>60.491434165887199</v>
      </c>
      <c r="S545" s="2">
        <f>(Table2[[#This Row],[Close Price]]-Table2[[#This Row],[20D EMA]])/Table2[[#This Row],[20D EMA]]</f>
        <v>6.9470648962301124E-2</v>
      </c>
      <c r="T545" s="2">
        <f>(Table2[[#This Row],[Close Price]]-Table2[[#This Row],[50D EMA]])/Table2[[#This Row],[50D EMA]]</f>
        <v>8.7490800232776791E-2</v>
      </c>
      <c r="U545" s="2">
        <f>(Table2[[#This Row],[Close Price]]-Table2[[#This Row],[200D EMA]])/Table2[[#This Row],[200D EMA]]</f>
        <v>0.14781252053158597</v>
      </c>
      <c r="V545">
        <v>0.96723355843186098</v>
      </c>
      <c r="W545">
        <v>2905</v>
      </c>
      <c r="X545">
        <v>3014.75</v>
      </c>
      <c r="Y545">
        <v>2749.25</v>
      </c>
      <c r="Z545">
        <v>3014.75</v>
      </c>
      <c r="AA545">
        <v>2655.05</v>
      </c>
      <c r="AB545">
        <v>3014.75</v>
      </c>
      <c r="AC545" s="2">
        <f>(Table2[[#This Row],[Close Price]]/Table2[[#This Row],[Day Low]])-1</f>
        <v>3.4165232358003506E-2</v>
      </c>
      <c r="AD545" s="2">
        <f>(Table2[[#This Row],[Day High]]/Table2[[#This Row],[Close Price]])-1</f>
        <v>3.4950486810352288E-3</v>
      </c>
      <c r="AE545" s="2">
        <f>(Table2[[#This Row],[Close Price]]/Table2[[#This Row],[Current Week Low]])-1</f>
        <v>9.2752568882422448E-2</v>
      </c>
      <c r="AF545" s="2">
        <f>(Table2[[#This Row],[Current Week High]]/Table2[[#This Row],[Close Price]])-1</f>
        <v>3.4950486810352288E-3</v>
      </c>
      <c r="AG545" s="2">
        <f>(Table2[[#This Row],[Close Price]]/Table2[[#This Row],[Current Month Low]])-1</f>
        <v>0.13152294683715926</v>
      </c>
      <c r="AH545" s="2">
        <f>(Table2[[#This Row],[Current Month High]]/Table2[[#This Row],[Close Price]])-1</f>
        <v>3.4950486810352288E-3</v>
      </c>
      <c r="AI545">
        <v>4.6850295414829102</v>
      </c>
      <c r="AJ545">
        <v>44.741279629986501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-0.02</v>
      </c>
      <c r="AM545" t="s">
        <v>10339</v>
      </c>
      <c r="AN545">
        <v>4.5199999999999996</v>
      </c>
      <c r="AO545" t="s">
        <v>10340</v>
      </c>
      <c r="AP545">
        <v>-7.7380265428789998E-3</v>
      </c>
      <c r="AQ545">
        <f>(Table2[[#This Row],[Sharpe Ratio]]-AVERAGE(Table2[Sharpe Ratio]))/_xlfn.STDEV.P(Table2[Sharpe Ratio])</f>
        <v>-0.83563659602738982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-1.0181624365506674</v>
      </c>
      <c r="AS545">
        <f>_xlfn.RANK.AVG(Table2[[#This Row],[1Y Return vs Nifty Z-Score]],Table2[1Y Return vs Nifty Z-Score])</f>
        <v>374</v>
      </c>
      <c r="AT545">
        <f>_xlfn.RANK.AVG(Table2[[#This Row],[6M Return vs Nifty Z-Score]],Table2[6M Return vs Nifty Z-Score])</f>
        <v>543</v>
      </c>
      <c r="AU545">
        <f>_xlfn.RANK.AVG(Table2[[#This Row],[Sharpe Ratio Z-Score]],Table2[Sharpe Ratio Z-Score])</f>
        <v>590</v>
      </c>
      <c r="AV545">
        <f>(Table2[[#This Row],[Rank 1Y]]+Table2[[#This Row],[Rank 6M]]+Table2[[#This Row],[Rank Sharpe]])/3</f>
        <v>502.33333333333331</v>
      </c>
    </row>
    <row r="546" spans="1:48" x14ac:dyDescent="0.3">
      <c r="A546" t="s">
        <v>1619</v>
      </c>
      <c r="B546" t="s">
        <v>1620</v>
      </c>
      <c r="C546" t="s">
        <v>10308</v>
      </c>
      <c r="D546" t="s">
        <v>297</v>
      </c>
      <c r="E546">
        <v>5550.7302028800004</v>
      </c>
      <c r="F546">
        <v>783.7</v>
      </c>
      <c r="G546">
        <v>-4.8480693485042803</v>
      </c>
      <c r="H546">
        <f>(Table2[[#This Row],[1Y Return vs Nifty]]-AVERAGE(Table2[1Y Return vs Nifty]))/_xlfn.STDEV.P(Table2[1Y Return vs Nifty])</f>
        <v>-0.58516053025032599</v>
      </c>
      <c r="I546">
        <v>-2.0954938844497901</v>
      </c>
      <c r="J546">
        <f>(Table2[[#This Row],[1M Return vs Nifty]]-AVERAGE(Table2[1M Return vs Nifty]))/_xlfn.STDEV.P(Table2[1M Return vs Nifty])</f>
        <v>-0.49480419298507472</v>
      </c>
      <c r="K546">
        <v>-16.1689715751295</v>
      </c>
      <c r="L546">
        <f>(Table2[[#This Row],[6M Return vs Nifty]]-AVERAGE(Table2[6M Return vs Nifty]))/_xlfn.STDEV.P(Table2[6M Return vs Nifty])</f>
        <v>-0.81313586416477412</v>
      </c>
      <c r="M546">
        <v>1.59442857124992</v>
      </c>
      <c r="N546">
        <f>(Table2[[#This Row],[1W Return vs Nifty]]-AVERAGE(Table2[1W Return vs Nifty]))/_xlfn.STDEV.P(Table2[1W Return vs Nifty])</f>
        <v>0.3411335079329344</v>
      </c>
      <c r="O546">
        <v>756.11</v>
      </c>
      <c r="P546">
        <v>765.73293021125505</v>
      </c>
      <c r="Q546">
        <v>760.541723511599</v>
      </c>
      <c r="R546">
        <v>55.927196459213697</v>
      </c>
      <c r="S546" s="2">
        <f>(Table2[[#This Row],[Close Price]]-Table2[[#This Row],[20D EMA]])/Table2[[#This Row],[20D EMA]]</f>
        <v>3.6489399690521264E-2</v>
      </c>
      <c r="T546" s="2">
        <f>(Table2[[#This Row],[Close Price]]-Table2[[#This Row],[50D EMA]])/Table2[[#This Row],[50D EMA]]</f>
        <v>2.3463885487839904E-2</v>
      </c>
      <c r="U546" s="2">
        <f>(Table2[[#This Row],[Close Price]]-Table2[[#This Row],[200D EMA]])/Table2[[#This Row],[200D EMA]]</f>
        <v>3.0449712057181905E-2</v>
      </c>
      <c r="V546">
        <v>0.88788666777750203</v>
      </c>
      <c r="W546">
        <v>756.5</v>
      </c>
      <c r="X546">
        <v>790.4</v>
      </c>
      <c r="Y546">
        <v>724.8</v>
      </c>
      <c r="Z546">
        <v>790.4</v>
      </c>
      <c r="AA546">
        <v>709.45</v>
      </c>
      <c r="AB546">
        <v>801</v>
      </c>
      <c r="AC546" s="2">
        <f>(Table2[[#This Row],[Close Price]]/Table2[[#This Row],[Day Low]])-1</f>
        <v>3.5955056179775235E-2</v>
      </c>
      <c r="AD546" s="2">
        <f>(Table2[[#This Row],[Day High]]/Table2[[#This Row],[Close Price]])-1</f>
        <v>8.5491897409721851E-3</v>
      </c>
      <c r="AE546" s="2">
        <f>(Table2[[#This Row],[Close Price]]/Table2[[#This Row],[Current Week Low]])-1</f>
        <v>8.1263796909492481E-2</v>
      </c>
      <c r="AF546" s="2">
        <f>(Table2[[#This Row],[Current Week High]]/Table2[[#This Row],[Close Price]])-1</f>
        <v>8.5491897409721851E-3</v>
      </c>
      <c r="AG546" s="2">
        <f>(Table2[[#This Row],[Close Price]]/Table2[[#This Row],[Current Month Low]])-1</f>
        <v>0.10465853830432015</v>
      </c>
      <c r="AH546" s="2">
        <f>(Table2[[#This Row],[Current Month High]]/Table2[[#This Row],[Close Price]])-1</f>
        <v>2.2074773510271761E-2</v>
      </c>
      <c r="AI546">
        <v>10.858746969503599</v>
      </c>
      <c r="AJ546">
        <v>23.4951150330917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-0.03</v>
      </c>
      <c r="AM546" t="s">
        <v>10339</v>
      </c>
      <c r="AN546">
        <v>-0.31</v>
      </c>
      <c r="AO546" t="s">
        <v>10339</v>
      </c>
      <c r="AP546">
        <v>4.7495686191203E-2</v>
      </c>
      <c r="AQ546">
        <f>(Table2[[#This Row],[Sharpe Ratio]]-AVERAGE(Table2[Sharpe Ratio]))/_xlfn.STDEV.P(Table2[Sharpe Ratio])</f>
        <v>-0.20325130107258801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514</v>
      </c>
      <c r="AT546">
        <f>_xlfn.RANK.AVG(Table2[[#This Row],[6M Return vs Nifty Z-Score]],Table2[6M Return vs Nifty Z-Score])</f>
        <v>594</v>
      </c>
      <c r="AU546">
        <f>_xlfn.RANK.AVG(Table2[[#This Row],[Sharpe Ratio Z-Score]],Table2[Sharpe Ratio Z-Score])</f>
        <v>399</v>
      </c>
      <c r="AV546">
        <f>(Table2[[#This Row],[Rank 1Y]]+Table2[[#This Row],[Rank 6M]]+Table2[[#This Row],[Rank Sharpe]])/3</f>
        <v>502.33333333333331</v>
      </c>
    </row>
    <row r="547" spans="1:48" x14ac:dyDescent="0.3">
      <c r="A547" t="s">
        <v>1217</v>
      </c>
      <c r="B547" t="s">
        <v>1218</v>
      </c>
      <c r="C547" t="s">
        <v>10308</v>
      </c>
      <c r="D547" t="s">
        <v>297</v>
      </c>
      <c r="E547">
        <v>9573.1368550200004</v>
      </c>
      <c r="F547">
        <v>762.45</v>
      </c>
      <c r="G547">
        <v>8.8794847799247894</v>
      </c>
      <c r="H547">
        <f>(Table2[[#This Row],[1Y Return vs Nifty]]-AVERAGE(Table2[1Y Return vs Nifty]))/_xlfn.STDEV.P(Table2[1Y Return vs Nifty])</f>
        <v>-0.37629289953129674</v>
      </c>
      <c r="I547">
        <v>13.474595215669</v>
      </c>
      <c r="J547">
        <f>(Table2[[#This Row],[1M Return vs Nifty]]-AVERAGE(Table2[1M Return vs Nifty]))/_xlfn.STDEV.P(Table2[1M Return vs Nifty])</f>
        <v>0.85186934303755701</v>
      </c>
      <c r="K547">
        <v>-11.8760892648622</v>
      </c>
      <c r="L547">
        <f>(Table2[[#This Row],[6M Return vs Nifty]]-AVERAGE(Table2[6M Return vs Nifty]))/_xlfn.STDEV.P(Table2[6M Return vs Nifty])</f>
        <v>-0.6685233952665518</v>
      </c>
      <c r="M547">
        <v>6.0607948278974897</v>
      </c>
      <c r="N547">
        <f>(Table2[[#This Row],[1W Return vs Nifty]]-AVERAGE(Table2[1W Return vs Nifty]))/_xlfn.STDEV.P(Table2[1W Return vs Nifty])</f>
        <v>1.2790513938627812</v>
      </c>
      <c r="O547">
        <v>735.33</v>
      </c>
      <c r="P547">
        <v>712.25770439018595</v>
      </c>
      <c r="Q547">
        <v>660.41962546739603</v>
      </c>
      <c r="R547">
        <v>65.785596827535699</v>
      </c>
      <c r="S547" s="2">
        <f>(Table2[[#This Row],[Close Price]]-Table2[[#This Row],[20D EMA]])/Table2[[#This Row],[20D EMA]]</f>
        <v>3.6881400187670846E-2</v>
      </c>
      <c r="T547" s="2">
        <f>(Table2[[#This Row],[Close Price]]-Table2[[#This Row],[50D EMA]])/Table2[[#This Row],[50D EMA]]</f>
        <v>7.0469291241696375E-2</v>
      </c>
      <c r="U547" s="2">
        <f>(Table2[[#This Row],[Close Price]]-Table2[[#This Row],[200D EMA]])/Table2[[#This Row],[200D EMA]]</f>
        <v>0.15449325034881342</v>
      </c>
      <c r="V547">
        <v>0.78411055031398302</v>
      </c>
      <c r="W547">
        <v>760.15</v>
      </c>
      <c r="X547">
        <v>779.9</v>
      </c>
      <c r="Y547">
        <v>747.45</v>
      </c>
      <c r="Z547">
        <v>792.95</v>
      </c>
      <c r="AA547">
        <v>674</v>
      </c>
      <c r="AB547">
        <v>806.9</v>
      </c>
      <c r="AC547" s="2">
        <f>(Table2[[#This Row],[Close Price]]/Table2[[#This Row],[Day Low]])-1</f>
        <v>3.0257186081694698E-3</v>
      </c>
      <c r="AD547" s="2">
        <f>(Table2[[#This Row],[Day High]]/Table2[[#This Row],[Close Price]])-1</f>
        <v>2.2886746671912928E-2</v>
      </c>
      <c r="AE547" s="2">
        <f>(Table2[[#This Row],[Close Price]]/Table2[[#This Row],[Current Week Low]])-1</f>
        <v>2.0068231988761731E-2</v>
      </c>
      <c r="AF547" s="2">
        <f>(Table2[[#This Row],[Current Week High]]/Table2[[#This Row],[Close Price]])-1</f>
        <v>4.0002623122827652E-2</v>
      </c>
      <c r="AG547" s="2">
        <f>(Table2[[#This Row],[Close Price]]/Table2[[#This Row],[Current Month Low]])-1</f>
        <v>0.13123145400593472</v>
      </c>
      <c r="AH547" s="2">
        <f>(Table2[[#This Row],[Current Month High]]/Table2[[#This Row],[Close Price]])-1</f>
        <v>5.8298904846219246E-2</v>
      </c>
      <c r="AI547">
        <v>9.8694996393205994</v>
      </c>
      <c r="AJ547">
        <v>49.485344574061301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0.16</v>
      </c>
      <c r="AM547" t="s">
        <v>10340</v>
      </c>
      <c r="AN547">
        <v>-1.17</v>
      </c>
      <c r="AO547" t="s">
        <v>10339</v>
      </c>
      <c r="AQ547">
        <f>(Table2[[#This Row],[Sharpe Ratio]]-AVERAGE(Table2[Sharpe Ratio]))/_xlfn.STDEV.P(Table2[Sharpe Ratio])</f>
        <v>-0.74704189624239536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0.33906254586009432</v>
      </c>
      <c r="AS547">
        <f>_xlfn.RANK.AVG(Table2[[#This Row],[1Y Return vs Nifty Z-Score]],Table2[1Y Return vs Nifty Z-Score])</f>
        <v>418</v>
      </c>
      <c r="AT547">
        <f>_xlfn.RANK.AVG(Table2[[#This Row],[6M Return vs Nifty Z-Score]],Table2[6M Return vs Nifty Z-Score])</f>
        <v>541</v>
      </c>
      <c r="AU547">
        <f>_xlfn.RANK.AVG(Table2[[#This Row],[Sharpe Ratio Z-Score]],Table2[Sharpe Ratio Z-Score])</f>
        <v>549.5</v>
      </c>
      <c r="AV547">
        <f>(Table2[[#This Row],[Rank 1Y]]+Table2[[#This Row],[Rank 6M]]+Table2[[#This Row],[Rank Sharpe]])/3</f>
        <v>502.83333333333331</v>
      </c>
    </row>
    <row r="548" spans="1:48" x14ac:dyDescent="0.3">
      <c r="A548" t="s">
        <v>722</v>
      </c>
      <c r="B548" t="s">
        <v>723</v>
      </c>
      <c r="C548" t="s">
        <v>10308</v>
      </c>
      <c r="D548" t="s">
        <v>170</v>
      </c>
      <c r="E548">
        <v>23178.9048764</v>
      </c>
      <c r="F548">
        <v>7982.9</v>
      </c>
      <c r="G548">
        <v>-9.9000139044394704</v>
      </c>
      <c r="H548">
        <f>(Table2[[#This Row],[1Y Return vs Nifty]]-AVERAGE(Table2[1Y Return vs Nifty]))/_xlfn.STDEV.P(Table2[1Y Return vs Nifty])</f>
        <v>-0.66202693194506357</v>
      </c>
      <c r="I548">
        <v>13.2836715791084</v>
      </c>
      <c r="J548">
        <f>(Table2[[#This Row],[1M Return vs Nifty]]-AVERAGE(Table2[1M Return vs Nifty]))/_xlfn.STDEV.P(Table2[1M Return vs Nifty])</f>
        <v>0.83535615502019367</v>
      </c>
      <c r="K548">
        <v>14.1870668879716</v>
      </c>
      <c r="L548">
        <f>(Table2[[#This Row],[6M Return vs Nifty]]-AVERAGE(Table2[6M Return vs Nifty]))/_xlfn.STDEV.P(Table2[6M Return vs Nifty])</f>
        <v>0.20945486878385594</v>
      </c>
      <c r="M548">
        <v>-0.17826574647566801</v>
      </c>
      <c r="N548">
        <f>(Table2[[#This Row],[1W Return vs Nifty]]-AVERAGE(Table2[1W Return vs Nifty]))/_xlfn.STDEV.P(Table2[1W Return vs Nifty])</f>
        <v>-3.112474661715391E-2</v>
      </c>
      <c r="O548">
        <v>7698.44</v>
      </c>
      <c r="P548">
        <v>7216.0009947185499</v>
      </c>
      <c r="Q548">
        <v>6699.4472208513998</v>
      </c>
      <c r="R548">
        <v>57.428649807118603</v>
      </c>
      <c r="S548" s="2">
        <f>(Table2[[#This Row],[Close Price]]-Table2[[#This Row],[20D EMA]])/Table2[[#This Row],[20D EMA]]</f>
        <v>3.6950343186411799E-2</v>
      </c>
      <c r="T548" s="2">
        <f>(Table2[[#This Row],[Close Price]]-Table2[[#This Row],[50D EMA]])/Table2[[#This Row],[50D EMA]]</f>
        <v>0.1062775636869714</v>
      </c>
      <c r="U548" s="2">
        <f>(Table2[[#This Row],[Close Price]]-Table2[[#This Row],[200D EMA]])/Table2[[#This Row],[200D EMA]]</f>
        <v>0.19157592213787036</v>
      </c>
      <c r="V548">
        <v>0.59118269319734496</v>
      </c>
      <c r="W548">
        <v>7852</v>
      </c>
      <c r="X548">
        <v>8027</v>
      </c>
      <c r="Y548">
        <v>7712.3</v>
      </c>
      <c r="Z548">
        <v>8027</v>
      </c>
      <c r="AA548">
        <v>7590.2</v>
      </c>
      <c r="AB548">
        <v>8133.9</v>
      </c>
      <c r="AC548" s="2">
        <f>(Table2[[#This Row],[Close Price]]/Table2[[#This Row],[Day Low]])-1</f>
        <v>1.6670911869587357E-2</v>
      </c>
      <c r="AD548" s="2">
        <f>(Table2[[#This Row],[Day High]]/Table2[[#This Row],[Close Price]])-1</f>
        <v>5.5243082087963469E-3</v>
      </c>
      <c r="AE548" s="2">
        <f>(Table2[[#This Row],[Close Price]]/Table2[[#This Row],[Current Week Low]])-1</f>
        <v>3.5086809382415041E-2</v>
      </c>
      <c r="AF548" s="2">
        <f>(Table2[[#This Row],[Current Week High]]/Table2[[#This Row],[Close Price]])-1</f>
        <v>5.5243082087963469E-3</v>
      </c>
      <c r="AG548" s="2">
        <f>(Table2[[#This Row],[Close Price]]/Table2[[#This Row],[Current Month Low]])-1</f>
        <v>5.1737767120761058E-2</v>
      </c>
      <c r="AH548" s="2">
        <f>(Table2[[#This Row],[Current Month High]]/Table2[[#This Row],[Close Price]])-1</f>
        <v>1.8915431735334387E-2</v>
      </c>
      <c r="AI548">
        <v>1.89154317353343</v>
      </c>
      <c r="AJ548">
        <v>54.263408601215403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0.34</v>
      </c>
      <c r="AM548" t="s">
        <v>10340</v>
      </c>
      <c r="AN548">
        <v>2.46</v>
      </c>
      <c r="AO548" t="s">
        <v>10340</v>
      </c>
      <c r="AP548">
        <v>-8.2152448162542996E-2</v>
      </c>
      <c r="AQ548">
        <f>(Table2[[#This Row],[Sharpe Ratio]]-AVERAGE(Table2[Sharpe Ratio]))/_xlfn.STDEV.P(Table2[Sharpe Ratio])</f>
        <v>-1.6876268685517399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-1.3359675233099078</v>
      </c>
      <c r="AS548">
        <f>_xlfn.RANK.AVG(Table2[[#This Row],[1Y Return vs Nifty Z-Score]],Table2[1Y Return vs Nifty Z-Score])</f>
        <v>548</v>
      </c>
      <c r="AT548">
        <f>_xlfn.RANK.AVG(Table2[[#This Row],[6M Return vs Nifty Z-Score]],Table2[6M Return vs Nifty Z-Score])</f>
        <v>258</v>
      </c>
      <c r="AU548">
        <f>_xlfn.RANK.AVG(Table2[[#This Row],[Sharpe Ratio Z-Score]],Table2[Sharpe Ratio Z-Score])</f>
        <v>703</v>
      </c>
      <c r="AV548">
        <f>(Table2[[#This Row],[Rank 1Y]]+Table2[[#This Row],[Rank 6M]]+Table2[[#This Row],[Rank Sharpe]])/3</f>
        <v>503</v>
      </c>
    </row>
    <row r="549" spans="1:48" x14ac:dyDescent="0.3">
      <c r="A549" t="s">
        <v>436</v>
      </c>
      <c r="B549" t="s">
        <v>437</v>
      </c>
      <c r="C549" t="s">
        <v>10295</v>
      </c>
      <c r="D549" t="s">
        <v>34</v>
      </c>
      <c r="E549">
        <v>54290.564302049999</v>
      </c>
      <c r="F549">
        <v>119.44</v>
      </c>
      <c r="G549">
        <v>5.7289350538494599</v>
      </c>
      <c r="H549">
        <f>(Table2[[#This Row],[1Y Return vs Nifty]]-AVERAGE(Table2[1Y Return vs Nifty]))/_xlfn.STDEV.P(Table2[1Y Return vs Nifty])</f>
        <v>-0.424229177952888</v>
      </c>
      <c r="I549">
        <v>-1.20140797834174</v>
      </c>
      <c r="J549">
        <f>(Table2[[#This Row],[1M Return vs Nifty]]-AVERAGE(Table2[1M Return vs Nifty]))/_xlfn.STDEV.P(Table2[1M Return vs Nifty])</f>
        <v>-0.41747375377279422</v>
      </c>
      <c r="K549">
        <v>-27.721550837640301</v>
      </c>
      <c r="L549">
        <f>(Table2[[#This Row],[6M Return vs Nifty]]-AVERAGE(Table2[6M Return vs Nifty]))/_xlfn.STDEV.P(Table2[6M Return vs Nifty])</f>
        <v>-1.202302603094094</v>
      </c>
      <c r="M549">
        <v>-0.12860789658805899</v>
      </c>
      <c r="N549">
        <f>(Table2[[#This Row],[1W Return vs Nifty]]-AVERAGE(Table2[1W Return vs Nifty]))/_xlfn.STDEV.P(Table2[1W Return vs Nifty])</f>
        <v>-2.0696809697048551E-2</v>
      </c>
      <c r="O549">
        <v>119.55</v>
      </c>
      <c r="P549">
        <v>122.108036750575</v>
      </c>
      <c r="Q549">
        <v>120.966145698887</v>
      </c>
      <c r="R549">
        <v>51.949927557194499</v>
      </c>
      <c r="S549" s="2">
        <f>(Table2[[#This Row],[Close Price]]-Table2[[#This Row],[20D EMA]])/Table2[[#This Row],[20D EMA]]</f>
        <v>-9.201171058134624E-4</v>
      </c>
      <c r="T549" s="2">
        <f>(Table2[[#This Row],[Close Price]]-Table2[[#This Row],[50D EMA]])/Table2[[#This Row],[50D EMA]]</f>
        <v>-2.1849804661300765E-2</v>
      </c>
      <c r="U549" s="2">
        <f>(Table2[[#This Row],[Close Price]]-Table2[[#This Row],[200D EMA]])/Table2[[#This Row],[200D EMA]]</f>
        <v>-1.2616304256613579E-2</v>
      </c>
      <c r="V549">
        <v>0.48535869576333102</v>
      </c>
      <c r="W549">
        <v>118.65</v>
      </c>
      <c r="X549">
        <v>119.8</v>
      </c>
      <c r="Y549">
        <v>116.69</v>
      </c>
      <c r="Z549">
        <v>120.15</v>
      </c>
      <c r="AA549">
        <v>114</v>
      </c>
      <c r="AB549">
        <v>128.19999999999999</v>
      </c>
      <c r="AC549" s="2">
        <f>(Table2[[#This Row],[Close Price]]/Table2[[#This Row],[Day Low]])-1</f>
        <v>6.6582385166455982E-3</v>
      </c>
      <c r="AD549" s="2">
        <f>(Table2[[#This Row],[Day High]]/Table2[[#This Row],[Close Price]])-1</f>
        <v>3.0140656396517862E-3</v>
      </c>
      <c r="AE549" s="2">
        <f>(Table2[[#This Row],[Close Price]]/Table2[[#This Row],[Current Week Low]])-1</f>
        <v>2.356671522838294E-2</v>
      </c>
      <c r="AF549" s="2">
        <f>(Table2[[#This Row],[Current Week High]]/Table2[[#This Row],[Close Price]])-1</f>
        <v>5.9444072337575538E-3</v>
      </c>
      <c r="AG549" s="2">
        <f>(Table2[[#This Row],[Close Price]]/Table2[[#This Row],[Current Month Low]])-1</f>
        <v>4.771929824561405E-2</v>
      </c>
      <c r="AH549" s="2">
        <f>(Table2[[#This Row],[Current Month High]]/Table2[[#This Row],[Close Price]])-1</f>
        <v>7.334226389819154E-2</v>
      </c>
      <c r="AI549">
        <v>32.242129939718602</v>
      </c>
      <c r="AJ549">
        <v>40.105571847507299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</v>
      </c>
      <c r="AM549" t="s">
        <v>10339</v>
      </c>
      <c r="AN549">
        <v>-5.39</v>
      </c>
      <c r="AO549" t="s">
        <v>10339</v>
      </c>
      <c r="AP549">
        <v>5.3720096601523E-2</v>
      </c>
      <c r="AQ549">
        <f>(Table2[[#This Row],[Sharpe Ratio]]-AVERAGE(Table2[Sharpe Ratio]))/_xlfn.STDEV.P(Table2[Sharpe Ratio])</f>
        <v>-0.13198639023451753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438</v>
      </c>
      <c r="AT549">
        <f>_xlfn.RANK.AVG(Table2[[#This Row],[6M Return vs Nifty Z-Score]],Table2[6M Return vs Nifty Z-Score])</f>
        <v>692</v>
      </c>
      <c r="AU549">
        <f>_xlfn.RANK.AVG(Table2[[#This Row],[Sharpe Ratio Z-Score]],Table2[Sharpe Ratio Z-Score])</f>
        <v>380</v>
      </c>
      <c r="AV549">
        <f>(Table2[[#This Row],[Rank 1Y]]+Table2[[#This Row],[Rank 6M]]+Table2[[#This Row],[Rank Sharpe]])/3</f>
        <v>503.33333333333331</v>
      </c>
    </row>
    <row r="550" spans="1:48" x14ac:dyDescent="0.3">
      <c r="A550" t="s">
        <v>1846</v>
      </c>
      <c r="B550" t="s">
        <v>1847</v>
      </c>
      <c r="C550" t="s">
        <v>10305</v>
      </c>
      <c r="D550" t="s">
        <v>492</v>
      </c>
      <c r="E550">
        <v>3951.9904299599998</v>
      </c>
      <c r="F550">
        <v>345.3</v>
      </c>
      <c r="G550">
        <v>-5.0156897868313903</v>
      </c>
      <c r="H550">
        <f>(Table2[[#This Row],[1Y Return vs Nifty]]-AVERAGE(Table2[1Y Return vs Nifty]))/_xlfn.STDEV.P(Table2[1Y Return vs Nifty])</f>
        <v>-0.58771091056468683</v>
      </c>
      <c r="I550">
        <v>-6.8640985283401399</v>
      </c>
      <c r="J550">
        <f>(Table2[[#This Row],[1M Return vs Nifty]]-AVERAGE(Table2[1M Return vs Nifty]))/_xlfn.STDEV.P(Table2[1M Return vs Nifty])</f>
        <v>-0.90724587115329824</v>
      </c>
      <c r="K550">
        <v>-3.84526059995498</v>
      </c>
      <c r="L550">
        <f>(Table2[[#This Row],[6M Return vs Nifty]]-AVERAGE(Table2[6M Return vs Nifty]))/_xlfn.STDEV.P(Table2[6M Return vs Nifty])</f>
        <v>-0.39799234489202284</v>
      </c>
      <c r="M550">
        <v>4.6766856286622502</v>
      </c>
      <c r="N550">
        <f>(Table2[[#This Row],[1W Return vs Nifty]]-AVERAGE(Table2[1W Return vs Nifty]))/_xlfn.STDEV.P(Table2[1W Return vs Nifty])</f>
        <v>0.98839435871466597</v>
      </c>
      <c r="O550">
        <v>359.31</v>
      </c>
      <c r="P550">
        <v>362.89119390778001</v>
      </c>
      <c r="Q550">
        <v>332.39554674822801</v>
      </c>
      <c r="R550">
        <v>49.870904124857802</v>
      </c>
      <c r="S550" s="2">
        <f>(Table2[[#This Row],[Close Price]]-Table2[[#This Row],[20D EMA]])/Table2[[#This Row],[20D EMA]]</f>
        <v>-3.8991400183685375E-2</v>
      </c>
      <c r="T550" s="2">
        <f>(Table2[[#This Row],[Close Price]]-Table2[[#This Row],[50D EMA]])/Table2[[#This Row],[50D EMA]]</f>
        <v>-4.8475119272942103E-2</v>
      </c>
      <c r="U550" s="2">
        <f>(Table2[[#This Row],[Close Price]]-Table2[[#This Row],[200D EMA]])/Table2[[#This Row],[200D EMA]]</f>
        <v>3.8822581644111002E-2</v>
      </c>
      <c r="V550">
        <v>0.484613851504829</v>
      </c>
      <c r="W550">
        <v>342</v>
      </c>
      <c r="X550">
        <v>354.8</v>
      </c>
      <c r="Y550">
        <v>321.89999999999998</v>
      </c>
      <c r="Z550">
        <v>354.8</v>
      </c>
      <c r="AA550">
        <v>314.25</v>
      </c>
      <c r="AB550">
        <v>388</v>
      </c>
      <c r="AC550" s="2">
        <f>(Table2[[#This Row],[Close Price]]/Table2[[#This Row],[Day Low]])-1</f>
        <v>9.6491228070176849E-3</v>
      </c>
      <c r="AD550" s="2">
        <f>(Table2[[#This Row],[Day High]]/Table2[[#This Row],[Close Price]])-1</f>
        <v>2.7512308137851216E-2</v>
      </c>
      <c r="AE550" s="2">
        <f>(Table2[[#This Row],[Close Price]]/Table2[[#This Row],[Current Week Low]])-1</f>
        <v>7.2693383038210824E-2</v>
      </c>
      <c r="AF550" s="2">
        <f>(Table2[[#This Row],[Current Week High]]/Table2[[#This Row],[Close Price]])-1</f>
        <v>2.7512308137851216E-2</v>
      </c>
      <c r="AG550" s="2">
        <f>(Table2[[#This Row],[Close Price]]/Table2[[#This Row],[Current Month Low]])-1</f>
        <v>9.8806682577565752E-2</v>
      </c>
      <c r="AH550" s="2">
        <f>(Table2[[#This Row],[Current Month High]]/Table2[[#This Row],[Close Price]])-1</f>
        <v>0.12366058499855193</v>
      </c>
      <c r="AI550">
        <v>30.871705763104501</v>
      </c>
      <c r="AJ550">
        <v>46.748831279218003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-0.02</v>
      </c>
      <c r="AM550" t="s">
        <v>10339</v>
      </c>
      <c r="AN550">
        <v>-8.18</v>
      </c>
      <c r="AO550" t="s">
        <v>10339</v>
      </c>
      <c r="AQ550">
        <f>(Table2[[#This Row],[Sharpe Ratio]]-AVERAGE(Table2[Sharpe Ratio]))/_xlfn.STDEV.P(Table2[Sharpe Ratio])</f>
        <v>-0.74704189624239536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516</v>
      </c>
      <c r="AT550">
        <f>_xlfn.RANK.AVG(Table2[[#This Row],[6M Return vs Nifty Z-Score]],Table2[6M Return vs Nifty Z-Score])</f>
        <v>449</v>
      </c>
      <c r="AU550">
        <f>_xlfn.RANK.AVG(Table2[[#This Row],[Sharpe Ratio Z-Score]],Table2[Sharpe Ratio Z-Score])</f>
        <v>549.5</v>
      </c>
      <c r="AV550">
        <f>(Table2[[#This Row],[Rank 1Y]]+Table2[[#This Row],[Rank 6M]]+Table2[[#This Row],[Rank Sharpe]])/3</f>
        <v>504.83333333333331</v>
      </c>
    </row>
    <row r="551" spans="1:48" x14ac:dyDescent="0.3">
      <c r="A551" t="s">
        <v>405</v>
      </c>
      <c r="B551" t="s">
        <v>406</v>
      </c>
      <c r="C551" t="s">
        <v>10294</v>
      </c>
      <c r="D551" t="s">
        <v>288</v>
      </c>
      <c r="E551">
        <v>56900.374491459901</v>
      </c>
      <c r="F551">
        <v>5424.45</v>
      </c>
      <c r="G551">
        <v>-2.87289705521686</v>
      </c>
      <c r="H551">
        <f>(Table2[[#This Row],[1Y Return vs Nifty]]-AVERAGE(Table2[1Y Return vs Nifty]))/_xlfn.STDEV.P(Table2[1Y Return vs Nifty])</f>
        <v>-0.55510786731407535</v>
      </c>
      <c r="I551">
        <v>9.4187461494631002</v>
      </c>
      <c r="J551">
        <f>(Table2[[#This Row],[1M Return vs Nifty]]-AVERAGE(Table2[1M Return vs Nifty]))/_xlfn.STDEV.P(Table2[1M Return vs Nifty])</f>
        <v>0.50107465146961239</v>
      </c>
      <c r="K551">
        <v>-9.5078181168091298</v>
      </c>
      <c r="L551">
        <f>(Table2[[#This Row],[6M Return vs Nifty]]-AVERAGE(Table2[6M Return vs Nifty]))/_xlfn.STDEV.P(Table2[6M Return vs Nifty])</f>
        <v>-0.58874446982960993</v>
      </c>
      <c r="M551">
        <v>8.0267318199782807</v>
      </c>
      <c r="N551">
        <f>(Table2[[#This Row],[1W Return vs Nifty]]-AVERAGE(Table2[1W Return vs Nifty]))/_xlfn.STDEV.P(Table2[1W Return vs Nifty])</f>
        <v>1.6918897867597646</v>
      </c>
      <c r="O551">
        <v>5092.05</v>
      </c>
      <c r="P551">
        <v>5014.8729347910503</v>
      </c>
      <c r="Q551">
        <v>4897.6066666140796</v>
      </c>
      <c r="R551">
        <v>76.652733240185995</v>
      </c>
      <c r="S551" s="2">
        <f>(Table2[[#This Row],[Close Price]]-Table2[[#This Row],[20D EMA]])/Table2[[#This Row],[20D EMA]]</f>
        <v>6.5278227825728272E-2</v>
      </c>
      <c r="T551" s="2">
        <f>(Table2[[#This Row],[Close Price]]-Table2[[#This Row],[50D EMA]])/Table2[[#This Row],[50D EMA]]</f>
        <v>8.1672471174190367E-2</v>
      </c>
      <c r="U551" s="2">
        <f>(Table2[[#This Row],[Close Price]]-Table2[[#This Row],[200D EMA]])/Table2[[#This Row],[200D EMA]]</f>
        <v>0.10757158940045079</v>
      </c>
      <c r="V551">
        <v>0.70916942564915597</v>
      </c>
      <c r="W551">
        <v>5359.5</v>
      </c>
      <c r="X551">
        <v>5443</v>
      </c>
      <c r="Y551">
        <v>5210.1499999999996</v>
      </c>
      <c r="Z551">
        <v>5443</v>
      </c>
      <c r="AA551">
        <v>4763</v>
      </c>
      <c r="AB551">
        <v>5443</v>
      </c>
      <c r="AC551" s="2">
        <f>(Table2[[#This Row],[Close Price]]/Table2[[#This Row],[Day Low]])-1</f>
        <v>1.2118667786173987E-2</v>
      </c>
      <c r="AD551" s="2">
        <f>(Table2[[#This Row],[Day High]]/Table2[[#This Row],[Close Price]])-1</f>
        <v>3.4197015365613481E-3</v>
      </c>
      <c r="AE551" s="2">
        <f>(Table2[[#This Row],[Close Price]]/Table2[[#This Row],[Current Week Low]])-1</f>
        <v>4.1131253418807523E-2</v>
      </c>
      <c r="AF551" s="2">
        <f>(Table2[[#This Row],[Current Week High]]/Table2[[#This Row],[Close Price]])-1</f>
        <v>3.4197015365613481E-3</v>
      </c>
      <c r="AG551" s="2">
        <f>(Table2[[#This Row],[Close Price]]/Table2[[#This Row],[Current Month Low]])-1</f>
        <v>0.13887255931135845</v>
      </c>
      <c r="AH551" s="2">
        <f>(Table2[[#This Row],[Current Month High]]/Table2[[#This Row],[Close Price]])-1</f>
        <v>3.4197015365613481E-3</v>
      </c>
      <c r="AI551">
        <v>8.2754933679912206</v>
      </c>
      <c r="AJ551">
        <v>31.949647287764499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-0.06</v>
      </c>
      <c r="AM551" t="s">
        <v>10339</v>
      </c>
      <c r="AN551">
        <v>6.35</v>
      </c>
      <c r="AO551" t="s">
        <v>10340</v>
      </c>
      <c r="AP551">
        <v>1.1289079024808E-2</v>
      </c>
      <c r="AQ551">
        <f>(Table2[[#This Row],[Sharpe Ratio]]-AVERAGE(Table2[Sharpe Ratio]))/_xlfn.STDEV.P(Table2[Sharpe Ratio])</f>
        <v>-0.61779026321816599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0.43132183786752565</v>
      </c>
      <c r="AS551">
        <f>_xlfn.RANK.AVG(Table2[[#This Row],[1Y Return vs Nifty Z-Score]],Table2[1Y Return vs Nifty Z-Score])</f>
        <v>501</v>
      </c>
      <c r="AT551">
        <f>_xlfn.RANK.AVG(Table2[[#This Row],[6M Return vs Nifty Z-Score]],Table2[6M Return vs Nifty Z-Score])</f>
        <v>513</v>
      </c>
      <c r="AU551">
        <f>_xlfn.RANK.AVG(Table2[[#This Row],[Sharpe Ratio Z-Score]],Table2[Sharpe Ratio Z-Score])</f>
        <v>503</v>
      </c>
      <c r="AV551">
        <f>(Table2[[#This Row],[Rank 1Y]]+Table2[[#This Row],[Rank 6M]]+Table2[[#This Row],[Rank Sharpe]])/3</f>
        <v>505.66666666666669</v>
      </c>
    </row>
    <row r="552" spans="1:48" x14ac:dyDescent="0.3">
      <c r="A552" t="s">
        <v>658</v>
      </c>
      <c r="B552" t="s">
        <v>659</v>
      </c>
      <c r="C552" t="s">
        <v>10303</v>
      </c>
      <c r="D552" t="s">
        <v>630</v>
      </c>
      <c r="E552">
        <v>27765.739766170002</v>
      </c>
      <c r="F552">
        <v>1169.9000000000001</v>
      </c>
      <c r="G552">
        <v>-32.439330663730502</v>
      </c>
      <c r="H552">
        <f>(Table2[[#This Row],[1Y Return vs Nifty]]-AVERAGE(Table2[1Y Return vs Nifty]))/_xlfn.STDEV.P(Table2[1Y Return vs Nifty])</f>
        <v>-1.0049673891813129</v>
      </c>
      <c r="I552">
        <v>9.4310784047511298</v>
      </c>
      <c r="J552">
        <f>(Table2[[#This Row],[1M Return vs Nifty]]-AVERAGE(Table2[1M Return vs Nifty]))/_xlfn.STDEV.P(Table2[1M Return vs Nifty])</f>
        <v>0.50214128132182934</v>
      </c>
      <c r="K552">
        <v>6.7630053834814099</v>
      </c>
      <c r="L552">
        <f>(Table2[[#This Row],[6M Return vs Nifty]]-AVERAGE(Table2[6M Return vs Nifty]))/_xlfn.STDEV.P(Table2[6M Return vs Nifty])</f>
        <v>-4.0636278799858587E-2</v>
      </c>
      <c r="M552">
        <v>-0.20206512148691899</v>
      </c>
      <c r="N552">
        <f>(Table2[[#This Row],[1W Return vs Nifty]]-AVERAGE(Table2[1W Return vs Nifty]))/_xlfn.STDEV.P(Table2[1W Return vs Nifty])</f>
        <v>-3.6122513977540252E-2</v>
      </c>
      <c r="O552">
        <v>1119.4100000000001</v>
      </c>
      <c r="P552">
        <v>1093.7852934852399</v>
      </c>
      <c r="Q552">
        <v>1099.0063586635899</v>
      </c>
      <c r="R552">
        <v>69.098754724352204</v>
      </c>
      <c r="S552" s="2">
        <f>(Table2[[#This Row],[Close Price]]-Table2[[#This Row],[20D EMA]])/Table2[[#This Row],[20D EMA]]</f>
        <v>4.5104117347531295E-2</v>
      </c>
      <c r="T552" s="2">
        <f>(Table2[[#This Row],[Close Price]]-Table2[[#This Row],[50D EMA]])/Table2[[#This Row],[50D EMA]]</f>
        <v>6.9588343313913212E-2</v>
      </c>
      <c r="U552" s="2">
        <f>(Table2[[#This Row],[Close Price]]-Table2[[#This Row],[200D EMA]])/Table2[[#This Row],[200D EMA]]</f>
        <v>6.4507034720543394E-2</v>
      </c>
      <c r="V552">
        <v>0.547858988752144</v>
      </c>
      <c r="W552">
        <v>1144.95</v>
      </c>
      <c r="X552">
        <v>1175.8</v>
      </c>
      <c r="Y552">
        <v>1121.5</v>
      </c>
      <c r="Z552">
        <v>1175.8</v>
      </c>
      <c r="AA552">
        <v>1084</v>
      </c>
      <c r="AB552">
        <v>1175.8</v>
      </c>
      <c r="AC552" s="2">
        <f>(Table2[[#This Row],[Close Price]]/Table2[[#This Row],[Day Low]])-1</f>
        <v>2.1791344600200935E-2</v>
      </c>
      <c r="AD552" s="2">
        <f>(Table2[[#This Row],[Day High]]/Table2[[#This Row],[Close Price]])-1</f>
        <v>5.0431660825709379E-3</v>
      </c>
      <c r="AE552" s="2">
        <f>(Table2[[#This Row],[Close Price]]/Table2[[#This Row],[Current Week Low]])-1</f>
        <v>4.3156486847971465E-2</v>
      </c>
      <c r="AF552" s="2">
        <f>(Table2[[#This Row],[Current Week High]]/Table2[[#This Row],[Close Price]])-1</f>
        <v>5.0431660825709379E-3</v>
      </c>
      <c r="AG552" s="2">
        <f>(Table2[[#This Row],[Close Price]]/Table2[[#This Row],[Current Month Low]])-1</f>
        <v>7.924354243542453E-2</v>
      </c>
      <c r="AH552" s="2">
        <f>(Table2[[#This Row],[Current Month High]]/Table2[[#This Row],[Close Price]])-1</f>
        <v>5.0431660825709379E-3</v>
      </c>
      <c r="AI552">
        <v>27.181810411146198</v>
      </c>
      <c r="AJ552">
        <v>32.035438180689503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-0.01</v>
      </c>
      <c r="AM552" t="s">
        <v>10339</v>
      </c>
      <c r="AN552">
        <v>2.78</v>
      </c>
      <c r="AO552" t="s">
        <v>10340</v>
      </c>
      <c r="AP552">
        <v>1.29311799431E-4</v>
      </c>
      <c r="AQ552">
        <f>(Table2[[#This Row],[Sharpe Ratio]]-AVERAGE(Table2[Sharpe Ratio]))/_xlfn.STDEV.P(Table2[Sharpe Ratio])</f>
        <v>-0.74556137146185042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668</v>
      </c>
      <c r="AT552">
        <f>_xlfn.RANK.AVG(Table2[[#This Row],[6M Return vs Nifty Z-Score]],Table2[6M Return vs Nifty Z-Score])</f>
        <v>324</v>
      </c>
      <c r="AU552">
        <f>_xlfn.RANK.AVG(Table2[[#This Row],[Sharpe Ratio Z-Score]],Table2[Sharpe Ratio Z-Score])</f>
        <v>527</v>
      </c>
      <c r="AV552">
        <f>(Table2[[#This Row],[Rank 1Y]]+Table2[[#This Row],[Rank 6M]]+Table2[[#This Row],[Rank Sharpe]])/3</f>
        <v>506.33333333333331</v>
      </c>
    </row>
    <row r="553" spans="1:48" x14ac:dyDescent="0.3">
      <c r="A553" t="s">
        <v>1832</v>
      </c>
      <c r="B553" t="s">
        <v>1833</v>
      </c>
      <c r="C553" t="s">
        <v>10297</v>
      </c>
      <c r="D553" t="s">
        <v>186</v>
      </c>
      <c r="E553">
        <v>3986.08901074499</v>
      </c>
      <c r="F553">
        <v>279.5</v>
      </c>
      <c r="G553">
        <v>-10.6309940781106</v>
      </c>
      <c r="H553">
        <f>(Table2[[#This Row],[1Y Return vs Nifty]]-AVERAGE(Table2[1Y Return vs Nifty]))/_xlfn.STDEV.P(Table2[1Y Return vs Nifty])</f>
        <v>-0.67314894942529957</v>
      </c>
      <c r="I553">
        <v>2.8016085755326898</v>
      </c>
      <c r="J553">
        <f>(Table2[[#This Row],[1M Return vs Nifty]]-AVERAGE(Table2[1M Return vs Nifty]))/_xlfn.STDEV.P(Table2[1M Return vs Nifty])</f>
        <v>-7.1248602285248819E-2</v>
      </c>
      <c r="K553">
        <v>3.5681526750135601</v>
      </c>
      <c r="L553">
        <f>(Table2[[#This Row],[6M Return vs Nifty]]-AVERAGE(Table2[6M Return vs Nifty]))/_xlfn.STDEV.P(Table2[6M Return vs Nifty])</f>
        <v>-0.14825989960882044</v>
      </c>
      <c r="M553">
        <v>0.62274011931143702</v>
      </c>
      <c r="N553">
        <f>(Table2[[#This Row],[1W Return vs Nifty]]-AVERAGE(Table2[1W Return vs Nifty]))/_xlfn.STDEV.P(Table2[1W Return vs Nifty])</f>
        <v>0.13708307268970996</v>
      </c>
      <c r="O553">
        <v>273.01</v>
      </c>
      <c r="P553">
        <v>266.239483697803</v>
      </c>
      <c r="Q553">
        <v>241.753911125711</v>
      </c>
      <c r="R553">
        <v>60.884760553718301</v>
      </c>
      <c r="S553" s="2">
        <f>(Table2[[#This Row],[Close Price]]-Table2[[#This Row],[20D EMA]])/Table2[[#This Row],[20D EMA]]</f>
        <v>2.3772023002820445E-2</v>
      </c>
      <c r="T553" s="2">
        <f>(Table2[[#This Row],[Close Price]]-Table2[[#This Row],[50D EMA]])/Table2[[#This Row],[50D EMA]]</f>
        <v>4.9806723323008117E-2</v>
      </c>
      <c r="U553" s="2">
        <f>(Table2[[#This Row],[Close Price]]-Table2[[#This Row],[200D EMA]])/Table2[[#This Row],[200D EMA]]</f>
        <v>0.15613434628017744</v>
      </c>
      <c r="V553">
        <v>1.06287116630786</v>
      </c>
      <c r="W553">
        <v>278.3</v>
      </c>
      <c r="X553">
        <v>286</v>
      </c>
      <c r="Y553">
        <v>273.75</v>
      </c>
      <c r="Z553">
        <v>286</v>
      </c>
      <c r="AA553">
        <v>255.15</v>
      </c>
      <c r="AB553">
        <v>286</v>
      </c>
      <c r="AC553" s="2">
        <f>(Table2[[#This Row],[Close Price]]/Table2[[#This Row],[Day Low]])-1</f>
        <v>4.3118936399568764E-3</v>
      </c>
      <c r="AD553" s="2">
        <f>(Table2[[#This Row],[Day High]]/Table2[[#This Row],[Close Price]])-1</f>
        <v>2.3255813953488413E-2</v>
      </c>
      <c r="AE553" s="2">
        <f>(Table2[[#This Row],[Close Price]]/Table2[[#This Row],[Current Week Low]])-1</f>
        <v>2.1004566210045761E-2</v>
      </c>
      <c r="AF553" s="2">
        <f>(Table2[[#This Row],[Current Week High]]/Table2[[#This Row],[Close Price]])-1</f>
        <v>2.3255813953488413E-2</v>
      </c>
      <c r="AG553" s="2">
        <f>(Table2[[#This Row],[Close Price]]/Table2[[#This Row],[Current Month Low]])-1</f>
        <v>9.5434058397021237E-2</v>
      </c>
      <c r="AH553" s="2">
        <f>(Table2[[#This Row],[Current Month High]]/Table2[[#This Row],[Close Price]])-1</f>
        <v>2.3255813953488413E-2</v>
      </c>
      <c r="AI553">
        <v>2.6475849731663499</v>
      </c>
      <c r="AJ553">
        <v>39.924906132665797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0.04</v>
      </c>
      <c r="AM553" t="s">
        <v>10340</v>
      </c>
      <c r="AN553">
        <v>6.11</v>
      </c>
      <c r="AO553" t="s">
        <v>10340</v>
      </c>
      <c r="AP553">
        <v>-2.5134468534617999E-2</v>
      </c>
      <c r="AQ553">
        <f>(Table2[[#This Row],[Sharpe Ratio]]-AVERAGE(Table2[Sharpe Ratio]))/_xlfn.STDEV.P(Table2[Sharpe Ratio])</f>
        <v>-1.0348130329450846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-1.7903874115747436</v>
      </c>
      <c r="AS553">
        <f>_xlfn.RANK.AVG(Table2[[#This Row],[1Y Return vs Nifty Z-Score]],Table2[1Y Return vs Nifty Z-Score])</f>
        <v>552</v>
      </c>
      <c r="AT553">
        <f>_xlfn.RANK.AVG(Table2[[#This Row],[6M Return vs Nifty Z-Score]],Table2[6M Return vs Nifty Z-Score])</f>
        <v>362</v>
      </c>
      <c r="AU553">
        <f>_xlfn.RANK.AVG(Table2[[#This Row],[Sharpe Ratio Z-Score]],Table2[Sharpe Ratio Z-Score])</f>
        <v>623</v>
      </c>
      <c r="AV553">
        <f>(Table2[[#This Row],[Rank 1Y]]+Table2[[#This Row],[Rank 6M]]+Table2[[#This Row],[Rank Sharpe]])/3</f>
        <v>512.33333333333337</v>
      </c>
    </row>
    <row r="554" spans="1:48" x14ac:dyDescent="0.3">
      <c r="A554" t="s">
        <v>16</v>
      </c>
      <c r="B554" t="s">
        <v>17</v>
      </c>
      <c r="C554" t="s">
        <v>10293</v>
      </c>
      <c r="D554" t="s">
        <v>18</v>
      </c>
      <c r="E554">
        <v>2024263.17140723</v>
      </c>
      <c r="F554">
        <v>2997.35</v>
      </c>
      <c r="G554">
        <v>-8.7811185951706605</v>
      </c>
      <c r="H554">
        <f>(Table2[[#This Row],[1Y Return vs Nifty]]-AVERAGE(Table2[1Y Return vs Nifty]))/_xlfn.STDEV.P(Table2[1Y Return vs Nifty])</f>
        <v>-0.64500270387914549</v>
      </c>
      <c r="I554">
        <v>-3.5416944834006201</v>
      </c>
      <c r="J554">
        <f>(Table2[[#This Row],[1M Return vs Nifty]]-AVERAGE(Table2[1M Return vs Nifty]))/_xlfn.STDEV.P(Table2[1M Return vs Nifty])</f>
        <v>-0.61988761812567361</v>
      </c>
      <c r="K554">
        <v>-10.2003410513083</v>
      </c>
      <c r="L554">
        <f>(Table2[[#This Row],[6M Return vs Nifty]]-AVERAGE(Table2[6M Return vs Nifty]))/_xlfn.STDEV.P(Table2[6M Return vs Nifty])</f>
        <v>-0.61207319027625329</v>
      </c>
      <c r="M554">
        <v>-0.39658363509296302</v>
      </c>
      <c r="N554">
        <f>(Table2[[#This Row],[1W Return vs Nifty]]-AVERAGE(Table2[1W Return vs Nifty]))/_xlfn.STDEV.P(Table2[1W Return vs Nifty])</f>
        <v>-7.697057313168075E-2</v>
      </c>
      <c r="O554">
        <v>2979.03</v>
      </c>
      <c r="P554">
        <v>2989.4567328794701</v>
      </c>
      <c r="Q554">
        <v>2830.0563167796099</v>
      </c>
      <c r="R554">
        <v>58.1572592506785</v>
      </c>
      <c r="S554" s="2">
        <f>(Table2[[#This Row],[Close Price]]-Table2[[#This Row],[20D EMA]])/Table2[[#This Row],[20D EMA]]</f>
        <v>6.1496527393143765E-3</v>
      </c>
      <c r="T554" s="2">
        <f>(Table2[[#This Row],[Close Price]]-Table2[[#This Row],[50D EMA]])/Table2[[#This Row],[50D EMA]]</f>
        <v>2.640368409990981E-3</v>
      </c>
      <c r="U554" s="2">
        <f>(Table2[[#This Row],[Close Price]]-Table2[[#This Row],[200D EMA]])/Table2[[#This Row],[200D EMA]]</f>
        <v>5.9113199348187373E-2</v>
      </c>
      <c r="V554">
        <v>0.70127272283924003</v>
      </c>
      <c r="W554">
        <v>2980</v>
      </c>
      <c r="X554">
        <v>3015.75</v>
      </c>
      <c r="Y554">
        <v>2961</v>
      </c>
      <c r="Z554">
        <v>3015.75</v>
      </c>
      <c r="AA554">
        <v>2866.5</v>
      </c>
      <c r="AB554">
        <v>3036</v>
      </c>
      <c r="AC554" s="2">
        <f>(Table2[[#This Row],[Close Price]]/Table2[[#This Row],[Day Low]])-1</f>
        <v>5.8221476510067482E-3</v>
      </c>
      <c r="AD554" s="2">
        <f>(Table2[[#This Row],[Day High]]/Table2[[#This Row],[Close Price]])-1</f>
        <v>6.1387559010459558E-3</v>
      </c>
      <c r="AE554" s="2">
        <f>(Table2[[#This Row],[Close Price]]/Table2[[#This Row],[Current Week Low]])-1</f>
        <v>1.2276258020938791E-2</v>
      </c>
      <c r="AF554" s="2">
        <f>(Table2[[#This Row],[Current Week High]]/Table2[[#This Row],[Close Price]])-1</f>
        <v>6.1387559010459558E-3</v>
      </c>
      <c r="AG554" s="2">
        <f>(Table2[[#This Row],[Close Price]]/Table2[[#This Row],[Current Month Low]])-1</f>
        <v>4.5648002790859898E-2</v>
      </c>
      <c r="AH554" s="2">
        <f>(Table2[[#This Row],[Current Month High]]/Table2[[#This Row],[Close Price]])-1</f>
        <v>1.289472367257738E-2</v>
      </c>
      <c r="AI554">
        <v>7.3481575391595797</v>
      </c>
      <c r="AJ554">
        <v>34.997522857271498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-0.03</v>
      </c>
      <c r="AM554" t="s">
        <v>10339</v>
      </c>
      <c r="AN554">
        <v>-0.04</v>
      </c>
      <c r="AO554" t="s">
        <v>10339</v>
      </c>
      <c r="AP554">
        <v>2.0835993087792E-2</v>
      </c>
      <c r="AQ554">
        <f>(Table2[[#This Row],[Sharpe Ratio]]-AVERAGE(Table2[Sharpe Ratio]))/_xlfn.STDEV.P(Table2[Sharpe Ratio])</f>
        <v>-0.50848513475985491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542</v>
      </c>
      <c r="AT554">
        <f>_xlfn.RANK.AVG(Table2[[#This Row],[6M Return vs Nifty Z-Score]],Table2[6M Return vs Nifty Z-Score])</f>
        <v>522</v>
      </c>
      <c r="AU554">
        <f>_xlfn.RANK.AVG(Table2[[#This Row],[Sharpe Ratio Z-Score]],Table2[Sharpe Ratio Z-Score])</f>
        <v>475</v>
      </c>
      <c r="AV554">
        <f>(Table2[[#This Row],[Rank 1Y]]+Table2[[#This Row],[Rank 6M]]+Table2[[#This Row],[Rank Sharpe]])/3</f>
        <v>513</v>
      </c>
    </row>
    <row r="555" spans="1:48" x14ac:dyDescent="0.3">
      <c r="A555" t="s">
        <v>1376</v>
      </c>
      <c r="B555" t="s">
        <v>1377</v>
      </c>
      <c r="C555" t="s">
        <v>10303</v>
      </c>
      <c r="D555" t="s">
        <v>312</v>
      </c>
      <c r="E555">
        <v>8069.3429023500003</v>
      </c>
      <c r="F555">
        <v>406.5</v>
      </c>
      <c r="G555">
        <v>-18.110527813803898</v>
      </c>
      <c r="H555">
        <f>(Table2[[#This Row],[1Y Return vs Nifty]]-AVERAGE(Table2[1Y Return vs Nifty]))/_xlfn.STDEV.P(Table2[1Y Return vs Nifty])</f>
        <v>-0.78695163238263754</v>
      </c>
      <c r="I555">
        <v>-9.0888851304664104</v>
      </c>
      <c r="J555">
        <f>(Table2[[#This Row],[1M Return vs Nifty]]-AVERAGE(Table2[1M Return vs Nifty]))/_xlfn.STDEV.P(Table2[1M Return vs Nifty])</f>
        <v>-1.0996700262827832</v>
      </c>
      <c r="K555">
        <v>-15.6746276387194</v>
      </c>
      <c r="L555">
        <f>(Table2[[#This Row],[6M Return vs Nifty]]-AVERAGE(Table2[6M Return vs Nifty]))/_xlfn.STDEV.P(Table2[6M Return vs Nifty])</f>
        <v>-0.79648311387666293</v>
      </c>
      <c r="M555">
        <v>-8.5606098114685096</v>
      </c>
      <c r="N555">
        <f>(Table2[[#This Row],[1W Return vs Nifty]]-AVERAGE(Table2[1W Return vs Nifty]))/_xlfn.STDEV.P(Table2[1W Return vs Nifty])</f>
        <v>-1.7913812891416856</v>
      </c>
      <c r="O555">
        <v>424.69</v>
      </c>
      <c r="P555">
        <v>431.593920721926</v>
      </c>
      <c r="Q555">
        <v>409.06232422795199</v>
      </c>
      <c r="R555">
        <v>27.969023112864502</v>
      </c>
      <c r="S555" s="2">
        <f>(Table2[[#This Row],[Close Price]]-Table2[[#This Row],[20D EMA]])/Table2[[#This Row],[20D EMA]]</f>
        <v>-4.2831241611528403E-2</v>
      </c>
      <c r="T555" s="2">
        <f>(Table2[[#This Row],[Close Price]]-Table2[[#This Row],[50D EMA]])/Table2[[#This Row],[50D EMA]]</f>
        <v>-5.8142433238984145E-2</v>
      </c>
      <c r="U555" s="2">
        <f>(Table2[[#This Row],[Close Price]]-Table2[[#This Row],[200D EMA]])/Table2[[#This Row],[200D EMA]]</f>
        <v>-6.263896908100787E-3</v>
      </c>
      <c r="V555">
        <v>0.84273451114956199</v>
      </c>
      <c r="W555">
        <v>403.05</v>
      </c>
      <c r="X555">
        <v>411.2</v>
      </c>
      <c r="Y555">
        <v>396.65</v>
      </c>
      <c r="Z555">
        <v>411.2</v>
      </c>
      <c r="AA555">
        <v>395</v>
      </c>
      <c r="AB555">
        <v>458.75</v>
      </c>
      <c r="AC555" s="2">
        <f>(Table2[[#This Row],[Close Price]]/Table2[[#This Row],[Day Low]])-1</f>
        <v>8.5597320431707313E-3</v>
      </c>
      <c r="AD555" s="2">
        <f>(Table2[[#This Row],[Day High]]/Table2[[#This Row],[Close Price]])-1</f>
        <v>1.1562115621156277E-2</v>
      </c>
      <c r="AE555" s="2">
        <f>(Table2[[#This Row],[Close Price]]/Table2[[#This Row],[Current Week Low]])-1</f>
        <v>2.4832976175469534E-2</v>
      </c>
      <c r="AF555" s="2">
        <f>(Table2[[#This Row],[Current Week High]]/Table2[[#This Row],[Close Price]])-1</f>
        <v>1.1562115621156277E-2</v>
      </c>
      <c r="AG555" s="2">
        <f>(Table2[[#This Row],[Close Price]]/Table2[[#This Row],[Current Month Low]])-1</f>
        <v>2.9113924050632844E-2</v>
      </c>
      <c r="AH555" s="2">
        <f>(Table2[[#This Row],[Current Month High]]/Table2[[#This Row],[Close Price]])-1</f>
        <v>0.12853628536285355</v>
      </c>
      <c r="AI555">
        <v>24.231242312423099</v>
      </c>
      <c r="AJ555">
        <v>16.894320632638301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-0.09</v>
      </c>
      <c r="AM555" t="s">
        <v>10339</v>
      </c>
      <c r="AN555">
        <v>-9.0500000000000007</v>
      </c>
      <c r="AO555" t="s">
        <v>10339</v>
      </c>
      <c r="AP555">
        <v>6.6427147271275994E-2</v>
      </c>
      <c r="AQ555">
        <f>(Table2[[#This Row],[Sharpe Ratio]]-AVERAGE(Table2[Sharpe Ratio]))/_xlfn.STDEV.P(Table2[Sharpe Ratio])</f>
        <v>1.3499972858342101E-2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601</v>
      </c>
      <c r="AT555">
        <f>_xlfn.RANK.AVG(Table2[[#This Row],[6M Return vs Nifty Z-Score]],Table2[6M Return vs Nifty Z-Score])</f>
        <v>589</v>
      </c>
      <c r="AU555">
        <f>_xlfn.RANK.AVG(Table2[[#This Row],[Sharpe Ratio Z-Score]],Table2[Sharpe Ratio Z-Score])</f>
        <v>351</v>
      </c>
      <c r="AV555">
        <f>(Table2[[#This Row],[Rank 1Y]]+Table2[[#This Row],[Rank 6M]]+Table2[[#This Row],[Rank Sharpe]])/3</f>
        <v>513.66666666666663</v>
      </c>
    </row>
    <row r="556" spans="1:48" x14ac:dyDescent="0.3">
      <c r="A556" t="s">
        <v>1643</v>
      </c>
      <c r="B556" t="s">
        <v>1644</v>
      </c>
      <c r="C556" t="s">
        <v>10299</v>
      </c>
      <c r="D556" t="s">
        <v>51</v>
      </c>
      <c r="E556">
        <v>5302.1590500499997</v>
      </c>
      <c r="F556">
        <v>1317.55</v>
      </c>
      <c r="G556">
        <v>-27.586774808507801</v>
      </c>
      <c r="H556">
        <f>(Table2[[#This Row],[1Y Return vs Nifty]]-AVERAGE(Table2[1Y Return vs Nifty]))/_xlfn.STDEV.P(Table2[1Y Return vs Nifty])</f>
        <v>-0.93113472861193114</v>
      </c>
      <c r="I556">
        <v>-2.49458833334957</v>
      </c>
      <c r="J556">
        <f>(Table2[[#This Row],[1M Return vs Nifty]]-AVERAGE(Table2[1M Return vs Nifty]))/_xlfn.STDEV.P(Table2[1M Return vs Nifty])</f>
        <v>-0.52932229556309851</v>
      </c>
      <c r="K556">
        <v>8.49886010126637</v>
      </c>
      <c r="L556">
        <f>(Table2[[#This Row],[6M Return vs Nifty]]-AVERAGE(Table2[6M Return vs Nifty]))/_xlfn.STDEV.P(Table2[6M Return vs Nifty])</f>
        <v>1.783870799098114E-2</v>
      </c>
      <c r="M556">
        <v>1.4582422691880099</v>
      </c>
      <c r="N556">
        <f>(Table2[[#This Row],[1W Return vs Nifty]]-AVERAGE(Table2[1W Return vs Nifty]))/_xlfn.STDEV.P(Table2[1W Return vs Nifty])</f>
        <v>0.31253496469156911</v>
      </c>
      <c r="O556">
        <v>1293.6400000000001</v>
      </c>
      <c r="P556">
        <v>1294.12296845528</v>
      </c>
      <c r="Q556">
        <v>1220.82399309212</v>
      </c>
      <c r="R556">
        <v>54.0056061619876</v>
      </c>
      <c r="S556" s="2">
        <f>(Table2[[#This Row],[Close Price]]-Table2[[#This Row],[20D EMA]])/Table2[[#This Row],[20D EMA]]</f>
        <v>1.8482730898858921E-2</v>
      </c>
      <c r="T556" s="2">
        <f>(Table2[[#This Row],[Close Price]]-Table2[[#This Row],[50D EMA]])/Table2[[#This Row],[50D EMA]]</f>
        <v>1.8102631755839604E-2</v>
      </c>
      <c r="U556" s="2">
        <f>(Table2[[#This Row],[Close Price]]-Table2[[#This Row],[200D EMA]])/Table2[[#This Row],[200D EMA]]</f>
        <v>7.9230099879419161E-2</v>
      </c>
      <c r="V556">
        <v>0.66521731391982397</v>
      </c>
      <c r="W556">
        <v>1292</v>
      </c>
      <c r="X556">
        <v>1325.25</v>
      </c>
      <c r="Y556">
        <v>1259.55</v>
      </c>
      <c r="Z556">
        <v>1325.25</v>
      </c>
      <c r="AA556">
        <v>1215</v>
      </c>
      <c r="AB556">
        <v>1365.9</v>
      </c>
      <c r="AC556" s="2">
        <f>(Table2[[#This Row],[Close Price]]/Table2[[#This Row],[Day Low]])-1</f>
        <v>1.9775541795665541E-2</v>
      </c>
      <c r="AD556" s="2">
        <f>(Table2[[#This Row],[Day High]]/Table2[[#This Row],[Close Price]])-1</f>
        <v>5.8441804865090319E-3</v>
      </c>
      <c r="AE556" s="2">
        <f>(Table2[[#This Row],[Close Price]]/Table2[[#This Row],[Current Week Low]])-1</f>
        <v>4.6048191814537009E-2</v>
      </c>
      <c r="AF556" s="2">
        <f>(Table2[[#This Row],[Current Week High]]/Table2[[#This Row],[Close Price]])-1</f>
        <v>5.8441804865090319E-3</v>
      </c>
      <c r="AG556" s="2">
        <f>(Table2[[#This Row],[Close Price]]/Table2[[#This Row],[Current Month Low]])-1</f>
        <v>8.4403292181070011E-2</v>
      </c>
      <c r="AH556" s="2">
        <f>(Table2[[#This Row],[Current Month High]]/Table2[[#This Row],[Close Price]])-1</f>
        <v>3.6696899548404271E-2</v>
      </c>
      <c r="AI556">
        <v>11.494819930932399</v>
      </c>
      <c r="AJ556">
        <v>31.171287769426002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</v>
      </c>
      <c r="AM556" t="s">
        <v>10339</v>
      </c>
      <c r="AN556">
        <v>-1.17</v>
      </c>
      <c r="AO556" t="s">
        <v>10339</v>
      </c>
      <c r="AP556">
        <v>-1.0162786637021999E-2</v>
      </c>
      <c r="AQ556">
        <f>(Table2[[#This Row],[Sharpe Ratio]]-AVERAGE(Table2[Sharpe Ratio]))/_xlfn.STDEV.P(Table2[Sharpe Ratio])</f>
        <v>-0.8633983116794155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643</v>
      </c>
      <c r="AT556">
        <f>_xlfn.RANK.AVG(Table2[[#This Row],[6M Return vs Nifty Z-Score]],Table2[6M Return vs Nifty Z-Score])</f>
        <v>307</v>
      </c>
      <c r="AU556">
        <f>_xlfn.RANK.AVG(Table2[[#This Row],[Sharpe Ratio Z-Score]],Table2[Sharpe Ratio Z-Score])</f>
        <v>595</v>
      </c>
      <c r="AV556">
        <f>(Table2[[#This Row],[Rank 1Y]]+Table2[[#This Row],[Rank 6M]]+Table2[[#This Row],[Rank Sharpe]])/3</f>
        <v>515</v>
      </c>
    </row>
    <row r="557" spans="1:48" x14ac:dyDescent="0.3">
      <c r="A557" t="s">
        <v>554</v>
      </c>
      <c r="B557" t="s">
        <v>555</v>
      </c>
      <c r="C557" t="s">
        <v>10295</v>
      </c>
      <c r="D557" t="s">
        <v>556</v>
      </c>
      <c r="E557">
        <v>36455.283046395001</v>
      </c>
      <c r="F557">
        <v>574.04999999999995</v>
      </c>
      <c r="G557">
        <v>-59.217104779329397</v>
      </c>
      <c r="H557">
        <f>(Table2[[#This Row],[1Y Return vs Nifty]]-AVERAGE(Table2[1Y Return vs Nifty]))/_xlfn.STDEV.P(Table2[1Y Return vs Nifty])</f>
        <v>-1.4123968688343305</v>
      </c>
      <c r="I557">
        <v>26.296213032250201</v>
      </c>
      <c r="J557">
        <f>(Table2[[#This Row],[1M Return vs Nifty]]-AVERAGE(Table2[1M Return vs Nifty]))/_xlfn.STDEV.P(Table2[1M Return vs Nifty])</f>
        <v>1.9608246798733913</v>
      </c>
      <c r="K557">
        <v>32.999934196885597</v>
      </c>
      <c r="L557">
        <f>(Table2[[#This Row],[6M Return vs Nifty]]-AVERAGE(Table2[6M Return vs Nifty]))/_xlfn.STDEV.P(Table2[6M Return vs Nifty])</f>
        <v>0.84319578967747089</v>
      </c>
      <c r="M557">
        <v>9.85012604767563</v>
      </c>
      <c r="N557">
        <f>(Table2[[#This Row],[1W Return vs Nifty]]-AVERAGE(Table2[1W Return vs Nifty]))/_xlfn.STDEV.P(Table2[1W Return vs Nifty])</f>
        <v>2.0747948064081636</v>
      </c>
      <c r="O557">
        <v>519.37</v>
      </c>
      <c r="P557">
        <v>475.74667322673201</v>
      </c>
      <c r="Q557">
        <v>516.51049733222703</v>
      </c>
      <c r="R557">
        <v>79.276258875354202</v>
      </c>
      <c r="S557" s="2">
        <f>(Table2[[#This Row],[Close Price]]-Table2[[#This Row],[20D EMA]])/Table2[[#This Row],[20D EMA]]</f>
        <v>0.10528139861755578</v>
      </c>
      <c r="T557" s="2">
        <f>(Table2[[#This Row],[Close Price]]-Table2[[#This Row],[50D EMA]])/Table2[[#This Row],[50D EMA]]</f>
        <v>0.20662956212920988</v>
      </c>
      <c r="U557" s="2">
        <f>(Table2[[#This Row],[Close Price]]-Table2[[#This Row],[200D EMA]])/Table2[[#This Row],[200D EMA]]</f>
        <v>0.11140045161708045</v>
      </c>
      <c r="V557">
        <v>1.2283753260897099</v>
      </c>
      <c r="W557">
        <v>570.1</v>
      </c>
      <c r="X557">
        <v>582.79999999999995</v>
      </c>
      <c r="Y557">
        <v>564.70000000000005</v>
      </c>
      <c r="Z557">
        <v>594.4</v>
      </c>
      <c r="AA557">
        <v>481.65</v>
      </c>
      <c r="AB557">
        <v>594.4</v>
      </c>
      <c r="AC557" s="2">
        <f>(Table2[[#This Row],[Close Price]]/Table2[[#This Row],[Day Low]])-1</f>
        <v>6.9286090159619285E-3</v>
      </c>
      <c r="AD557" s="2">
        <f>(Table2[[#This Row],[Day High]]/Table2[[#This Row],[Close Price]])-1</f>
        <v>1.5242574688616006E-2</v>
      </c>
      <c r="AE557" s="2">
        <f>(Table2[[#This Row],[Close Price]]/Table2[[#This Row],[Current Week Low]])-1</f>
        <v>1.6557464140251277E-2</v>
      </c>
      <c r="AF557" s="2">
        <f>(Table2[[#This Row],[Current Week High]]/Table2[[#This Row],[Close Price]])-1</f>
        <v>3.544987370438113E-2</v>
      </c>
      <c r="AG557" s="2">
        <f>(Table2[[#This Row],[Close Price]]/Table2[[#This Row],[Current Month Low]])-1</f>
        <v>0.19184054811585183</v>
      </c>
      <c r="AH557" s="2">
        <f>(Table2[[#This Row],[Current Month High]]/Table2[[#This Row],[Close Price]])-1</f>
        <v>3.544987370438113E-2</v>
      </c>
      <c r="AI557">
        <v>73.904712133089404</v>
      </c>
      <c r="AJ557">
        <v>85.177419354838605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0.24</v>
      </c>
      <c r="AM557" t="s">
        <v>10340</v>
      </c>
      <c r="AN557">
        <v>8.93</v>
      </c>
      <c r="AO557" t="s">
        <v>10340</v>
      </c>
      <c r="AP557">
        <v>-7.0908396475591995E-2</v>
      </c>
      <c r="AQ557">
        <f>(Table2[[#This Row],[Sharpe Ratio]]-AVERAGE(Table2[Sharpe Ratio]))/_xlfn.STDEV.P(Table2[Sharpe Ratio])</f>
        <v>-1.5588907653538111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730</v>
      </c>
      <c r="AT557">
        <f>_xlfn.RANK.AVG(Table2[[#This Row],[6M Return vs Nifty Z-Score]],Table2[6M Return vs Nifty Z-Score])</f>
        <v>130</v>
      </c>
      <c r="AU557">
        <f>_xlfn.RANK.AVG(Table2[[#This Row],[Sharpe Ratio Z-Score]],Table2[Sharpe Ratio Z-Score])</f>
        <v>690</v>
      </c>
      <c r="AV557">
        <f>(Table2[[#This Row],[Rank 1Y]]+Table2[[#This Row],[Rank 6M]]+Table2[[#This Row],[Rank Sharpe]])/3</f>
        <v>516.66666666666663</v>
      </c>
    </row>
    <row r="558" spans="1:48" x14ac:dyDescent="0.3">
      <c r="A558" t="s">
        <v>302</v>
      </c>
      <c r="B558" t="s">
        <v>303</v>
      </c>
      <c r="C558" t="s">
        <v>10299</v>
      </c>
      <c r="D558" t="s">
        <v>51</v>
      </c>
      <c r="E558">
        <v>94477.89740247</v>
      </c>
      <c r="F558">
        <v>2281.6999999999998</v>
      </c>
      <c r="G558">
        <v>-3.5460502723958802</v>
      </c>
      <c r="H558">
        <f>(Table2[[#This Row],[1Y Return vs Nifty]]-AVERAGE(Table2[1Y Return vs Nifty]))/_xlfn.STDEV.P(Table2[1Y Return vs Nifty])</f>
        <v>-0.56535003545762674</v>
      </c>
      <c r="I558">
        <v>9.9466716045066992</v>
      </c>
      <c r="J558">
        <f>(Table2[[#This Row],[1M Return vs Nifty]]-AVERAGE(Table2[1M Return vs Nifty]))/_xlfn.STDEV.P(Table2[1M Return vs Nifty])</f>
        <v>0.54673548454053533</v>
      </c>
      <c r="K558">
        <v>-8.1092971767006006</v>
      </c>
      <c r="L558">
        <f>(Table2[[#This Row],[6M Return vs Nifty]]-AVERAGE(Table2[6M Return vs Nifty]))/_xlfn.STDEV.P(Table2[6M Return vs Nifty])</f>
        <v>-0.541633100046364</v>
      </c>
      <c r="M558">
        <v>5.7363690267060203</v>
      </c>
      <c r="N558">
        <f>(Table2[[#This Row],[1W Return vs Nifty]]-AVERAGE(Table2[1W Return vs Nifty]))/_xlfn.STDEV.P(Table2[1W Return vs Nifty])</f>
        <v>1.2109233577569842</v>
      </c>
      <c r="O558">
        <v>2173.9499999999998</v>
      </c>
      <c r="P558">
        <v>2151.0083686561802</v>
      </c>
      <c r="Q558">
        <v>2068.0991644205001</v>
      </c>
      <c r="R558">
        <v>88.466271900992396</v>
      </c>
      <c r="S558" s="2">
        <f>(Table2[[#This Row],[Close Price]]-Table2[[#This Row],[20D EMA]])/Table2[[#This Row],[20D EMA]]</f>
        <v>4.9564157409324044E-2</v>
      </c>
      <c r="T558" s="2">
        <f>(Table2[[#This Row],[Close Price]]-Table2[[#This Row],[50D EMA]])/Table2[[#This Row],[50D EMA]]</f>
        <v>6.0758309102008669E-2</v>
      </c>
      <c r="U558" s="2">
        <f>(Table2[[#This Row],[Close Price]]-Table2[[#This Row],[200D EMA]])/Table2[[#This Row],[200D EMA]]</f>
        <v>0.10328365257057323</v>
      </c>
      <c r="V558">
        <v>0.88232227070562497</v>
      </c>
      <c r="W558">
        <v>2270</v>
      </c>
      <c r="X558">
        <v>2356</v>
      </c>
      <c r="Y558">
        <v>2270</v>
      </c>
      <c r="Z558">
        <v>2386.5500000000002</v>
      </c>
      <c r="AA558">
        <v>1901.05</v>
      </c>
      <c r="AB558">
        <v>2386.5500000000002</v>
      </c>
      <c r="AC558" s="2">
        <f>(Table2[[#This Row],[Close Price]]/Table2[[#This Row],[Day Low]])-1</f>
        <v>5.1541850220262475E-3</v>
      </c>
      <c r="AD558" s="2">
        <f>(Table2[[#This Row],[Day High]]/Table2[[#This Row],[Close Price]])-1</f>
        <v>3.2563439540693517E-2</v>
      </c>
      <c r="AE558" s="2">
        <f>(Table2[[#This Row],[Close Price]]/Table2[[#This Row],[Current Week Low]])-1</f>
        <v>5.1541850220262475E-3</v>
      </c>
      <c r="AF558" s="2">
        <f>(Table2[[#This Row],[Current Week High]]/Table2[[#This Row],[Close Price]])-1</f>
        <v>4.5952579217250378E-2</v>
      </c>
      <c r="AG558" s="2">
        <f>(Table2[[#This Row],[Close Price]]/Table2[[#This Row],[Current Month Low]])-1</f>
        <v>0.20023145104021456</v>
      </c>
      <c r="AH558" s="2">
        <f>(Table2[[#This Row],[Current Month High]]/Table2[[#This Row],[Close Price]])-1</f>
        <v>4.5952579217250378E-2</v>
      </c>
      <c r="AI558">
        <v>9.1291580838848301</v>
      </c>
      <c r="AJ558">
        <v>35.569353257478902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-0.11</v>
      </c>
      <c r="AM558" t="s">
        <v>10339</v>
      </c>
      <c r="AN558">
        <v>14.08</v>
      </c>
      <c r="AO558" t="s">
        <v>10340</v>
      </c>
      <c r="AQ558">
        <f>(Table2[[#This Row],[Sharpe Ratio]]-AVERAGE(Table2[Sharpe Ratio]))/_xlfn.STDEV.P(Table2[Sharpe Ratio])</f>
        <v>-0.74704189624239536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-9.6366189448866546E-2</v>
      </c>
      <c r="AS558">
        <f>_xlfn.RANK.AVG(Table2[[#This Row],[1Y Return vs Nifty Z-Score]],Table2[1Y Return vs Nifty Z-Score])</f>
        <v>506</v>
      </c>
      <c r="AT558">
        <f>_xlfn.RANK.AVG(Table2[[#This Row],[6M Return vs Nifty Z-Score]],Table2[6M Return vs Nifty Z-Score])</f>
        <v>496</v>
      </c>
      <c r="AU558">
        <f>_xlfn.RANK.AVG(Table2[[#This Row],[Sharpe Ratio Z-Score]],Table2[Sharpe Ratio Z-Score])</f>
        <v>549.5</v>
      </c>
      <c r="AV558">
        <f>(Table2[[#This Row],[Rank 1Y]]+Table2[[#This Row],[Rank 6M]]+Table2[[#This Row],[Rank Sharpe]])/3</f>
        <v>517.16666666666663</v>
      </c>
    </row>
    <row r="559" spans="1:48" x14ac:dyDescent="0.3">
      <c r="A559" t="s">
        <v>654</v>
      </c>
      <c r="B559" t="s">
        <v>655</v>
      </c>
      <c r="C559" t="s">
        <v>10308</v>
      </c>
      <c r="D559" t="s">
        <v>394</v>
      </c>
      <c r="E559">
        <v>27976.90169092</v>
      </c>
      <c r="F559">
        <v>6364.35</v>
      </c>
      <c r="G559">
        <v>5.3814415309583197</v>
      </c>
      <c r="H559">
        <f>(Table2[[#This Row],[1Y Return vs Nifty]]-AVERAGE(Table2[1Y Return vs Nifty]))/_xlfn.STDEV.P(Table2[1Y Return vs Nifty])</f>
        <v>-0.4295163651777536</v>
      </c>
      <c r="I559">
        <v>-4.9076554818484404</v>
      </c>
      <c r="J559">
        <f>(Table2[[#This Row],[1M Return vs Nifty]]-AVERAGE(Table2[1M Return vs Nifty]))/_xlfn.STDEV.P(Table2[1M Return vs Nifty])</f>
        <v>-0.73803103503358936</v>
      </c>
      <c r="K559">
        <v>-7.4891573993374303</v>
      </c>
      <c r="L559">
        <f>(Table2[[#This Row],[6M Return vs Nifty]]-AVERAGE(Table2[6M Return vs Nifty]))/_xlfn.STDEV.P(Table2[6M Return vs Nifty])</f>
        <v>-0.52074271969468433</v>
      </c>
      <c r="M559">
        <v>-2.1107963892345101</v>
      </c>
      <c r="N559">
        <f>(Table2[[#This Row],[1W Return vs Nifty]]-AVERAGE(Table2[1W Return vs Nifty]))/_xlfn.STDEV.P(Table2[1W Return vs Nifty])</f>
        <v>-0.43694794847689467</v>
      </c>
      <c r="O559">
        <v>6485.35</v>
      </c>
      <c r="P559">
        <v>6386.4657052554303</v>
      </c>
      <c r="Q559">
        <v>5795.5241113981101</v>
      </c>
      <c r="R559">
        <v>31.305007574789499</v>
      </c>
      <c r="S559" s="2">
        <f>(Table2[[#This Row],[Close Price]]-Table2[[#This Row],[20D EMA]])/Table2[[#This Row],[20D EMA]]</f>
        <v>-1.8657435604863267E-2</v>
      </c>
      <c r="T559" s="2">
        <f>(Table2[[#This Row],[Close Price]]-Table2[[#This Row],[50D EMA]])/Table2[[#This Row],[50D EMA]]</f>
        <v>-3.4629020613437082E-3</v>
      </c>
      <c r="U559" s="2">
        <f>(Table2[[#This Row],[Close Price]]-Table2[[#This Row],[200D EMA]])/Table2[[#This Row],[200D EMA]]</f>
        <v>9.8149171268768459E-2</v>
      </c>
      <c r="V559">
        <v>1.28475631247016</v>
      </c>
      <c r="W559">
        <v>6250.05</v>
      </c>
      <c r="X559">
        <v>6415.45</v>
      </c>
      <c r="Y559">
        <v>6140</v>
      </c>
      <c r="Z559">
        <v>6415.45</v>
      </c>
      <c r="AA559">
        <v>6044</v>
      </c>
      <c r="AB559">
        <v>7196.85</v>
      </c>
      <c r="AC559" s="2">
        <f>(Table2[[#This Row],[Close Price]]/Table2[[#This Row],[Day Low]])-1</f>
        <v>1.8287853697170453E-2</v>
      </c>
      <c r="AD559" s="2">
        <f>(Table2[[#This Row],[Day High]]/Table2[[#This Row],[Close Price]])-1</f>
        <v>8.0290995938312459E-3</v>
      </c>
      <c r="AE559" s="2">
        <f>(Table2[[#This Row],[Close Price]]/Table2[[#This Row],[Current Week Low]])-1</f>
        <v>3.6539087947882853E-2</v>
      </c>
      <c r="AF559" s="2">
        <f>(Table2[[#This Row],[Current Week High]]/Table2[[#This Row],[Close Price]])-1</f>
        <v>8.0290995938312459E-3</v>
      </c>
      <c r="AG559" s="2">
        <f>(Table2[[#This Row],[Close Price]]/Table2[[#This Row],[Current Month Low]])-1</f>
        <v>5.3002978160158865E-2</v>
      </c>
      <c r="AH559" s="2">
        <f>(Table2[[#This Row],[Current Month High]]/Table2[[#This Row],[Close Price]])-1</f>
        <v>0.13080675952768162</v>
      </c>
      <c r="AI559">
        <v>13.0806759527681</v>
      </c>
      <c r="AJ559">
        <v>36.6326749677973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0.19</v>
      </c>
      <c r="AM559" t="s">
        <v>10340</v>
      </c>
      <c r="AN559">
        <v>-7.42</v>
      </c>
      <c r="AO559" t="s">
        <v>10339</v>
      </c>
      <c r="AP559">
        <v>-2.6865784147601001E-2</v>
      </c>
      <c r="AQ559">
        <f>(Table2[[#This Row],[Sharpe Ratio]]-AVERAGE(Table2[Sharpe Ratio]))/_xlfn.STDEV.P(Table2[Sharpe Ratio])</f>
        <v>-1.0546353204644339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-3.1798733888473563</v>
      </c>
      <c r="AS559">
        <f>_xlfn.RANK.AVG(Table2[[#This Row],[1Y Return vs Nifty Z-Score]],Table2[1Y Return vs Nifty Z-Score])</f>
        <v>442</v>
      </c>
      <c r="AT559">
        <f>_xlfn.RANK.AVG(Table2[[#This Row],[6M Return vs Nifty Z-Score]],Table2[6M Return vs Nifty Z-Score])</f>
        <v>489</v>
      </c>
      <c r="AU559">
        <f>_xlfn.RANK.AVG(Table2[[#This Row],[Sharpe Ratio Z-Score]],Table2[Sharpe Ratio Z-Score])</f>
        <v>627</v>
      </c>
      <c r="AV559">
        <f>(Table2[[#This Row],[Rank 1Y]]+Table2[[#This Row],[Rank 6M]]+Table2[[#This Row],[Rank Sharpe]])/3</f>
        <v>519.33333333333337</v>
      </c>
    </row>
    <row r="560" spans="1:48" x14ac:dyDescent="0.3">
      <c r="A560" t="s">
        <v>1424</v>
      </c>
      <c r="B560" t="s">
        <v>1425</v>
      </c>
      <c r="C560" t="s">
        <v>10306</v>
      </c>
      <c r="D560" t="s">
        <v>1426</v>
      </c>
      <c r="E560">
        <v>7539.6896243199999</v>
      </c>
      <c r="F560">
        <v>263.8</v>
      </c>
      <c r="G560">
        <v>-11.101120910862599</v>
      </c>
      <c r="H560">
        <f>(Table2[[#This Row],[1Y Return vs Nifty]]-AVERAGE(Table2[1Y Return vs Nifty]))/_xlfn.STDEV.P(Table2[1Y Return vs Nifty])</f>
        <v>-0.68030202831871989</v>
      </c>
      <c r="I560">
        <v>1.8608592724797199</v>
      </c>
      <c r="J560">
        <f>(Table2[[#This Row],[1M Return vs Nifty]]-AVERAGE(Table2[1M Return vs Nifty]))/_xlfn.STDEV.P(Table2[1M Return vs Nifty])</f>
        <v>-0.15261500823879623</v>
      </c>
      <c r="K560">
        <v>-26.536115179880898</v>
      </c>
      <c r="L560">
        <f>(Table2[[#This Row],[6M Return vs Nifty]]-AVERAGE(Table2[6M Return vs Nifty]))/_xlfn.STDEV.P(Table2[6M Return vs Nifty])</f>
        <v>-1.1623693450174475</v>
      </c>
      <c r="M560">
        <v>-6.1252830827141098</v>
      </c>
      <c r="N560">
        <f>(Table2[[#This Row],[1W Return vs Nifty]]-AVERAGE(Table2[1W Return vs Nifty]))/_xlfn.STDEV.P(Table2[1W Return vs Nifty])</f>
        <v>-1.2799730512744587</v>
      </c>
      <c r="O560">
        <v>281.11</v>
      </c>
      <c r="P560">
        <v>289.21424882684198</v>
      </c>
      <c r="Q560">
        <v>286.44300862611902</v>
      </c>
      <c r="R560">
        <v>51.183124885181797</v>
      </c>
      <c r="S560" s="2">
        <f>(Table2[[#This Row],[Close Price]]-Table2[[#This Row],[20D EMA]])/Table2[[#This Row],[20D EMA]]</f>
        <v>-6.1577318487424856E-2</v>
      </c>
      <c r="T560" s="2">
        <f>(Table2[[#This Row],[Close Price]]-Table2[[#This Row],[50D EMA]])/Table2[[#This Row],[50D EMA]]</f>
        <v>-8.7873432688504768E-2</v>
      </c>
      <c r="U560" s="2">
        <f>(Table2[[#This Row],[Close Price]]-Table2[[#This Row],[200D EMA]])/Table2[[#This Row],[200D EMA]]</f>
        <v>-7.9048913550806538E-2</v>
      </c>
      <c r="V560">
        <v>1.4254898948279899</v>
      </c>
      <c r="W560">
        <v>262.5</v>
      </c>
      <c r="X560">
        <v>295</v>
      </c>
      <c r="Y560">
        <v>262.5</v>
      </c>
      <c r="Z560">
        <v>298.39999999999998</v>
      </c>
      <c r="AA560">
        <v>262.5</v>
      </c>
      <c r="AB560">
        <v>302.14999999999998</v>
      </c>
      <c r="AC560" s="2">
        <f>(Table2[[#This Row],[Close Price]]/Table2[[#This Row],[Day Low]])-1</f>
        <v>4.9523809523810414E-3</v>
      </c>
      <c r="AD560" s="2">
        <f>(Table2[[#This Row],[Day High]]/Table2[[#This Row],[Close Price]])-1</f>
        <v>0.1182714177407127</v>
      </c>
      <c r="AE560" s="2">
        <f>(Table2[[#This Row],[Close Price]]/Table2[[#This Row],[Current Week Low]])-1</f>
        <v>4.9523809523810414E-3</v>
      </c>
      <c r="AF560" s="2">
        <f>(Table2[[#This Row],[Current Week High]]/Table2[[#This Row],[Close Price]])-1</f>
        <v>0.13115996967399535</v>
      </c>
      <c r="AG560" s="2">
        <f>(Table2[[#This Row],[Close Price]]/Table2[[#This Row],[Current Month Low]])-1</f>
        <v>4.9523809523810414E-3</v>
      </c>
      <c r="AH560" s="2">
        <f>(Table2[[#This Row],[Current Month High]]/Table2[[#This Row],[Close Price]])-1</f>
        <v>0.14537528430629254</v>
      </c>
      <c r="AI560">
        <v>38.343442001516202</v>
      </c>
      <c r="AJ560">
        <v>17.741575541173798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-0.24</v>
      </c>
      <c r="AM560" t="s">
        <v>10339</v>
      </c>
      <c r="AN560">
        <v>-6.88</v>
      </c>
      <c r="AO560" t="s">
        <v>10339</v>
      </c>
      <c r="AP560">
        <v>7.4859453333634002E-2</v>
      </c>
      <c r="AQ560">
        <f>(Table2[[#This Row],[Sharpe Ratio]]-AVERAGE(Table2[Sharpe Ratio]))/_xlfn.STDEV.P(Table2[Sharpe Ratio])</f>
        <v>0.11004366134921247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559</v>
      </c>
      <c r="AT560">
        <f>_xlfn.RANK.AVG(Table2[[#This Row],[6M Return vs Nifty Z-Score]],Table2[6M Return vs Nifty Z-Score])</f>
        <v>683</v>
      </c>
      <c r="AU560">
        <f>_xlfn.RANK.AVG(Table2[[#This Row],[Sharpe Ratio Z-Score]],Table2[Sharpe Ratio Z-Score])</f>
        <v>316</v>
      </c>
      <c r="AV560">
        <f>(Table2[[#This Row],[Rank 1Y]]+Table2[[#This Row],[Rank 6M]]+Table2[[#This Row],[Rank Sharpe]])/3</f>
        <v>519.33333333333337</v>
      </c>
    </row>
    <row r="561" spans="1:48" x14ac:dyDescent="0.3">
      <c r="A561" t="s">
        <v>145</v>
      </c>
      <c r="B561" t="s">
        <v>146</v>
      </c>
      <c r="C561" t="s">
        <v>10302</v>
      </c>
      <c r="D561" t="s">
        <v>130</v>
      </c>
      <c r="E561">
        <v>192159.00101061299</v>
      </c>
      <c r="F561">
        <v>151.91999999999999</v>
      </c>
      <c r="G561">
        <v>2.2336494877111699</v>
      </c>
      <c r="H561">
        <f>(Table2[[#This Row],[1Y Return vs Nifty]]-AVERAGE(Table2[1Y Return vs Nifty]))/_xlfn.STDEV.P(Table2[1Y Return vs Nifty])</f>
        <v>-0.47741068487361654</v>
      </c>
      <c r="I561">
        <v>-3.9750632522826699</v>
      </c>
      <c r="J561">
        <f>(Table2[[#This Row],[1M Return vs Nifty]]-AVERAGE(Table2[1M Return vs Nifty]))/_xlfn.STDEV.P(Table2[1M Return vs Nifty])</f>
        <v>-0.65737014302578545</v>
      </c>
      <c r="K561">
        <v>-6.7374711631733204</v>
      </c>
      <c r="L561">
        <f>(Table2[[#This Row],[6M Return vs Nifty]]-AVERAGE(Table2[6M Return vs Nifty]))/_xlfn.STDEV.P(Table2[6M Return vs Nifty])</f>
        <v>-0.4954209907042299</v>
      </c>
      <c r="M561">
        <v>0.37543097736029701</v>
      </c>
      <c r="N561">
        <f>(Table2[[#This Row],[1W Return vs Nifty]]-AVERAGE(Table2[1W Return vs Nifty]))/_xlfn.STDEV.P(Table2[1W Return vs Nifty])</f>
        <v>8.5149206485901949E-2</v>
      </c>
      <c r="O561">
        <v>155.30000000000001</v>
      </c>
      <c r="P561">
        <v>161.136340151469</v>
      </c>
      <c r="Q561">
        <v>152.55599591413301</v>
      </c>
      <c r="R561">
        <v>50.666211843731503</v>
      </c>
      <c r="S561" s="2">
        <f>(Table2[[#This Row],[Close Price]]-Table2[[#This Row],[20D EMA]])/Table2[[#This Row],[20D EMA]]</f>
        <v>-2.1764327108821788E-2</v>
      </c>
      <c r="T561" s="2">
        <f>(Table2[[#This Row],[Close Price]]-Table2[[#This Row],[50D EMA]])/Table2[[#This Row],[50D EMA]]</f>
        <v>-5.7195913366318261E-2</v>
      </c>
      <c r="U561" s="2">
        <f>(Table2[[#This Row],[Close Price]]-Table2[[#This Row],[200D EMA]])/Table2[[#This Row],[200D EMA]]</f>
        <v>-4.1689342350791194E-3</v>
      </c>
      <c r="V561">
        <v>0.94794975452769903</v>
      </c>
      <c r="W561">
        <v>151.77000000000001</v>
      </c>
      <c r="X561">
        <v>154.18</v>
      </c>
      <c r="Y561">
        <v>150.38999999999999</v>
      </c>
      <c r="Z561">
        <v>155.69999999999999</v>
      </c>
      <c r="AA561">
        <v>142.35</v>
      </c>
      <c r="AB561">
        <v>168.95</v>
      </c>
      <c r="AC561" s="2">
        <f>(Table2[[#This Row],[Close Price]]/Table2[[#This Row],[Day Low]])-1</f>
        <v>9.8833761612948656E-4</v>
      </c>
      <c r="AD561" s="2">
        <f>(Table2[[#This Row],[Day High]]/Table2[[#This Row],[Close Price]])-1</f>
        <v>1.4876250658241386E-2</v>
      </c>
      <c r="AE561" s="2">
        <f>(Table2[[#This Row],[Close Price]]/Table2[[#This Row],[Current Week Low]])-1</f>
        <v>1.0173548773189767E-2</v>
      </c>
      <c r="AF561" s="2">
        <f>(Table2[[#This Row],[Current Week High]]/Table2[[#This Row],[Close Price]])-1</f>
        <v>2.4881516587677677E-2</v>
      </c>
      <c r="AG561" s="2">
        <f>(Table2[[#This Row],[Close Price]]/Table2[[#This Row],[Current Month Low]])-1</f>
        <v>6.7228661749209717E-2</v>
      </c>
      <c r="AH561" s="2">
        <f>(Table2[[#This Row],[Current Month High]]/Table2[[#This Row],[Close Price]])-1</f>
        <v>0.11209847288046348</v>
      </c>
      <c r="AI561">
        <v>21.511321748288498</v>
      </c>
      <c r="AJ561">
        <v>32.565445026177997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-0.05</v>
      </c>
      <c r="AM561" t="s">
        <v>10339</v>
      </c>
      <c r="AN561">
        <v>-3.98</v>
      </c>
      <c r="AO561" t="s">
        <v>10339</v>
      </c>
      <c r="AP561">
        <v>-2.2504550260034999E-2</v>
      </c>
      <c r="AQ561">
        <f>(Table2[[#This Row],[Sharpe Ratio]]-AVERAGE(Table2[Sharpe Ratio]))/_xlfn.STDEV.P(Table2[Sharpe Ratio])</f>
        <v>-1.004702407360559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465</v>
      </c>
      <c r="AT561">
        <f>_xlfn.RANK.AVG(Table2[[#This Row],[6M Return vs Nifty Z-Score]],Table2[6M Return vs Nifty Z-Score])</f>
        <v>480</v>
      </c>
      <c r="AU561">
        <f>_xlfn.RANK.AVG(Table2[[#This Row],[Sharpe Ratio Z-Score]],Table2[Sharpe Ratio Z-Score])</f>
        <v>619</v>
      </c>
      <c r="AV561">
        <f>(Table2[[#This Row],[Rank 1Y]]+Table2[[#This Row],[Rank 6M]]+Table2[[#This Row],[Rank Sharpe]])/3</f>
        <v>521.33333333333337</v>
      </c>
    </row>
    <row r="562" spans="1:48" x14ac:dyDescent="0.3">
      <c r="A562" t="s">
        <v>580</v>
      </c>
      <c r="B562" t="s">
        <v>581</v>
      </c>
      <c r="C562" t="s">
        <v>10299</v>
      </c>
      <c r="D562" t="s">
        <v>208</v>
      </c>
      <c r="E562">
        <v>33237.038228500001</v>
      </c>
      <c r="F562">
        <v>834.1</v>
      </c>
      <c r="G562">
        <v>-24.8498739298978</v>
      </c>
      <c r="H562">
        <f>(Table2[[#This Row],[1Y Return vs Nifty]]-AVERAGE(Table2[1Y Return vs Nifty]))/_xlfn.STDEV.P(Table2[1Y Return vs Nifty])</f>
        <v>-0.88949220462841661</v>
      </c>
      <c r="I562">
        <v>9.4539434888768294</v>
      </c>
      <c r="J562">
        <f>(Table2[[#This Row],[1M Return vs Nifty]]-AVERAGE(Table2[1M Return vs Nifty]))/_xlfn.STDEV.P(Table2[1M Return vs Nifty])</f>
        <v>0.50411890672223736</v>
      </c>
      <c r="K562">
        <v>-0.78518093770901798</v>
      </c>
      <c r="L562">
        <f>(Table2[[#This Row],[6M Return vs Nifty]]-AVERAGE(Table2[6M Return vs Nifty]))/_xlfn.STDEV.P(Table2[6M Return vs Nifty])</f>
        <v>-0.2949087653761725</v>
      </c>
      <c r="M562">
        <v>-2.2553556749599699</v>
      </c>
      <c r="N562">
        <f>(Table2[[#This Row],[1W Return vs Nifty]]-AVERAGE(Table2[1W Return vs Nifty]))/_xlfn.STDEV.P(Table2[1W Return vs Nifty])</f>
        <v>-0.46730478261635938</v>
      </c>
      <c r="O562">
        <v>811.37</v>
      </c>
      <c r="P562">
        <v>773.44635134780901</v>
      </c>
      <c r="Q562">
        <v>730.31098931739302</v>
      </c>
      <c r="R562">
        <v>58.102937247100698</v>
      </c>
      <c r="S562" s="2">
        <f>(Table2[[#This Row],[Close Price]]-Table2[[#This Row],[20D EMA]])/Table2[[#This Row],[20D EMA]]</f>
        <v>2.8014346105968937E-2</v>
      </c>
      <c r="T562" s="2">
        <f>(Table2[[#This Row],[Close Price]]-Table2[[#This Row],[50D EMA]])/Table2[[#This Row],[50D EMA]]</f>
        <v>7.8419981614104003E-2</v>
      </c>
      <c r="U562" s="2">
        <f>(Table2[[#This Row],[Close Price]]-Table2[[#This Row],[200D EMA]])/Table2[[#This Row],[200D EMA]]</f>
        <v>0.14211618365433129</v>
      </c>
      <c r="V562">
        <v>0.75878846964602598</v>
      </c>
      <c r="W562">
        <v>827.2</v>
      </c>
      <c r="X562">
        <v>839.9</v>
      </c>
      <c r="Y562">
        <v>818.55</v>
      </c>
      <c r="Z562">
        <v>839.9</v>
      </c>
      <c r="AA562">
        <v>792.35</v>
      </c>
      <c r="AB562">
        <v>874.55</v>
      </c>
      <c r="AC562" s="2">
        <f>(Table2[[#This Row],[Close Price]]/Table2[[#This Row],[Day Low]])-1</f>
        <v>8.3413926499031898E-3</v>
      </c>
      <c r="AD562" s="2">
        <f>(Table2[[#This Row],[Day High]]/Table2[[#This Row],[Close Price]])-1</f>
        <v>6.9536026855292477E-3</v>
      </c>
      <c r="AE562" s="2">
        <f>(Table2[[#This Row],[Close Price]]/Table2[[#This Row],[Current Week Low]])-1</f>
        <v>1.8997006902449431E-2</v>
      </c>
      <c r="AF562" s="2">
        <f>(Table2[[#This Row],[Current Week High]]/Table2[[#This Row],[Close Price]])-1</f>
        <v>6.9536026855292477E-3</v>
      </c>
      <c r="AG562" s="2">
        <f>(Table2[[#This Row],[Close Price]]/Table2[[#This Row],[Current Month Low]])-1</f>
        <v>5.2691361140909887E-2</v>
      </c>
      <c r="AH562" s="2">
        <f>(Table2[[#This Row],[Current Month High]]/Table2[[#This Row],[Close Price]])-1</f>
        <v>4.8495384246493245E-2</v>
      </c>
      <c r="AI562">
        <v>4.8495384246493201</v>
      </c>
      <c r="AJ562">
        <v>37.266518555089199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0.03</v>
      </c>
      <c r="AM562" t="s">
        <v>10340</v>
      </c>
      <c r="AN562">
        <v>1.63</v>
      </c>
      <c r="AO562" t="s">
        <v>10340</v>
      </c>
      <c r="AP562">
        <v>1.2102140192410001E-3</v>
      </c>
      <c r="AQ562">
        <f>(Table2[[#This Row],[Sharpe Ratio]]-AVERAGE(Table2[Sharpe Ratio]))/_xlfn.STDEV.P(Table2[Sharpe Ratio])</f>
        <v>-0.73318583783834179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-1.8807726837370529</v>
      </c>
      <c r="AS562">
        <f>_xlfn.RANK.AVG(Table2[[#This Row],[1Y Return vs Nifty Z-Score]],Table2[1Y Return vs Nifty Z-Score])</f>
        <v>632</v>
      </c>
      <c r="AT562">
        <f>_xlfn.RANK.AVG(Table2[[#This Row],[6M Return vs Nifty Z-Score]],Table2[6M Return vs Nifty Z-Score])</f>
        <v>412</v>
      </c>
      <c r="AU562">
        <f>_xlfn.RANK.AVG(Table2[[#This Row],[Sharpe Ratio Z-Score]],Table2[Sharpe Ratio Z-Score])</f>
        <v>522</v>
      </c>
      <c r="AV562">
        <f>(Table2[[#This Row],[Rank 1Y]]+Table2[[#This Row],[Rank 6M]]+Table2[[#This Row],[Rank Sharpe]])/3</f>
        <v>522</v>
      </c>
    </row>
    <row r="563" spans="1:48" x14ac:dyDescent="0.3">
      <c r="A563" t="s">
        <v>1776</v>
      </c>
      <c r="B563" t="s">
        <v>1777</v>
      </c>
      <c r="C563" t="s">
        <v>10298</v>
      </c>
      <c r="D563" t="s">
        <v>46</v>
      </c>
      <c r="E563">
        <v>4345.5983438909998</v>
      </c>
      <c r="F563">
        <v>54.38</v>
      </c>
      <c r="G563">
        <v>-30.616436055488101</v>
      </c>
      <c r="H563">
        <f>(Table2[[#This Row],[1Y Return vs Nifty]]-AVERAGE(Table2[1Y Return vs Nifty]))/_xlfn.STDEV.P(Table2[1Y Return vs Nifty])</f>
        <v>-0.97723166333299272</v>
      </c>
      <c r="I563">
        <v>-9.4123133450031506</v>
      </c>
      <c r="J563">
        <f>(Table2[[#This Row],[1M Return vs Nifty]]-AVERAGE(Table2[1M Return vs Nifty]))/_xlfn.STDEV.P(Table2[1M Return vs Nifty])</f>
        <v>-1.1276436759208162</v>
      </c>
      <c r="K563">
        <v>-35.557080954533298</v>
      </c>
      <c r="L563">
        <f>(Table2[[#This Row],[6M Return vs Nifty]]-AVERAGE(Table2[6M Return vs Nifty]))/_xlfn.STDEV.P(Table2[6M Return vs Nifty])</f>
        <v>-1.4662547157854195</v>
      </c>
      <c r="M563">
        <v>-1.4864780256466199</v>
      </c>
      <c r="N563">
        <f>(Table2[[#This Row],[1W Return vs Nifty]]-AVERAGE(Table2[1W Return vs Nifty]))/_xlfn.STDEV.P(Table2[1W Return vs Nifty])</f>
        <v>-0.30584375189381974</v>
      </c>
      <c r="O563">
        <v>56.08</v>
      </c>
      <c r="P563">
        <v>58.894870276594098</v>
      </c>
      <c r="Q563">
        <v>57.613109092394097</v>
      </c>
      <c r="R563">
        <v>43.243345233294697</v>
      </c>
      <c r="S563" s="2">
        <f>(Table2[[#This Row],[Close Price]]-Table2[[#This Row],[20D EMA]])/Table2[[#This Row],[20D EMA]]</f>
        <v>-3.0313837375178242E-2</v>
      </c>
      <c r="T563" s="2">
        <f>(Table2[[#This Row],[Close Price]]-Table2[[#This Row],[50D EMA]])/Table2[[#This Row],[50D EMA]]</f>
        <v>-7.6659822076021913E-2</v>
      </c>
      <c r="U563" s="2">
        <f>(Table2[[#This Row],[Close Price]]-Table2[[#This Row],[200D EMA]])/Table2[[#This Row],[200D EMA]]</f>
        <v>-5.6117594473319612E-2</v>
      </c>
      <c r="V563">
        <v>0.76315165097408799</v>
      </c>
      <c r="W563">
        <v>52.81</v>
      </c>
      <c r="X563">
        <v>54.9</v>
      </c>
      <c r="Y563">
        <v>52.81</v>
      </c>
      <c r="Z563">
        <v>56.66</v>
      </c>
      <c r="AA563">
        <v>50.96</v>
      </c>
      <c r="AB563">
        <v>59.98</v>
      </c>
      <c r="AC563" s="2">
        <f>(Table2[[#This Row],[Close Price]]/Table2[[#This Row],[Day Low]])-1</f>
        <v>2.9729217951145692E-2</v>
      </c>
      <c r="AD563" s="2">
        <f>(Table2[[#This Row],[Day High]]/Table2[[#This Row],[Close Price]])-1</f>
        <v>9.562339095255501E-3</v>
      </c>
      <c r="AE563" s="2">
        <f>(Table2[[#This Row],[Close Price]]/Table2[[#This Row],[Current Week Low]])-1</f>
        <v>2.9729217951145692E-2</v>
      </c>
      <c r="AF563" s="2">
        <f>(Table2[[#This Row],[Current Week High]]/Table2[[#This Row],[Close Price]])-1</f>
        <v>4.1927179109966684E-2</v>
      </c>
      <c r="AG563" s="2">
        <f>(Table2[[#This Row],[Close Price]]/Table2[[#This Row],[Current Month Low]])-1</f>
        <v>6.7111459968602905E-2</v>
      </c>
      <c r="AH563" s="2">
        <f>(Table2[[#This Row],[Current Month High]]/Table2[[#This Row],[Close Price]])-1</f>
        <v>0.10297903641044481</v>
      </c>
      <c r="AI563">
        <v>45.2739977933063</v>
      </c>
      <c r="AJ563">
        <v>29.322235434007101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-0.17</v>
      </c>
      <c r="AM563" t="s">
        <v>10339</v>
      </c>
      <c r="AN563">
        <v>-4.4800000000000004</v>
      </c>
      <c r="AO563" t="s">
        <v>10339</v>
      </c>
      <c r="AP563">
        <v>0.119915169902991</v>
      </c>
      <c r="AQ563">
        <f>(Table2[[#This Row],[Sharpe Ratio]]-AVERAGE(Table2[Sharpe Ratio]))/_xlfn.STDEV.P(Table2[Sharpe Ratio])</f>
        <v>0.62589840298658594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658</v>
      </c>
      <c r="AT563">
        <f>_xlfn.RANK.AVG(Table2[[#This Row],[6M Return vs Nifty Z-Score]],Table2[6M Return vs Nifty Z-Score])</f>
        <v>718</v>
      </c>
      <c r="AU563">
        <f>_xlfn.RANK.AVG(Table2[[#This Row],[Sharpe Ratio Z-Score]],Table2[Sharpe Ratio Z-Score])</f>
        <v>192</v>
      </c>
      <c r="AV563">
        <f>(Table2[[#This Row],[Rank 1Y]]+Table2[[#This Row],[Rank 6M]]+Table2[[#This Row],[Rank Sharpe]])/3</f>
        <v>522.66666666666663</v>
      </c>
    </row>
    <row r="564" spans="1:48" x14ac:dyDescent="0.3">
      <c r="A564" t="s">
        <v>670</v>
      </c>
      <c r="B564" t="s">
        <v>671</v>
      </c>
      <c r="C564" t="s">
        <v>10308</v>
      </c>
      <c r="D564" t="s">
        <v>170</v>
      </c>
      <c r="E564">
        <v>26995.248998269999</v>
      </c>
      <c r="F564">
        <v>1062.3</v>
      </c>
      <c r="G564">
        <v>-21.8697254587575</v>
      </c>
      <c r="H564">
        <f>(Table2[[#This Row],[1Y Return vs Nifty]]-AVERAGE(Table2[1Y Return vs Nifty]))/_xlfn.STDEV.P(Table2[1Y Return vs Nifty])</f>
        <v>-0.84414861723225143</v>
      </c>
      <c r="I564">
        <v>0.93841725188911596</v>
      </c>
      <c r="J564">
        <f>(Table2[[#This Row],[1M Return vs Nifty]]-AVERAGE(Table2[1M Return vs Nifty]))/_xlfn.STDEV.P(Table2[1M Return vs Nifty])</f>
        <v>-0.23239799789651966</v>
      </c>
      <c r="K564">
        <v>-3.6355941492623298</v>
      </c>
      <c r="L564">
        <f>(Table2[[#This Row],[6M Return vs Nifty]]-AVERAGE(Table2[6M Return vs Nifty]))/_xlfn.STDEV.P(Table2[6M Return vs Nifty])</f>
        <v>-0.39092940188814079</v>
      </c>
      <c r="M564">
        <v>-0.203131942926779</v>
      </c>
      <c r="N564">
        <f>(Table2[[#This Row],[1W Return vs Nifty]]-AVERAGE(Table2[1W Return vs Nifty]))/_xlfn.STDEV.P(Table2[1W Return vs Nifty])</f>
        <v>-3.634654193495393E-2</v>
      </c>
      <c r="O564">
        <v>1056.6400000000001</v>
      </c>
      <c r="P564">
        <v>1068.13368032888</v>
      </c>
      <c r="Q564">
        <v>1058.2629982472499</v>
      </c>
      <c r="R564">
        <v>54.225737857722301</v>
      </c>
      <c r="S564" s="2">
        <f>(Table2[[#This Row],[Close Price]]-Table2[[#This Row],[20D EMA]])/Table2[[#This Row],[20D EMA]]</f>
        <v>5.3566020593578271E-3</v>
      </c>
      <c r="T564" s="2">
        <f>(Table2[[#This Row],[Close Price]]-Table2[[#This Row],[50D EMA]])/Table2[[#This Row],[50D EMA]]</f>
        <v>-5.4615638812960795E-3</v>
      </c>
      <c r="U564" s="2">
        <f>(Table2[[#This Row],[Close Price]]-Table2[[#This Row],[200D EMA]])/Table2[[#This Row],[200D EMA]]</f>
        <v>3.8147433666643558E-3</v>
      </c>
      <c r="V564">
        <v>0.42375813129043299</v>
      </c>
      <c r="W564">
        <v>1051.7</v>
      </c>
      <c r="X564">
        <v>1067.95</v>
      </c>
      <c r="Y564">
        <v>1041.1500000000001</v>
      </c>
      <c r="Z564">
        <v>1067.95</v>
      </c>
      <c r="AA564">
        <v>1011.1</v>
      </c>
      <c r="AB564">
        <v>1133</v>
      </c>
      <c r="AC564" s="2">
        <f>(Table2[[#This Row],[Close Price]]/Table2[[#This Row],[Day Low]])-1</f>
        <v>1.007891984406184E-2</v>
      </c>
      <c r="AD564" s="2">
        <f>(Table2[[#This Row],[Day High]]/Table2[[#This Row],[Close Price]])-1</f>
        <v>5.3186482161349247E-3</v>
      </c>
      <c r="AE564" s="2">
        <f>(Table2[[#This Row],[Close Price]]/Table2[[#This Row],[Current Week Low]])-1</f>
        <v>2.0314075781587615E-2</v>
      </c>
      <c r="AF564" s="2">
        <f>(Table2[[#This Row],[Current Week High]]/Table2[[#This Row],[Close Price]])-1</f>
        <v>5.3186482161349247E-3</v>
      </c>
      <c r="AG564" s="2">
        <f>(Table2[[#This Row],[Close Price]]/Table2[[#This Row],[Current Month Low]])-1</f>
        <v>5.0637919098011963E-2</v>
      </c>
      <c r="AH564" s="2">
        <f>(Table2[[#This Row],[Current Month High]]/Table2[[#This Row],[Close Price]])-1</f>
        <v>6.6553704226677945E-2</v>
      </c>
      <c r="AI564">
        <v>26.988609620634399</v>
      </c>
      <c r="AJ564">
        <v>13.8585209003215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-0.03</v>
      </c>
      <c r="AM564" t="s">
        <v>10339</v>
      </c>
      <c r="AN564">
        <v>-2.27</v>
      </c>
      <c r="AO564" t="s">
        <v>10339</v>
      </c>
      <c r="AP564">
        <v>8.1475367999260008E-3</v>
      </c>
      <c r="AQ564">
        <f>(Table2[[#This Row],[Sharpe Ratio]]-AVERAGE(Table2[Sharpe Ratio]))/_xlfn.STDEV.P(Table2[Sharpe Ratio])</f>
        <v>-0.65375860588706458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617</v>
      </c>
      <c r="AT564">
        <f>_xlfn.RANK.AVG(Table2[[#This Row],[6M Return vs Nifty Z-Score]],Table2[6M Return vs Nifty Z-Score])</f>
        <v>447</v>
      </c>
      <c r="AU564">
        <f>_xlfn.RANK.AVG(Table2[[#This Row],[Sharpe Ratio Z-Score]],Table2[Sharpe Ratio Z-Score])</f>
        <v>506</v>
      </c>
      <c r="AV564">
        <f>(Table2[[#This Row],[Rank 1Y]]+Table2[[#This Row],[Rank 6M]]+Table2[[#This Row],[Rank Sharpe]])/3</f>
        <v>523.33333333333337</v>
      </c>
    </row>
    <row r="565" spans="1:48" x14ac:dyDescent="0.3">
      <c r="A565" t="s">
        <v>1168</v>
      </c>
      <c r="B565" t="s">
        <v>1169</v>
      </c>
      <c r="C565" t="s">
        <v>10297</v>
      </c>
      <c r="D565" t="s">
        <v>997</v>
      </c>
      <c r="E565">
        <v>10314.661439957999</v>
      </c>
      <c r="F565">
        <v>47.96</v>
      </c>
      <c r="G565">
        <v>-21.264089456471101</v>
      </c>
      <c r="H565">
        <f>(Table2[[#This Row],[1Y Return vs Nifty]]-AVERAGE(Table2[1Y Return vs Nifty]))/_xlfn.STDEV.P(Table2[1Y Return vs Nifty])</f>
        <v>-0.83493373775028057</v>
      </c>
      <c r="I565">
        <v>2.39480280335157</v>
      </c>
      <c r="J565">
        <f>(Table2[[#This Row],[1M Return vs Nifty]]-AVERAGE(Table2[1M Return vs Nifty]))/_xlfn.STDEV.P(Table2[1M Return vs Nifty])</f>
        <v>-0.10643366540048725</v>
      </c>
      <c r="K565">
        <v>-15.6172375780223</v>
      </c>
      <c r="L565">
        <f>(Table2[[#This Row],[6M Return vs Nifty]]-AVERAGE(Table2[6M Return vs Nifty]))/_xlfn.STDEV.P(Table2[6M Return vs Nifty])</f>
        <v>-0.79454983973407189</v>
      </c>
      <c r="M565">
        <v>-0.59508832098401698</v>
      </c>
      <c r="N565">
        <f>(Table2[[#This Row],[1W Return vs Nifty]]-AVERAGE(Table2[1W Return vs Nifty]))/_xlfn.STDEV.P(Table2[1W Return vs Nifty])</f>
        <v>-0.11865571148346744</v>
      </c>
      <c r="O565">
        <v>47.59</v>
      </c>
      <c r="P565">
        <v>47.382567892960303</v>
      </c>
      <c r="Q565">
        <v>46.651804954748897</v>
      </c>
      <c r="R565">
        <v>59.078201415084798</v>
      </c>
      <c r="S565" s="2">
        <f>(Table2[[#This Row],[Close Price]]-Table2[[#This Row],[20D EMA]])/Table2[[#This Row],[20D EMA]]</f>
        <v>7.7747425929816649E-3</v>
      </c>
      <c r="T565" s="2">
        <f>(Table2[[#This Row],[Close Price]]-Table2[[#This Row],[50D EMA]])/Table2[[#This Row],[50D EMA]]</f>
        <v>1.2186593777360215E-2</v>
      </c>
      <c r="U565" s="2">
        <f>(Table2[[#This Row],[Close Price]]-Table2[[#This Row],[200D EMA]])/Table2[[#This Row],[200D EMA]]</f>
        <v>2.8041681270853738E-2</v>
      </c>
      <c r="V565">
        <v>0.49887530365310401</v>
      </c>
      <c r="W565">
        <v>47.7</v>
      </c>
      <c r="X565">
        <v>48.76</v>
      </c>
      <c r="Y565">
        <v>46.2</v>
      </c>
      <c r="Z565">
        <v>48.95</v>
      </c>
      <c r="AA565">
        <v>44.18</v>
      </c>
      <c r="AB565">
        <v>51.19</v>
      </c>
      <c r="AC565" s="2">
        <f>(Table2[[#This Row],[Close Price]]/Table2[[#This Row],[Day Low]])-1</f>
        <v>5.4507337526203958E-3</v>
      </c>
      <c r="AD565" s="2">
        <f>(Table2[[#This Row],[Day High]]/Table2[[#This Row],[Close Price]])-1</f>
        <v>1.6680567139282676E-2</v>
      </c>
      <c r="AE565" s="2">
        <f>(Table2[[#This Row],[Close Price]]/Table2[[#This Row],[Current Week Low]])-1</f>
        <v>3.809523809523796E-2</v>
      </c>
      <c r="AF565" s="2">
        <f>(Table2[[#This Row],[Current Week High]]/Table2[[#This Row],[Close Price]])-1</f>
        <v>2.0642201834862428E-2</v>
      </c>
      <c r="AG565" s="2">
        <f>(Table2[[#This Row],[Close Price]]/Table2[[#This Row],[Current Month Low]])-1</f>
        <v>8.5559076505206111E-2</v>
      </c>
      <c r="AH565" s="2">
        <f>(Table2[[#This Row],[Current Month High]]/Table2[[#This Row],[Close Price]])-1</f>
        <v>6.734778982485401E-2</v>
      </c>
      <c r="AI565">
        <v>19.370308590492002</v>
      </c>
      <c r="AJ565">
        <v>31.217510259917901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0.03</v>
      </c>
      <c r="AM565" t="s">
        <v>10340</v>
      </c>
      <c r="AN565">
        <v>-1.4</v>
      </c>
      <c r="AO565" t="s">
        <v>10339</v>
      </c>
      <c r="AP565">
        <v>5.4960489350777998E-2</v>
      </c>
      <c r="AQ565">
        <f>(Table2[[#This Row],[Sharpe Ratio]]-AVERAGE(Table2[Sharpe Ratio]))/_xlfn.STDEV.P(Table2[Sharpe Ratio])</f>
        <v>-0.11778480761822889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-1.972357761986536</v>
      </c>
      <c r="AS565">
        <f>_xlfn.RANK.AVG(Table2[[#This Row],[1Y Return vs Nifty Z-Score]],Table2[1Y Return vs Nifty Z-Score])</f>
        <v>613</v>
      </c>
      <c r="AT565">
        <f>_xlfn.RANK.AVG(Table2[[#This Row],[6M Return vs Nifty Z-Score]],Table2[6M Return vs Nifty Z-Score])</f>
        <v>586</v>
      </c>
      <c r="AU565">
        <f>_xlfn.RANK.AVG(Table2[[#This Row],[Sharpe Ratio Z-Score]],Table2[Sharpe Ratio Z-Score])</f>
        <v>375</v>
      </c>
      <c r="AV565">
        <f>(Table2[[#This Row],[Rank 1Y]]+Table2[[#This Row],[Rank 6M]]+Table2[[#This Row],[Rank Sharpe]])/3</f>
        <v>524.66666666666663</v>
      </c>
    </row>
    <row r="566" spans="1:48" x14ac:dyDescent="0.3">
      <c r="A566" t="s">
        <v>1658</v>
      </c>
      <c r="B566" t="s">
        <v>1659</v>
      </c>
      <c r="C566" t="s">
        <v>10304</v>
      </c>
      <c r="D566" t="s">
        <v>397</v>
      </c>
      <c r="E566">
        <v>5116.8525244760003</v>
      </c>
      <c r="F566">
        <v>102.59</v>
      </c>
      <c r="G566">
        <v>-5.8827238057426197</v>
      </c>
      <c r="H566">
        <f>(Table2[[#This Row],[1Y Return vs Nifty]]-AVERAGE(Table2[1Y Return vs Nifty]))/_xlfn.STDEV.P(Table2[1Y Return vs Nifty])</f>
        <v>-0.60090301598918838</v>
      </c>
      <c r="I566">
        <v>-7.4930762488679399</v>
      </c>
      <c r="J566">
        <f>(Table2[[#This Row],[1M Return vs Nifty]]-AVERAGE(Table2[1M Return vs Nifty]))/_xlfn.STDEV.P(Table2[1M Return vs Nifty])</f>
        <v>-0.96164682194658335</v>
      </c>
      <c r="K566">
        <v>-16.6557743101074</v>
      </c>
      <c r="L566">
        <f>(Table2[[#This Row],[6M Return vs Nifty]]-AVERAGE(Table2[6M Return vs Nifty]))/_xlfn.STDEV.P(Table2[6M Return vs Nifty])</f>
        <v>-0.82953457726324187</v>
      </c>
      <c r="M566">
        <v>2.02276036802099</v>
      </c>
      <c r="N566">
        <f>(Table2[[#This Row],[1W Return vs Nifty]]-AVERAGE(Table2[1W Return vs Nifty]))/_xlfn.STDEV.P(Table2[1W Return vs Nifty])</f>
        <v>0.43108136044192202</v>
      </c>
      <c r="O566">
        <v>103.4</v>
      </c>
      <c r="P566">
        <v>104.68598001359901</v>
      </c>
      <c r="Q566">
        <v>101.213651445696</v>
      </c>
      <c r="R566">
        <v>49.6072576706432</v>
      </c>
      <c r="S566" s="2">
        <f>(Table2[[#This Row],[Close Price]]-Table2[[#This Row],[20D EMA]])/Table2[[#This Row],[20D EMA]]</f>
        <v>-7.8336557059961523E-3</v>
      </c>
      <c r="T566" s="2">
        <f>(Table2[[#This Row],[Close Price]]-Table2[[#This Row],[50D EMA]])/Table2[[#This Row],[50D EMA]]</f>
        <v>-2.0021592321404737E-2</v>
      </c>
      <c r="U566" s="2">
        <f>(Table2[[#This Row],[Close Price]]-Table2[[#This Row],[200D EMA]])/Table2[[#This Row],[200D EMA]]</f>
        <v>1.3598447784906289E-2</v>
      </c>
      <c r="V566">
        <v>0.74021888609898601</v>
      </c>
      <c r="W566">
        <v>101.31</v>
      </c>
      <c r="X566">
        <v>102.95</v>
      </c>
      <c r="Y566">
        <v>99.77</v>
      </c>
      <c r="Z566">
        <v>102.95</v>
      </c>
      <c r="AA566">
        <v>95.4</v>
      </c>
      <c r="AB566">
        <v>111.46</v>
      </c>
      <c r="AC566" s="2">
        <f>(Table2[[#This Row],[Close Price]]/Table2[[#This Row],[Day Low]])-1</f>
        <v>1.2634488204520844E-2</v>
      </c>
      <c r="AD566" s="2">
        <f>(Table2[[#This Row],[Day High]]/Table2[[#This Row],[Close Price]])-1</f>
        <v>3.5091139487279932E-3</v>
      </c>
      <c r="AE566" s="2">
        <f>(Table2[[#This Row],[Close Price]]/Table2[[#This Row],[Current Week Low]])-1</f>
        <v>2.8265009521900364E-2</v>
      </c>
      <c r="AF566" s="2">
        <f>(Table2[[#This Row],[Current Week High]]/Table2[[#This Row],[Close Price]])-1</f>
        <v>3.5091139487279932E-3</v>
      </c>
      <c r="AG566" s="2">
        <f>(Table2[[#This Row],[Close Price]]/Table2[[#This Row],[Current Month Low]])-1</f>
        <v>7.5366876310272612E-2</v>
      </c>
      <c r="AH566" s="2">
        <f>(Table2[[#This Row],[Current Month High]]/Table2[[#This Row],[Close Price]])-1</f>
        <v>8.6460668681157982E-2</v>
      </c>
      <c r="AI566">
        <v>18.481333463300501</v>
      </c>
      <c r="AJ566">
        <v>26.967821782178198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-0.02</v>
      </c>
      <c r="AM566" t="s">
        <v>10339</v>
      </c>
      <c r="AN566">
        <v>-5.57</v>
      </c>
      <c r="AO566" t="s">
        <v>10339</v>
      </c>
      <c r="AP566">
        <v>2.5323430458788002E-2</v>
      </c>
      <c r="AQ566">
        <f>(Table2[[#This Row],[Sharpe Ratio]]-AVERAGE(Table2[Sharpe Ratio]))/_xlfn.STDEV.P(Table2[Sharpe Ratio])</f>
        <v>-0.45710728480233348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523</v>
      </c>
      <c r="AT566">
        <f>_xlfn.RANK.AVG(Table2[[#This Row],[6M Return vs Nifty Z-Score]],Table2[6M Return vs Nifty Z-Score])</f>
        <v>599</v>
      </c>
      <c r="AU566">
        <f>_xlfn.RANK.AVG(Table2[[#This Row],[Sharpe Ratio Z-Score]],Table2[Sharpe Ratio Z-Score])</f>
        <v>462</v>
      </c>
      <c r="AV566">
        <f>(Table2[[#This Row],[Rank 1Y]]+Table2[[#This Row],[Rank 6M]]+Table2[[#This Row],[Rank Sharpe]])/3</f>
        <v>528</v>
      </c>
    </row>
    <row r="567" spans="1:48" x14ac:dyDescent="0.3">
      <c r="A567" t="s">
        <v>639</v>
      </c>
      <c r="B567" t="s">
        <v>640</v>
      </c>
      <c r="C567" t="s">
        <v>10299</v>
      </c>
      <c r="D567" t="s">
        <v>285</v>
      </c>
      <c r="E567">
        <v>29047.42757403</v>
      </c>
      <c r="F567">
        <v>1079.5999999999999</v>
      </c>
      <c r="G567">
        <v>29.046914080907001</v>
      </c>
      <c r="H567">
        <f>(Table2[[#This Row],[1Y Return vs Nifty]]-AVERAGE(Table2[1Y Return vs Nifty]))/_xlfn.STDEV.P(Table2[1Y Return vs Nifty])</f>
        <v>-6.9441210120276625E-2</v>
      </c>
      <c r="I567">
        <v>-11.4052824360932</v>
      </c>
      <c r="J567">
        <f>(Table2[[#This Row],[1M Return vs Nifty]]-AVERAGE(Table2[1M Return vs Nifty]))/_xlfn.STDEV.P(Table2[1M Return vs Nifty])</f>
        <v>-1.300017688415168</v>
      </c>
      <c r="K567">
        <v>-36.932884062518298</v>
      </c>
      <c r="L567">
        <f>(Table2[[#This Row],[6M Return vs Nifty]]-AVERAGE(Table2[6M Return vs Nifty]))/_xlfn.STDEV.P(Table2[6M Return vs Nifty])</f>
        <v>-1.5126007997877013</v>
      </c>
      <c r="M567">
        <v>-3.3060681280430799</v>
      </c>
      <c r="N567">
        <f>(Table2[[#This Row],[1W Return vs Nifty]]-AVERAGE(Table2[1W Return vs Nifty]))/_xlfn.STDEV.P(Table2[1W Return vs Nifty])</f>
        <v>-0.68794992143566691</v>
      </c>
      <c r="O567">
        <v>1146.07</v>
      </c>
      <c r="P567">
        <v>1200.2680316528799</v>
      </c>
      <c r="Q567">
        <v>1140.4684971555801</v>
      </c>
      <c r="R567">
        <v>34.160640264328798</v>
      </c>
      <c r="S567" s="2">
        <f>(Table2[[#This Row],[Close Price]]-Table2[[#This Row],[20D EMA]])/Table2[[#This Row],[20D EMA]]</f>
        <v>-5.7998202553072704E-2</v>
      </c>
      <c r="T567" s="2">
        <f>(Table2[[#This Row],[Close Price]]-Table2[[#This Row],[50D EMA]])/Table2[[#This Row],[50D EMA]]</f>
        <v>-0.10053423774580499</v>
      </c>
      <c r="U567" s="2">
        <f>(Table2[[#This Row],[Close Price]]-Table2[[#This Row],[200D EMA]])/Table2[[#This Row],[200D EMA]]</f>
        <v>-5.3371484883090639E-2</v>
      </c>
      <c r="V567">
        <v>0.68661776059006696</v>
      </c>
      <c r="W567">
        <v>1069.5</v>
      </c>
      <c r="X567">
        <v>1086.5</v>
      </c>
      <c r="Y567">
        <v>1069.5</v>
      </c>
      <c r="Z567">
        <v>1122.2</v>
      </c>
      <c r="AA567">
        <v>1060</v>
      </c>
      <c r="AB567">
        <v>1253.8</v>
      </c>
      <c r="AC567" s="2">
        <f>(Table2[[#This Row],[Close Price]]/Table2[[#This Row],[Day Low]])-1</f>
        <v>9.4436652641420871E-3</v>
      </c>
      <c r="AD567" s="2">
        <f>(Table2[[#This Row],[Day High]]/Table2[[#This Row],[Close Price]])-1</f>
        <v>6.3912560207484148E-3</v>
      </c>
      <c r="AE567" s="2">
        <f>(Table2[[#This Row],[Close Price]]/Table2[[#This Row],[Current Week Low]])-1</f>
        <v>9.4436652641420871E-3</v>
      </c>
      <c r="AF567" s="2">
        <f>(Table2[[#This Row],[Current Week High]]/Table2[[#This Row],[Close Price]])-1</f>
        <v>3.9459058910707778E-2</v>
      </c>
      <c r="AG567" s="2">
        <f>(Table2[[#This Row],[Close Price]]/Table2[[#This Row],[Current Month Low]])-1</f>
        <v>1.849056603773569E-2</v>
      </c>
      <c r="AH567" s="2">
        <f>(Table2[[#This Row],[Current Month High]]/Table2[[#This Row],[Close Price]])-1</f>
        <v>0.16135605779918505</v>
      </c>
      <c r="AI567">
        <v>40.2278621711745</v>
      </c>
      <c r="AJ567">
        <v>61.883340830709201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-0.25</v>
      </c>
      <c r="AM567" t="s">
        <v>10339</v>
      </c>
      <c r="AN567">
        <v>-10.78</v>
      </c>
      <c r="AO567" t="s">
        <v>10339</v>
      </c>
      <c r="AQ567">
        <f>(Table2[[#This Row],[Sharpe Ratio]]-AVERAGE(Table2[Sharpe Ratio]))/_xlfn.STDEV.P(Table2[Sharpe Ratio])</f>
        <v>-0.74704189624239536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314</v>
      </c>
      <c r="AT567">
        <f>_xlfn.RANK.AVG(Table2[[#This Row],[6M Return vs Nifty Z-Score]],Table2[6M Return vs Nifty Z-Score])</f>
        <v>721</v>
      </c>
      <c r="AU567">
        <f>_xlfn.RANK.AVG(Table2[[#This Row],[Sharpe Ratio Z-Score]],Table2[Sharpe Ratio Z-Score])</f>
        <v>549.5</v>
      </c>
      <c r="AV567">
        <f>(Table2[[#This Row],[Rank 1Y]]+Table2[[#This Row],[Rank 6M]]+Table2[[#This Row],[Rank Sharpe]])/3</f>
        <v>528.16666666666663</v>
      </c>
    </row>
    <row r="568" spans="1:48" x14ac:dyDescent="0.3">
      <c r="A568" t="s">
        <v>438</v>
      </c>
      <c r="B568" t="s">
        <v>439</v>
      </c>
      <c r="C568" t="s">
        <v>10296</v>
      </c>
      <c r="D568" t="s">
        <v>27</v>
      </c>
      <c r="E568">
        <v>53564.324999999997</v>
      </c>
      <c r="F568">
        <v>1887.1</v>
      </c>
      <c r="G568">
        <v>-16.9782737483117</v>
      </c>
      <c r="H568">
        <f>(Table2[[#This Row],[1Y Return vs Nifty]]-AVERAGE(Table2[1Y Return vs Nifty]))/_xlfn.STDEV.P(Table2[1Y Return vs Nifty])</f>
        <v>-0.769724148023892</v>
      </c>
      <c r="I568">
        <v>4.2090372946089198</v>
      </c>
      <c r="J568">
        <f>(Table2[[#This Row],[1M Return vs Nifty]]-AVERAGE(Table2[1M Return vs Nifty]))/_xlfn.STDEV.P(Table2[1M Return vs Nifty])</f>
        <v>5.0481401803406635E-2</v>
      </c>
      <c r="K568">
        <v>-7.1974344361267297</v>
      </c>
      <c r="L568">
        <f>(Table2[[#This Row],[6M Return vs Nifty]]-AVERAGE(Table2[6M Return vs Nifty]))/_xlfn.STDEV.P(Table2[6M Return vs Nifty])</f>
        <v>-0.51091557445864866</v>
      </c>
      <c r="M568">
        <v>-1.1541268164359</v>
      </c>
      <c r="N568">
        <f>(Table2[[#This Row],[1W Return vs Nifty]]-AVERAGE(Table2[1W Return vs Nifty]))/_xlfn.STDEV.P(Table2[1W Return vs Nifty])</f>
        <v>-0.2360514138684289</v>
      </c>
      <c r="O568">
        <v>1872.88</v>
      </c>
      <c r="P568">
        <v>1861.62730907847</v>
      </c>
      <c r="Q568">
        <v>1797.1732752324299</v>
      </c>
      <c r="R568">
        <v>52.454572462414603</v>
      </c>
      <c r="S568" s="2">
        <f>(Table2[[#This Row],[Close Price]]-Table2[[#This Row],[20D EMA]])/Table2[[#This Row],[20D EMA]]</f>
        <v>7.5925846824141429E-3</v>
      </c>
      <c r="T568" s="2">
        <f>(Table2[[#This Row],[Close Price]]-Table2[[#This Row],[50D EMA]])/Table2[[#This Row],[50D EMA]]</f>
        <v>1.3683023877716529E-2</v>
      </c>
      <c r="U568" s="2">
        <f>(Table2[[#This Row],[Close Price]]-Table2[[#This Row],[200D EMA]])/Table2[[#This Row],[200D EMA]]</f>
        <v>5.0037871142914546E-2</v>
      </c>
      <c r="V568">
        <v>0.53966789260909898</v>
      </c>
      <c r="W568">
        <v>1865.2</v>
      </c>
      <c r="X568">
        <v>1892.45</v>
      </c>
      <c r="Y568">
        <v>1864.85</v>
      </c>
      <c r="Z568">
        <v>1892.45</v>
      </c>
      <c r="AA568">
        <v>1814.9</v>
      </c>
      <c r="AB568">
        <v>2005.85</v>
      </c>
      <c r="AC568" s="2">
        <f>(Table2[[#This Row],[Close Price]]/Table2[[#This Row],[Day Low]])-1</f>
        <v>1.1741368217885517E-2</v>
      </c>
      <c r="AD568" s="2">
        <f>(Table2[[#This Row],[Day High]]/Table2[[#This Row],[Close Price]])-1</f>
        <v>2.8350378888242211E-3</v>
      </c>
      <c r="AE568" s="2">
        <f>(Table2[[#This Row],[Close Price]]/Table2[[#This Row],[Current Week Low]])-1</f>
        <v>1.1931254524492507E-2</v>
      </c>
      <c r="AF568" s="2">
        <f>(Table2[[#This Row],[Current Week High]]/Table2[[#This Row],[Close Price]])-1</f>
        <v>2.8350378888242211E-3</v>
      </c>
      <c r="AG568" s="2">
        <f>(Table2[[#This Row],[Close Price]]/Table2[[#This Row],[Current Month Low]])-1</f>
        <v>3.9781806160118949E-2</v>
      </c>
      <c r="AH568" s="2">
        <f>(Table2[[#This Row],[Current Month High]]/Table2[[#This Row],[Close Price]])-1</f>
        <v>6.2927242859413868E-2</v>
      </c>
      <c r="AI568">
        <v>10.468443643685999</v>
      </c>
      <c r="AJ568">
        <v>22.269016457172398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-0.05</v>
      </c>
      <c r="AM568" t="s">
        <v>10339</v>
      </c>
      <c r="AN568">
        <v>-3.29</v>
      </c>
      <c r="AO568" t="s">
        <v>10339</v>
      </c>
      <c r="AP568">
        <v>9.0583798749710003E-3</v>
      </c>
      <c r="AQ568">
        <f>(Table2[[#This Row],[Sharpe Ratio]]-AVERAGE(Table2[Sharpe Ratio]))/_xlfn.STDEV.P(Table2[Sharpe Ratio])</f>
        <v>-0.64333012411103407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-2.1095398586585969</v>
      </c>
      <c r="AS568">
        <f>_xlfn.RANK.AVG(Table2[[#This Row],[1Y Return vs Nifty Z-Score]],Table2[1Y Return vs Nifty Z-Score])</f>
        <v>598</v>
      </c>
      <c r="AT568">
        <f>_xlfn.RANK.AVG(Table2[[#This Row],[6M Return vs Nifty Z-Score]],Table2[6M Return vs Nifty Z-Score])</f>
        <v>484</v>
      </c>
      <c r="AU568">
        <f>_xlfn.RANK.AVG(Table2[[#This Row],[Sharpe Ratio Z-Score]],Table2[Sharpe Ratio Z-Score])</f>
        <v>505</v>
      </c>
      <c r="AV568">
        <f>(Table2[[#This Row],[Rank 1Y]]+Table2[[#This Row],[Rank 6M]]+Table2[[#This Row],[Rank Sharpe]])/3</f>
        <v>529</v>
      </c>
    </row>
    <row r="569" spans="1:48" x14ac:dyDescent="0.3">
      <c r="A569" t="s">
        <v>473</v>
      </c>
      <c r="B569" t="s">
        <v>474</v>
      </c>
      <c r="C569" t="s">
        <v>630</v>
      </c>
      <c r="D569" t="s">
        <v>475</v>
      </c>
      <c r="E569">
        <v>45646.448573820002</v>
      </c>
      <c r="F569">
        <v>41568.800000000003</v>
      </c>
      <c r="G569">
        <v>-25.400127039518601</v>
      </c>
      <c r="H569">
        <f>(Table2[[#This Row],[1Y Return vs Nifty]]-AVERAGE(Table2[1Y Return vs Nifty]))/_xlfn.STDEV.P(Table2[1Y Return vs Nifty])</f>
        <v>-0.89786442172018988</v>
      </c>
      <c r="I569">
        <v>1.14671520887566</v>
      </c>
      <c r="J569">
        <f>(Table2[[#This Row],[1M Return vs Nifty]]-AVERAGE(Table2[1M Return vs Nifty]))/_xlfn.STDEV.P(Table2[1M Return vs Nifty])</f>
        <v>-0.21438208646032761</v>
      </c>
      <c r="K569">
        <v>2.1470586298475798</v>
      </c>
      <c r="L569">
        <f>(Table2[[#This Row],[6M Return vs Nifty]]-AVERAGE(Table2[6M Return vs Nifty]))/_xlfn.STDEV.P(Table2[6M Return vs Nifty])</f>
        <v>-0.19613167981497709</v>
      </c>
      <c r="M569">
        <v>-2.8371099293067701</v>
      </c>
      <c r="N569">
        <f>(Table2[[#This Row],[1W Return vs Nifty]]-AVERAGE(Table2[1W Return vs Nifty]))/_xlfn.STDEV.P(Table2[1W Return vs Nifty])</f>
        <v>-0.58947069759378401</v>
      </c>
      <c r="O569">
        <v>40985.19</v>
      </c>
      <c r="P569">
        <v>40046.963083018098</v>
      </c>
      <c r="Q569">
        <v>38296.350868923197</v>
      </c>
      <c r="R569">
        <v>48.508266693962199</v>
      </c>
      <c r="S569" s="2">
        <f>(Table2[[#This Row],[Close Price]]-Table2[[#This Row],[20D EMA]])/Table2[[#This Row],[20D EMA]]</f>
        <v>1.4239533841370519E-2</v>
      </c>
      <c r="T569" s="2">
        <f>(Table2[[#This Row],[Close Price]]-Table2[[#This Row],[50D EMA]])/Table2[[#This Row],[50D EMA]]</f>
        <v>3.8001306461793595E-2</v>
      </c>
      <c r="U569" s="2">
        <f>(Table2[[#This Row],[Close Price]]-Table2[[#This Row],[200D EMA]])/Table2[[#This Row],[200D EMA]]</f>
        <v>8.5450677592687818E-2</v>
      </c>
      <c r="V569">
        <v>0.75693595047163098</v>
      </c>
      <c r="W569">
        <v>40875.050000000003</v>
      </c>
      <c r="X569">
        <v>41699.85</v>
      </c>
      <c r="Y569">
        <v>40552.1</v>
      </c>
      <c r="Z569">
        <v>41699.85</v>
      </c>
      <c r="AA569">
        <v>39586.5</v>
      </c>
      <c r="AB569">
        <v>42922</v>
      </c>
      <c r="AC569" s="2">
        <f>(Table2[[#This Row],[Close Price]]/Table2[[#This Row],[Day Low]])-1</f>
        <v>1.697245630280575E-2</v>
      </c>
      <c r="AD569" s="2">
        <f>(Table2[[#This Row],[Day High]]/Table2[[#This Row],[Close Price]])-1</f>
        <v>3.1526048382439775E-3</v>
      </c>
      <c r="AE569" s="2">
        <f>(Table2[[#This Row],[Close Price]]/Table2[[#This Row],[Current Week Low]])-1</f>
        <v>2.5071451293521285E-2</v>
      </c>
      <c r="AF569" s="2">
        <f>(Table2[[#This Row],[Current Week High]]/Table2[[#This Row],[Close Price]])-1</f>
        <v>3.1526048382439775E-3</v>
      </c>
      <c r="AG569" s="2">
        <f>(Table2[[#This Row],[Close Price]]/Table2[[#This Row],[Current Month Low]])-1</f>
        <v>5.0075151882586377E-2</v>
      </c>
      <c r="AH569" s="2">
        <f>(Table2[[#This Row],[Current Month High]]/Table2[[#This Row],[Close Price]])-1</f>
        <v>3.2553261099670827E-2</v>
      </c>
      <c r="AI569">
        <v>3.2553261099670801</v>
      </c>
      <c r="AJ569">
        <v>25.6992354108929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0.02</v>
      </c>
      <c r="AM569" t="s">
        <v>10340</v>
      </c>
      <c r="AN569">
        <v>-2.88</v>
      </c>
      <c r="AO569" t="s">
        <v>10339</v>
      </c>
      <c r="AP569">
        <v>-3.6121852790630001E-3</v>
      </c>
      <c r="AQ569">
        <f>(Table2[[#This Row],[Sharpe Ratio]]-AVERAGE(Table2[Sharpe Ratio]))/_xlfn.STDEV.P(Table2[Sharpe Ratio])</f>
        <v>-0.78839875494441991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-2.6862476405336988</v>
      </c>
      <c r="AS569">
        <f>_xlfn.RANK.AVG(Table2[[#This Row],[1Y Return vs Nifty Z-Score]],Table2[1Y Return vs Nifty Z-Score])</f>
        <v>633</v>
      </c>
      <c r="AT569">
        <f>_xlfn.RANK.AVG(Table2[[#This Row],[6M Return vs Nifty Z-Score]],Table2[6M Return vs Nifty Z-Score])</f>
        <v>376</v>
      </c>
      <c r="AU569">
        <f>_xlfn.RANK.AVG(Table2[[#This Row],[Sharpe Ratio Z-Score]],Table2[Sharpe Ratio Z-Score])</f>
        <v>579</v>
      </c>
      <c r="AV569">
        <f>(Table2[[#This Row],[Rank 1Y]]+Table2[[#This Row],[Rank 6M]]+Table2[[#This Row],[Rank Sharpe]])/3</f>
        <v>529.33333333333337</v>
      </c>
    </row>
    <row r="570" spans="1:48" x14ac:dyDescent="0.3">
      <c r="A570" t="s">
        <v>1820</v>
      </c>
      <c r="B570" t="s">
        <v>1821</v>
      </c>
      <c r="C570" t="s">
        <v>10305</v>
      </c>
      <c r="D570" t="s">
        <v>130</v>
      </c>
      <c r="E570">
        <v>4050.646677873</v>
      </c>
      <c r="F570">
        <v>223.91</v>
      </c>
      <c r="G570">
        <v>-11.2705819031393</v>
      </c>
      <c r="H570">
        <f>(Table2[[#This Row],[1Y Return vs Nifty]]-AVERAGE(Table2[1Y Return vs Nifty]))/_xlfn.STDEV.P(Table2[1Y Return vs Nifty])</f>
        <v>-0.6828804130495314</v>
      </c>
      <c r="I570">
        <v>-4.9882432173871001</v>
      </c>
      <c r="J570">
        <f>(Table2[[#This Row],[1M Return vs Nifty]]-AVERAGE(Table2[1M Return vs Nifty]))/_xlfn.STDEV.P(Table2[1M Return vs Nifty])</f>
        <v>-0.74500115383509802</v>
      </c>
      <c r="K570">
        <v>-24.606124782197</v>
      </c>
      <c r="L570">
        <f>(Table2[[#This Row],[6M Return vs Nifty]]-AVERAGE(Table2[6M Return vs Nifty]))/_xlfn.STDEV.P(Table2[6M Return vs Nifty])</f>
        <v>-1.0973545935784423</v>
      </c>
      <c r="M570">
        <v>-2.8499623645407501</v>
      </c>
      <c r="N570">
        <f>(Table2[[#This Row],[1W Return vs Nifty]]-AVERAGE(Table2[1W Return vs Nifty]))/_xlfn.STDEV.P(Table2[1W Return vs Nifty])</f>
        <v>-0.59216965423796053</v>
      </c>
      <c r="O570">
        <v>213.55</v>
      </c>
      <c r="P570">
        <v>215.76524735320501</v>
      </c>
      <c r="Q570">
        <v>216.536224409748</v>
      </c>
      <c r="R570">
        <v>49.448343402094302</v>
      </c>
      <c r="S570" s="2">
        <f>(Table2[[#This Row],[Close Price]]-Table2[[#This Row],[20D EMA]])/Table2[[#This Row],[20D EMA]]</f>
        <v>4.851322875204863E-2</v>
      </c>
      <c r="T570" s="2">
        <f>(Table2[[#This Row],[Close Price]]-Table2[[#This Row],[50D EMA]])/Table2[[#This Row],[50D EMA]]</f>
        <v>3.7748213610425067E-2</v>
      </c>
      <c r="U570" s="2">
        <f>(Table2[[#This Row],[Close Price]]-Table2[[#This Row],[200D EMA]])/Table2[[#This Row],[200D EMA]]</f>
        <v>3.4053311912831355E-2</v>
      </c>
      <c r="V570">
        <v>1.33236881664838</v>
      </c>
      <c r="W570">
        <v>211.22</v>
      </c>
      <c r="X570">
        <v>225</v>
      </c>
      <c r="Y570">
        <v>209.88</v>
      </c>
      <c r="Z570">
        <v>225</v>
      </c>
      <c r="AA570">
        <v>195.9</v>
      </c>
      <c r="AB570">
        <v>225</v>
      </c>
      <c r="AC570" s="2">
        <f>(Table2[[#This Row],[Close Price]]/Table2[[#This Row],[Day Low]])-1</f>
        <v>6.0079537922545168E-2</v>
      </c>
      <c r="AD570" s="2">
        <f>(Table2[[#This Row],[Day High]]/Table2[[#This Row],[Close Price]])-1</f>
        <v>4.8680273324104295E-3</v>
      </c>
      <c r="AE570" s="2">
        <f>(Table2[[#This Row],[Close Price]]/Table2[[#This Row],[Current Week Low]])-1</f>
        <v>6.6847722508099894E-2</v>
      </c>
      <c r="AF570" s="2">
        <f>(Table2[[#This Row],[Current Week High]]/Table2[[#This Row],[Close Price]])-1</f>
        <v>4.8680273324104295E-3</v>
      </c>
      <c r="AG570" s="2">
        <f>(Table2[[#This Row],[Close Price]]/Table2[[#This Row],[Current Month Low]])-1</f>
        <v>0.14298111281265946</v>
      </c>
      <c r="AH570" s="2">
        <f>(Table2[[#This Row],[Current Month High]]/Table2[[#This Row],[Close Price]])-1</f>
        <v>4.8680273324104295E-3</v>
      </c>
      <c r="AI570">
        <v>24.157027377071099</v>
      </c>
      <c r="AJ570">
        <v>34.158178550029902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0.12</v>
      </c>
      <c r="AM570" t="s">
        <v>10340</v>
      </c>
      <c r="AN570">
        <v>7.25</v>
      </c>
      <c r="AO570" t="s">
        <v>10340</v>
      </c>
      <c r="AP570">
        <v>6.2486668376690001E-2</v>
      </c>
      <c r="AQ570">
        <f>(Table2[[#This Row],[Sharpe Ratio]]-AVERAGE(Table2[Sharpe Ratio]))/_xlfn.STDEV.P(Table2[Sharpe Ratio])</f>
        <v>-3.1615605737885515E-2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561</v>
      </c>
      <c r="AT570">
        <f>_xlfn.RANK.AVG(Table2[[#This Row],[6M Return vs Nifty Z-Score]],Table2[6M Return vs Nifty Z-Score])</f>
        <v>669</v>
      </c>
      <c r="AU570">
        <f>_xlfn.RANK.AVG(Table2[[#This Row],[Sharpe Ratio Z-Score]],Table2[Sharpe Ratio Z-Score])</f>
        <v>358</v>
      </c>
      <c r="AV570">
        <f>(Table2[[#This Row],[Rank 1Y]]+Table2[[#This Row],[Rank 6M]]+Table2[[#This Row],[Rank Sharpe]])/3</f>
        <v>529.33333333333337</v>
      </c>
    </row>
    <row r="571" spans="1:48" x14ac:dyDescent="0.3">
      <c r="A571" t="s">
        <v>398</v>
      </c>
      <c r="B571" t="s">
        <v>399</v>
      </c>
      <c r="C571" t="s">
        <v>10299</v>
      </c>
      <c r="D571" t="s">
        <v>51</v>
      </c>
      <c r="E571">
        <v>59112.158275679998</v>
      </c>
      <c r="F571">
        <v>28525.4</v>
      </c>
      <c r="G571">
        <v>-6.0076754220683499</v>
      </c>
      <c r="H571">
        <f>(Table2[[#This Row],[1Y Return vs Nifty]]-AVERAGE(Table2[1Y Return vs Nifty]))/_xlfn.STDEV.P(Table2[1Y Return vs Nifty])</f>
        <v>-0.60280418117945489</v>
      </c>
      <c r="I571">
        <v>0.93065399388734604</v>
      </c>
      <c r="J571">
        <f>(Table2[[#This Row],[1M Return vs Nifty]]-AVERAGE(Table2[1M Return vs Nifty]))/_xlfn.STDEV.P(Table2[1M Return vs Nifty])</f>
        <v>-0.23306945032284007</v>
      </c>
      <c r="K571">
        <v>-14.3908474796043</v>
      </c>
      <c r="L571">
        <f>(Table2[[#This Row],[6M Return vs Nifty]]-AVERAGE(Table2[6M Return vs Nifty]))/_xlfn.STDEV.P(Table2[6M Return vs Nifty])</f>
        <v>-0.75323696713554089</v>
      </c>
      <c r="M571">
        <v>-0.87494543966945704</v>
      </c>
      <c r="N571">
        <f>(Table2[[#This Row],[1W Return vs Nifty]]-AVERAGE(Table2[1W Return vs Nifty]))/_xlfn.STDEV.P(Table2[1W Return vs Nifty])</f>
        <v>-0.17742451413801835</v>
      </c>
      <c r="O571">
        <v>27823.51</v>
      </c>
      <c r="P571">
        <v>27639.978879791499</v>
      </c>
      <c r="Q571">
        <v>26271.637985409201</v>
      </c>
      <c r="R571">
        <v>52.147681571300602</v>
      </c>
      <c r="S571" s="2">
        <f>(Table2[[#This Row],[Close Price]]-Table2[[#This Row],[20D EMA]])/Table2[[#This Row],[20D EMA]]</f>
        <v>2.5226508086147403E-2</v>
      </c>
      <c r="T571" s="2">
        <f>(Table2[[#This Row],[Close Price]]-Table2[[#This Row],[50D EMA]])/Table2[[#This Row],[50D EMA]]</f>
        <v>3.2034073689392838E-2</v>
      </c>
      <c r="U571" s="2">
        <f>(Table2[[#This Row],[Close Price]]-Table2[[#This Row],[200D EMA]])/Table2[[#This Row],[200D EMA]]</f>
        <v>8.5786886064831577E-2</v>
      </c>
      <c r="V571">
        <v>1.4792156986714899</v>
      </c>
      <c r="W571">
        <v>27706.95</v>
      </c>
      <c r="X571">
        <v>28666.15</v>
      </c>
      <c r="Y571">
        <v>27644</v>
      </c>
      <c r="Z571">
        <v>28666.15</v>
      </c>
      <c r="AA571">
        <v>26770</v>
      </c>
      <c r="AB571">
        <v>29501</v>
      </c>
      <c r="AC571" s="2">
        <f>(Table2[[#This Row],[Close Price]]/Table2[[#This Row],[Day Low]])-1</f>
        <v>2.9539519867758823E-2</v>
      </c>
      <c r="AD571" s="2">
        <f>(Table2[[#This Row],[Day High]]/Table2[[#This Row],[Close Price]])-1</f>
        <v>4.9341989945803633E-3</v>
      </c>
      <c r="AE571" s="2">
        <f>(Table2[[#This Row],[Close Price]]/Table2[[#This Row],[Current Week Low]])-1</f>
        <v>3.1883953118217345E-2</v>
      </c>
      <c r="AF571" s="2">
        <f>(Table2[[#This Row],[Current Week High]]/Table2[[#This Row],[Close Price]])-1</f>
        <v>4.9341989945803633E-3</v>
      </c>
      <c r="AG571" s="2">
        <f>(Table2[[#This Row],[Close Price]]/Table2[[#This Row],[Current Month Low]])-1</f>
        <v>6.5573403063130531E-2</v>
      </c>
      <c r="AH571" s="2">
        <f>(Table2[[#This Row],[Current Month High]]/Table2[[#This Row],[Close Price]])-1</f>
        <v>3.4201097968827643E-2</v>
      </c>
      <c r="AI571">
        <v>3.9037138830656</v>
      </c>
      <c r="AJ571">
        <v>29.660909090909101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-0.08</v>
      </c>
      <c r="AM571" t="s">
        <v>10339</v>
      </c>
      <c r="AN571">
        <v>1.05</v>
      </c>
      <c r="AO571" t="s">
        <v>10340</v>
      </c>
      <c r="AP571">
        <v>1.5731591651992002E-2</v>
      </c>
      <c r="AQ571">
        <f>(Table2[[#This Row],[Sharpe Ratio]]-AVERAGE(Table2[Sharpe Ratio]))/_xlfn.STDEV.P(Table2[Sharpe Ratio])</f>
        <v>-0.5669267684607574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-2.3334618812366115</v>
      </c>
      <c r="AS571">
        <f>_xlfn.RANK.AVG(Table2[[#This Row],[1Y Return vs Nifty Z-Score]],Table2[1Y Return vs Nifty Z-Score])</f>
        <v>525</v>
      </c>
      <c r="AT571">
        <f>_xlfn.RANK.AVG(Table2[[#This Row],[6M Return vs Nifty Z-Score]],Table2[6M Return vs Nifty Z-Score])</f>
        <v>576</v>
      </c>
      <c r="AU571">
        <f>_xlfn.RANK.AVG(Table2[[#This Row],[Sharpe Ratio Z-Score]],Table2[Sharpe Ratio Z-Score])</f>
        <v>488</v>
      </c>
      <c r="AV571">
        <f>(Table2[[#This Row],[Rank 1Y]]+Table2[[#This Row],[Rank 6M]]+Table2[[#This Row],[Rank Sharpe]])/3</f>
        <v>529.66666666666663</v>
      </c>
    </row>
    <row r="572" spans="1:48" x14ac:dyDescent="0.3">
      <c r="A572" t="s">
        <v>557</v>
      </c>
      <c r="B572" t="s">
        <v>558</v>
      </c>
      <c r="C572" t="s">
        <v>10308</v>
      </c>
      <c r="D572" t="s">
        <v>559</v>
      </c>
      <c r="E572">
        <v>36067.599750000001</v>
      </c>
      <c r="F572">
        <v>3197</v>
      </c>
      <c r="G572">
        <v>-14.7034636653442</v>
      </c>
      <c r="H572">
        <f>(Table2[[#This Row],[1Y Return vs Nifty]]-AVERAGE(Table2[1Y Return vs Nifty]))/_xlfn.STDEV.P(Table2[1Y Return vs Nifty])</f>
        <v>-0.73511243293466133</v>
      </c>
      <c r="I572">
        <v>1.08697620807753</v>
      </c>
      <c r="J572">
        <f>(Table2[[#This Row],[1M Return vs Nifty]]-AVERAGE(Table2[1M Return vs Nifty]))/_xlfn.STDEV.P(Table2[1M Return vs Nifty])</f>
        <v>-0.21954897606037896</v>
      </c>
      <c r="K572">
        <v>-21.922174308182999</v>
      </c>
      <c r="L572">
        <f>(Table2[[#This Row],[6M Return vs Nifty]]-AVERAGE(Table2[6M Return vs Nifty]))/_xlfn.STDEV.P(Table2[6M Return vs Nifty])</f>
        <v>-1.0069415152791794</v>
      </c>
      <c r="M572">
        <v>-3.6985830196270499</v>
      </c>
      <c r="N572">
        <f>(Table2[[#This Row],[1W Return vs Nifty]]-AVERAGE(Table2[1W Return vs Nifty]))/_xlfn.STDEV.P(Table2[1W Return vs Nifty])</f>
        <v>-0.77037637644537071</v>
      </c>
      <c r="O572">
        <v>3311.93</v>
      </c>
      <c r="P572">
        <v>3289.15417075709</v>
      </c>
      <c r="Q572">
        <v>3264.9318026127498</v>
      </c>
      <c r="R572">
        <v>42.697710935459703</v>
      </c>
      <c r="S572" s="2">
        <f>(Table2[[#This Row],[Close Price]]-Table2[[#This Row],[20D EMA]])/Table2[[#This Row],[20D EMA]]</f>
        <v>-3.4701820388715894E-2</v>
      </c>
      <c r="T572" s="2">
        <f>(Table2[[#This Row],[Close Price]]-Table2[[#This Row],[50D EMA]])/Table2[[#This Row],[50D EMA]]</f>
        <v>-2.8017589317158149E-2</v>
      </c>
      <c r="U572" s="2">
        <f>(Table2[[#This Row],[Close Price]]-Table2[[#This Row],[200D EMA]])/Table2[[#This Row],[200D EMA]]</f>
        <v>-2.0806499712608898E-2</v>
      </c>
      <c r="V572">
        <v>0.81338680110547501</v>
      </c>
      <c r="W572">
        <v>3186</v>
      </c>
      <c r="X572">
        <v>3304.8</v>
      </c>
      <c r="Y572">
        <v>3186</v>
      </c>
      <c r="Z572">
        <v>3469.25</v>
      </c>
      <c r="AA572">
        <v>3169.35</v>
      </c>
      <c r="AB572">
        <v>3499</v>
      </c>
      <c r="AC572" s="2">
        <f>(Table2[[#This Row],[Close Price]]/Table2[[#This Row],[Day Low]])-1</f>
        <v>3.4526051475203268E-3</v>
      </c>
      <c r="AD572" s="2">
        <f>(Table2[[#This Row],[Day High]]/Table2[[#This Row],[Close Price]])-1</f>
        <v>3.3719111667187995E-2</v>
      </c>
      <c r="AE572" s="2">
        <f>(Table2[[#This Row],[Close Price]]/Table2[[#This Row],[Current Week Low]])-1</f>
        <v>3.4526051475203268E-3</v>
      </c>
      <c r="AF572" s="2">
        <f>(Table2[[#This Row],[Current Week High]]/Table2[[#This Row],[Close Price]])-1</f>
        <v>8.5157960588051251E-2</v>
      </c>
      <c r="AG572" s="2">
        <f>(Table2[[#This Row],[Close Price]]/Table2[[#This Row],[Current Month Low]])-1</f>
        <v>8.7241863473583869E-3</v>
      </c>
      <c r="AH572" s="2">
        <f>(Table2[[#This Row],[Current Month High]]/Table2[[#This Row],[Close Price]])-1</f>
        <v>9.4463559587112833E-2</v>
      </c>
      <c r="AI572">
        <v>22.614951517047199</v>
      </c>
      <c r="AJ572">
        <v>29.119547657512101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-0.01</v>
      </c>
      <c r="AM572" t="s">
        <v>10339</v>
      </c>
      <c r="AN572">
        <v>-3.87</v>
      </c>
      <c r="AO572" t="s">
        <v>10339</v>
      </c>
      <c r="AP572">
        <v>6.3603185362204995E-2</v>
      </c>
      <c r="AQ572">
        <f>(Table2[[#This Row],[Sharpe Ratio]]-AVERAGE(Table2[Sharpe Ratio]))/_xlfn.STDEV.P(Table2[Sharpe Ratio])</f>
        <v>-1.8832309300685024E-2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-2.7508116100202753</v>
      </c>
      <c r="AS572">
        <f>_xlfn.RANK.AVG(Table2[[#This Row],[1Y Return vs Nifty Z-Score]],Table2[1Y Return vs Nifty Z-Score])</f>
        <v>587</v>
      </c>
      <c r="AT572">
        <f>_xlfn.RANK.AVG(Table2[[#This Row],[6M Return vs Nifty Z-Score]],Table2[6M Return vs Nifty Z-Score])</f>
        <v>651</v>
      </c>
      <c r="AU572">
        <f>_xlfn.RANK.AVG(Table2[[#This Row],[Sharpe Ratio Z-Score]],Table2[Sharpe Ratio Z-Score])</f>
        <v>356</v>
      </c>
      <c r="AV572">
        <f>(Table2[[#This Row],[Rank 1Y]]+Table2[[#This Row],[Rank 6M]]+Table2[[#This Row],[Rank Sharpe]])/3</f>
        <v>531.33333333333337</v>
      </c>
    </row>
    <row r="573" spans="1:48" x14ac:dyDescent="0.3">
      <c r="A573" t="s">
        <v>1696</v>
      </c>
      <c r="B573" t="s">
        <v>1697</v>
      </c>
      <c r="C573" t="s">
        <v>10308</v>
      </c>
      <c r="D573" t="s">
        <v>297</v>
      </c>
      <c r="E573">
        <v>4792.7598972750002</v>
      </c>
      <c r="F573">
        <v>292.45</v>
      </c>
      <c r="G573">
        <v>3.2730616248829998</v>
      </c>
      <c r="H573">
        <f>(Table2[[#This Row],[1Y Return vs Nifty]]-AVERAGE(Table2[1Y Return vs Nifty]))/_xlfn.STDEV.P(Table2[1Y Return vs Nifty])</f>
        <v>-0.46159581003133993</v>
      </c>
      <c r="I573">
        <v>-2.7685371507691601</v>
      </c>
      <c r="J573">
        <f>(Table2[[#This Row],[1M Return vs Nifty]]-AVERAGE(Table2[1M Return vs Nifty]))/_xlfn.STDEV.P(Table2[1M Return vs Nifty])</f>
        <v>-0.5530164196154036</v>
      </c>
      <c r="K573">
        <v>-8.7703363280151905</v>
      </c>
      <c r="L573">
        <f>(Table2[[#This Row],[6M Return vs Nifty]]-AVERAGE(Table2[6M Return vs Nifty]))/_xlfn.STDEV.P(Table2[6M Return vs Nifty])</f>
        <v>-0.56390123991159047</v>
      </c>
      <c r="M573">
        <v>-2.0351289761406202</v>
      </c>
      <c r="N573">
        <f>(Table2[[#This Row],[1W Return vs Nifty]]-AVERAGE(Table2[1W Return vs Nifty]))/_xlfn.STDEV.P(Table2[1W Return vs Nifty])</f>
        <v>-0.42105811409146493</v>
      </c>
      <c r="O573">
        <v>294.43</v>
      </c>
      <c r="P573">
        <v>290.36450343172601</v>
      </c>
      <c r="Q573">
        <v>268.706457256352</v>
      </c>
      <c r="R573">
        <v>44.500357703410003</v>
      </c>
      <c r="S573" s="2">
        <f>(Table2[[#This Row],[Close Price]]-Table2[[#This Row],[20D EMA]])/Table2[[#This Row],[20D EMA]]</f>
        <v>-6.7248582005910336E-3</v>
      </c>
      <c r="T573" s="2">
        <f>(Table2[[#This Row],[Close Price]]-Table2[[#This Row],[50D EMA]])/Table2[[#This Row],[50D EMA]]</f>
        <v>7.1823399335185908E-3</v>
      </c>
      <c r="U573" s="2">
        <f>(Table2[[#This Row],[Close Price]]-Table2[[#This Row],[200D EMA]])/Table2[[#This Row],[200D EMA]]</f>
        <v>8.8362382452894017E-2</v>
      </c>
      <c r="V573">
        <v>0.69297252042887303</v>
      </c>
      <c r="W573">
        <v>287.55</v>
      </c>
      <c r="X573">
        <v>295.7</v>
      </c>
      <c r="Y573">
        <v>285</v>
      </c>
      <c r="Z573">
        <v>295.7</v>
      </c>
      <c r="AA573">
        <v>277</v>
      </c>
      <c r="AB573">
        <v>336</v>
      </c>
      <c r="AC573" s="2">
        <f>(Table2[[#This Row],[Close Price]]/Table2[[#This Row],[Day Low]])-1</f>
        <v>1.7040514693096753E-2</v>
      </c>
      <c r="AD573" s="2">
        <f>(Table2[[#This Row],[Day High]]/Table2[[#This Row],[Close Price]])-1</f>
        <v>1.1113010771071963E-2</v>
      </c>
      <c r="AE573" s="2">
        <f>(Table2[[#This Row],[Close Price]]/Table2[[#This Row],[Current Week Low]])-1</f>
        <v>2.6140350877192908E-2</v>
      </c>
      <c r="AF573" s="2">
        <f>(Table2[[#This Row],[Current Week High]]/Table2[[#This Row],[Close Price]])-1</f>
        <v>1.1113010771071963E-2</v>
      </c>
      <c r="AG573" s="2">
        <f>(Table2[[#This Row],[Close Price]]/Table2[[#This Row],[Current Month Low]])-1</f>
        <v>5.577617328519846E-2</v>
      </c>
      <c r="AH573" s="2">
        <f>(Table2[[#This Row],[Current Month High]]/Table2[[#This Row],[Close Price]])-1</f>
        <v>0.14891434433236461</v>
      </c>
      <c r="AI573">
        <v>14.8914344332364</v>
      </c>
      <c r="AJ573">
        <v>39.427890345649502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0.09</v>
      </c>
      <c r="AM573" t="s">
        <v>10340</v>
      </c>
      <c r="AN573">
        <v>-8.09</v>
      </c>
      <c r="AO573" t="s">
        <v>10339</v>
      </c>
      <c r="AP573">
        <v>-3.2153045807892001E-2</v>
      </c>
      <c r="AQ573">
        <f>(Table2[[#This Row],[Sharpe Ratio]]-AVERAGE(Table2[Sharpe Ratio]))/_xlfn.STDEV.P(Table2[Sharpe Ratio])</f>
        <v>-1.1151705689392875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-3.1147421525890868</v>
      </c>
      <c r="AS573">
        <f>_xlfn.RANK.AVG(Table2[[#This Row],[1Y Return vs Nifty Z-Score]],Table2[1Y Return vs Nifty Z-Score])</f>
        <v>459</v>
      </c>
      <c r="AT573">
        <f>_xlfn.RANK.AVG(Table2[[#This Row],[6M Return vs Nifty Z-Score]],Table2[6M Return vs Nifty Z-Score])</f>
        <v>506</v>
      </c>
      <c r="AU573">
        <f>_xlfn.RANK.AVG(Table2[[#This Row],[Sharpe Ratio Z-Score]],Table2[Sharpe Ratio Z-Score])</f>
        <v>638</v>
      </c>
      <c r="AV573">
        <f>(Table2[[#This Row],[Rank 1Y]]+Table2[[#This Row],[Rank 6M]]+Table2[[#This Row],[Rank Sharpe]])/3</f>
        <v>534.33333333333337</v>
      </c>
    </row>
    <row r="574" spans="1:48" x14ac:dyDescent="0.3">
      <c r="A574" t="s">
        <v>1033</v>
      </c>
      <c r="B574" t="s">
        <v>1034</v>
      </c>
      <c r="C574" t="s">
        <v>10305</v>
      </c>
      <c r="D574" t="s">
        <v>80</v>
      </c>
      <c r="E574">
        <v>13018.88240217</v>
      </c>
      <c r="F574">
        <v>631.79999999999995</v>
      </c>
      <c r="G574">
        <v>-38.844068467389299</v>
      </c>
      <c r="H574">
        <f>(Table2[[#This Row],[1Y Return vs Nifty]]-AVERAGE(Table2[1Y Return vs Nifty]))/_xlfn.STDEV.P(Table2[1Y Return vs Nifty])</f>
        <v>-1.1024168253963496</v>
      </c>
      <c r="I574">
        <v>7.7227714981850504</v>
      </c>
      <c r="J574">
        <f>(Table2[[#This Row],[1M Return vs Nifty]]-AVERAGE(Table2[1M Return vs Nifty]))/_xlfn.STDEV.P(Table2[1M Return vs Nifty])</f>
        <v>0.35438800337432713</v>
      </c>
      <c r="K574">
        <v>-8.7964089683139992</v>
      </c>
      <c r="L574">
        <f>(Table2[[#This Row],[6M Return vs Nifty]]-AVERAGE(Table2[6M Return vs Nifty]))/_xlfn.STDEV.P(Table2[6M Return vs Nifty])</f>
        <v>-0.56477953766396261</v>
      </c>
      <c r="M574">
        <v>2.6645362493345899</v>
      </c>
      <c r="N574">
        <f>(Table2[[#This Row],[1W Return vs Nifty]]-AVERAGE(Table2[1W Return vs Nifty]))/_xlfn.STDEV.P(Table2[1W Return vs Nifty])</f>
        <v>0.56585156137350079</v>
      </c>
      <c r="O574">
        <v>609.08000000000004</v>
      </c>
      <c r="P574">
        <v>616.67941633458997</v>
      </c>
      <c r="Q574">
        <v>646.76313442014896</v>
      </c>
      <c r="R574">
        <v>67.527419299960997</v>
      </c>
      <c r="S574" s="2">
        <f>(Table2[[#This Row],[Close Price]]-Table2[[#This Row],[20D EMA]])/Table2[[#This Row],[20D EMA]]</f>
        <v>3.7302160635712733E-2</v>
      </c>
      <c r="T574" s="2">
        <f>(Table2[[#This Row],[Close Price]]-Table2[[#This Row],[50D EMA]])/Table2[[#This Row],[50D EMA]]</f>
        <v>2.4519358462267937E-2</v>
      </c>
      <c r="U574" s="2">
        <f>(Table2[[#This Row],[Close Price]]-Table2[[#This Row],[200D EMA]])/Table2[[#This Row],[200D EMA]]</f>
        <v>-2.3135416389439233E-2</v>
      </c>
      <c r="V574">
        <v>2.5827297493743999</v>
      </c>
      <c r="W574">
        <v>626.29999999999995</v>
      </c>
      <c r="X574">
        <v>634.29999999999995</v>
      </c>
      <c r="Y574">
        <v>618.29999999999995</v>
      </c>
      <c r="Z574">
        <v>642.5</v>
      </c>
      <c r="AA574">
        <v>570.20000000000005</v>
      </c>
      <c r="AB574">
        <v>672</v>
      </c>
      <c r="AC574" s="2">
        <f>(Table2[[#This Row],[Close Price]]/Table2[[#This Row],[Day Low]])-1</f>
        <v>8.7817339932938498E-3</v>
      </c>
      <c r="AD574" s="2">
        <f>(Table2[[#This Row],[Day High]]/Table2[[#This Row],[Close Price]])-1</f>
        <v>3.9569484013928236E-3</v>
      </c>
      <c r="AE574" s="2">
        <f>(Table2[[#This Row],[Close Price]]/Table2[[#This Row],[Current Week Low]])-1</f>
        <v>2.1834061135371119E-2</v>
      </c>
      <c r="AF574" s="2">
        <f>(Table2[[#This Row],[Current Week High]]/Table2[[#This Row],[Close Price]])-1</f>
        <v>1.6935739157961427E-2</v>
      </c>
      <c r="AG574" s="2">
        <f>(Table2[[#This Row],[Close Price]]/Table2[[#This Row],[Current Month Low]])-1</f>
        <v>0.1080322693791651</v>
      </c>
      <c r="AH574" s="2">
        <f>(Table2[[#This Row],[Current Month High]]/Table2[[#This Row],[Close Price]])-1</f>
        <v>6.3627730294397056E-2</v>
      </c>
      <c r="AI574">
        <v>30.4210193099082</v>
      </c>
      <c r="AJ574">
        <v>25.294992563212599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-0.16</v>
      </c>
      <c r="AM574" t="s">
        <v>10339</v>
      </c>
      <c r="AN574">
        <v>5.46</v>
      </c>
      <c r="AO574" t="s">
        <v>10340</v>
      </c>
      <c r="AP574">
        <v>4.4313165132490999E-2</v>
      </c>
      <c r="AQ574">
        <f>(Table2[[#This Row],[Sharpe Ratio]]-AVERAGE(Table2[Sharpe Ratio]))/_xlfn.STDEV.P(Table2[Sharpe Ratio])</f>
        <v>-0.239688821181056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692</v>
      </c>
      <c r="AT574">
        <f>_xlfn.RANK.AVG(Table2[[#This Row],[6M Return vs Nifty Z-Score]],Table2[6M Return vs Nifty Z-Score])</f>
        <v>508</v>
      </c>
      <c r="AU574">
        <f>_xlfn.RANK.AVG(Table2[[#This Row],[Sharpe Ratio Z-Score]],Table2[Sharpe Ratio Z-Score])</f>
        <v>406</v>
      </c>
      <c r="AV574">
        <f>(Table2[[#This Row],[Rank 1Y]]+Table2[[#This Row],[Rank 6M]]+Table2[[#This Row],[Rank Sharpe]])/3</f>
        <v>535.33333333333337</v>
      </c>
    </row>
    <row r="575" spans="1:48" x14ac:dyDescent="0.3">
      <c r="A575" t="s">
        <v>1760</v>
      </c>
      <c r="B575" t="s">
        <v>1761</v>
      </c>
      <c r="C575" t="s">
        <v>10306</v>
      </c>
      <c r="D575" t="s">
        <v>925</v>
      </c>
      <c r="E575">
        <v>4474.6736435499997</v>
      </c>
      <c r="F575">
        <v>364</v>
      </c>
      <c r="G575">
        <v>-18.823055352421498</v>
      </c>
      <c r="H575">
        <f>(Table2[[#This Row],[1Y Return vs Nifty]]-AVERAGE(Table2[1Y Return vs Nifty]))/_xlfn.STDEV.P(Table2[1Y Return vs Nifty])</f>
        <v>-0.79779288912952684</v>
      </c>
      <c r="I575">
        <v>12.420134265399501</v>
      </c>
      <c r="J575">
        <f>(Table2[[#This Row],[1M Return vs Nifty]]-AVERAGE(Table2[1M Return vs Nifty]))/_xlfn.STDEV.P(Table2[1M Return vs Nifty])</f>
        <v>0.76066789599597417</v>
      </c>
      <c r="K575">
        <v>-11.8969928616708</v>
      </c>
      <c r="L575">
        <f>(Table2[[#This Row],[6M Return vs Nifty]]-AVERAGE(Table2[6M Return vs Nifty]))/_xlfn.STDEV.P(Table2[6M Return vs Nifty])</f>
        <v>-0.66922756568746333</v>
      </c>
      <c r="M575">
        <v>1.4350554209601101</v>
      </c>
      <c r="N575">
        <f>(Table2[[#This Row],[1W Return vs Nifty]]-AVERAGE(Table2[1W Return vs Nifty]))/_xlfn.STDEV.P(Table2[1W Return vs Nifty])</f>
        <v>0.30766582534615156</v>
      </c>
      <c r="O575">
        <v>350.63</v>
      </c>
      <c r="P575">
        <v>337.18533836027899</v>
      </c>
      <c r="Q575">
        <v>337.97574101364</v>
      </c>
      <c r="R575">
        <v>63.9183161577158</v>
      </c>
      <c r="S575" s="2">
        <f>(Table2[[#This Row],[Close Price]]-Table2[[#This Row],[20D EMA]])/Table2[[#This Row],[20D EMA]]</f>
        <v>3.81313635456179E-2</v>
      </c>
      <c r="T575" s="2">
        <f>(Table2[[#This Row],[Close Price]]-Table2[[#This Row],[50D EMA]])/Table2[[#This Row],[50D EMA]]</f>
        <v>7.9524992901885388E-2</v>
      </c>
      <c r="U575" s="2">
        <f>(Table2[[#This Row],[Close Price]]-Table2[[#This Row],[200D EMA]])/Table2[[#This Row],[200D EMA]]</f>
        <v>7.7000375554497888E-2</v>
      </c>
      <c r="V575">
        <v>0.58920457624381894</v>
      </c>
      <c r="W575">
        <v>360</v>
      </c>
      <c r="X575">
        <v>368.05</v>
      </c>
      <c r="Y575">
        <v>355</v>
      </c>
      <c r="Z575">
        <v>368.05</v>
      </c>
      <c r="AA575">
        <v>337.55</v>
      </c>
      <c r="AB575">
        <v>379</v>
      </c>
      <c r="AC575" s="2">
        <f>(Table2[[#This Row],[Close Price]]/Table2[[#This Row],[Day Low]])-1</f>
        <v>1.1111111111111072E-2</v>
      </c>
      <c r="AD575" s="2">
        <f>(Table2[[#This Row],[Day High]]/Table2[[#This Row],[Close Price]])-1</f>
        <v>1.1126373626373587E-2</v>
      </c>
      <c r="AE575" s="2">
        <f>(Table2[[#This Row],[Close Price]]/Table2[[#This Row],[Current Week Low]])-1</f>
        <v>2.5352112676056304E-2</v>
      </c>
      <c r="AF575" s="2">
        <f>(Table2[[#This Row],[Current Week High]]/Table2[[#This Row],[Close Price]])-1</f>
        <v>1.1126373626373587E-2</v>
      </c>
      <c r="AG575" s="2">
        <f>(Table2[[#This Row],[Close Price]]/Table2[[#This Row],[Current Month Low]])-1</f>
        <v>7.8358761664938381E-2</v>
      </c>
      <c r="AH575" s="2">
        <f>(Table2[[#This Row],[Current Month High]]/Table2[[#This Row],[Close Price]])-1</f>
        <v>4.1208791208791284E-2</v>
      </c>
      <c r="AI575">
        <v>23.598901098900999</v>
      </c>
      <c r="AJ575">
        <v>35.8462399701436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0.16</v>
      </c>
      <c r="AM575" t="s">
        <v>10340</v>
      </c>
      <c r="AN575">
        <v>2.48</v>
      </c>
      <c r="AO575" t="s">
        <v>10340</v>
      </c>
      <c r="AP575">
        <v>2.5474513800417001E-2</v>
      </c>
      <c r="AQ575">
        <f>(Table2[[#This Row],[Sharpe Ratio]]-AVERAGE(Table2[Sharpe Ratio]))/_xlfn.STDEV.P(Table2[Sharpe Ratio])</f>
        <v>-0.45537749191263954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605</v>
      </c>
      <c r="AT575">
        <f>_xlfn.RANK.AVG(Table2[[#This Row],[6M Return vs Nifty Z-Score]],Table2[6M Return vs Nifty Z-Score])</f>
        <v>542</v>
      </c>
      <c r="AU575">
        <f>_xlfn.RANK.AVG(Table2[[#This Row],[Sharpe Ratio Z-Score]],Table2[Sharpe Ratio Z-Score])</f>
        <v>461</v>
      </c>
      <c r="AV575">
        <f>(Table2[[#This Row],[Rank 1Y]]+Table2[[#This Row],[Rank 6M]]+Table2[[#This Row],[Rank Sharpe]])/3</f>
        <v>536</v>
      </c>
    </row>
    <row r="576" spans="1:48" x14ac:dyDescent="0.3">
      <c r="A576" t="s">
        <v>886</v>
      </c>
      <c r="B576" t="s">
        <v>887</v>
      </c>
      <c r="C576" t="s">
        <v>10294</v>
      </c>
      <c r="D576" t="s">
        <v>21</v>
      </c>
      <c r="E576">
        <v>16951.36538784</v>
      </c>
      <c r="F576">
        <v>609.1</v>
      </c>
      <c r="G576">
        <v>3.9452494488043701</v>
      </c>
      <c r="H576">
        <f>(Table2[[#This Row],[1Y Return vs Nifty]]-AVERAGE(Table2[1Y Return vs Nifty]))/_xlfn.STDEV.P(Table2[1Y Return vs Nifty])</f>
        <v>-0.45136833054977094</v>
      </c>
      <c r="I576">
        <v>-14.173976566458499</v>
      </c>
      <c r="J576">
        <f>(Table2[[#This Row],[1M Return vs Nifty]]-AVERAGE(Table2[1M Return vs Nifty]))/_xlfn.STDEV.P(Table2[1M Return vs Nifty])</f>
        <v>-1.5394849830933786</v>
      </c>
      <c r="K576">
        <v>-35.829118461352103</v>
      </c>
      <c r="L576">
        <f>(Table2[[#This Row],[6M Return vs Nifty]]-AVERAGE(Table2[6M Return vs Nifty]))/_xlfn.STDEV.P(Table2[6M Return vs Nifty])</f>
        <v>-1.4754187255696838</v>
      </c>
      <c r="M576">
        <v>5.7673635481008096</v>
      </c>
      <c r="N576">
        <f>(Table2[[#This Row],[1W Return vs Nifty]]-AVERAGE(Table2[1W Return vs Nifty]))/_xlfn.STDEV.P(Table2[1W Return vs Nifty])</f>
        <v>1.2174320752045829</v>
      </c>
      <c r="O576">
        <v>622.39</v>
      </c>
      <c r="P576">
        <v>651.30548203105104</v>
      </c>
      <c r="Q576">
        <v>647.06769569863195</v>
      </c>
      <c r="R576">
        <v>51.099026252617399</v>
      </c>
      <c r="S576" s="2">
        <f>(Table2[[#This Row],[Close Price]]-Table2[[#This Row],[20D EMA]])/Table2[[#This Row],[20D EMA]]</f>
        <v>-2.1353170841433771E-2</v>
      </c>
      <c r="T576" s="2">
        <f>(Table2[[#This Row],[Close Price]]-Table2[[#This Row],[50D EMA]])/Table2[[#This Row],[50D EMA]]</f>
        <v>-6.4801361566059826E-2</v>
      </c>
      <c r="U576" s="2">
        <f>(Table2[[#This Row],[Close Price]]-Table2[[#This Row],[200D EMA]])/Table2[[#This Row],[200D EMA]]</f>
        <v>-5.8676543352451892E-2</v>
      </c>
      <c r="V576">
        <v>1.21804742444262</v>
      </c>
      <c r="W576">
        <v>605</v>
      </c>
      <c r="X576">
        <v>613.79999999999995</v>
      </c>
      <c r="Y576">
        <v>605</v>
      </c>
      <c r="Z576">
        <v>637.79999999999995</v>
      </c>
      <c r="AA576">
        <v>550.85</v>
      </c>
      <c r="AB576">
        <v>675.5</v>
      </c>
      <c r="AC576" s="2">
        <f>(Table2[[#This Row],[Close Price]]/Table2[[#This Row],[Day Low]])-1</f>
        <v>6.7768595041322044E-3</v>
      </c>
      <c r="AD576" s="2">
        <f>(Table2[[#This Row],[Day High]]/Table2[[#This Row],[Close Price]])-1</f>
        <v>7.7163027417499475E-3</v>
      </c>
      <c r="AE576" s="2">
        <f>(Table2[[#This Row],[Close Price]]/Table2[[#This Row],[Current Week Low]])-1</f>
        <v>6.7768595041322044E-3</v>
      </c>
      <c r="AF576" s="2">
        <f>(Table2[[#This Row],[Current Week High]]/Table2[[#This Row],[Close Price]])-1</f>
        <v>4.7118699720899659E-2</v>
      </c>
      <c r="AG576" s="2">
        <f>(Table2[[#This Row],[Close Price]]/Table2[[#This Row],[Current Month Low]])-1</f>
        <v>0.10574566578923483</v>
      </c>
      <c r="AH576" s="2">
        <f>(Table2[[#This Row],[Current Month High]]/Table2[[#This Row],[Close Price]])-1</f>
        <v>0.10901329830898043</v>
      </c>
      <c r="AI576">
        <v>41.4956493186668</v>
      </c>
      <c r="AJ576">
        <v>34.756637168141502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-0.22</v>
      </c>
      <c r="AM576" t="s">
        <v>10339</v>
      </c>
      <c r="AN576">
        <v>0.62</v>
      </c>
      <c r="AO576" t="s">
        <v>10340</v>
      </c>
      <c r="AP576">
        <v>3.2522476944580998E-2</v>
      </c>
      <c r="AQ576">
        <f>(Table2[[#This Row],[Sharpe Ratio]]-AVERAGE(Table2[Sharpe Ratio]))/_xlfn.STDEV.P(Table2[Sharpe Ratio])</f>
        <v>-0.37468350935871086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449</v>
      </c>
      <c r="AT576">
        <f>_xlfn.RANK.AVG(Table2[[#This Row],[6M Return vs Nifty Z-Score]],Table2[6M Return vs Nifty Z-Score])</f>
        <v>719</v>
      </c>
      <c r="AU576">
        <f>_xlfn.RANK.AVG(Table2[[#This Row],[Sharpe Ratio Z-Score]],Table2[Sharpe Ratio Z-Score])</f>
        <v>441</v>
      </c>
      <c r="AV576">
        <f>(Table2[[#This Row],[Rank 1Y]]+Table2[[#This Row],[Rank 6M]]+Table2[[#This Row],[Rank Sharpe]])/3</f>
        <v>536.33333333333337</v>
      </c>
    </row>
    <row r="577" spans="1:48" x14ac:dyDescent="0.3">
      <c r="A577" t="s">
        <v>1970</v>
      </c>
      <c r="B577" t="s">
        <v>1971</v>
      </c>
      <c r="C577" t="s">
        <v>10294</v>
      </c>
      <c r="D577" t="s">
        <v>21</v>
      </c>
      <c r="E577">
        <v>3351.2208096499999</v>
      </c>
      <c r="F577">
        <v>562.9</v>
      </c>
      <c r="G577">
        <v>-25.4153273677382</v>
      </c>
      <c r="H577">
        <f>(Table2[[#This Row],[1Y Return vs Nifty]]-AVERAGE(Table2[1Y Return vs Nifty]))/_xlfn.STDEV.P(Table2[1Y Return vs Nifty])</f>
        <v>-0.89809569791926191</v>
      </c>
      <c r="I577">
        <v>-14.283895598517701</v>
      </c>
      <c r="J577">
        <f>(Table2[[#This Row],[1M Return vs Nifty]]-AVERAGE(Table2[1M Return vs Nifty]))/_xlfn.STDEV.P(Table2[1M Return vs Nifty])</f>
        <v>-1.5489919968700834</v>
      </c>
      <c r="K577">
        <v>-17.721641283552898</v>
      </c>
      <c r="L577">
        <f>(Table2[[#This Row],[6M Return vs Nifty]]-AVERAGE(Table2[6M Return vs Nifty]))/_xlfn.STDEV.P(Table2[6M Return vs Nifty])</f>
        <v>-0.86543997680759399</v>
      </c>
      <c r="M577">
        <v>-3.64913358791325</v>
      </c>
      <c r="N577">
        <f>(Table2[[#This Row],[1W Return vs Nifty]]-AVERAGE(Table2[1W Return vs Nifty]))/_xlfn.STDEV.P(Table2[1W Return vs Nifty])</f>
        <v>-0.7599922064538458</v>
      </c>
      <c r="O577">
        <v>584.38</v>
      </c>
      <c r="P577">
        <v>598.23604770112195</v>
      </c>
      <c r="Q577">
        <v>593.66152913976998</v>
      </c>
      <c r="R577">
        <v>42.936770549461002</v>
      </c>
      <c r="S577" s="2">
        <f>(Table2[[#This Row],[Close Price]]-Table2[[#This Row],[20D EMA]])/Table2[[#This Row],[20D EMA]]</f>
        <v>-3.6756904753756148E-2</v>
      </c>
      <c r="T577" s="2">
        <f>(Table2[[#This Row],[Close Price]]-Table2[[#This Row],[50D EMA]])/Table2[[#This Row],[50D EMA]]</f>
        <v>-5.9067065311276291E-2</v>
      </c>
      <c r="U577" s="2">
        <f>(Table2[[#This Row],[Close Price]]-Table2[[#This Row],[200D EMA]])/Table2[[#This Row],[200D EMA]]</f>
        <v>-5.181661204212476E-2</v>
      </c>
      <c r="V577">
        <v>0.37390148751445401</v>
      </c>
      <c r="W577">
        <v>561</v>
      </c>
      <c r="X577">
        <v>572.79999999999995</v>
      </c>
      <c r="Y577">
        <v>558</v>
      </c>
      <c r="Z577">
        <v>576.54999999999995</v>
      </c>
      <c r="AA577">
        <v>543</v>
      </c>
      <c r="AB577">
        <v>660.9</v>
      </c>
      <c r="AC577" s="2">
        <f>(Table2[[#This Row],[Close Price]]/Table2[[#This Row],[Day Low]])-1</f>
        <v>3.3868092691622387E-3</v>
      </c>
      <c r="AD577" s="2">
        <f>(Table2[[#This Row],[Day High]]/Table2[[#This Row],[Close Price]])-1</f>
        <v>1.7587493338070637E-2</v>
      </c>
      <c r="AE577" s="2">
        <f>(Table2[[#This Row],[Close Price]]/Table2[[#This Row],[Current Week Low]])-1</f>
        <v>8.7813620071683918E-3</v>
      </c>
      <c r="AF577" s="2">
        <f>(Table2[[#This Row],[Current Week High]]/Table2[[#This Row],[Close Price]])-1</f>
        <v>2.4249422632794504E-2</v>
      </c>
      <c r="AG577" s="2">
        <f>(Table2[[#This Row],[Close Price]]/Table2[[#This Row],[Current Month Low]])-1</f>
        <v>3.6648250460405096E-2</v>
      </c>
      <c r="AH577" s="2">
        <f>(Table2[[#This Row],[Current Month High]]/Table2[[#This Row],[Close Price]])-1</f>
        <v>0.17409841890211397</v>
      </c>
      <c r="AI577">
        <v>40.611120980635903</v>
      </c>
      <c r="AJ577">
        <v>25.0888888888888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-0.2</v>
      </c>
      <c r="AM577" t="s">
        <v>10339</v>
      </c>
      <c r="AN577">
        <v>-3.5</v>
      </c>
      <c r="AO577" t="s">
        <v>10339</v>
      </c>
      <c r="AP577">
        <v>5.7177698255225E-2</v>
      </c>
      <c r="AQ577">
        <f>(Table2[[#This Row],[Sharpe Ratio]]-AVERAGE(Table2[Sharpe Ratio]))/_xlfn.STDEV.P(Table2[Sharpe Ratio])</f>
        <v>-9.2399400090663858E-2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634</v>
      </c>
      <c r="AT577">
        <f>_xlfn.RANK.AVG(Table2[[#This Row],[6M Return vs Nifty Z-Score]],Table2[6M Return vs Nifty Z-Score])</f>
        <v>608</v>
      </c>
      <c r="AU577">
        <f>_xlfn.RANK.AVG(Table2[[#This Row],[Sharpe Ratio Z-Score]],Table2[Sharpe Ratio Z-Score])</f>
        <v>367</v>
      </c>
      <c r="AV577">
        <f>(Table2[[#This Row],[Rank 1Y]]+Table2[[#This Row],[Rank 6M]]+Table2[[#This Row],[Rank Sharpe]])/3</f>
        <v>536.33333333333337</v>
      </c>
    </row>
    <row r="578" spans="1:48" x14ac:dyDescent="0.3">
      <c r="A578" t="s">
        <v>2293</v>
      </c>
      <c r="B578" t="s">
        <v>2294</v>
      </c>
      <c r="C578" t="s">
        <v>10299</v>
      </c>
      <c r="D578" t="s">
        <v>285</v>
      </c>
      <c r="E578">
        <v>2347.1428724699999</v>
      </c>
      <c r="F578">
        <v>721.65</v>
      </c>
      <c r="G578">
        <v>-0.77309953889540095</v>
      </c>
      <c r="H578">
        <f>(Table2[[#This Row],[1Y Return vs Nifty]]-AVERAGE(Table2[1Y Return vs Nifty]))/_xlfn.STDEV.P(Table2[1Y Return vs Nifty])</f>
        <v>-0.52315900533031612</v>
      </c>
      <c r="I578">
        <v>12.6435061542306</v>
      </c>
      <c r="J578">
        <f>(Table2[[#This Row],[1M Return vs Nifty]]-AVERAGE(Table2[1M Return vs Nifty]))/_xlfn.STDEV.P(Table2[1M Return vs Nifty])</f>
        <v>0.77998756780041723</v>
      </c>
      <c r="K578">
        <v>-6.3104921930861897</v>
      </c>
      <c r="L578">
        <f>(Table2[[#This Row],[6M Return vs Nifty]]-AVERAGE(Table2[6M Return vs Nifty]))/_xlfn.STDEV.P(Table2[6M Return vs Nifty])</f>
        <v>-0.48103753488848555</v>
      </c>
      <c r="M578">
        <v>7.0519491843769302</v>
      </c>
      <c r="N578">
        <f>(Table2[[#This Row],[1W Return vs Nifty]]-AVERAGE(Table2[1W Return vs Nifty]))/_xlfn.STDEV.P(Table2[1W Return vs Nifty])</f>
        <v>1.4871895861294235</v>
      </c>
      <c r="O578">
        <v>680.75</v>
      </c>
      <c r="P578">
        <v>660.30417464436005</v>
      </c>
      <c r="Q578">
        <v>634.50435015892901</v>
      </c>
      <c r="R578">
        <v>70.742737610982402</v>
      </c>
      <c r="S578" s="2">
        <f>(Table2[[#This Row],[Close Price]]-Table2[[#This Row],[20D EMA]])/Table2[[#This Row],[20D EMA]]</f>
        <v>6.0080793242746934E-2</v>
      </c>
      <c r="T578" s="2">
        <f>(Table2[[#This Row],[Close Price]]-Table2[[#This Row],[50D EMA]])/Table2[[#This Row],[50D EMA]]</f>
        <v>9.2905402860251188E-2</v>
      </c>
      <c r="U578" s="2">
        <f>(Table2[[#This Row],[Close Price]]-Table2[[#This Row],[200D EMA]])/Table2[[#This Row],[200D EMA]]</f>
        <v>0.13734444818107699</v>
      </c>
      <c r="V578">
        <v>1.23590345409919</v>
      </c>
      <c r="W578">
        <v>716.4</v>
      </c>
      <c r="X578">
        <v>745.2</v>
      </c>
      <c r="Y578">
        <v>658.2</v>
      </c>
      <c r="Z578">
        <v>745.2</v>
      </c>
      <c r="AA578">
        <v>636.1</v>
      </c>
      <c r="AB578">
        <v>745.2</v>
      </c>
      <c r="AC578" s="2">
        <f>(Table2[[#This Row],[Close Price]]/Table2[[#This Row],[Day Low]])-1</f>
        <v>7.3283082077051365E-3</v>
      </c>
      <c r="AD578" s="2">
        <f>(Table2[[#This Row],[Day High]]/Table2[[#This Row],[Close Price]])-1</f>
        <v>3.2633548118894407E-2</v>
      </c>
      <c r="AE578" s="2">
        <f>(Table2[[#This Row],[Close Price]]/Table2[[#This Row],[Current Week Low]])-1</f>
        <v>9.6399270738377174E-2</v>
      </c>
      <c r="AF578" s="2">
        <f>(Table2[[#This Row],[Current Week High]]/Table2[[#This Row],[Close Price]])-1</f>
        <v>3.2633548118894407E-2</v>
      </c>
      <c r="AG578" s="2">
        <f>(Table2[[#This Row],[Close Price]]/Table2[[#This Row],[Current Month Low]])-1</f>
        <v>0.1344914321647539</v>
      </c>
      <c r="AH578" s="2">
        <f>(Table2[[#This Row],[Current Month High]]/Table2[[#This Row],[Close Price]])-1</f>
        <v>3.2633548118894407E-2</v>
      </c>
      <c r="AI578">
        <v>6.4089239936257103</v>
      </c>
      <c r="AJ578">
        <v>36.663194773222202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0.05</v>
      </c>
      <c r="AM578" t="s">
        <v>10340</v>
      </c>
      <c r="AN578">
        <v>6.07</v>
      </c>
      <c r="AO578" t="s">
        <v>10340</v>
      </c>
      <c r="AP578">
        <v>-4.425912561729E-2</v>
      </c>
      <c r="AQ578">
        <f>(Table2[[#This Row],[Sharpe Ratio]]-AVERAGE(Table2[Sharpe Ratio]))/_xlfn.STDEV.P(Table2[Sharpe Ratio])</f>
        <v>-1.2537762586902241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9.2043550208149583E-3</v>
      </c>
      <c r="AS578">
        <f>_xlfn.RANK.AVG(Table2[[#This Row],[1Y Return vs Nifty Z-Score]],Table2[1Y Return vs Nifty Z-Score])</f>
        <v>486</v>
      </c>
      <c r="AT578">
        <f>_xlfn.RANK.AVG(Table2[[#This Row],[6M Return vs Nifty Z-Score]],Table2[6M Return vs Nifty Z-Score])</f>
        <v>472</v>
      </c>
      <c r="AU578">
        <f>_xlfn.RANK.AVG(Table2[[#This Row],[Sharpe Ratio Z-Score]],Table2[Sharpe Ratio Z-Score])</f>
        <v>652</v>
      </c>
      <c r="AV578">
        <f>(Table2[[#This Row],[Rank 1Y]]+Table2[[#This Row],[Rank 6M]]+Table2[[#This Row],[Rank Sharpe]])/3</f>
        <v>536.66666666666663</v>
      </c>
    </row>
    <row r="579" spans="1:48" x14ac:dyDescent="0.3">
      <c r="A579" t="s">
        <v>2208</v>
      </c>
      <c r="B579" t="s">
        <v>2209</v>
      </c>
      <c r="C579" t="s">
        <v>10297</v>
      </c>
      <c r="D579" t="s">
        <v>268</v>
      </c>
      <c r="E579">
        <v>2566.3364527499998</v>
      </c>
      <c r="F579">
        <v>918.45</v>
      </c>
      <c r="G579">
        <v>-28.592440218621199</v>
      </c>
      <c r="H579">
        <f>(Table2[[#This Row],[1Y Return vs Nifty]]-AVERAGE(Table2[1Y Return vs Nifty]))/_xlfn.STDEV.P(Table2[1Y Return vs Nifty])</f>
        <v>-0.94643613988602415</v>
      </c>
      <c r="I579">
        <v>6.40436870955216</v>
      </c>
      <c r="J579">
        <f>(Table2[[#This Row],[1M Return vs Nifty]]-AVERAGE(Table2[1M Return vs Nifty]))/_xlfn.STDEV.P(Table2[1M Return vs Nifty])</f>
        <v>0.24035794652277021</v>
      </c>
      <c r="K579">
        <v>2.41658896461671</v>
      </c>
      <c r="L579">
        <f>(Table2[[#This Row],[6M Return vs Nifty]]-AVERAGE(Table2[6M Return vs Nifty]))/_xlfn.STDEV.P(Table2[6M Return vs Nifty])</f>
        <v>-0.18705212805072169</v>
      </c>
      <c r="M579">
        <v>-2.2217860010442401</v>
      </c>
      <c r="N579">
        <f>(Table2[[#This Row],[1W Return vs Nifty]]-AVERAGE(Table2[1W Return vs Nifty]))/_xlfn.STDEV.P(Table2[1W Return vs Nifty])</f>
        <v>-0.46025529411023119</v>
      </c>
      <c r="O579">
        <v>897.18</v>
      </c>
      <c r="P579">
        <v>863.72193948611903</v>
      </c>
      <c r="Q579">
        <v>837.33569476127798</v>
      </c>
      <c r="R579">
        <v>46.9120808919495</v>
      </c>
      <c r="S579" s="2">
        <f>(Table2[[#This Row],[Close Price]]-Table2[[#This Row],[20D EMA]])/Table2[[#This Row],[20D EMA]]</f>
        <v>2.3707617200561869E-2</v>
      </c>
      <c r="T579" s="2">
        <f>(Table2[[#This Row],[Close Price]]-Table2[[#This Row],[50D EMA]])/Table2[[#This Row],[50D EMA]]</f>
        <v>6.3363054719256157E-2</v>
      </c>
      <c r="U579" s="2">
        <f>(Table2[[#This Row],[Close Price]]-Table2[[#This Row],[200D EMA]])/Table2[[#This Row],[200D EMA]]</f>
        <v>9.6871906627422025E-2</v>
      </c>
      <c r="V579">
        <v>1.0169324951327201</v>
      </c>
      <c r="W579">
        <v>885.05</v>
      </c>
      <c r="X579">
        <v>922.25</v>
      </c>
      <c r="Y579">
        <v>855.95</v>
      </c>
      <c r="Z579">
        <v>922.25</v>
      </c>
      <c r="AA579">
        <v>841.95</v>
      </c>
      <c r="AB579">
        <v>999</v>
      </c>
      <c r="AC579" s="2">
        <f>(Table2[[#This Row],[Close Price]]/Table2[[#This Row],[Day Low]])-1</f>
        <v>3.7737980905033774E-2</v>
      </c>
      <c r="AD579" s="2">
        <f>(Table2[[#This Row],[Day High]]/Table2[[#This Row],[Close Price]])-1</f>
        <v>4.1374054112908176E-3</v>
      </c>
      <c r="AE579" s="2">
        <f>(Table2[[#This Row],[Close Price]]/Table2[[#This Row],[Current Week Low]])-1</f>
        <v>7.3018283778258031E-2</v>
      </c>
      <c r="AF579" s="2">
        <f>(Table2[[#This Row],[Current Week High]]/Table2[[#This Row],[Close Price]])-1</f>
        <v>4.1374054112908176E-3</v>
      </c>
      <c r="AG579" s="2">
        <f>(Table2[[#This Row],[Close Price]]/Table2[[#This Row],[Current Month Low]])-1</f>
        <v>9.0860502405130994E-2</v>
      </c>
      <c r="AH579" s="2">
        <f>(Table2[[#This Row],[Current Month High]]/Table2[[#This Row],[Close Price]])-1</f>
        <v>8.7702106810386926E-2</v>
      </c>
      <c r="AI579">
        <v>8.7702106810386908</v>
      </c>
      <c r="AJ579">
        <v>38.8855285044609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0.15</v>
      </c>
      <c r="AM579" t="s">
        <v>10340</v>
      </c>
      <c r="AN579">
        <v>-6.29</v>
      </c>
      <c r="AO579" t="s">
        <v>10339</v>
      </c>
      <c r="AP579">
        <v>-8.215393135554E-3</v>
      </c>
      <c r="AQ579">
        <f>(Table2[[#This Row],[Sharpe Ratio]]-AVERAGE(Table2[Sharpe Ratio]))/_xlfn.STDEV.P(Table2[Sharpe Ratio])</f>
        <v>-0.84110209161997695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-2.1944877071441837</v>
      </c>
      <c r="AS579">
        <f>_xlfn.RANK.AVG(Table2[[#This Row],[1Y Return vs Nifty Z-Score]],Table2[1Y Return vs Nifty Z-Score])</f>
        <v>647</v>
      </c>
      <c r="AT579">
        <f>_xlfn.RANK.AVG(Table2[[#This Row],[6M Return vs Nifty Z-Score]],Table2[6M Return vs Nifty Z-Score])</f>
        <v>373</v>
      </c>
      <c r="AU579">
        <f>_xlfn.RANK.AVG(Table2[[#This Row],[Sharpe Ratio Z-Score]],Table2[Sharpe Ratio Z-Score])</f>
        <v>592</v>
      </c>
      <c r="AV579">
        <f>(Table2[[#This Row],[Rank 1Y]]+Table2[[#This Row],[Rank 6M]]+Table2[[#This Row],[Rank Sharpe]])/3</f>
        <v>537.33333333333337</v>
      </c>
    </row>
    <row r="580" spans="1:48" x14ac:dyDescent="0.3">
      <c r="A580" t="s">
        <v>1948</v>
      </c>
      <c r="B580" t="s">
        <v>1949</v>
      </c>
      <c r="C580" t="s">
        <v>10297</v>
      </c>
      <c r="D580" t="s">
        <v>997</v>
      </c>
      <c r="E580">
        <v>3473.1054917299998</v>
      </c>
      <c r="F580">
        <v>430.9</v>
      </c>
      <c r="G580">
        <v>-5.7765009446106204</v>
      </c>
      <c r="H580">
        <f>(Table2[[#This Row],[1Y Return vs Nifty]]-AVERAGE(Table2[1Y Return vs Nifty]))/_xlfn.STDEV.P(Table2[1Y Return vs Nifty])</f>
        <v>-0.59928681275842555</v>
      </c>
      <c r="I580">
        <v>7.1373704156575402</v>
      </c>
      <c r="J580">
        <f>(Table2[[#This Row],[1M Return vs Nifty]]-AVERAGE(Table2[1M Return vs Nifty]))/_xlfn.STDEV.P(Table2[1M Return vs Nifty])</f>
        <v>0.3037560422641763</v>
      </c>
      <c r="K580">
        <v>-6.6850965423957298</v>
      </c>
      <c r="L580">
        <f>(Table2[[#This Row],[6M Return vs Nifty]]-AVERAGE(Table2[6M Return vs Nifty]))/_xlfn.STDEV.P(Table2[6M Return vs Nifty])</f>
        <v>-0.49365666951607606</v>
      </c>
      <c r="M580">
        <v>2.3454157929379602</v>
      </c>
      <c r="N580">
        <f>(Table2[[#This Row],[1W Return vs Nifty]]-AVERAGE(Table2[1W Return vs Nifty]))/_xlfn.STDEV.P(Table2[1W Return vs Nifty])</f>
        <v>0.49883762507237117</v>
      </c>
      <c r="O580">
        <v>404.95</v>
      </c>
      <c r="P580">
        <v>402.257005747633</v>
      </c>
      <c r="Q580">
        <v>397.06386393797197</v>
      </c>
      <c r="R580">
        <v>72.181340113574805</v>
      </c>
      <c r="S580" s="2">
        <f>(Table2[[#This Row],[Close Price]]-Table2[[#This Row],[20D EMA]])/Table2[[#This Row],[20D EMA]]</f>
        <v>6.4081985430300012E-2</v>
      </c>
      <c r="T580" s="2">
        <f>(Table2[[#This Row],[Close Price]]-Table2[[#This Row],[50D EMA]])/Table2[[#This Row],[50D EMA]]</f>
        <v>7.1205706409342054E-2</v>
      </c>
      <c r="U580" s="2">
        <f>(Table2[[#This Row],[Close Price]]-Table2[[#This Row],[200D EMA]])/Table2[[#This Row],[200D EMA]]</f>
        <v>8.5215853506411698E-2</v>
      </c>
      <c r="V580">
        <v>0.99398841558407003</v>
      </c>
      <c r="W580">
        <v>428.45</v>
      </c>
      <c r="X580">
        <v>437.2</v>
      </c>
      <c r="Y580">
        <v>405.1</v>
      </c>
      <c r="Z580">
        <v>437.2</v>
      </c>
      <c r="AA580">
        <v>376.8</v>
      </c>
      <c r="AB580">
        <v>437.2</v>
      </c>
      <c r="AC580" s="2">
        <f>(Table2[[#This Row],[Close Price]]/Table2[[#This Row],[Day Low]])-1</f>
        <v>5.7182868479401794E-3</v>
      </c>
      <c r="AD580" s="2">
        <f>(Table2[[#This Row],[Day High]]/Table2[[#This Row],[Close Price]])-1</f>
        <v>1.4620561615223959E-2</v>
      </c>
      <c r="AE580" s="2">
        <f>(Table2[[#This Row],[Close Price]]/Table2[[#This Row],[Current Week Low]])-1</f>
        <v>6.3687978276968593E-2</v>
      </c>
      <c r="AF580" s="2">
        <f>(Table2[[#This Row],[Current Week High]]/Table2[[#This Row],[Close Price]])-1</f>
        <v>1.4620561615223959E-2</v>
      </c>
      <c r="AG580" s="2">
        <f>(Table2[[#This Row],[Close Price]]/Table2[[#This Row],[Current Month Low]])-1</f>
        <v>0.1435774946921442</v>
      </c>
      <c r="AH580" s="2">
        <f>(Table2[[#This Row],[Current Month High]]/Table2[[#This Row],[Close Price]])-1</f>
        <v>1.4620561615223959E-2</v>
      </c>
      <c r="AI580">
        <v>13.7154792295196</v>
      </c>
      <c r="AJ580">
        <v>27.4663511314894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-0.01</v>
      </c>
      <c r="AM580" t="s">
        <v>10339</v>
      </c>
      <c r="AN580">
        <v>8.7200000000000006</v>
      </c>
      <c r="AO580" t="s">
        <v>10340</v>
      </c>
      <c r="AP580">
        <v>-2.1499142222488998E-2</v>
      </c>
      <c r="AQ580">
        <f>(Table2[[#This Row],[Sharpe Ratio]]-AVERAGE(Table2[Sharpe Ratio]))/_xlfn.STDEV.P(Table2[Sharpe Ratio])</f>
        <v>-0.99319122647300062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-1.2835410414109547</v>
      </c>
      <c r="AS580">
        <f>_xlfn.RANK.AVG(Table2[[#This Row],[1Y Return vs Nifty Z-Score]],Table2[1Y Return vs Nifty Z-Score])</f>
        <v>520</v>
      </c>
      <c r="AT580">
        <f>_xlfn.RANK.AVG(Table2[[#This Row],[6M Return vs Nifty Z-Score]],Table2[6M Return vs Nifty Z-Score])</f>
        <v>478</v>
      </c>
      <c r="AU580">
        <f>_xlfn.RANK.AVG(Table2[[#This Row],[Sharpe Ratio Z-Score]],Table2[Sharpe Ratio Z-Score])</f>
        <v>615</v>
      </c>
      <c r="AV580">
        <f>(Table2[[#This Row],[Rank 1Y]]+Table2[[#This Row],[Rank 6M]]+Table2[[#This Row],[Rank Sharpe]])/3</f>
        <v>537.66666666666663</v>
      </c>
    </row>
    <row r="581" spans="1:48" x14ac:dyDescent="0.3">
      <c r="A581" t="s">
        <v>882</v>
      </c>
      <c r="B581" t="s">
        <v>883</v>
      </c>
      <c r="C581" t="s">
        <v>10294</v>
      </c>
      <c r="D581" t="s">
        <v>21</v>
      </c>
      <c r="E581">
        <v>17257.779570539999</v>
      </c>
      <c r="F581">
        <v>614.6</v>
      </c>
      <c r="G581">
        <v>-8.8339377481082995</v>
      </c>
      <c r="H581">
        <f>(Table2[[#This Row],[1Y Return vs Nifty]]-AVERAGE(Table2[1Y Return vs Nifty]))/_xlfn.STDEV.P(Table2[1Y Return vs Nifty])</f>
        <v>-0.64580635842878031</v>
      </c>
      <c r="I581">
        <v>-6.7646988777885904</v>
      </c>
      <c r="J581">
        <f>(Table2[[#This Row],[1M Return vs Nifty]]-AVERAGE(Table2[1M Return vs Nifty]))/_xlfn.STDEV.P(Table2[1M Return vs Nifty])</f>
        <v>-0.89864868985093527</v>
      </c>
      <c r="K581">
        <v>-38.569109799782197</v>
      </c>
      <c r="L581">
        <f>(Table2[[#This Row],[6M Return vs Nifty]]-AVERAGE(Table2[6M Return vs Nifty]))/_xlfn.STDEV.P(Table2[6M Return vs Nifty])</f>
        <v>-1.5677196282202035</v>
      </c>
      <c r="M581">
        <v>2.0602147979056999</v>
      </c>
      <c r="N581">
        <f>(Table2[[#This Row],[1W Return vs Nifty]]-AVERAGE(Table2[1W Return vs Nifty]))/_xlfn.STDEV.P(Table2[1W Return vs Nifty])</f>
        <v>0.43894663115139193</v>
      </c>
      <c r="O581">
        <v>635.32000000000005</v>
      </c>
      <c r="P581">
        <v>636.43417988551403</v>
      </c>
      <c r="Q581">
        <v>634.84955623571705</v>
      </c>
      <c r="R581">
        <v>45.420605027818802</v>
      </c>
      <c r="S581" s="2">
        <f>(Table2[[#This Row],[Close Price]]-Table2[[#This Row],[20D EMA]])/Table2[[#This Row],[20D EMA]]</f>
        <v>-3.2613486117232304E-2</v>
      </c>
      <c r="T581" s="2">
        <f>(Table2[[#This Row],[Close Price]]-Table2[[#This Row],[50D EMA]])/Table2[[#This Row],[50D EMA]]</f>
        <v>-3.4307051028343076E-2</v>
      </c>
      <c r="U581" s="2">
        <f>(Table2[[#This Row],[Close Price]]-Table2[[#This Row],[200D EMA]])/Table2[[#This Row],[200D EMA]]</f>
        <v>-3.1896621863902581E-2</v>
      </c>
      <c r="V581">
        <v>0.68914894985289099</v>
      </c>
      <c r="W581">
        <v>611.6</v>
      </c>
      <c r="X581">
        <v>625.9</v>
      </c>
      <c r="Y581">
        <v>611.6</v>
      </c>
      <c r="Z581">
        <v>644</v>
      </c>
      <c r="AA581">
        <v>579.35</v>
      </c>
      <c r="AB581">
        <v>730</v>
      </c>
      <c r="AC581" s="2">
        <f>(Table2[[#This Row],[Close Price]]/Table2[[#This Row],[Day Low]])-1</f>
        <v>4.9051667756703221E-3</v>
      </c>
      <c r="AD581" s="2">
        <f>(Table2[[#This Row],[Day High]]/Table2[[#This Row],[Close Price]])-1</f>
        <v>1.8385942076146966E-2</v>
      </c>
      <c r="AE581" s="2">
        <f>(Table2[[#This Row],[Close Price]]/Table2[[#This Row],[Current Week Low]])-1</f>
        <v>4.9051667756703221E-3</v>
      </c>
      <c r="AF581" s="2">
        <f>(Table2[[#This Row],[Current Week High]]/Table2[[#This Row],[Close Price]])-1</f>
        <v>4.7835990888382751E-2</v>
      </c>
      <c r="AG581" s="2">
        <f>(Table2[[#This Row],[Close Price]]/Table2[[#This Row],[Current Month Low]])-1</f>
        <v>6.084404936566834E-2</v>
      </c>
      <c r="AH581" s="2">
        <f>(Table2[[#This Row],[Current Month High]]/Table2[[#This Row],[Close Price]])-1</f>
        <v>0.18776439960950198</v>
      </c>
      <c r="AI581">
        <v>41.5554832411324</v>
      </c>
      <c r="AJ581">
        <v>30.877342419080001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-7.0000000000000007E-2</v>
      </c>
      <c r="AM581" t="s">
        <v>10339</v>
      </c>
      <c r="AN581">
        <v>-6.5</v>
      </c>
      <c r="AO581" t="s">
        <v>10339</v>
      </c>
      <c r="AP581">
        <v>6.6795047727906995E-2</v>
      </c>
      <c r="AQ581">
        <f>(Table2[[#This Row],[Sharpe Ratio]]-AVERAGE(Table2[Sharpe Ratio]))/_xlfn.STDEV.P(Table2[Sharpe Ratio])</f>
        <v>1.7712161886820031E-2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543</v>
      </c>
      <c r="AT581">
        <f>_xlfn.RANK.AVG(Table2[[#This Row],[6M Return vs Nifty Z-Score]],Table2[6M Return vs Nifty Z-Score])</f>
        <v>724</v>
      </c>
      <c r="AU581">
        <f>_xlfn.RANK.AVG(Table2[[#This Row],[Sharpe Ratio Z-Score]],Table2[Sharpe Ratio Z-Score])</f>
        <v>349</v>
      </c>
      <c r="AV581">
        <f>(Table2[[#This Row],[Rank 1Y]]+Table2[[#This Row],[Rank 6M]]+Table2[[#This Row],[Rank Sharpe]])/3</f>
        <v>538.66666666666663</v>
      </c>
    </row>
    <row r="582" spans="1:48" x14ac:dyDescent="0.3">
      <c r="A582" t="s">
        <v>788</v>
      </c>
      <c r="B582" t="s">
        <v>789</v>
      </c>
      <c r="C582" t="s">
        <v>10303</v>
      </c>
      <c r="D582" t="s">
        <v>505</v>
      </c>
      <c r="E582">
        <v>20484.433536196</v>
      </c>
      <c r="F582">
        <v>175.12</v>
      </c>
      <c r="G582">
        <v>-37.849316659615802</v>
      </c>
      <c r="H582">
        <f>(Table2[[#This Row],[1Y Return vs Nifty]]-AVERAGE(Table2[1Y Return vs Nifty]))/_xlfn.STDEV.P(Table2[1Y Return vs Nifty])</f>
        <v>-1.0872814668831503</v>
      </c>
      <c r="I582">
        <v>-3.6574527879526801</v>
      </c>
      <c r="J582">
        <f>(Table2[[#This Row],[1M Return vs Nifty]]-AVERAGE(Table2[1M Return vs Nifty]))/_xlfn.STDEV.P(Table2[1M Return vs Nifty])</f>
        <v>-0.62989967677946235</v>
      </c>
      <c r="K582">
        <v>-7.47989700971653</v>
      </c>
      <c r="L582">
        <f>(Table2[[#This Row],[6M Return vs Nifty]]-AVERAGE(Table2[6M Return vs Nifty]))/_xlfn.STDEV.P(Table2[6M Return vs Nifty])</f>
        <v>-0.52043076895640406</v>
      </c>
      <c r="M582">
        <v>-1.47521993527822</v>
      </c>
      <c r="N582">
        <f>(Table2[[#This Row],[1W Return vs Nifty]]-AVERAGE(Table2[1W Return vs Nifty]))/_xlfn.STDEV.P(Table2[1W Return vs Nifty])</f>
        <v>-0.30347960087906117</v>
      </c>
      <c r="O582">
        <v>173.14</v>
      </c>
      <c r="P582">
        <v>171.11652792669199</v>
      </c>
      <c r="Q582">
        <v>170.978522721312</v>
      </c>
      <c r="R582">
        <v>37.935204402616201</v>
      </c>
      <c r="S582" s="2">
        <f>(Table2[[#This Row],[Close Price]]-Table2[[#This Row],[20D EMA]])/Table2[[#This Row],[20D EMA]]</f>
        <v>1.1435832274460081E-2</v>
      </c>
      <c r="T582" s="2">
        <f>(Table2[[#This Row],[Close Price]]-Table2[[#This Row],[50D EMA]])/Table2[[#This Row],[50D EMA]]</f>
        <v>2.339617406813645E-2</v>
      </c>
      <c r="U582" s="2">
        <f>(Table2[[#This Row],[Close Price]]-Table2[[#This Row],[200D EMA]])/Table2[[#This Row],[200D EMA]]</f>
        <v>2.4222207636209601E-2</v>
      </c>
      <c r="V582">
        <v>0.80692572841374499</v>
      </c>
      <c r="W582">
        <v>170.11</v>
      </c>
      <c r="X582">
        <v>177</v>
      </c>
      <c r="Y582">
        <v>169.1</v>
      </c>
      <c r="Z582">
        <v>177</v>
      </c>
      <c r="AA582">
        <v>165.66</v>
      </c>
      <c r="AB582">
        <v>188.57</v>
      </c>
      <c r="AC582" s="2">
        <f>(Table2[[#This Row],[Close Price]]/Table2[[#This Row],[Day Low]])-1</f>
        <v>2.9451531362059802E-2</v>
      </c>
      <c r="AD582" s="2">
        <f>(Table2[[#This Row],[Day High]]/Table2[[#This Row],[Close Price]])-1</f>
        <v>1.0735495660118666E-2</v>
      </c>
      <c r="AE582" s="2">
        <f>(Table2[[#This Row],[Close Price]]/Table2[[#This Row],[Current Week Low]])-1</f>
        <v>3.5600236546422304E-2</v>
      </c>
      <c r="AF582" s="2">
        <f>(Table2[[#This Row],[Current Week High]]/Table2[[#This Row],[Close Price]])-1</f>
        <v>1.0735495660118666E-2</v>
      </c>
      <c r="AG582" s="2">
        <f>(Table2[[#This Row],[Close Price]]/Table2[[#This Row],[Current Month Low]])-1</f>
        <v>5.7104913678618807E-2</v>
      </c>
      <c r="AH582" s="2">
        <f>(Table2[[#This Row],[Current Month High]]/Table2[[#This Row],[Close Price]])-1</f>
        <v>7.6804476930105059E-2</v>
      </c>
      <c r="AI582">
        <v>29.910918227501099</v>
      </c>
      <c r="AJ582">
        <v>23.1072056239015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-0.02</v>
      </c>
      <c r="AM582" t="s">
        <v>10339</v>
      </c>
      <c r="AN582">
        <v>-1.54</v>
      </c>
      <c r="AO582" t="s">
        <v>10339</v>
      </c>
      <c r="AP582">
        <v>3.1584892270475E-2</v>
      </c>
      <c r="AQ582">
        <f>(Table2[[#This Row],[Sharpe Ratio]]-AVERAGE(Table2[Sharpe Ratio]))/_xlfn.STDEV.P(Table2[Sharpe Ratio])</f>
        <v>-0.38541816273126539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-2.926509676229343</v>
      </c>
      <c r="AS582">
        <f>_xlfn.RANK.AVG(Table2[[#This Row],[1Y Return vs Nifty Z-Score]],Table2[1Y Return vs Nifty Z-Score])</f>
        <v>685</v>
      </c>
      <c r="AT582">
        <f>_xlfn.RANK.AVG(Table2[[#This Row],[6M Return vs Nifty Z-Score]],Table2[6M Return vs Nifty Z-Score])</f>
        <v>488</v>
      </c>
      <c r="AU582">
        <f>_xlfn.RANK.AVG(Table2[[#This Row],[Sharpe Ratio Z-Score]],Table2[Sharpe Ratio Z-Score])</f>
        <v>446</v>
      </c>
      <c r="AV582">
        <f>(Table2[[#This Row],[Rank 1Y]]+Table2[[#This Row],[Rank 6M]]+Table2[[#This Row],[Rank Sharpe]])/3</f>
        <v>539.66666666666663</v>
      </c>
    </row>
    <row r="583" spans="1:48" x14ac:dyDescent="0.3">
      <c r="A583" t="s">
        <v>574</v>
      </c>
      <c r="B583" t="s">
        <v>575</v>
      </c>
      <c r="C583" t="s">
        <v>10295</v>
      </c>
      <c r="D583" t="s">
        <v>550</v>
      </c>
      <c r="E583">
        <v>33552.6147165</v>
      </c>
      <c r="F583">
        <v>4595</v>
      </c>
      <c r="G583">
        <v>-11.569431362737699</v>
      </c>
      <c r="H583">
        <f>(Table2[[#This Row],[1Y Return vs Nifty]]-AVERAGE(Table2[1Y Return vs Nifty]))/_xlfn.STDEV.P(Table2[1Y Return vs Nifty])</f>
        <v>-0.68742747059408782</v>
      </c>
      <c r="I583">
        <v>6.7263735703883896</v>
      </c>
      <c r="J583">
        <f>(Table2[[#This Row],[1M Return vs Nifty]]-AVERAGE(Table2[1M Return vs Nifty]))/_xlfn.STDEV.P(Table2[1M Return vs Nifty])</f>
        <v>0.26820848878816367</v>
      </c>
      <c r="K583">
        <v>-21.568655549225898</v>
      </c>
      <c r="L583">
        <f>(Table2[[#This Row],[6M Return vs Nifty]]-AVERAGE(Table2[6M Return vs Nifty]))/_xlfn.STDEV.P(Table2[6M Return vs Nifty])</f>
        <v>-0.99503268181026494</v>
      </c>
      <c r="M583">
        <v>-1.4248897360020301</v>
      </c>
      <c r="N583">
        <f>(Table2[[#This Row],[1W Return vs Nifty]]-AVERAGE(Table2[1W Return vs Nifty]))/_xlfn.STDEV.P(Table2[1W Return vs Nifty])</f>
        <v>-0.29291047345174975</v>
      </c>
      <c r="O583">
        <v>4427.8</v>
      </c>
      <c r="P583">
        <v>4363.2357141489201</v>
      </c>
      <c r="Q583">
        <v>4294.5137742148499</v>
      </c>
      <c r="R583">
        <v>66.307974867493698</v>
      </c>
      <c r="S583" s="2">
        <f>(Table2[[#This Row],[Close Price]]-Table2[[#This Row],[20D EMA]])/Table2[[#This Row],[20D EMA]]</f>
        <v>3.776141650481047E-2</v>
      </c>
      <c r="T583" s="2">
        <f>(Table2[[#This Row],[Close Price]]-Table2[[#This Row],[50D EMA]])/Table2[[#This Row],[50D EMA]]</f>
        <v>5.3117525853467934E-2</v>
      </c>
      <c r="U583" s="2">
        <f>(Table2[[#This Row],[Close Price]]-Table2[[#This Row],[200D EMA]])/Table2[[#This Row],[200D EMA]]</f>
        <v>6.9969789732502799E-2</v>
      </c>
      <c r="V583">
        <v>0.95510259813780796</v>
      </c>
      <c r="W583">
        <v>4560</v>
      </c>
      <c r="X583">
        <v>4673.6000000000004</v>
      </c>
      <c r="Y583">
        <v>4494.2</v>
      </c>
      <c r="Z583">
        <v>4682.8</v>
      </c>
      <c r="AA583">
        <v>4147.7</v>
      </c>
      <c r="AB583">
        <v>4682.8</v>
      </c>
      <c r="AC583" s="2">
        <f>(Table2[[#This Row],[Close Price]]/Table2[[#This Row],[Day Low]])-1</f>
        <v>7.6754385964912242E-3</v>
      </c>
      <c r="AD583" s="2">
        <f>(Table2[[#This Row],[Day High]]/Table2[[#This Row],[Close Price]])-1</f>
        <v>1.7105549510337381E-2</v>
      </c>
      <c r="AE583" s="2">
        <f>(Table2[[#This Row],[Close Price]]/Table2[[#This Row],[Current Week Low]])-1</f>
        <v>2.2428908370789147E-2</v>
      </c>
      <c r="AF583" s="2">
        <f>(Table2[[#This Row],[Current Week High]]/Table2[[#This Row],[Close Price]])-1</f>
        <v>1.9107725788900964E-2</v>
      </c>
      <c r="AG583" s="2">
        <f>(Table2[[#This Row],[Close Price]]/Table2[[#This Row],[Current Month Low]])-1</f>
        <v>0.10784290088482784</v>
      </c>
      <c r="AH583" s="2">
        <f>(Table2[[#This Row],[Current Month High]]/Table2[[#This Row],[Close Price]])-1</f>
        <v>1.9107725788900964E-2</v>
      </c>
      <c r="AI583">
        <v>14.657236126224101</v>
      </c>
      <c r="AJ583">
        <v>25.522441063184601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0.05</v>
      </c>
      <c r="AM583" t="s">
        <v>10340</v>
      </c>
      <c r="AN583">
        <v>6.58</v>
      </c>
      <c r="AO583" t="s">
        <v>10340</v>
      </c>
      <c r="AP583">
        <v>4.0789401035191998E-2</v>
      </c>
      <c r="AQ583">
        <f>(Table2[[#This Row],[Sharpe Ratio]]-AVERAGE(Table2[Sharpe Ratio]))/_xlfn.STDEV.P(Table2[Sharpe Ratio])</f>
        <v>-0.28003332253206781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-1.9871954596000068</v>
      </c>
      <c r="AS583">
        <f>_xlfn.RANK.AVG(Table2[[#This Row],[1Y Return vs Nifty Z-Score]],Table2[1Y Return vs Nifty Z-Score])</f>
        <v>563</v>
      </c>
      <c r="AT583">
        <f>_xlfn.RANK.AVG(Table2[[#This Row],[6M Return vs Nifty Z-Score]],Table2[6M Return vs Nifty Z-Score])</f>
        <v>644</v>
      </c>
      <c r="AU583">
        <f>_xlfn.RANK.AVG(Table2[[#This Row],[Sharpe Ratio Z-Score]],Table2[Sharpe Ratio Z-Score])</f>
        <v>415</v>
      </c>
      <c r="AV583">
        <f>(Table2[[#This Row],[Rank 1Y]]+Table2[[#This Row],[Rank 6M]]+Table2[[#This Row],[Rank Sharpe]])/3</f>
        <v>540.66666666666663</v>
      </c>
    </row>
    <row r="584" spans="1:48" x14ac:dyDescent="0.3">
      <c r="A584" t="s">
        <v>1647</v>
      </c>
      <c r="B584" t="s">
        <v>1648</v>
      </c>
      <c r="C584" t="s">
        <v>10304</v>
      </c>
      <c r="D584" t="s">
        <v>1146</v>
      </c>
      <c r="E584">
        <v>5270.5752970000003</v>
      </c>
      <c r="F584">
        <v>3118.4</v>
      </c>
      <c r="G584">
        <v>13.1987610561875</v>
      </c>
      <c r="H584">
        <f>(Table2[[#This Row],[1Y Return vs Nifty]]-AVERAGE(Table2[1Y Return vs Nifty]))/_xlfn.STDEV.P(Table2[1Y Return vs Nifty])</f>
        <v>-0.31057420020556742</v>
      </c>
      <c r="I584">
        <v>7.3129945274305097</v>
      </c>
      <c r="J584">
        <f>(Table2[[#This Row],[1M Return vs Nifty]]-AVERAGE(Table2[1M Return vs Nifty]))/_xlfn.STDEV.P(Table2[1M Return vs Nifty])</f>
        <v>0.31894595814014481</v>
      </c>
      <c r="K584">
        <v>-14.2463509897264</v>
      </c>
      <c r="L584">
        <f>(Table2[[#This Row],[6M Return vs Nifty]]-AVERAGE(Table2[6M Return vs Nifty]))/_xlfn.STDEV.P(Table2[6M Return vs Nifty])</f>
        <v>-0.74836937640322732</v>
      </c>
      <c r="M584">
        <v>-2.4117909496232199</v>
      </c>
      <c r="N584">
        <f>(Table2[[#This Row],[1W Return vs Nifty]]-AVERAGE(Table2[1W Return vs Nifty]))/_xlfn.STDEV.P(Table2[1W Return vs Nifty])</f>
        <v>-0.50015552383773432</v>
      </c>
      <c r="O584">
        <v>3120.03</v>
      </c>
      <c r="P584">
        <v>3085.99584382075</v>
      </c>
      <c r="Q584">
        <v>2962.8635265161602</v>
      </c>
      <c r="R584">
        <v>52.956711927736201</v>
      </c>
      <c r="S584" s="2">
        <f>(Table2[[#This Row],[Close Price]]-Table2[[#This Row],[20D EMA]])/Table2[[#This Row],[20D EMA]]</f>
        <v>-5.2243087406214335E-4</v>
      </c>
      <c r="T584" s="2">
        <f>(Table2[[#This Row],[Close Price]]-Table2[[#This Row],[50D EMA]])/Table2[[#This Row],[50D EMA]]</f>
        <v>1.0500388794798483E-2</v>
      </c>
      <c r="U584" s="2">
        <f>(Table2[[#This Row],[Close Price]]-Table2[[#This Row],[200D EMA]])/Table2[[#This Row],[200D EMA]]</f>
        <v>5.249532153332935E-2</v>
      </c>
      <c r="V584">
        <v>0.50592597902942704</v>
      </c>
      <c r="W584">
        <v>3102.35</v>
      </c>
      <c r="X584">
        <v>3180</v>
      </c>
      <c r="Y584">
        <v>3080.05</v>
      </c>
      <c r="Z584">
        <v>3180</v>
      </c>
      <c r="AA584">
        <v>2955.55</v>
      </c>
      <c r="AB584">
        <v>3456</v>
      </c>
      <c r="AC584" s="2">
        <f>(Table2[[#This Row],[Close Price]]/Table2[[#This Row],[Day Low]])-1</f>
        <v>5.1734975099522185E-3</v>
      </c>
      <c r="AD584" s="2">
        <f>(Table2[[#This Row],[Day High]]/Table2[[#This Row],[Close Price]])-1</f>
        <v>1.9753719856336449E-2</v>
      </c>
      <c r="AE584" s="2">
        <f>(Table2[[#This Row],[Close Price]]/Table2[[#This Row],[Current Week Low]])-1</f>
        <v>1.2451096573107501E-2</v>
      </c>
      <c r="AF584" s="2">
        <f>(Table2[[#This Row],[Current Week High]]/Table2[[#This Row],[Close Price]])-1</f>
        <v>1.9753719856336449E-2</v>
      </c>
      <c r="AG584" s="2">
        <f>(Table2[[#This Row],[Close Price]]/Table2[[#This Row],[Current Month Low]])-1</f>
        <v>5.5099727631066964E-2</v>
      </c>
      <c r="AH584" s="2">
        <f>(Table2[[#This Row],[Current Month High]]/Table2[[#This Row],[Close Price]])-1</f>
        <v>0.10826064648537703</v>
      </c>
      <c r="AI584">
        <v>18.650590046177498</v>
      </c>
      <c r="AJ584">
        <v>41.7454545454545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</v>
      </c>
      <c r="AM584">
        <v>0</v>
      </c>
      <c r="AN584">
        <v>-0.98</v>
      </c>
      <c r="AO584" t="s">
        <v>10339</v>
      </c>
      <c r="AP584">
        <v>-5.0599289796868001E-2</v>
      </c>
      <c r="AQ584">
        <f>(Table2[[#This Row],[Sharpe Ratio]]-AVERAGE(Table2[Sharpe Ratio]))/_xlfn.STDEV.P(Table2[Sharpe Ratio])</f>
        <v>-1.3263664648577389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-2.566519607164123</v>
      </c>
      <c r="AS584">
        <f>_xlfn.RANK.AVG(Table2[[#This Row],[1Y Return vs Nifty Z-Score]],Table2[1Y Return vs Nifty Z-Score])</f>
        <v>388</v>
      </c>
      <c r="AT584">
        <f>_xlfn.RANK.AVG(Table2[[#This Row],[6M Return vs Nifty Z-Score]],Table2[6M Return vs Nifty Z-Score])</f>
        <v>571</v>
      </c>
      <c r="AU584">
        <f>_xlfn.RANK.AVG(Table2[[#This Row],[Sharpe Ratio Z-Score]],Table2[Sharpe Ratio Z-Score])</f>
        <v>663</v>
      </c>
      <c r="AV584">
        <f>(Table2[[#This Row],[Rank 1Y]]+Table2[[#This Row],[Rank 6M]]+Table2[[#This Row],[Rank Sharpe]])/3</f>
        <v>540.66666666666663</v>
      </c>
    </row>
    <row r="585" spans="1:48" x14ac:dyDescent="0.3">
      <c r="A585" t="s">
        <v>1492</v>
      </c>
      <c r="B585" t="s">
        <v>1493</v>
      </c>
      <c r="C585" t="s">
        <v>10305</v>
      </c>
      <c r="D585" t="s">
        <v>1494</v>
      </c>
      <c r="E585">
        <v>6692.0200606750004</v>
      </c>
      <c r="F585">
        <v>512.45000000000005</v>
      </c>
      <c r="G585">
        <v>-13.693761378140501</v>
      </c>
      <c r="H585">
        <f>(Table2[[#This Row],[1Y Return vs Nifty]]-AVERAGE(Table2[1Y Return vs Nifty]))/_xlfn.STDEV.P(Table2[1Y Return vs Nifty])</f>
        <v>-0.71974959972440489</v>
      </c>
      <c r="I585">
        <v>8.1105686226039992</v>
      </c>
      <c r="J585">
        <f>(Table2[[#This Row],[1M Return vs Nifty]]-AVERAGE(Table2[1M Return vs Nifty]))/_xlfn.STDEV.P(Table2[1M Return vs Nifty])</f>
        <v>0.38792898836436746</v>
      </c>
      <c r="K585">
        <v>-20.8263621500695</v>
      </c>
      <c r="L585">
        <f>(Table2[[#This Row],[6M Return vs Nifty]]-AVERAGE(Table2[6M Return vs Nifty]))/_xlfn.STDEV.P(Table2[6M Return vs Nifty])</f>
        <v>-0.9700273652559015</v>
      </c>
      <c r="M585">
        <v>-3.3899126507314303E-2</v>
      </c>
      <c r="N585">
        <f>(Table2[[#This Row],[1W Return vs Nifty]]-AVERAGE(Table2[1W Return vs Nifty]))/_xlfn.STDEV.P(Table2[1W Return vs Nifty])</f>
        <v>-8.0837146587164779E-4</v>
      </c>
      <c r="O585">
        <v>513.63</v>
      </c>
      <c r="P585">
        <v>512.59843328933903</v>
      </c>
      <c r="Q585">
        <v>504.11510248225801</v>
      </c>
      <c r="R585">
        <v>50.145525439735998</v>
      </c>
      <c r="S585" s="2">
        <f>(Table2[[#This Row],[Close Price]]-Table2[[#This Row],[20D EMA]])/Table2[[#This Row],[20D EMA]]</f>
        <v>-2.2973735957789653E-3</v>
      </c>
      <c r="T585" s="2">
        <f>(Table2[[#This Row],[Close Price]]-Table2[[#This Row],[50D EMA]])/Table2[[#This Row],[50D EMA]]</f>
        <v>-2.8957031410823281E-4</v>
      </c>
      <c r="U585" s="2">
        <f>(Table2[[#This Row],[Close Price]]-Table2[[#This Row],[200D EMA]])/Table2[[#This Row],[200D EMA]]</f>
        <v>1.6533719138151343E-2</v>
      </c>
      <c r="V585">
        <v>0.58056989226260602</v>
      </c>
      <c r="W585">
        <v>510.6</v>
      </c>
      <c r="X585">
        <v>517.95000000000005</v>
      </c>
      <c r="Y585">
        <v>508</v>
      </c>
      <c r="Z585">
        <v>519.29999999999995</v>
      </c>
      <c r="AA585">
        <v>486.05</v>
      </c>
      <c r="AB585">
        <v>563</v>
      </c>
      <c r="AC585" s="2">
        <f>(Table2[[#This Row],[Close Price]]/Table2[[#This Row],[Day Low]])-1</f>
        <v>3.6231884057971175E-3</v>
      </c>
      <c r="AD585" s="2">
        <f>(Table2[[#This Row],[Day High]]/Table2[[#This Row],[Close Price]])-1</f>
        <v>1.0732754415064827E-2</v>
      </c>
      <c r="AE585" s="2">
        <f>(Table2[[#This Row],[Close Price]]/Table2[[#This Row],[Current Week Low]])-1</f>
        <v>8.7598425196850904E-3</v>
      </c>
      <c r="AF585" s="2">
        <f>(Table2[[#This Row],[Current Week High]]/Table2[[#This Row],[Close Price]])-1</f>
        <v>1.3367157771489779E-2</v>
      </c>
      <c r="AG585" s="2">
        <f>(Table2[[#This Row],[Close Price]]/Table2[[#This Row],[Current Month Low]])-1</f>
        <v>5.4315399650241902E-2</v>
      </c>
      <c r="AH585" s="2">
        <f>(Table2[[#This Row],[Current Month High]]/Table2[[#This Row],[Close Price]])-1</f>
        <v>9.8643770123914454E-2</v>
      </c>
      <c r="AI585">
        <v>30.617621231339601</v>
      </c>
      <c r="AJ585">
        <v>31.0446234496867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0.02</v>
      </c>
      <c r="AM585" t="s">
        <v>10340</v>
      </c>
      <c r="AN585">
        <v>-7.08</v>
      </c>
      <c r="AO585" t="s">
        <v>10339</v>
      </c>
      <c r="AP585">
        <v>4.5505623883132999E-2</v>
      </c>
      <c r="AQ585">
        <f>(Table2[[#This Row],[Sharpe Ratio]]-AVERAGE(Table2[Sharpe Ratio]))/_xlfn.STDEV.P(Table2[Sharpe Ratio])</f>
        <v>-0.22603604751406217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-1.5286923955958727</v>
      </c>
      <c r="AS585">
        <f>_xlfn.RANK.AVG(Table2[[#This Row],[1Y Return vs Nifty Z-Score]],Table2[1Y Return vs Nifty Z-Score])</f>
        <v>584</v>
      </c>
      <c r="AT585">
        <f>_xlfn.RANK.AVG(Table2[[#This Row],[6M Return vs Nifty Z-Score]],Table2[6M Return vs Nifty Z-Score])</f>
        <v>637</v>
      </c>
      <c r="AU585">
        <f>_xlfn.RANK.AVG(Table2[[#This Row],[Sharpe Ratio Z-Score]],Table2[Sharpe Ratio Z-Score])</f>
        <v>403</v>
      </c>
      <c r="AV585">
        <f>(Table2[[#This Row],[Rank 1Y]]+Table2[[#This Row],[Rank 6M]]+Table2[[#This Row],[Rank Sharpe]])/3</f>
        <v>541.33333333333337</v>
      </c>
    </row>
    <row r="586" spans="1:48" x14ac:dyDescent="0.3">
      <c r="A586" t="s">
        <v>515</v>
      </c>
      <c r="B586" t="s">
        <v>516</v>
      </c>
      <c r="C586" t="s">
        <v>10293</v>
      </c>
      <c r="D586" t="s">
        <v>173</v>
      </c>
      <c r="E586">
        <v>40477.339350000002</v>
      </c>
      <c r="F586">
        <v>596.9</v>
      </c>
      <c r="G586">
        <v>3.52092416564517</v>
      </c>
      <c r="H586">
        <f>(Table2[[#This Row],[1Y Return vs Nifty]]-AVERAGE(Table2[1Y Return vs Nifty]))/_xlfn.STDEV.P(Table2[1Y Return vs Nifty])</f>
        <v>-0.45782452920821215</v>
      </c>
      <c r="I586">
        <v>-5.1554114770591699</v>
      </c>
      <c r="J586">
        <f>(Table2[[#This Row],[1M Return vs Nifty]]-AVERAGE(Table2[1M Return vs Nifty]))/_xlfn.STDEV.P(Table2[1M Return vs Nifty])</f>
        <v>-0.75945971408583024</v>
      </c>
      <c r="K586">
        <v>-6.7675095085723704</v>
      </c>
      <c r="L586">
        <f>(Table2[[#This Row],[6M Return vs Nifty]]-AVERAGE(Table2[6M Return vs Nifty]))/_xlfn.STDEV.P(Table2[6M Return vs Nifty])</f>
        <v>-0.49643287944839254</v>
      </c>
      <c r="M586">
        <v>-4.6518006958621001</v>
      </c>
      <c r="N586">
        <f>(Table2[[#This Row],[1W Return vs Nifty]]-AVERAGE(Table2[1W Return vs Nifty]))/_xlfn.STDEV.P(Table2[1W Return vs Nifty])</f>
        <v>-0.97054802748153135</v>
      </c>
      <c r="O586">
        <v>618.58000000000004</v>
      </c>
      <c r="P586">
        <v>617.53589282383302</v>
      </c>
      <c r="Q586">
        <v>562.83541389214201</v>
      </c>
      <c r="R586">
        <v>27.204054639785799</v>
      </c>
      <c r="S586" s="2">
        <f>(Table2[[#This Row],[Close Price]]-Table2[[#This Row],[20D EMA]])/Table2[[#This Row],[20D EMA]]</f>
        <v>-3.5048013191503219E-2</v>
      </c>
      <c r="T586" s="2">
        <f>(Table2[[#This Row],[Close Price]]-Table2[[#This Row],[50D EMA]])/Table2[[#This Row],[50D EMA]]</f>
        <v>-3.3416507548201628E-2</v>
      </c>
      <c r="U586" s="2">
        <f>(Table2[[#This Row],[Close Price]]-Table2[[#This Row],[200D EMA]])/Table2[[#This Row],[200D EMA]]</f>
        <v>6.0523174745336604E-2</v>
      </c>
      <c r="V586">
        <v>0.83853049712362304</v>
      </c>
      <c r="W586">
        <v>584.4</v>
      </c>
      <c r="X586">
        <v>602</v>
      </c>
      <c r="Y586">
        <v>584</v>
      </c>
      <c r="Z586">
        <v>605.85</v>
      </c>
      <c r="AA586">
        <v>584</v>
      </c>
      <c r="AB586">
        <v>682.75</v>
      </c>
      <c r="AC586" s="2">
        <f>(Table2[[#This Row],[Close Price]]/Table2[[#This Row],[Day Low]])-1</f>
        <v>2.1389459274469447E-2</v>
      </c>
      <c r="AD586" s="2">
        <f>(Table2[[#This Row],[Day High]]/Table2[[#This Row],[Close Price]])-1</f>
        <v>8.5441447478640242E-3</v>
      </c>
      <c r="AE586" s="2">
        <f>(Table2[[#This Row],[Close Price]]/Table2[[#This Row],[Current Week Low]])-1</f>
        <v>2.2089041095890272E-2</v>
      </c>
      <c r="AF586" s="2">
        <f>(Table2[[#This Row],[Current Week High]]/Table2[[#This Row],[Close Price]])-1</f>
        <v>1.4994136371251576E-2</v>
      </c>
      <c r="AG586" s="2">
        <f>(Table2[[#This Row],[Close Price]]/Table2[[#This Row],[Current Month Low]])-1</f>
        <v>2.2089041095890272E-2</v>
      </c>
      <c r="AH586" s="2">
        <f>(Table2[[#This Row],[Current Month High]]/Table2[[#This Row],[Close Price]])-1</f>
        <v>0.14382643658904337</v>
      </c>
      <c r="AI586">
        <v>15.144915396213699</v>
      </c>
      <c r="AJ586">
        <v>50.333711119506297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</v>
      </c>
      <c r="AM586" t="s">
        <v>10341</v>
      </c>
      <c r="AN586">
        <v>-9.1300000000000008</v>
      </c>
      <c r="AO586" t="s">
        <v>10339</v>
      </c>
      <c r="AP586">
        <v>-7.1910180986314007E-2</v>
      </c>
      <c r="AQ586">
        <f>(Table2[[#This Row],[Sharpe Ratio]]-AVERAGE(Table2[Sharpe Ratio]))/_xlfn.STDEV.P(Table2[Sharpe Ratio])</f>
        <v>-1.5703604595303384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-4.2546256097543047</v>
      </c>
      <c r="AS586">
        <f>_xlfn.RANK.AVG(Table2[[#This Row],[1Y Return vs Nifty Z-Score]],Table2[1Y Return vs Nifty Z-Score])</f>
        <v>454</v>
      </c>
      <c r="AT586">
        <f>_xlfn.RANK.AVG(Table2[[#This Row],[6M Return vs Nifty Z-Score]],Table2[6M Return vs Nifty Z-Score])</f>
        <v>481</v>
      </c>
      <c r="AU586">
        <f>_xlfn.RANK.AVG(Table2[[#This Row],[Sharpe Ratio Z-Score]],Table2[Sharpe Ratio Z-Score])</f>
        <v>692</v>
      </c>
      <c r="AV586">
        <f>(Table2[[#This Row],[Rank 1Y]]+Table2[[#This Row],[Rank 6M]]+Table2[[#This Row],[Rank Sharpe]])/3</f>
        <v>542.33333333333337</v>
      </c>
    </row>
    <row r="587" spans="1:48" x14ac:dyDescent="0.3">
      <c r="A587" t="s">
        <v>562</v>
      </c>
      <c r="B587" t="s">
        <v>563</v>
      </c>
      <c r="C587" t="s">
        <v>10295</v>
      </c>
      <c r="D587" t="s">
        <v>37</v>
      </c>
      <c r="E587">
        <v>35146.488278639998</v>
      </c>
      <c r="F587">
        <v>1047.25</v>
      </c>
      <c r="G587">
        <v>-7.8117451690001403</v>
      </c>
      <c r="H587">
        <f>(Table2[[#This Row],[1Y Return vs Nifty]]-AVERAGE(Table2[1Y Return vs Nifty]))/_xlfn.STDEV.P(Table2[1Y Return vs Nifty])</f>
        <v>-0.6302534827934374</v>
      </c>
      <c r="I587">
        <v>-0.173762307069105</v>
      </c>
      <c r="J587">
        <f>(Table2[[#This Row],[1M Return vs Nifty]]-AVERAGE(Table2[1M Return vs Nifty]))/_xlfn.STDEV.P(Table2[1M Return vs Nifty])</f>
        <v>-0.32859158867969201</v>
      </c>
      <c r="K587">
        <v>-2.4324940754957698</v>
      </c>
      <c r="L587">
        <f>(Table2[[#This Row],[6M Return vs Nifty]]-AVERAGE(Table2[6M Return vs Nifty]))/_xlfn.STDEV.P(Table2[6M Return vs Nifty])</f>
        <v>-0.35040109027267924</v>
      </c>
      <c r="M587">
        <v>-3.5574214170756302</v>
      </c>
      <c r="N587">
        <f>(Table2[[#This Row],[1W Return vs Nifty]]-AVERAGE(Table2[1W Return vs Nifty]))/_xlfn.STDEV.P(Table2[1W Return vs Nifty])</f>
        <v>-0.74073304129737638</v>
      </c>
      <c r="O587">
        <v>1051.08</v>
      </c>
      <c r="P587">
        <v>1034.7235847606901</v>
      </c>
      <c r="Q587">
        <v>973.44812333214702</v>
      </c>
      <c r="R587">
        <v>37.956991129257901</v>
      </c>
      <c r="S587" s="2">
        <f>(Table2[[#This Row],[Close Price]]-Table2[[#This Row],[20D EMA]])/Table2[[#This Row],[20D EMA]]</f>
        <v>-3.6438710659511429E-3</v>
      </c>
      <c r="T587" s="2">
        <f>(Table2[[#This Row],[Close Price]]-Table2[[#This Row],[50D EMA]])/Table2[[#This Row],[50D EMA]]</f>
        <v>1.2106049793198658E-2</v>
      </c>
      <c r="U587" s="2">
        <f>(Table2[[#This Row],[Close Price]]-Table2[[#This Row],[200D EMA]])/Table2[[#This Row],[200D EMA]]</f>
        <v>7.5814904666133179E-2</v>
      </c>
      <c r="V587">
        <v>1.20863821029386</v>
      </c>
      <c r="W587">
        <v>1015.4</v>
      </c>
      <c r="X587">
        <v>1050</v>
      </c>
      <c r="Y587">
        <v>989.1</v>
      </c>
      <c r="Z587">
        <v>1050</v>
      </c>
      <c r="AA587">
        <v>985.05</v>
      </c>
      <c r="AB587">
        <v>1131.95</v>
      </c>
      <c r="AC587" s="2">
        <f>(Table2[[#This Row],[Close Price]]/Table2[[#This Row],[Day Low]])-1</f>
        <v>3.1366948985621423E-2</v>
      </c>
      <c r="AD587" s="2">
        <f>(Table2[[#This Row],[Day High]]/Table2[[#This Row],[Close Price]])-1</f>
        <v>2.625925041776167E-3</v>
      </c>
      <c r="AE587" s="2">
        <f>(Table2[[#This Row],[Close Price]]/Table2[[#This Row],[Current Week Low]])-1</f>
        <v>5.8790819937316829E-2</v>
      </c>
      <c r="AF587" s="2">
        <f>(Table2[[#This Row],[Current Week High]]/Table2[[#This Row],[Close Price]])-1</f>
        <v>2.625925041776167E-3</v>
      </c>
      <c r="AG587" s="2">
        <f>(Table2[[#This Row],[Close Price]]/Table2[[#This Row],[Current Month Low]])-1</f>
        <v>6.3144002842495439E-2</v>
      </c>
      <c r="AH587" s="2">
        <f>(Table2[[#This Row],[Current Month High]]/Table2[[#This Row],[Close Price]])-1</f>
        <v>8.0878491286703325E-2</v>
      </c>
      <c r="AI587">
        <v>8.1403676295058496</v>
      </c>
      <c r="AJ587">
        <v>22.5929177641205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7.0000000000000007E-2</v>
      </c>
      <c r="AM587" t="s">
        <v>10340</v>
      </c>
      <c r="AN587">
        <v>-5.23</v>
      </c>
      <c r="AO587" t="s">
        <v>10339</v>
      </c>
      <c r="AP587">
        <v>-4.6298149673737E-2</v>
      </c>
      <c r="AQ587">
        <f>(Table2[[#This Row],[Sharpe Ratio]]-AVERAGE(Table2[Sharpe Ratio]))/_xlfn.STDEV.P(Table2[Sharpe Ratio])</f>
        <v>-1.2771215810581791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-3.327100784101364</v>
      </c>
      <c r="AS587">
        <f>_xlfn.RANK.AVG(Table2[[#This Row],[1Y Return vs Nifty Z-Score]],Table2[1Y Return vs Nifty Z-Score])</f>
        <v>537</v>
      </c>
      <c r="AT587">
        <f>_xlfn.RANK.AVG(Table2[[#This Row],[6M Return vs Nifty Z-Score]],Table2[6M Return vs Nifty Z-Score])</f>
        <v>431</v>
      </c>
      <c r="AU587">
        <f>_xlfn.RANK.AVG(Table2[[#This Row],[Sharpe Ratio Z-Score]],Table2[Sharpe Ratio Z-Score])</f>
        <v>660</v>
      </c>
      <c r="AV587">
        <f>(Table2[[#This Row],[Rank 1Y]]+Table2[[#This Row],[Rank 6M]]+Table2[[#This Row],[Rank Sharpe]])/3</f>
        <v>542.66666666666663</v>
      </c>
    </row>
    <row r="588" spans="1:48" x14ac:dyDescent="0.3">
      <c r="A588" t="s">
        <v>613</v>
      </c>
      <c r="B588" t="s">
        <v>614</v>
      </c>
      <c r="C588" t="s">
        <v>10295</v>
      </c>
      <c r="D588" t="s">
        <v>54</v>
      </c>
      <c r="E588">
        <v>30866.094106575001</v>
      </c>
      <c r="F588">
        <v>399.95</v>
      </c>
      <c r="G588">
        <v>-32.587993755637598</v>
      </c>
      <c r="H588">
        <f>(Table2[[#This Row],[1Y Return vs Nifty]]-AVERAGE(Table2[1Y Return vs Nifty]))/_xlfn.STDEV.P(Table2[1Y Return vs Nifty])</f>
        <v>-1.0072293294724604</v>
      </c>
      <c r="I588">
        <v>-2.8773448546814602</v>
      </c>
      <c r="J588">
        <f>(Table2[[#This Row],[1M Return vs Nifty]]-AVERAGE(Table2[1M Return vs Nifty]))/_xlfn.STDEV.P(Table2[1M Return vs Nifty])</f>
        <v>-0.56242731344085783</v>
      </c>
      <c r="K588">
        <v>-25.204175924827201</v>
      </c>
      <c r="L588">
        <f>(Table2[[#This Row],[6M Return vs Nifty]]-AVERAGE(Table2[6M Return vs Nifty]))/_xlfn.STDEV.P(Table2[6M Return vs Nifty])</f>
        <v>-1.1175008836494067</v>
      </c>
      <c r="M588">
        <v>9.2861051031411002</v>
      </c>
      <c r="N588">
        <f>(Table2[[#This Row],[1W Return vs Nifty]]-AVERAGE(Table2[1W Return vs Nifty]))/_xlfn.STDEV.P(Table2[1W Return vs Nifty])</f>
        <v>1.9563528109424693</v>
      </c>
      <c r="O588">
        <v>375.9</v>
      </c>
      <c r="P588">
        <v>395.81546567488698</v>
      </c>
      <c r="Q588">
        <v>419.754007004046</v>
      </c>
      <c r="R588">
        <v>72.828951067047896</v>
      </c>
      <c r="S588" s="2">
        <f>(Table2[[#This Row],[Close Price]]-Table2[[#This Row],[20D EMA]])/Table2[[#This Row],[20D EMA]]</f>
        <v>6.3979781856876861E-2</v>
      </c>
      <c r="T588" s="2">
        <f>(Table2[[#This Row],[Close Price]]-Table2[[#This Row],[50D EMA]])/Table2[[#This Row],[50D EMA]]</f>
        <v>1.0445610855713791E-2</v>
      </c>
      <c r="U588" s="2">
        <f>(Table2[[#This Row],[Close Price]]-Table2[[#This Row],[200D EMA]])/Table2[[#This Row],[200D EMA]]</f>
        <v>-4.7180030859967761E-2</v>
      </c>
      <c r="V588">
        <v>1.1679520177156899</v>
      </c>
      <c r="W588">
        <v>395</v>
      </c>
      <c r="X588">
        <v>408</v>
      </c>
      <c r="Y588">
        <v>361.6</v>
      </c>
      <c r="Z588">
        <v>408</v>
      </c>
      <c r="AA588">
        <v>341</v>
      </c>
      <c r="AB588">
        <v>408</v>
      </c>
      <c r="AC588" s="2">
        <f>(Table2[[#This Row],[Close Price]]/Table2[[#This Row],[Day Low]])-1</f>
        <v>1.2531645569620276E-2</v>
      </c>
      <c r="AD588" s="2">
        <f>(Table2[[#This Row],[Day High]]/Table2[[#This Row],[Close Price]])-1</f>
        <v>2.0127515939492469E-2</v>
      </c>
      <c r="AE588" s="2">
        <f>(Table2[[#This Row],[Close Price]]/Table2[[#This Row],[Current Week Low]])-1</f>
        <v>0.10605641592920345</v>
      </c>
      <c r="AF588" s="2">
        <f>(Table2[[#This Row],[Current Week High]]/Table2[[#This Row],[Close Price]])-1</f>
        <v>2.0127515939492469E-2</v>
      </c>
      <c r="AG588" s="2">
        <f>(Table2[[#This Row],[Close Price]]/Table2[[#This Row],[Current Month Low]])-1</f>
        <v>0.17287390029325511</v>
      </c>
      <c r="AH588" s="2">
        <f>(Table2[[#This Row],[Current Month High]]/Table2[[#This Row],[Close Price]])-1</f>
        <v>2.0127515939492469E-2</v>
      </c>
      <c r="AI588">
        <v>29.941242655331902</v>
      </c>
      <c r="AJ588">
        <v>18.926553672316299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-0.16</v>
      </c>
      <c r="AM588" t="s">
        <v>10339</v>
      </c>
      <c r="AN588">
        <v>10.33</v>
      </c>
      <c r="AO588" t="s">
        <v>10340</v>
      </c>
      <c r="AP588">
        <v>8.1961031171173995E-2</v>
      </c>
      <c r="AQ588">
        <f>(Table2[[#This Row],[Sharpe Ratio]]-AVERAGE(Table2[Sharpe Ratio]))/_xlfn.STDEV.P(Table2[Sharpe Ratio])</f>
        <v>0.19135149261991535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669</v>
      </c>
      <c r="AT588">
        <f>_xlfn.RANK.AVG(Table2[[#This Row],[6M Return vs Nifty Z-Score]],Table2[6M Return vs Nifty Z-Score])</f>
        <v>676</v>
      </c>
      <c r="AU588">
        <f>_xlfn.RANK.AVG(Table2[[#This Row],[Sharpe Ratio Z-Score]],Table2[Sharpe Ratio Z-Score])</f>
        <v>288</v>
      </c>
      <c r="AV588">
        <f>(Table2[[#This Row],[Rank 1Y]]+Table2[[#This Row],[Rank 6M]]+Table2[[#This Row],[Rank Sharpe]])/3</f>
        <v>544.33333333333337</v>
      </c>
    </row>
    <row r="589" spans="1:48" x14ac:dyDescent="0.3">
      <c r="A589" t="s">
        <v>1921</v>
      </c>
      <c r="B589" t="s">
        <v>1922</v>
      </c>
      <c r="C589" t="s">
        <v>10311</v>
      </c>
      <c r="D589" t="s">
        <v>1581</v>
      </c>
      <c r="E589">
        <v>3591.3604615559998</v>
      </c>
      <c r="F589">
        <v>157.22</v>
      </c>
      <c r="G589">
        <v>-25.8641684817919</v>
      </c>
      <c r="H589">
        <f>(Table2[[#This Row],[1Y Return vs Nifty]]-AVERAGE(Table2[1Y Return vs Nifty]))/_xlfn.STDEV.P(Table2[1Y Return vs Nifty])</f>
        <v>-0.90492491011428344</v>
      </c>
      <c r="I589">
        <v>3.8721777553213701</v>
      </c>
      <c r="J589">
        <f>(Table2[[#This Row],[1M Return vs Nifty]]-AVERAGE(Table2[1M Return vs Nifty]))/_xlfn.STDEV.P(Table2[1M Return vs Nifty])</f>
        <v>2.134606262851018E-2</v>
      </c>
      <c r="K589">
        <v>-14.1709607466421</v>
      </c>
      <c r="L589">
        <f>(Table2[[#This Row],[6M Return vs Nifty]]-AVERAGE(Table2[6M Return vs Nifty]))/_xlfn.STDEV.P(Table2[6M Return vs Nifty])</f>
        <v>-0.74582973790505958</v>
      </c>
      <c r="M589">
        <v>-1.75390302576625</v>
      </c>
      <c r="N589">
        <f>(Table2[[#This Row],[1W Return vs Nifty]]-AVERAGE(Table2[1W Return vs Nifty]))/_xlfn.STDEV.P(Table2[1W Return vs Nifty])</f>
        <v>-0.36200186261384359</v>
      </c>
      <c r="O589">
        <v>159.63</v>
      </c>
      <c r="P589">
        <v>157.19913772918699</v>
      </c>
      <c r="Q589">
        <v>150.26168641885801</v>
      </c>
      <c r="R589">
        <v>47.377748399675298</v>
      </c>
      <c r="S589" s="2">
        <f>(Table2[[#This Row],[Close Price]]-Table2[[#This Row],[20D EMA]])/Table2[[#This Row],[20D EMA]]</f>
        <v>-1.5097412767023722E-2</v>
      </c>
      <c r="T589" s="2">
        <f>(Table2[[#This Row],[Close Price]]-Table2[[#This Row],[50D EMA]])/Table2[[#This Row],[50D EMA]]</f>
        <v>1.327123743449052E-4</v>
      </c>
      <c r="U589" s="2">
        <f>(Table2[[#This Row],[Close Price]]-Table2[[#This Row],[200D EMA]])/Table2[[#This Row],[200D EMA]]</f>
        <v>4.6307969429715636E-2</v>
      </c>
      <c r="V589">
        <v>2.18959004270656</v>
      </c>
      <c r="W589">
        <v>156.15</v>
      </c>
      <c r="X589">
        <v>161.5</v>
      </c>
      <c r="Y589">
        <v>154.57</v>
      </c>
      <c r="Z589">
        <v>161.5</v>
      </c>
      <c r="AA589">
        <v>152.65</v>
      </c>
      <c r="AB589">
        <v>179.09</v>
      </c>
      <c r="AC589" s="2">
        <f>(Table2[[#This Row],[Close Price]]/Table2[[#This Row],[Day Low]])-1</f>
        <v>6.8523855267370593E-3</v>
      </c>
      <c r="AD589" s="2">
        <f>(Table2[[#This Row],[Day High]]/Table2[[#This Row],[Close Price]])-1</f>
        <v>2.722299961836927E-2</v>
      </c>
      <c r="AE589" s="2">
        <f>(Table2[[#This Row],[Close Price]]/Table2[[#This Row],[Current Week Low]])-1</f>
        <v>1.7144335899592411E-2</v>
      </c>
      <c r="AF589" s="2">
        <f>(Table2[[#This Row],[Current Week High]]/Table2[[#This Row],[Close Price]])-1</f>
        <v>2.722299961836927E-2</v>
      </c>
      <c r="AG589" s="2">
        <f>(Table2[[#This Row],[Close Price]]/Table2[[#This Row],[Current Month Low]])-1</f>
        <v>2.993776613167376E-2</v>
      </c>
      <c r="AH589" s="2">
        <f>(Table2[[#This Row],[Current Month High]]/Table2[[#This Row],[Close Price]])-1</f>
        <v>0.13910443963872288</v>
      </c>
      <c r="AI589">
        <v>13.910443963872201</v>
      </c>
      <c r="AJ589">
        <v>21.875968992248001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-0.06</v>
      </c>
      <c r="AM589" t="s">
        <v>10339</v>
      </c>
      <c r="AN589">
        <v>-5.64</v>
      </c>
      <c r="AO589" t="s">
        <v>10339</v>
      </c>
      <c r="AP589">
        <v>3.4887991851375998E-2</v>
      </c>
      <c r="AQ589">
        <f>(Table2[[#This Row],[Sharpe Ratio]]-AVERAGE(Table2[Sharpe Ratio]))/_xlfn.STDEV.P(Table2[Sharpe Ratio])</f>
        <v>-0.34760010742888764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-2.3390105554335641</v>
      </c>
      <c r="AS589">
        <f>_xlfn.RANK.AVG(Table2[[#This Row],[1Y Return vs Nifty Z-Score]],Table2[1Y Return vs Nifty Z-Score])</f>
        <v>638</v>
      </c>
      <c r="AT589">
        <f>_xlfn.RANK.AVG(Table2[[#This Row],[6M Return vs Nifty Z-Score]],Table2[6M Return vs Nifty Z-Score])</f>
        <v>569</v>
      </c>
      <c r="AU589">
        <f>_xlfn.RANK.AVG(Table2[[#This Row],[Sharpe Ratio Z-Score]],Table2[Sharpe Ratio Z-Score])</f>
        <v>434</v>
      </c>
      <c r="AV589">
        <f>(Table2[[#This Row],[Rank 1Y]]+Table2[[#This Row],[Rank 6M]]+Table2[[#This Row],[Rank Sharpe]])/3</f>
        <v>547</v>
      </c>
    </row>
    <row r="590" spans="1:48" x14ac:dyDescent="0.3">
      <c r="A590" t="s">
        <v>2069</v>
      </c>
      <c r="B590" t="s">
        <v>2070</v>
      </c>
      <c r="C590" t="s">
        <v>10295</v>
      </c>
      <c r="D590" t="s">
        <v>550</v>
      </c>
      <c r="E590">
        <v>2966.5033986049998</v>
      </c>
      <c r="F590">
        <v>995.35</v>
      </c>
      <c r="G590">
        <v>-2.21446851606076</v>
      </c>
      <c r="H590">
        <f>(Table2[[#This Row],[1Y Return vs Nifty]]-AVERAGE(Table2[1Y Return vs Nifty]))/_xlfn.STDEV.P(Table2[1Y Return vs Nifty])</f>
        <v>-0.54508973825155582</v>
      </c>
      <c r="I590">
        <v>-1.9338272987478999</v>
      </c>
      <c r="J590">
        <f>(Table2[[#This Row],[1M Return vs Nifty]]-AVERAGE(Table2[1M Return vs Nifty]))/_xlfn.STDEV.P(Table2[1M Return vs Nifty])</f>
        <v>-0.48082147835679367</v>
      </c>
      <c r="K590">
        <v>-26.215292495696001</v>
      </c>
      <c r="L590">
        <f>(Table2[[#This Row],[6M Return vs Nifty]]-AVERAGE(Table2[6M Return vs Nifty]))/_xlfn.STDEV.P(Table2[6M Return vs Nifty])</f>
        <v>-1.1515619300721158</v>
      </c>
      <c r="M590">
        <v>-0.92432867787617901</v>
      </c>
      <c r="N590">
        <f>(Table2[[#This Row],[1W Return vs Nifty]]-AVERAGE(Table2[1W Return vs Nifty]))/_xlfn.STDEV.P(Table2[1W Return vs Nifty])</f>
        <v>-0.18779478377505979</v>
      </c>
      <c r="O590">
        <v>991.93</v>
      </c>
      <c r="P590">
        <v>1023.0578439582</v>
      </c>
      <c r="Q590">
        <v>1009.23378597061</v>
      </c>
      <c r="R590">
        <v>56.383851525954398</v>
      </c>
      <c r="S590" s="2">
        <f>(Table2[[#This Row],[Close Price]]-Table2[[#This Row],[20D EMA]])/Table2[[#This Row],[20D EMA]]</f>
        <v>3.4478239391893309E-3</v>
      </c>
      <c r="T590" s="2">
        <f>(Table2[[#This Row],[Close Price]]-Table2[[#This Row],[50D EMA]])/Table2[[#This Row],[50D EMA]]</f>
        <v>-2.7083360067890815E-2</v>
      </c>
      <c r="U590" s="2">
        <f>(Table2[[#This Row],[Close Price]]-Table2[[#This Row],[200D EMA]])/Table2[[#This Row],[200D EMA]]</f>
        <v>-1.3756759002333198E-2</v>
      </c>
      <c r="V590">
        <v>1.1562443307572201</v>
      </c>
      <c r="W590">
        <v>982.15</v>
      </c>
      <c r="X590">
        <v>1003.55</v>
      </c>
      <c r="Y590">
        <v>970</v>
      </c>
      <c r="Z590">
        <v>1017</v>
      </c>
      <c r="AA590">
        <v>921.8</v>
      </c>
      <c r="AB590">
        <v>1017</v>
      </c>
      <c r="AC590" s="2">
        <f>(Table2[[#This Row],[Close Price]]/Table2[[#This Row],[Day Low]])-1</f>
        <v>1.3439902255256264E-2</v>
      </c>
      <c r="AD590" s="2">
        <f>(Table2[[#This Row],[Day High]]/Table2[[#This Row],[Close Price]])-1</f>
        <v>8.2383081328174512E-3</v>
      </c>
      <c r="AE590" s="2">
        <f>(Table2[[#This Row],[Close Price]]/Table2[[#This Row],[Current Week Low]])-1</f>
        <v>2.6134020618556741E-2</v>
      </c>
      <c r="AF590" s="2">
        <f>(Table2[[#This Row],[Current Week High]]/Table2[[#This Row],[Close Price]])-1</f>
        <v>2.1751142814085522E-2</v>
      </c>
      <c r="AG590" s="2">
        <f>(Table2[[#This Row],[Close Price]]/Table2[[#This Row],[Current Month Low]])-1</f>
        <v>7.9789542200043417E-2</v>
      </c>
      <c r="AH590" s="2">
        <f>(Table2[[#This Row],[Current Month High]]/Table2[[#This Row],[Close Price]])-1</f>
        <v>2.1751142814085522E-2</v>
      </c>
      <c r="AI590">
        <v>26.9854824935952</v>
      </c>
      <c r="AJ590">
        <v>28.598191214470202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-7.0000000000000007E-2</v>
      </c>
      <c r="AM590" t="s">
        <v>10339</v>
      </c>
      <c r="AN590">
        <v>1.61</v>
      </c>
      <c r="AO590" t="s">
        <v>10340</v>
      </c>
      <c r="AP590">
        <v>2.4199423860117999E-2</v>
      </c>
      <c r="AQ590">
        <f>(Table2[[#This Row],[Sharpe Ratio]]-AVERAGE(Table2[Sharpe Ratio]))/_xlfn.STDEV.P(Table2[Sharpe Ratio])</f>
        <v>-0.46997633178914716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499</v>
      </c>
      <c r="AT590">
        <f>_xlfn.RANK.AVG(Table2[[#This Row],[6M Return vs Nifty Z-Score]],Table2[6M Return vs Nifty Z-Score])</f>
        <v>681</v>
      </c>
      <c r="AU590">
        <f>_xlfn.RANK.AVG(Table2[[#This Row],[Sharpe Ratio Z-Score]],Table2[Sharpe Ratio Z-Score])</f>
        <v>464</v>
      </c>
      <c r="AV590">
        <f>(Table2[[#This Row],[Rank 1Y]]+Table2[[#This Row],[Rank 6M]]+Table2[[#This Row],[Rank Sharpe]])/3</f>
        <v>548</v>
      </c>
    </row>
    <row r="591" spans="1:48" x14ac:dyDescent="0.3">
      <c r="A591" t="s">
        <v>1664</v>
      </c>
      <c r="B591" t="s">
        <v>1665</v>
      </c>
      <c r="C591" t="s">
        <v>10308</v>
      </c>
      <c r="D591" t="s">
        <v>559</v>
      </c>
      <c r="E591">
        <v>5059.5207316599999</v>
      </c>
      <c r="F591">
        <v>912.55</v>
      </c>
      <c r="G591">
        <v>-15.0004611311474</v>
      </c>
      <c r="H591">
        <f>(Table2[[#This Row],[1Y Return vs Nifty]]-AVERAGE(Table2[1Y Return vs Nifty]))/_xlfn.STDEV.P(Table2[1Y Return vs Nifty])</f>
        <v>-0.73963131200310384</v>
      </c>
      <c r="I591">
        <v>9.2775076843088495</v>
      </c>
      <c r="J591">
        <f>(Table2[[#This Row],[1M Return vs Nifty]]-AVERAGE(Table2[1M Return vs Nifty]))/_xlfn.STDEV.P(Table2[1M Return vs Nifty])</f>
        <v>0.48885878667470684</v>
      </c>
      <c r="K591">
        <v>6.6657459775145202</v>
      </c>
      <c r="L591">
        <f>(Table2[[#This Row],[6M Return vs Nifty]]-AVERAGE(Table2[6M Return vs Nifty]))/_xlfn.STDEV.P(Table2[6M Return vs Nifty])</f>
        <v>-4.3912614325481381E-2</v>
      </c>
      <c r="M591">
        <v>0.37017089900105299</v>
      </c>
      <c r="N591">
        <f>(Table2[[#This Row],[1W Return vs Nifty]]-AVERAGE(Table2[1W Return vs Nifty]))/_xlfn.STDEV.P(Table2[1W Return vs Nifty])</f>
        <v>8.4044612439861804E-2</v>
      </c>
      <c r="O591">
        <v>885.61</v>
      </c>
      <c r="P591">
        <v>839.102763686039</v>
      </c>
      <c r="Q591">
        <v>784.87868013844798</v>
      </c>
      <c r="R591">
        <v>60.001870396547197</v>
      </c>
      <c r="S591" s="2">
        <f>(Table2[[#This Row],[Close Price]]-Table2[[#This Row],[20D EMA]])/Table2[[#This Row],[20D EMA]]</f>
        <v>3.0419710707873603E-2</v>
      </c>
      <c r="T591" s="2">
        <f>(Table2[[#This Row],[Close Price]]-Table2[[#This Row],[50D EMA]])/Table2[[#This Row],[50D EMA]]</f>
        <v>8.7530680975616684E-2</v>
      </c>
      <c r="U591" s="2">
        <f>(Table2[[#This Row],[Close Price]]-Table2[[#This Row],[200D EMA]])/Table2[[#This Row],[200D EMA]]</f>
        <v>0.16266376332076127</v>
      </c>
      <c r="V591">
        <v>0.90677166456574798</v>
      </c>
      <c r="W591">
        <v>909.05</v>
      </c>
      <c r="X591">
        <v>934</v>
      </c>
      <c r="Y591">
        <v>901.05</v>
      </c>
      <c r="Z591">
        <v>935</v>
      </c>
      <c r="AA591">
        <v>828.05</v>
      </c>
      <c r="AB591">
        <v>953.2</v>
      </c>
      <c r="AC591" s="2">
        <f>(Table2[[#This Row],[Close Price]]/Table2[[#This Row],[Day Low]])-1</f>
        <v>3.8501732577966852E-3</v>
      </c>
      <c r="AD591" s="2">
        <f>(Table2[[#This Row],[Day High]]/Table2[[#This Row],[Close Price]])-1</f>
        <v>2.3505561339104863E-2</v>
      </c>
      <c r="AE591" s="2">
        <f>(Table2[[#This Row],[Close Price]]/Table2[[#This Row],[Current Week Low]])-1</f>
        <v>1.2762887742078677E-2</v>
      </c>
      <c r="AF591" s="2">
        <f>(Table2[[#This Row],[Current Week High]]/Table2[[#This Row],[Close Price]])-1</f>
        <v>2.4601391704564213E-2</v>
      </c>
      <c r="AG591" s="2">
        <f>(Table2[[#This Row],[Close Price]]/Table2[[#This Row],[Current Month Low]])-1</f>
        <v>0.10204697783950256</v>
      </c>
      <c r="AH591" s="2">
        <f>(Table2[[#This Row],[Current Month High]]/Table2[[#This Row],[Close Price]])-1</f>
        <v>4.4545504355925747E-2</v>
      </c>
      <c r="AI591">
        <v>4.4545504355925702</v>
      </c>
      <c r="AJ591">
        <v>38.907070553314497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0.25</v>
      </c>
      <c r="AM591" t="s">
        <v>10340</v>
      </c>
      <c r="AN591">
        <v>0.44</v>
      </c>
      <c r="AO591" t="s">
        <v>10340</v>
      </c>
      <c r="AP591">
        <v>-0.116082424024534</v>
      </c>
      <c r="AQ591">
        <f>(Table2[[#This Row],[Sharpe Ratio]]-AVERAGE(Table2[Sharpe Ratio]))/_xlfn.STDEV.P(Table2[Sharpe Ratio])</f>
        <v>-2.076100080493811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-2.2867406077078276</v>
      </c>
      <c r="AS591">
        <f>_xlfn.RANK.AVG(Table2[[#This Row],[1Y Return vs Nifty Z-Score]],Table2[1Y Return vs Nifty Z-Score])</f>
        <v>589</v>
      </c>
      <c r="AT591">
        <f>_xlfn.RANK.AVG(Table2[[#This Row],[6M Return vs Nifty Z-Score]],Table2[6M Return vs Nifty Z-Score])</f>
        <v>325</v>
      </c>
      <c r="AU591">
        <f>_xlfn.RANK.AVG(Table2[[#This Row],[Sharpe Ratio Z-Score]],Table2[Sharpe Ratio Z-Score])</f>
        <v>731</v>
      </c>
      <c r="AV591">
        <f>(Table2[[#This Row],[Rank 1Y]]+Table2[[#This Row],[Rank 6M]]+Table2[[#This Row],[Rank Sharpe]])/3</f>
        <v>548.33333333333337</v>
      </c>
    </row>
    <row r="592" spans="1:48" x14ac:dyDescent="0.3">
      <c r="A592" t="s">
        <v>242</v>
      </c>
      <c r="B592" t="s">
        <v>243</v>
      </c>
      <c r="C592" t="s">
        <v>10297</v>
      </c>
      <c r="D592" t="s">
        <v>186</v>
      </c>
      <c r="E592">
        <v>110432.72215011</v>
      </c>
      <c r="F592">
        <v>634.35</v>
      </c>
      <c r="G592">
        <v>-15.993063721085401</v>
      </c>
      <c r="H592">
        <f>(Table2[[#This Row],[1Y Return vs Nifty]]-AVERAGE(Table2[1Y Return vs Nifty]))/_xlfn.STDEV.P(Table2[1Y Return vs Nifty])</f>
        <v>-0.75473396971374196</v>
      </c>
      <c r="I592">
        <v>-1.79524172958227</v>
      </c>
      <c r="J592">
        <f>(Table2[[#This Row],[1M Return vs Nifty]]-AVERAGE(Table2[1M Return vs Nifty]))/_xlfn.STDEV.P(Table2[1M Return vs Nifty])</f>
        <v>-0.46883506535235142</v>
      </c>
      <c r="K592">
        <v>3.8067318822175298</v>
      </c>
      <c r="L592">
        <f>(Table2[[#This Row],[6M Return vs Nifty]]-AVERAGE(Table2[6M Return vs Nifty]))/_xlfn.STDEV.P(Table2[6M Return vs Nifty])</f>
        <v>-0.14022298508660555</v>
      </c>
      <c r="M592">
        <v>0.63594894521043199</v>
      </c>
      <c r="N592">
        <f>(Table2[[#This Row],[1W Return vs Nifty]]-AVERAGE(Table2[1W Return vs Nifty]))/_xlfn.STDEV.P(Table2[1W Return vs Nifty])</f>
        <v>0.13985686985521598</v>
      </c>
      <c r="O592">
        <v>625.25</v>
      </c>
      <c r="P592">
        <v>614.14114672430196</v>
      </c>
      <c r="Q592">
        <v>573.22332889844904</v>
      </c>
      <c r="R592">
        <v>49.649502683613299</v>
      </c>
      <c r="S592" s="2">
        <f>(Table2[[#This Row],[Close Price]]-Table2[[#This Row],[20D EMA]])/Table2[[#This Row],[20D EMA]]</f>
        <v>1.4554178328668569E-2</v>
      </c>
      <c r="T592" s="2">
        <f>(Table2[[#This Row],[Close Price]]-Table2[[#This Row],[50D EMA]])/Table2[[#This Row],[50D EMA]]</f>
        <v>3.2905877392335262E-2</v>
      </c>
      <c r="U592" s="2">
        <f>(Table2[[#This Row],[Close Price]]-Table2[[#This Row],[200D EMA]])/Table2[[#This Row],[200D EMA]]</f>
        <v>0.10663674700577311</v>
      </c>
      <c r="V592">
        <v>0.51005787036006001</v>
      </c>
      <c r="W592">
        <v>617.95000000000005</v>
      </c>
      <c r="X592">
        <v>635.95000000000005</v>
      </c>
      <c r="Y592">
        <v>614.85</v>
      </c>
      <c r="Z592">
        <v>635.95000000000005</v>
      </c>
      <c r="AA592">
        <v>598.6</v>
      </c>
      <c r="AB592">
        <v>655.85</v>
      </c>
      <c r="AC592" s="2">
        <f>(Table2[[#This Row],[Close Price]]/Table2[[#This Row],[Day Low]])-1</f>
        <v>2.6539364026215706E-2</v>
      </c>
      <c r="AD592" s="2">
        <f>(Table2[[#This Row],[Day High]]/Table2[[#This Row],[Close Price]])-1</f>
        <v>2.52226688736501E-3</v>
      </c>
      <c r="AE592" s="2">
        <f>(Table2[[#This Row],[Close Price]]/Table2[[#This Row],[Current Week Low]])-1</f>
        <v>3.1715052451817494E-2</v>
      </c>
      <c r="AF592" s="2">
        <f>(Table2[[#This Row],[Current Week High]]/Table2[[#This Row],[Close Price]])-1</f>
        <v>2.52226688736501E-3</v>
      </c>
      <c r="AG592" s="2">
        <f>(Table2[[#This Row],[Close Price]]/Table2[[#This Row],[Current Month Low]])-1</f>
        <v>5.9722686267958514E-2</v>
      </c>
      <c r="AH592" s="2">
        <f>(Table2[[#This Row],[Current Month High]]/Table2[[#This Row],[Close Price]])-1</f>
        <v>3.389296129896735E-2</v>
      </c>
      <c r="AI592">
        <v>4.4139670528887898</v>
      </c>
      <c r="AJ592">
        <v>29.670891251021999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</v>
      </c>
      <c r="AM592" t="s">
        <v>10341</v>
      </c>
      <c r="AN592">
        <v>1.08</v>
      </c>
      <c r="AO592" t="s">
        <v>10340</v>
      </c>
      <c r="AP592">
        <v>-7.8674503401437001E-2</v>
      </c>
      <c r="AQ592">
        <f>(Table2[[#This Row],[Sharpe Ratio]]-AVERAGE(Table2[Sharpe Ratio]))/_xlfn.STDEV.P(Table2[Sharpe Ratio])</f>
        <v>-1.6478069648241498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-2.8717421151216329</v>
      </c>
      <c r="AS592">
        <f>_xlfn.RANK.AVG(Table2[[#This Row],[1Y Return vs Nifty Z-Score]],Table2[1Y Return vs Nifty Z-Score])</f>
        <v>590</v>
      </c>
      <c r="AT592">
        <f>_xlfn.RANK.AVG(Table2[[#This Row],[6M Return vs Nifty Z-Score]],Table2[6M Return vs Nifty Z-Score])</f>
        <v>358</v>
      </c>
      <c r="AU592">
        <f>_xlfn.RANK.AVG(Table2[[#This Row],[Sharpe Ratio Z-Score]],Table2[Sharpe Ratio Z-Score])</f>
        <v>699</v>
      </c>
      <c r="AV592">
        <f>(Table2[[#This Row],[Rank 1Y]]+Table2[[#This Row],[Rank 6M]]+Table2[[#This Row],[Rank Sharpe]])/3</f>
        <v>549</v>
      </c>
    </row>
    <row r="593" spans="1:48" x14ac:dyDescent="0.3">
      <c r="A593" t="s">
        <v>38</v>
      </c>
      <c r="B593" t="s">
        <v>39</v>
      </c>
      <c r="C593" t="s">
        <v>10297</v>
      </c>
      <c r="D593" t="s">
        <v>40</v>
      </c>
      <c r="E593">
        <v>646384.30413250998</v>
      </c>
      <c r="F593">
        <v>2791.2</v>
      </c>
      <c r="G593">
        <v>-18.809326644559501</v>
      </c>
      <c r="H593">
        <f>(Table2[[#This Row],[1Y Return vs Nifty]]-AVERAGE(Table2[1Y Return vs Nifty]))/_xlfn.STDEV.P(Table2[1Y Return vs Nifty])</f>
        <v>-0.79758400394450835</v>
      </c>
      <c r="I593">
        <v>0.21998587907648601</v>
      </c>
      <c r="J593">
        <f>(Table2[[#This Row],[1M Return vs Nifty]]-AVERAGE(Table2[1M Return vs Nifty]))/_xlfn.STDEV.P(Table2[1M Return vs Nifty])</f>
        <v>-0.2945358900430583</v>
      </c>
      <c r="K593">
        <v>3.6461746929341499</v>
      </c>
      <c r="L593">
        <f>(Table2[[#This Row],[6M Return vs Nifty]]-AVERAGE(Table2[6M Return vs Nifty]))/_xlfn.STDEV.P(Table2[6M Return vs Nifty])</f>
        <v>-0.14563160565048566</v>
      </c>
      <c r="M593">
        <v>-2.1363872766404799</v>
      </c>
      <c r="N593">
        <f>(Table2[[#This Row],[1W Return vs Nifty]]-AVERAGE(Table2[1W Return vs Nifty]))/_xlfn.STDEV.P(Table2[1W Return vs Nifty])</f>
        <v>-0.44232192580782942</v>
      </c>
      <c r="O593">
        <v>2723.11</v>
      </c>
      <c r="P593">
        <v>2635.5739278062902</v>
      </c>
      <c r="Q593">
        <v>2508.8182098284001</v>
      </c>
      <c r="R593">
        <v>61.143082108175797</v>
      </c>
      <c r="S593" s="2">
        <f>(Table2[[#This Row],[Close Price]]-Table2[[#This Row],[20D EMA]])/Table2[[#This Row],[20D EMA]]</f>
        <v>2.500449853292731E-2</v>
      </c>
      <c r="T593" s="2">
        <f>(Table2[[#This Row],[Close Price]]-Table2[[#This Row],[50D EMA]])/Table2[[#This Row],[50D EMA]]</f>
        <v>5.9048266698875876E-2</v>
      </c>
      <c r="U593" s="2">
        <f>(Table2[[#This Row],[Close Price]]-Table2[[#This Row],[200D EMA]])/Table2[[#This Row],[200D EMA]]</f>
        <v>0.11255570015609631</v>
      </c>
      <c r="V593">
        <v>0.57979849613783196</v>
      </c>
      <c r="W593">
        <v>2742.95</v>
      </c>
      <c r="X593">
        <v>2795.1</v>
      </c>
      <c r="Y593">
        <v>2735.05</v>
      </c>
      <c r="Z593">
        <v>2795.1</v>
      </c>
      <c r="AA593">
        <v>2666.2</v>
      </c>
      <c r="AB593">
        <v>2795.1</v>
      </c>
      <c r="AC593" s="2">
        <f>(Table2[[#This Row],[Close Price]]/Table2[[#This Row],[Day Low]])-1</f>
        <v>1.7590550319910969E-2</v>
      </c>
      <c r="AD593" s="2">
        <f>(Table2[[#This Row],[Day High]]/Table2[[#This Row],[Close Price]])-1</f>
        <v>1.3972484952708975E-3</v>
      </c>
      <c r="AE593" s="2">
        <f>(Table2[[#This Row],[Close Price]]/Table2[[#This Row],[Current Week Low]])-1</f>
        <v>2.0529789217747174E-2</v>
      </c>
      <c r="AF593" s="2">
        <f>(Table2[[#This Row],[Current Week High]]/Table2[[#This Row],[Close Price]])-1</f>
        <v>1.3972484952708975E-3</v>
      </c>
      <c r="AG593" s="2">
        <f>(Table2[[#This Row],[Close Price]]/Table2[[#This Row],[Current Month Low]])-1</f>
        <v>4.6883204560798086E-2</v>
      </c>
      <c r="AH593" s="2">
        <f>(Table2[[#This Row],[Current Month High]]/Table2[[#This Row],[Close Price]])-1</f>
        <v>1.3972484952708975E-3</v>
      </c>
      <c r="AI593">
        <v>0.720120378331912</v>
      </c>
      <c r="AJ593">
        <v>28.5053290670104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0.03</v>
      </c>
      <c r="AM593" t="s">
        <v>10340</v>
      </c>
      <c r="AN593">
        <v>3.66</v>
      </c>
      <c r="AO593" t="s">
        <v>10340</v>
      </c>
      <c r="AP593">
        <v>-6.9467942690046997E-2</v>
      </c>
      <c r="AQ593">
        <f>(Table2[[#This Row],[Sharpe Ratio]]-AVERAGE(Table2[Sharpe Ratio]))/_xlfn.STDEV.P(Table2[Sharpe Ratio])</f>
        <v>-1.5423986313481506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-3.2224720567940319</v>
      </c>
      <c r="AS593">
        <f>_xlfn.RANK.AVG(Table2[[#This Row],[1Y Return vs Nifty Z-Score]],Table2[1Y Return vs Nifty Z-Score])</f>
        <v>604</v>
      </c>
      <c r="AT593">
        <f>_xlfn.RANK.AVG(Table2[[#This Row],[6M Return vs Nifty Z-Score]],Table2[6M Return vs Nifty Z-Score])</f>
        <v>361</v>
      </c>
      <c r="AU593">
        <f>_xlfn.RANK.AVG(Table2[[#This Row],[Sharpe Ratio Z-Score]],Table2[Sharpe Ratio Z-Score])</f>
        <v>686</v>
      </c>
      <c r="AV593">
        <f>(Table2[[#This Row],[Rank 1Y]]+Table2[[#This Row],[Rank 6M]]+Table2[[#This Row],[Rank Sharpe]])/3</f>
        <v>550.33333333333337</v>
      </c>
    </row>
    <row r="594" spans="1:48" x14ac:dyDescent="0.3">
      <c r="A594" t="s">
        <v>1027</v>
      </c>
      <c r="B594" t="s">
        <v>1028</v>
      </c>
      <c r="C594" t="s">
        <v>10295</v>
      </c>
      <c r="D594" t="s">
        <v>545</v>
      </c>
      <c r="E594">
        <v>13242.446837650001</v>
      </c>
      <c r="F594">
        <v>1700.05</v>
      </c>
      <c r="G594">
        <v>-19.711888579392902</v>
      </c>
      <c r="H594">
        <f>(Table2[[#This Row],[1Y Return vs Nifty]]-AVERAGE(Table2[1Y Return vs Nifty]))/_xlfn.STDEV.P(Table2[1Y Return vs Nifty])</f>
        <v>-0.81131667410134478</v>
      </c>
      <c r="I594">
        <v>-4.1512968710885199</v>
      </c>
      <c r="J594">
        <f>(Table2[[#This Row],[1M Return vs Nifty]]-AVERAGE(Table2[1M Return vs Nifty]))/_xlfn.STDEV.P(Table2[1M Return vs Nifty])</f>
        <v>-0.67261277581210188</v>
      </c>
      <c r="K594">
        <v>5.4905513872004601</v>
      </c>
      <c r="L594">
        <f>(Table2[[#This Row],[6M Return vs Nifty]]-AVERAGE(Table2[6M Return vs Nifty]))/_xlfn.STDEV.P(Table2[6M Return vs Nifty])</f>
        <v>-8.3500885994305468E-2</v>
      </c>
      <c r="M594">
        <v>-4.3606459547192502</v>
      </c>
      <c r="N594">
        <f>(Table2[[#This Row],[1W Return vs Nifty]]-AVERAGE(Table2[1W Return vs Nifty]))/_xlfn.STDEV.P(Table2[1W Return vs Nifty])</f>
        <v>-0.90940677224194744</v>
      </c>
      <c r="O594">
        <v>1694.58</v>
      </c>
      <c r="P594">
        <v>1709.12717858212</v>
      </c>
      <c r="Q594">
        <v>1634.38018623998</v>
      </c>
      <c r="R594">
        <v>46.149622100534998</v>
      </c>
      <c r="S594" s="2">
        <f>(Table2[[#This Row],[Close Price]]-Table2[[#This Row],[20D EMA]])/Table2[[#This Row],[20D EMA]]</f>
        <v>3.2279384862325929E-3</v>
      </c>
      <c r="T594" s="2">
        <f>(Table2[[#This Row],[Close Price]]-Table2[[#This Row],[50D EMA]])/Table2[[#This Row],[50D EMA]]</f>
        <v>-5.3110024203408927E-3</v>
      </c>
      <c r="U594" s="2">
        <f>(Table2[[#This Row],[Close Price]]-Table2[[#This Row],[200D EMA]])/Table2[[#This Row],[200D EMA]]</f>
        <v>4.0180255679125962E-2</v>
      </c>
      <c r="V594">
        <v>0.90481587174621003</v>
      </c>
      <c r="W594">
        <v>1666.15</v>
      </c>
      <c r="X594">
        <v>1719</v>
      </c>
      <c r="Y594">
        <v>1651.75</v>
      </c>
      <c r="Z594">
        <v>1719</v>
      </c>
      <c r="AA594">
        <v>1603.3</v>
      </c>
      <c r="AB594">
        <v>1779.3</v>
      </c>
      <c r="AC594" s="2">
        <f>(Table2[[#This Row],[Close Price]]/Table2[[#This Row],[Day Low]])-1</f>
        <v>2.0346307355280091E-2</v>
      </c>
      <c r="AD594" s="2">
        <f>(Table2[[#This Row],[Day High]]/Table2[[#This Row],[Close Price]])-1</f>
        <v>1.1146730978500718E-2</v>
      </c>
      <c r="AE594" s="2">
        <f>(Table2[[#This Row],[Close Price]]/Table2[[#This Row],[Current Week Low]])-1</f>
        <v>2.9241713334342334E-2</v>
      </c>
      <c r="AF594" s="2">
        <f>(Table2[[#This Row],[Current Week High]]/Table2[[#This Row],[Close Price]])-1</f>
        <v>1.1146730978500718E-2</v>
      </c>
      <c r="AG594" s="2">
        <f>(Table2[[#This Row],[Close Price]]/Table2[[#This Row],[Current Month Low]])-1</f>
        <v>6.0344289902076964E-2</v>
      </c>
      <c r="AH594" s="2">
        <f>(Table2[[#This Row],[Current Month High]]/Table2[[#This Row],[Close Price]])-1</f>
        <v>4.6616275991882672E-2</v>
      </c>
      <c r="AI594">
        <v>16.405399841181101</v>
      </c>
      <c r="AJ594">
        <v>30.072685539403199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</v>
      </c>
      <c r="AM594" t="s">
        <v>10341</v>
      </c>
      <c r="AN594">
        <v>1.59</v>
      </c>
      <c r="AO594" t="s">
        <v>10340</v>
      </c>
      <c r="AP594">
        <v>-8.8175069724063998E-2</v>
      </c>
      <c r="AQ594">
        <f>(Table2[[#This Row],[Sharpe Ratio]]-AVERAGE(Table2[Sharpe Ratio]))/_xlfn.STDEV.P(Table2[Sharpe Ratio])</f>
        <v>-1.7565814458208777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606</v>
      </c>
      <c r="AT594">
        <f>_xlfn.RANK.AVG(Table2[[#This Row],[6M Return vs Nifty Z-Score]],Table2[6M Return vs Nifty Z-Score])</f>
        <v>336</v>
      </c>
      <c r="AU594">
        <f>_xlfn.RANK.AVG(Table2[[#This Row],[Sharpe Ratio Z-Score]],Table2[Sharpe Ratio Z-Score])</f>
        <v>711</v>
      </c>
      <c r="AV594">
        <f>(Table2[[#This Row],[Rank 1Y]]+Table2[[#This Row],[Rank 6M]]+Table2[[#This Row],[Rank Sharpe]])/3</f>
        <v>551</v>
      </c>
    </row>
    <row r="595" spans="1:48" x14ac:dyDescent="0.3">
      <c r="A595" t="s">
        <v>463</v>
      </c>
      <c r="B595" t="s">
        <v>464</v>
      </c>
      <c r="C595" t="s">
        <v>10297</v>
      </c>
      <c r="D595" t="s">
        <v>118</v>
      </c>
      <c r="E595">
        <v>46502.500486899997</v>
      </c>
      <c r="F595">
        <v>393.55</v>
      </c>
      <c r="G595">
        <v>-24.834690023741999</v>
      </c>
      <c r="H595">
        <f>(Table2[[#This Row],[1Y Return vs Nifty]]-AVERAGE(Table2[1Y Return vs Nifty]))/_xlfn.STDEV.P(Table2[1Y Return vs Nifty])</f>
        <v>-0.88926117829450813</v>
      </c>
      <c r="I595">
        <v>11.240271079114301</v>
      </c>
      <c r="J595">
        <f>(Table2[[#This Row],[1M Return vs Nifty]]-AVERAGE(Table2[1M Return vs Nifty]))/_xlfn.STDEV.P(Table2[1M Return vs Nifty])</f>
        <v>0.65862027642997578</v>
      </c>
      <c r="K595">
        <v>-3.1732374348917101</v>
      </c>
      <c r="L595">
        <f>(Table2[[#This Row],[6M Return vs Nifty]]-AVERAGE(Table2[6M Return vs Nifty]))/_xlfn.STDEV.P(Table2[6M Return vs Nifty])</f>
        <v>-0.37535419130831887</v>
      </c>
      <c r="M595">
        <v>-3.7548883514515801</v>
      </c>
      <c r="N595">
        <f>(Table2[[#This Row],[1W Return vs Nifty]]-AVERAGE(Table2[1W Return vs Nifty]))/_xlfn.STDEV.P(Table2[1W Return vs Nifty])</f>
        <v>-0.78220025625210221</v>
      </c>
      <c r="O595">
        <v>361.61</v>
      </c>
      <c r="P595">
        <v>351.335692942783</v>
      </c>
      <c r="Q595">
        <v>356.44466152503099</v>
      </c>
      <c r="R595">
        <v>46.573911057846701</v>
      </c>
      <c r="S595" s="2">
        <f>(Table2[[#This Row],[Close Price]]-Table2[[#This Row],[20D EMA]])/Table2[[#This Row],[20D EMA]]</f>
        <v>8.832720334061557E-2</v>
      </c>
      <c r="T595" s="2">
        <f>(Table2[[#This Row],[Close Price]]-Table2[[#This Row],[50D EMA]])/Table2[[#This Row],[50D EMA]]</f>
        <v>0.12015376719521592</v>
      </c>
      <c r="U595" s="2">
        <f>(Table2[[#This Row],[Close Price]]-Table2[[#This Row],[200D EMA]])/Table2[[#This Row],[200D EMA]]</f>
        <v>0.10409845476774893</v>
      </c>
      <c r="V595">
        <v>1.6776173391567999</v>
      </c>
      <c r="W595">
        <v>359.8</v>
      </c>
      <c r="X595">
        <v>393.55</v>
      </c>
      <c r="Y595">
        <v>357.05</v>
      </c>
      <c r="Z595">
        <v>393.55</v>
      </c>
      <c r="AA595">
        <v>342.5</v>
      </c>
      <c r="AB595">
        <v>403.95</v>
      </c>
      <c r="AC595" s="2">
        <f>(Table2[[#This Row],[Close Price]]/Table2[[#This Row],[Day Low]])-1</f>
        <v>9.3802112284602446E-2</v>
      </c>
      <c r="AD595" s="2">
        <f>(Table2[[#This Row],[Day High]]/Table2[[#This Row],[Close Price]])-1</f>
        <v>0</v>
      </c>
      <c r="AE595" s="2">
        <f>(Table2[[#This Row],[Close Price]]/Table2[[#This Row],[Current Week Low]])-1</f>
        <v>0.10222657891051679</v>
      </c>
      <c r="AF595" s="2">
        <f>(Table2[[#This Row],[Current Week High]]/Table2[[#This Row],[Close Price]])-1</f>
        <v>0</v>
      </c>
      <c r="AG595" s="2">
        <f>(Table2[[#This Row],[Close Price]]/Table2[[#This Row],[Current Month Low]])-1</f>
        <v>0.14905109489051105</v>
      </c>
      <c r="AH595" s="2">
        <f>(Table2[[#This Row],[Current Month High]]/Table2[[#This Row],[Close Price]])-1</f>
        <v>2.6426121204421227E-2</v>
      </c>
      <c r="AI595">
        <v>4.3069495616821101</v>
      </c>
      <c r="AJ595">
        <v>37.701189643107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-0.05</v>
      </c>
      <c r="AM595" t="s">
        <v>10339</v>
      </c>
      <c r="AN595">
        <v>2.71</v>
      </c>
      <c r="AO595" t="s">
        <v>10340</v>
      </c>
      <c r="AP595">
        <v>-5.0086663720460001E-3</v>
      </c>
      <c r="AQ595">
        <f>(Table2[[#This Row],[Sharpe Ratio]]-AVERAGE(Table2[Sharpe Ratio]))/_xlfn.STDEV.P(Table2[Sharpe Ratio])</f>
        <v>-0.80438743403496993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631</v>
      </c>
      <c r="AT595">
        <f>_xlfn.RANK.AVG(Table2[[#This Row],[6M Return vs Nifty Z-Score]],Table2[6M Return vs Nifty Z-Score])</f>
        <v>440</v>
      </c>
      <c r="AU595">
        <f>_xlfn.RANK.AVG(Table2[[#This Row],[Sharpe Ratio Z-Score]],Table2[Sharpe Ratio Z-Score])</f>
        <v>584</v>
      </c>
      <c r="AV595">
        <f>(Table2[[#This Row],[Rank 1Y]]+Table2[[#This Row],[Rank 6M]]+Table2[[#This Row],[Rank Sharpe]])/3</f>
        <v>551.66666666666663</v>
      </c>
    </row>
    <row r="596" spans="1:48" x14ac:dyDescent="0.3">
      <c r="A596" t="s">
        <v>194</v>
      </c>
      <c r="B596" t="s">
        <v>195</v>
      </c>
      <c r="C596" t="s">
        <v>10301</v>
      </c>
      <c r="D596" t="s">
        <v>196</v>
      </c>
      <c r="E596">
        <v>132129.07779358001</v>
      </c>
      <c r="F596">
        <v>1088.4000000000001</v>
      </c>
      <c r="G596">
        <v>-9.8739768336964193</v>
      </c>
      <c r="H596">
        <f>(Table2[[#This Row],[1Y Return vs Nifty]]-AVERAGE(Table2[1Y Return vs Nifty]))/_xlfn.STDEV.P(Table2[1Y Return vs Nifty])</f>
        <v>-0.66163077242341195</v>
      </c>
      <c r="I596">
        <v>9.1742127258962807</v>
      </c>
      <c r="J596">
        <f>(Table2[[#This Row],[1M Return vs Nifty]]-AVERAGE(Table2[1M Return vs Nifty]))/_xlfn.STDEV.P(Table2[1M Return vs Nifty])</f>
        <v>0.47992469606004851</v>
      </c>
      <c r="K596">
        <v>-10.0944073024594</v>
      </c>
      <c r="L596">
        <f>(Table2[[#This Row],[6M Return vs Nifty]]-AVERAGE(Table2[6M Return vs Nifty]))/_xlfn.STDEV.P(Table2[6M Return vs Nifty])</f>
        <v>-0.60850464591526676</v>
      </c>
      <c r="M596">
        <v>-1.16530549788386</v>
      </c>
      <c r="N596">
        <f>(Table2[[#This Row],[1W Return vs Nifty]]-AVERAGE(Table2[1W Return vs Nifty]))/_xlfn.STDEV.P(Table2[1W Return vs Nifty])</f>
        <v>-0.23839888934819925</v>
      </c>
      <c r="O596">
        <v>1094.3900000000001</v>
      </c>
      <c r="P596">
        <v>1072.05932554836</v>
      </c>
      <c r="Q596">
        <v>1060.9465089548401</v>
      </c>
      <c r="R596">
        <v>49.886830207715001</v>
      </c>
      <c r="S596" s="2">
        <f>(Table2[[#This Row],[Close Price]]-Table2[[#This Row],[20D EMA]])/Table2[[#This Row],[20D EMA]]</f>
        <v>-5.4733687259569336E-3</v>
      </c>
      <c r="T596" s="2">
        <f>(Table2[[#This Row],[Close Price]]-Table2[[#This Row],[50D EMA]])/Table2[[#This Row],[50D EMA]]</f>
        <v>1.5242322940740074E-2</v>
      </c>
      <c r="U596" s="2">
        <f>(Table2[[#This Row],[Close Price]]-Table2[[#This Row],[200D EMA]])/Table2[[#This Row],[200D EMA]]</f>
        <v>2.5876413950600606E-2</v>
      </c>
      <c r="V596">
        <v>0.93948191642955603</v>
      </c>
      <c r="W596">
        <v>1075</v>
      </c>
      <c r="X596">
        <v>1115.5</v>
      </c>
      <c r="Y596">
        <v>1075</v>
      </c>
      <c r="Z596">
        <v>1115.5</v>
      </c>
      <c r="AA596">
        <v>1036.05</v>
      </c>
      <c r="AB596">
        <v>1348</v>
      </c>
      <c r="AC596" s="2">
        <f>(Table2[[#This Row],[Close Price]]/Table2[[#This Row],[Day Low]])-1</f>
        <v>1.2465116279069877E-2</v>
      </c>
      <c r="AD596" s="2">
        <f>(Table2[[#This Row],[Day High]]/Table2[[#This Row],[Close Price]])-1</f>
        <v>2.4898934215361823E-2</v>
      </c>
      <c r="AE596" s="2">
        <f>(Table2[[#This Row],[Close Price]]/Table2[[#This Row],[Current Week Low]])-1</f>
        <v>1.2465116279069877E-2</v>
      </c>
      <c r="AF596" s="2">
        <f>(Table2[[#This Row],[Current Week High]]/Table2[[#This Row],[Close Price]])-1</f>
        <v>2.4898934215361823E-2</v>
      </c>
      <c r="AG596" s="2">
        <f>(Table2[[#This Row],[Close Price]]/Table2[[#This Row],[Current Month Low]])-1</f>
        <v>5.0528449399160458E-2</v>
      </c>
      <c r="AH596" s="2">
        <f>(Table2[[#This Row],[Current Month High]]/Table2[[#This Row],[Close Price]])-1</f>
        <v>0.23851525174568167</v>
      </c>
      <c r="AI596">
        <v>23.851525174568099</v>
      </c>
      <c r="AJ596">
        <v>58.658892128279902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-0.1</v>
      </c>
      <c r="AM596" t="s">
        <v>10339</v>
      </c>
      <c r="AN596">
        <v>-13.74</v>
      </c>
      <c r="AO596" t="s">
        <v>10339</v>
      </c>
      <c r="AP596">
        <v>-7.4562560561589998E-3</v>
      </c>
      <c r="AQ596">
        <f>(Table2[[#This Row],[Sharpe Ratio]]-AVERAGE(Table2[Sharpe Ratio]))/_xlfn.STDEV.P(Table2[Sharpe Ratio])</f>
        <v>-0.83241053166318801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-1.8610201432900175</v>
      </c>
      <c r="AS596">
        <f>_xlfn.RANK.AVG(Table2[[#This Row],[1Y Return vs Nifty Z-Score]],Table2[1Y Return vs Nifty Z-Score])</f>
        <v>547</v>
      </c>
      <c r="AT596">
        <f>_xlfn.RANK.AVG(Table2[[#This Row],[6M Return vs Nifty Z-Score]],Table2[6M Return vs Nifty Z-Score])</f>
        <v>519</v>
      </c>
      <c r="AU596">
        <f>_xlfn.RANK.AVG(Table2[[#This Row],[Sharpe Ratio Z-Score]],Table2[Sharpe Ratio Z-Score])</f>
        <v>589</v>
      </c>
      <c r="AV596">
        <f>(Table2[[#This Row],[Rank 1Y]]+Table2[[#This Row],[Rank 6M]]+Table2[[#This Row],[Rank Sharpe]])/3</f>
        <v>551.66666666666663</v>
      </c>
    </row>
    <row r="597" spans="1:48" x14ac:dyDescent="0.3">
      <c r="A597" t="s">
        <v>840</v>
      </c>
      <c r="B597" t="s">
        <v>841</v>
      </c>
      <c r="C597" t="s">
        <v>630</v>
      </c>
      <c r="D597" t="s">
        <v>630</v>
      </c>
      <c r="E597">
        <v>18754.893229410001</v>
      </c>
      <c r="F597">
        <v>37.92</v>
      </c>
      <c r="G597">
        <v>-21.505091517673002</v>
      </c>
      <c r="H597">
        <f>(Table2[[#This Row],[1Y Return vs Nifty]]-AVERAGE(Table2[1Y Return vs Nifty]))/_xlfn.STDEV.P(Table2[1Y Return vs Nifty])</f>
        <v>-0.83860063493026682</v>
      </c>
      <c r="I597">
        <v>-8.2163811637013195E-2</v>
      </c>
      <c r="J597">
        <f>(Table2[[#This Row],[1M Return vs Nifty]]-AVERAGE(Table2[1M Return vs Nifty]))/_xlfn.STDEV.P(Table2[1M Return vs Nifty])</f>
        <v>-0.32066913756559096</v>
      </c>
      <c r="K597">
        <v>-25.0380586923918</v>
      </c>
      <c r="L597">
        <f>(Table2[[#This Row],[6M Return vs Nifty]]-AVERAGE(Table2[6M Return vs Nifty]))/_xlfn.STDEV.P(Table2[6M Return vs Nifty])</f>
        <v>-1.11190496431764</v>
      </c>
      <c r="M597">
        <v>-2.4064953139656899</v>
      </c>
      <c r="N597">
        <f>(Table2[[#This Row],[1W Return vs Nifty]]-AVERAGE(Table2[1W Return vs Nifty]))/_xlfn.STDEV.P(Table2[1W Return vs Nifty])</f>
        <v>-0.49904346291053814</v>
      </c>
      <c r="O597">
        <v>37.68</v>
      </c>
      <c r="P597">
        <v>37.9766773421726</v>
      </c>
      <c r="Q597">
        <v>38.388146039557803</v>
      </c>
      <c r="R597">
        <v>45.334594365688801</v>
      </c>
      <c r="S597" s="2">
        <f>(Table2[[#This Row],[Close Price]]-Table2[[#This Row],[20D EMA]])/Table2[[#This Row],[20D EMA]]</f>
        <v>6.3694267515924099E-3</v>
      </c>
      <c r="T597" s="2">
        <f>(Table2[[#This Row],[Close Price]]-Table2[[#This Row],[50D EMA]])/Table2[[#This Row],[50D EMA]]</f>
        <v>-1.49242498657614E-3</v>
      </c>
      <c r="U597" s="2">
        <f>(Table2[[#This Row],[Close Price]]-Table2[[#This Row],[200D EMA]])/Table2[[#This Row],[200D EMA]]</f>
        <v>-1.219506769291206E-2</v>
      </c>
      <c r="V597">
        <v>0.65233835356975101</v>
      </c>
      <c r="W597">
        <v>37.24</v>
      </c>
      <c r="X597">
        <v>38.340000000000003</v>
      </c>
      <c r="Y597">
        <v>37.090000000000003</v>
      </c>
      <c r="Z597">
        <v>38.340000000000003</v>
      </c>
      <c r="AA597">
        <v>36.4</v>
      </c>
      <c r="AB597">
        <v>39.75</v>
      </c>
      <c r="AC597" s="2">
        <f>(Table2[[#This Row],[Close Price]]/Table2[[#This Row],[Day Low]])-1</f>
        <v>1.8259935553168738E-2</v>
      </c>
      <c r="AD597" s="2">
        <f>(Table2[[#This Row],[Day High]]/Table2[[#This Row],[Close Price]])-1</f>
        <v>1.1075949367088667E-2</v>
      </c>
      <c r="AE597" s="2">
        <f>(Table2[[#This Row],[Close Price]]/Table2[[#This Row],[Current Week Low]])-1</f>
        <v>2.2377999460771125E-2</v>
      </c>
      <c r="AF597" s="2">
        <f>(Table2[[#This Row],[Current Week High]]/Table2[[#This Row],[Close Price]])-1</f>
        <v>1.1075949367088667E-2</v>
      </c>
      <c r="AG597" s="2">
        <f>(Table2[[#This Row],[Close Price]]/Table2[[#This Row],[Current Month Low]])-1</f>
        <v>4.1758241758241832E-2</v>
      </c>
      <c r="AH597" s="2">
        <f>(Table2[[#This Row],[Current Month High]]/Table2[[#This Row],[Close Price]])-1</f>
        <v>4.8259493670886E-2</v>
      </c>
      <c r="AI597">
        <v>39.504219409282598</v>
      </c>
      <c r="AJ597">
        <v>17.037037037036999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-0.09</v>
      </c>
      <c r="AM597" t="s">
        <v>10339</v>
      </c>
      <c r="AN597">
        <v>-0.76</v>
      </c>
      <c r="AO597" t="s">
        <v>10339</v>
      </c>
      <c r="AP597">
        <v>5.6583735336009001E-2</v>
      </c>
      <c r="AQ597">
        <f>(Table2[[#This Row],[Sharpe Ratio]]-AVERAGE(Table2[Sharpe Ratio]))/_xlfn.STDEV.P(Table2[Sharpe Ratio])</f>
        <v>-9.9199837672489702E-2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615</v>
      </c>
      <c r="AT597">
        <f>_xlfn.RANK.AVG(Table2[[#This Row],[6M Return vs Nifty Z-Score]],Table2[6M Return vs Nifty Z-Score])</f>
        <v>673</v>
      </c>
      <c r="AU597">
        <f>_xlfn.RANK.AVG(Table2[[#This Row],[Sharpe Ratio Z-Score]],Table2[Sharpe Ratio Z-Score])</f>
        <v>369</v>
      </c>
      <c r="AV597">
        <f>(Table2[[#This Row],[Rank 1Y]]+Table2[[#This Row],[Rank 6M]]+Table2[[#This Row],[Rank Sharpe]])/3</f>
        <v>552.33333333333337</v>
      </c>
    </row>
    <row r="598" spans="1:48" x14ac:dyDescent="0.3">
      <c r="A598" t="s">
        <v>904</v>
      </c>
      <c r="B598" t="s">
        <v>905</v>
      </c>
      <c r="C598" t="s">
        <v>10308</v>
      </c>
      <c r="D598" t="s">
        <v>559</v>
      </c>
      <c r="E598">
        <v>16627.37610596</v>
      </c>
      <c r="F598">
        <v>1564.7</v>
      </c>
      <c r="G598">
        <v>-13.3992447146987</v>
      </c>
      <c r="H598">
        <f>(Table2[[#This Row],[1Y Return vs Nifty]]-AVERAGE(Table2[1Y Return vs Nifty]))/_xlfn.STDEV.P(Table2[1Y Return vs Nifty])</f>
        <v>-0.71526846658700438</v>
      </c>
      <c r="I598">
        <v>7.9890543574503399</v>
      </c>
      <c r="J598">
        <f>(Table2[[#This Row],[1M Return vs Nifty]]-AVERAGE(Table2[1M Return vs Nifty]))/_xlfn.STDEV.P(Table2[1M Return vs Nifty])</f>
        <v>0.3774190905674164</v>
      </c>
      <c r="K598">
        <v>-5.5490501572588302</v>
      </c>
      <c r="L598">
        <f>(Table2[[#This Row],[6M Return vs Nifty]]-AVERAGE(Table2[6M Return vs Nifty]))/_xlfn.STDEV.P(Table2[6M Return vs Nifty])</f>
        <v>-0.45538716649601352</v>
      </c>
      <c r="M598">
        <v>-3.7420636500038098</v>
      </c>
      <c r="N598">
        <f>(Table2[[#This Row],[1W Return vs Nifty]]-AVERAGE(Table2[1W Return vs Nifty]))/_xlfn.STDEV.P(Table2[1W Return vs Nifty])</f>
        <v>-0.77950712358487606</v>
      </c>
      <c r="O598">
        <v>1562.69</v>
      </c>
      <c r="P598">
        <v>1506.4297467019201</v>
      </c>
      <c r="Q598">
        <v>1433.2567735396501</v>
      </c>
      <c r="R598">
        <v>47.300798360354001</v>
      </c>
      <c r="S598" s="2">
        <f>(Table2[[#This Row],[Close Price]]-Table2[[#This Row],[20D EMA]])/Table2[[#This Row],[20D EMA]]</f>
        <v>1.2862435927791121E-3</v>
      </c>
      <c r="T598" s="2">
        <f>(Table2[[#This Row],[Close Price]]-Table2[[#This Row],[50D EMA]])/Table2[[#This Row],[50D EMA]]</f>
        <v>3.8681029384644794E-2</v>
      </c>
      <c r="U598" s="2">
        <f>(Table2[[#This Row],[Close Price]]-Table2[[#This Row],[200D EMA]])/Table2[[#This Row],[200D EMA]]</f>
        <v>9.1709475152683545E-2</v>
      </c>
      <c r="V598">
        <v>0.76102999988824405</v>
      </c>
      <c r="W598">
        <v>1557.3</v>
      </c>
      <c r="X598">
        <v>1582.05</v>
      </c>
      <c r="Y598">
        <v>1551.6</v>
      </c>
      <c r="Z598">
        <v>1588</v>
      </c>
      <c r="AA598">
        <v>1518.05</v>
      </c>
      <c r="AB598">
        <v>1690</v>
      </c>
      <c r="AC598" s="2">
        <f>(Table2[[#This Row],[Close Price]]/Table2[[#This Row],[Day Low]])-1</f>
        <v>4.7518140371156647E-3</v>
      </c>
      <c r="AD598" s="2">
        <f>(Table2[[#This Row],[Day High]]/Table2[[#This Row],[Close Price]])-1</f>
        <v>1.1088387550329148E-2</v>
      </c>
      <c r="AE598" s="2">
        <f>(Table2[[#This Row],[Close Price]]/Table2[[#This Row],[Current Week Low]])-1</f>
        <v>8.44289765403472E-3</v>
      </c>
      <c r="AF598" s="2">
        <f>(Table2[[#This Row],[Current Week High]]/Table2[[#This Row],[Close Price]])-1</f>
        <v>1.4891033424937694E-2</v>
      </c>
      <c r="AG598" s="2">
        <f>(Table2[[#This Row],[Close Price]]/Table2[[#This Row],[Current Month Low]])-1</f>
        <v>3.0730213102335258E-2</v>
      </c>
      <c r="AH598" s="2">
        <f>(Table2[[#This Row],[Current Month High]]/Table2[[#This Row],[Close Price]])-1</f>
        <v>8.0079248418227111E-2</v>
      </c>
      <c r="AI598">
        <v>8.0079248418227102</v>
      </c>
      <c r="AJ598">
        <v>25.880933226065899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0.13</v>
      </c>
      <c r="AM598" t="s">
        <v>10340</v>
      </c>
      <c r="AN598">
        <v>-5.16</v>
      </c>
      <c r="AO598" t="s">
        <v>10339</v>
      </c>
      <c r="AP598">
        <v>-2.1575254995232999E-2</v>
      </c>
      <c r="AQ598">
        <f>(Table2[[#This Row],[Sharpe Ratio]]-AVERAGE(Table2[Sharpe Ratio]))/_xlfn.STDEV.P(Table2[Sharpe Ratio])</f>
        <v>-0.99406266161394918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-2.5668063277144268</v>
      </c>
      <c r="AS598">
        <f>_xlfn.RANK.AVG(Table2[[#This Row],[1Y Return vs Nifty Z-Score]],Table2[1Y Return vs Nifty Z-Score])</f>
        <v>577</v>
      </c>
      <c r="AT598">
        <f>_xlfn.RANK.AVG(Table2[[#This Row],[6M Return vs Nifty Z-Score]],Table2[6M Return vs Nifty Z-Score])</f>
        <v>465</v>
      </c>
      <c r="AU598">
        <f>_xlfn.RANK.AVG(Table2[[#This Row],[Sharpe Ratio Z-Score]],Table2[Sharpe Ratio Z-Score])</f>
        <v>616</v>
      </c>
      <c r="AV598">
        <f>(Table2[[#This Row],[Rank 1Y]]+Table2[[#This Row],[Rank 6M]]+Table2[[#This Row],[Rank Sharpe]])/3</f>
        <v>552.66666666666663</v>
      </c>
    </row>
    <row r="599" spans="1:48" x14ac:dyDescent="0.3">
      <c r="A599" t="s">
        <v>1838</v>
      </c>
      <c r="B599" t="s">
        <v>1839</v>
      </c>
      <c r="C599" t="s">
        <v>10299</v>
      </c>
      <c r="D599" t="s">
        <v>51</v>
      </c>
      <c r="E599">
        <v>3973.9831724999999</v>
      </c>
      <c r="F599">
        <v>327.2</v>
      </c>
      <c r="G599">
        <v>-12.6541222571008</v>
      </c>
      <c r="H599">
        <f>(Table2[[#This Row],[1Y Return vs Nifty]]-AVERAGE(Table2[1Y Return vs Nifty]))/_xlfn.STDEV.P(Table2[1Y Return vs Nifty])</f>
        <v>-0.70393127127471589</v>
      </c>
      <c r="I599">
        <v>-4.0704562869608401</v>
      </c>
      <c r="J599">
        <f>(Table2[[#This Row],[1M Return vs Nifty]]-AVERAGE(Table2[1M Return vs Nifty]))/_xlfn.STDEV.P(Table2[1M Return vs Nifty])</f>
        <v>-0.66562078786769596</v>
      </c>
      <c r="K599">
        <v>2.4962315787405398</v>
      </c>
      <c r="L599">
        <f>(Table2[[#This Row],[6M Return vs Nifty]]-AVERAGE(Table2[6M Return vs Nifty]))/_xlfn.STDEV.P(Table2[6M Return vs Nifty])</f>
        <v>-0.18436924176930433</v>
      </c>
      <c r="M599">
        <v>-0.213714976024065</v>
      </c>
      <c r="N599">
        <f>(Table2[[#This Row],[1W Return vs Nifty]]-AVERAGE(Table2[1W Return vs Nifty]))/_xlfn.STDEV.P(Table2[1W Return vs Nifty])</f>
        <v>-3.8568933798710868E-2</v>
      </c>
      <c r="O599">
        <v>328.49</v>
      </c>
      <c r="P599">
        <v>327.53165376120302</v>
      </c>
      <c r="Q599">
        <v>309.214890329242</v>
      </c>
      <c r="R599">
        <v>44.804812886044097</v>
      </c>
      <c r="S599" s="2">
        <f>(Table2[[#This Row],[Close Price]]-Table2[[#This Row],[20D EMA]])/Table2[[#This Row],[20D EMA]]</f>
        <v>-3.9270601844805641E-3</v>
      </c>
      <c r="T599" s="2">
        <f>(Table2[[#This Row],[Close Price]]-Table2[[#This Row],[50D EMA]])/Table2[[#This Row],[50D EMA]]</f>
        <v>-1.0125853711984464E-3</v>
      </c>
      <c r="U599" s="2">
        <f>(Table2[[#This Row],[Close Price]]-Table2[[#This Row],[200D EMA]])/Table2[[#This Row],[200D EMA]]</f>
        <v>5.8163789109922974E-2</v>
      </c>
      <c r="V599">
        <v>0.37839825318805898</v>
      </c>
      <c r="W599">
        <v>321.89999999999998</v>
      </c>
      <c r="X599">
        <v>329.95</v>
      </c>
      <c r="Y599">
        <v>319</v>
      </c>
      <c r="Z599">
        <v>332.85</v>
      </c>
      <c r="AA599">
        <v>309.14999999999998</v>
      </c>
      <c r="AB599">
        <v>365</v>
      </c>
      <c r="AC599" s="2">
        <f>(Table2[[#This Row],[Close Price]]/Table2[[#This Row],[Day Low]])-1</f>
        <v>1.6464740602671668E-2</v>
      </c>
      <c r="AD599" s="2">
        <f>(Table2[[#This Row],[Day High]]/Table2[[#This Row],[Close Price]])-1</f>
        <v>8.4046454767725542E-3</v>
      </c>
      <c r="AE599" s="2">
        <f>(Table2[[#This Row],[Close Price]]/Table2[[#This Row],[Current Week Low]])-1</f>
        <v>2.5705329153604906E-2</v>
      </c>
      <c r="AF599" s="2">
        <f>(Table2[[#This Row],[Current Week High]]/Table2[[#This Row],[Close Price]])-1</f>
        <v>1.7267726161369401E-2</v>
      </c>
      <c r="AG599" s="2">
        <f>(Table2[[#This Row],[Close Price]]/Table2[[#This Row],[Current Month Low]])-1</f>
        <v>5.8385896813844429E-2</v>
      </c>
      <c r="AH599" s="2">
        <f>(Table2[[#This Row],[Current Month High]]/Table2[[#This Row],[Close Price]])-1</f>
        <v>0.11552567237163824</v>
      </c>
      <c r="AI599">
        <v>15.510391198043999</v>
      </c>
      <c r="AJ599">
        <v>30.827668932426999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-0.04</v>
      </c>
      <c r="AM599" t="s">
        <v>10339</v>
      </c>
      <c r="AN599">
        <v>-2.5299999999999998</v>
      </c>
      <c r="AO599" t="s">
        <v>10339</v>
      </c>
      <c r="AP599">
        <v>-9.0318364133965004E-2</v>
      </c>
      <c r="AQ599">
        <f>(Table2[[#This Row],[Sharpe Ratio]]-AVERAGE(Table2[Sharpe Ratio]))/_xlfn.STDEV.P(Table2[Sharpe Ratio])</f>
        <v>-1.7811205868723878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-3.3736108215828153</v>
      </c>
      <c r="AS599">
        <f>_xlfn.RANK.AVG(Table2[[#This Row],[1Y Return vs Nifty Z-Score]],Table2[1Y Return vs Nifty Z-Score])</f>
        <v>575</v>
      </c>
      <c r="AT599">
        <f>_xlfn.RANK.AVG(Table2[[#This Row],[6M Return vs Nifty Z-Score]],Table2[6M Return vs Nifty Z-Score])</f>
        <v>371</v>
      </c>
      <c r="AU599">
        <f>_xlfn.RANK.AVG(Table2[[#This Row],[Sharpe Ratio Z-Score]],Table2[Sharpe Ratio Z-Score])</f>
        <v>714</v>
      </c>
      <c r="AV599">
        <f>(Table2[[#This Row],[Rank 1Y]]+Table2[[#This Row],[Rank 6M]]+Table2[[#This Row],[Rank Sharpe]])/3</f>
        <v>553.33333333333337</v>
      </c>
    </row>
    <row r="600" spans="1:48" x14ac:dyDescent="0.3">
      <c r="A600" t="s">
        <v>1267</v>
      </c>
      <c r="B600" t="s">
        <v>1268</v>
      </c>
      <c r="C600" t="s">
        <v>10299</v>
      </c>
      <c r="D600" t="s">
        <v>285</v>
      </c>
      <c r="E600">
        <v>8935.3374781599996</v>
      </c>
      <c r="F600">
        <v>1348.6</v>
      </c>
      <c r="G600">
        <v>-0.70686122956058695</v>
      </c>
      <c r="H600">
        <f>(Table2[[#This Row],[1Y Return vs Nifty]]-AVERAGE(Table2[1Y Return vs Nifty]))/_xlfn.STDEV.P(Table2[1Y Return vs Nifty])</f>
        <v>-0.52215117548647338</v>
      </c>
      <c r="I600">
        <v>2.21505673479205</v>
      </c>
      <c r="J600">
        <f>(Table2[[#This Row],[1M Return vs Nifty]]-AVERAGE(Table2[1M Return vs Nifty]))/_xlfn.STDEV.P(Table2[1M Return vs Nifty])</f>
        <v>-0.1219800936949386</v>
      </c>
      <c r="K600">
        <v>-20.334656382851399</v>
      </c>
      <c r="L600">
        <f>(Table2[[#This Row],[6M Return vs Nifty]]-AVERAGE(Table2[6M Return vs Nifty]))/_xlfn.STDEV.P(Table2[6M Return vs Nifty])</f>
        <v>-0.9534634858318517</v>
      </c>
      <c r="M600">
        <v>2.2586536406720601</v>
      </c>
      <c r="N600">
        <f>(Table2[[#This Row],[1W Return vs Nifty]]-AVERAGE(Table2[1W Return vs Nifty]))/_xlfn.STDEV.P(Table2[1W Return vs Nifty])</f>
        <v>0.48061794272750302</v>
      </c>
      <c r="O600">
        <v>1325.68</v>
      </c>
      <c r="P600">
        <v>1298.5816860524401</v>
      </c>
      <c r="Q600">
        <v>1203.6555496161</v>
      </c>
      <c r="R600">
        <v>62.3208593155993</v>
      </c>
      <c r="S600" s="2">
        <f>(Table2[[#This Row],[Close Price]]-Table2[[#This Row],[20D EMA]])/Table2[[#This Row],[20D EMA]]</f>
        <v>1.7289240238971579E-2</v>
      </c>
      <c r="T600" s="2">
        <f>(Table2[[#This Row],[Close Price]]-Table2[[#This Row],[50D EMA]])/Table2[[#This Row],[50D EMA]]</f>
        <v>3.851764928212606E-2</v>
      </c>
      <c r="U600" s="2">
        <f>(Table2[[#This Row],[Close Price]]-Table2[[#This Row],[200D EMA]])/Table2[[#This Row],[200D EMA]]</f>
        <v>0.12042020695217105</v>
      </c>
      <c r="V600">
        <v>0.52098503490910697</v>
      </c>
      <c r="W600">
        <v>1345</v>
      </c>
      <c r="X600">
        <v>1371</v>
      </c>
      <c r="Y600">
        <v>1331.05</v>
      </c>
      <c r="Z600">
        <v>1371</v>
      </c>
      <c r="AA600">
        <v>1266</v>
      </c>
      <c r="AB600">
        <v>1371</v>
      </c>
      <c r="AC600" s="2">
        <f>(Table2[[#This Row],[Close Price]]/Table2[[#This Row],[Day Low]])-1</f>
        <v>2.6765799256505129E-3</v>
      </c>
      <c r="AD600" s="2">
        <f>(Table2[[#This Row],[Day High]]/Table2[[#This Row],[Close Price]])-1</f>
        <v>1.6609817588610465E-2</v>
      </c>
      <c r="AE600" s="2">
        <f>(Table2[[#This Row],[Close Price]]/Table2[[#This Row],[Current Week Low]])-1</f>
        <v>1.3185079448555515E-2</v>
      </c>
      <c r="AF600" s="2">
        <f>(Table2[[#This Row],[Current Week High]]/Table2[[#This Row],[Close Price]])-1</f>
        <v>1.6609817588610465E-2</v>
      </c>
      <c r="AG600" s="2">
        <f>(Table2[[#This Row],[Close Price]]/Table2[[#This Row],[Current Month Low]])-1</f>
        <v>6.5244865718799394E-2</v>
      </c>
      <c r="AH600" s="2">
        <f>(Table2[[#This Row],[Current Month High]]/Table2[[#This Row],[Close Price]])-1</f>
        <v>1.6609817588610465E-2</v>
      </c>
      <c r="AI600">
        <v>22.641999110188301</v>
      </c>
      <c r="AJ600">
        <v>38.048930289691803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-0.05</v>
      </c>
      <c r="AM600" t="s">
        <v>10339</v>
      </c>
      <c r="AN600">
        <v>0.08</v>
      </c>
      <c r="AO600" t="s">
        <v>10340</v>
      </c>
      <c r="AQ600">
        <f>(Table2[[#This Row],[Sharpe Ratio]]-AVERAGE(Table2[Sharpe Ratio]))/_xlfn.STDEV.P(Table2[Sharpe Ratio])</f>
        <v>-0.74704189624239536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-1.8640187085281561</v>
      </c>
      <c r="AS600">
        <f>_xlfn.RANK.AVG(Table2[[#This Row],[1Y Return vs Nifty Z-Score]],Table2[1Y Return vs Nifty Z-Score])</f>
        <v>483</v>
      </c>
      <c r="AT600">
        <f>_xlfn.RANK.AVG(Table2[[#This Row],[6M Return vs Nifty Z-Score]],Table2[6M Return vs Nifty Z-Score])</f>
        <v>632</v>
      </c>
      <c r="AU600">
        <f>_xlfn.RANK.AVG(Table2[[#This Row],[Sharpe Ratio Z-Score]],Table2[Sharpe Ratio Z-Score])</f>
        <v>549.5</v>
      </c>
      <c r="AV600">
        <f>(Table2[[#This Row],[Rank 1Y]]+Table2[[#This Row],[Rank 6M]]+Table2[[#This Row],[Rank Sharpe]])/3</f>
        <v>554.83333333333337</v>
      </c>
    </row>
    <row r="601" spans="1:48" x14ac:dyDescent="0.3">
      <c r="A601" t="s">
        <v>2181</v>
      </c>
      <c r="B601" t="s">
        <v>2182</v>
      </c>
      <c r="C601" t="s">
        <v>10294</v>
      </c>
      <c r="D601" t="s">
        <v>288</v>
      </c>
      <c r="E601">
        <v>2624.409840325</v>
      </c>
      <c r="F601">
        <v>1769.4</v>
      </c>
      <c r="G601">
        <v>-12.106746711899101</v>
      </c>
      <c r="H601">
        <f>(Table2[[#This Row],[1Y Return vs Nifty]]-AVERAGE(Table2[1Y Return vs Nifty]))/_xlfn.STDEV.P(Table2[1Y Return vs Nifty])</f>
        <v>-0.69560283693235569</v>
      </c>
      <c r="I601">
        <v>-3.02695794138481</v>
      </c>
      <c r="J601">
        <f>(Table2[[#This Row],[1M Return vs Nifty]]-AVERAGE(Table2[1M Return vs Nifty]))/_xlfn.STDEV.P(Table2[1M Return vs Nifty])</f>
        <v>-0.57536750814433724</v>
      </c>
      <c r="K601">
        <v>-19.002765082347299</v>
      </c>
      <c r="L601">
        <f>(Table2[[#This Row],[6M Return vs Nifty]]-AVERAGE(Table2[6M Return vs Nifty]))/_xlfn.STDEV.P(Table2[6M Return vs Nifty])</f>
        <v>-0.90859663988797379</v>
      </c>
      <c r="M601">
        <v>-2.7651170601098798</v>
      </c>
      <c r="N601">
        <f>(Table2[[#This Row],[1W Return vs Nifty]]-AVERAGE(Table2[1W Return vs Nifty]))/_xlfn.STDEV.P(Table2[1W Return vs Nifty])</f>
        <v>-0.57435250177214214</v>
      </c>
      <c r="O601">
        <v>1767.4</v>
      </c>
      <c r="P601">
        <v>1767.0407909440801</v>
      </c>
      <c r="Q601">
        <v>1683.3044388377</v>
      </c>
      <c r="R601">
        <v>50.109758340410501</v>
      </c>
      <c r="S601" s="2">
        <f>(Table2[[#This Row],[Close Price]]-Table2[[#This Row],[20D EMA]])/Table2[[#This Row],[20D EMA]]</f>
        <v>1.1316057485572027E-3</v>
      </c>
      <c r="T601" s="2">
        <f>(Table2[[#This Row],[Close Price]]-Table2[[#This Row],[50D EMA]])/Table2[[#This Row],[50D EMA]]</f>
        <v>1.3351186163956972E-3</v>
      </c>
      <c r="U601" s="2">
        <f>(Table2[[#This Row],[Close Price]]-Table2[[#This Row],[200D EMA]])/Table2[[#This Row],[200D EMA]]</f>
        <v>5.1146755854661663E-2</v>
      </c>
      <c r="V601">
        <v>1.02938960622656</v>
      </c>
      <c r="W601">
        <v>1752.15</v>
      </c>
      <c r="X601">
        <v>1773</v>
      </c>
      <c r="Y601">
        <v>1719.85</v>
      </c>
      <c r="Z601">
        <v>1773</v>
      </c>
      <c r="AA601">
        <v>1652.4</v>
      </c>
      <c r="AB601">
        <v>1851.4</v>
      </c>
      <c r="AC601" s="2">
        <f>(Table2[[#This Row],[Close Price]]/Table2[[#This Row],[Day Low]])-1</f>
        <v>9.8450475130553716E-3</v>
      </c>
      <c r="AD601" s="2">
        <f>(Table2[[#This Row],[Day High]]/Table2[[#This Row],[Close Price]])-1</f>
        <v>2.0345879959307034E-3</v>
      </c>
      <c r="AE601" s="2">
        <f>(Table2[[#This Row],[Close Price]]/Table2[[#This Row],[Current Week Low]])-1</f>
        <v>2.8810652091752376E-2</v>
      </c>
      <c r="AF601" s="2">
        <f>(Table2[[#This Row],[Current Week High]]/Table2[[#This Row],[Close Price]])-1</f>
        <v>2.0345879959307034E-3</v>
      </c>
      <c r="AG601" s="2">
        <f>(Table2[[#This Row],[Close Price]]/Table2[[#This Row],[Current Month Low]])-1</f>
        <v>7.080610021786482E-2</v>
      </c>
      <c r="AH601" s="2">
        <f>(Table2[[#This Row],[Current Month High]]/Table2[[#This Row],[Close Price]])-1</f>
        <v>4.6343393240646513E-2</v>
      </c>
      <c r="AI601">
        <v>20.2328472928676</v>
      </c>
      <c r="AJ601">
        <v>35.068702290076303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-0.14000000000000001</v>
      </c>
      <c r="AM601" t="s">
        <v>10339</v>
      </c>
      <c r="AN601">
        <v>-2.1</v>
      </c>
      <c r="AO601" t="s">
        <v>10339</v>
      </c>
      <c r="AP601">
        <v>2.0791516877130999E-2</v>
      </c>
      <c r="AQ601">
        <f>(Table2[[#This Row],[Sharpe Ratio]]-AVERAGE(Table2[Sharpe Ratio]))/_xlfn.STDEV.P(Table2[Sharpe Ratio])</f>
        <v>-0.50899435458602771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-3.2629138413228369</v>
      </c>
      <c r="AS601">
        <f>_xlfn.RANK.AVG(Table2[[#This Row],[1Y Return vs Nifty Z-Score]],Table2[1Y Return vs Nifty Z-Score])</f>
        <v>572</v>
      </c>
      <c r="AT601">
        <f>_xlfn.RANK.AVG(Table2[[#This Row],[6M Return vs Nifty Z-Score]],Table2[6M Return vs Nifty Z-Score])</f>
        <v>618</v>
      </c>
      <c r="AU601">
        <f>_xlfn.RANK.AVG(Table2[[#This Row],[Sharpe Ratio Z-Score]],Table2[Sharpe Ratio Z-Score])</f>
        <v>476</v>
      </c>
      <c r="AV601">
        <f>(Table2[[#This Row],[Rank 1Y]]+Table2[[#This Row],[Rank 6M]]+Table2[[#This Row],[Rank Sharpe]])/3</f>
        <v>555.33333333333337</v>
      </c>
    </row>
    <row r="602" spans="1:48" x14ac:dyDescent="0.3">
      <c r="A602" t="s">
        <v>2006</v>
      </c>
      <c r="B602" t="s">
        <v>2007</v>
      </c>
      <c r="C602" t="s">
        <v>10302</v>
      </c>
      <c r="D602" t="s">
        <v>130</v>
      </c>
      <c r="E602">
        <v>3227.5975484999999</v>
      </c>
      <c r="F602">
        <v>1095.45</v>
      </c>
      <c r="G602">
        <v>-20.184188543024099</v>
      </c>
      <c r="H602">
        <f>(Table2[[#This Row],[1Y Return vs Nifty]]-AVERAGE(Table2[1Y Return vs Nifty]))/_xlfn.STDEV.P(Table2[1Y Return vs Nifty])</f>
        <v>-0.81850281763932842</v>
      </c>
      <c r="I602">
        <v>-5.39791815698735</v>
      </c>
      <c r="J602">
        <f>(Table2[[#This Row],[1M Return vs Nifty]]-AVERAGE(Table2[1M Return vs Nifty]))/_xlfn.STDEV.P(Table2[1M Return vs Nifty])</f>
        <v>-0.78043437428642592</v>
      </c>
      <c r="K602">
        <v>-12.1690911118418</v>
      </c>
      <c r="L602">
        <f>(Table2[[#This Row],[6M Return vs Nifty]]-AVERAGE(Table2[6M Return vs Nifty]))/_xlfn.STDEV.P(Table2[6M Return vs Nifty])</f>
        <v>-0.67839362170674988</v>
      </c>
      <c r="M602">
        <v>7.5593316494815799</v>
      </c>
      <c r="N602">
        <f>(Table2[[#This Row],[1W Return vs Nifty]]-AVERAGE(Table2[1W Return vs Nifty]))/_xlfn.STDEV.P(Table2[1W Return vs Nifty])</f>
        <v>1.5937377422105645</v>
      </c>
      <c r="O602">
        <v>1079</v>
      </c>
      <c r="P602">
        <v>1125.38687760844</v>
      </c>
      <c r="Q602">
        <v>1125.55756804506</v>
      </c>
      <c r="R602">
        <v>66.959417953082905</v>
      </c>
      <c r="S602" s="2">
        <f>(Table2[[#This Row],[Close Price]]-Table2[[#This Row],[20D EMA]])/Table2[[#This Row],[20D EMA]]</f>
        <v>1.52455977757183E-2</v>
      </c>
      <c r="T602" s="2">
        <f>(Table2[[#This Row],[Close Price]]-Table2[[#This Row],[50D EMA]])/Table2[[#This Row],[50D EMA]]</f>
        <v>-2.6601409883202892E-2</v>
      </c>
      <c r="U602" s="2">
        <f>(Table2[[#This Row],[Close Price]]-Table2[[#This Row],[200D EMA]])/Table2[[#This Row],[200D EMA]]</f>
        <v>-2.6749025460645826E-2</v>
      </c>
      <c r="V602">
        <v>1.02974488020721</v>
      </c>
      <c r="W602">
        <v>1056</v>
      </c>
      <c r="X602">
        <v>1121</v>
      </c>
      <c r="Y602">
        <v>1049.75</v>
      </c>
      <c r="Z602">
        <v>1122</v>
      </c>
      <c r="AA602">
        <v>984.7</v>
      </c>
      <c r="AB602">
        <v>1122</v>
      </c>
      <c r="AC602" s="2">
        <f>(Table2[[#This Row],[Close Price]]/Table2[[#This Row],[Day Low]])-1</f>
        <v>3.7357954545454541E-2</v>
      </c>
      <c r="AD602" s="2">
        <f>(Table2[[#This Row],[Day High]]/Table2[[#This Row],[Close Price]])-1</f>
        <v>2.332374823132044E-2</v>
      </c>
      <c r="AE602" s="2">
        <f>(Table2[[#This Row],[Close Price]]/Table2[[#This Row],[Current Week Low]])-1</f>
        <v>4.3534174803524728E-2</v>
      </c>
      <c r="AF602" s="2">
        <f>(Table2[[#This Row],[Current Week High]]/Table2[[#This Row],[Close Price]])-1</f>
        <v>2.4236615089689106E-2</v>
      </c>
      <c r="AG602" s="2">
        <f>(Table2[[#This Row],[Close Price]]/Table2[[#This Row],[Current Month Low]])-1</f>
        <v>0.11247080329034231</v>
      </c>
      <c r="AH602" s="2">
        <f>(Table2[[#This Row],[Current Month High]]/Table2[[#This Row],[Close Price]])-1</f>
        <v>2.4236615089689106E-2</v>
      </c>
      <c r="AI602">
        <v>24.058606052307201</v>
      </c>
      <c r="AJ602">
        <v>14.7068062827225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0.01</v>
      </c>
      <c r="AM602" t="s">
        <v>10340</v>
      </c>
      <c r="AN602">
        <v>2.71</v>
      </c>
      <c r="AO602" t="s">
        <v>10340</v>
      </c>
      <c r="AP602">
        <v>2.1557516314809999E-3</v>
      </c>
      <c r="AQ602">
        <f>(Table2[[#This Row],[Sharpe Ratio]]-AVERAGE(Table2[Sharpe Ratio]))/_xlfn.STDEV.P(Table2[Sharpe Ratio])</f>
        <v>-0.72236012918670711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610</v>
      </c>
      <c r="AT602">
        <f>_xlfn.RANK.AVG(Table2[[#This Row],[6M Return vs Nifty Z-Score]],Table2[6M Return vs Nifty Z-Score])</f>
        <v>545</v>
      </c>
      <c r="AU602">
        <f>_xlfn.RANK.AVG(Table2[[#This Row],[Sharpe Ratio Z-Score]],Table2[Sharpe Ratio Z-Score])</f>
        <v>518</v>
      </c>
      <c r="AV602">
        <f>(Table2[[#This Row],[Rank 1Y]]+Table2[[#This Row],[Rank 6M]]+Table2[[#This Row],[Rank Sharpe]])/3</f>
        <v>557.66666666666663</v>
      </c>
    </row>
    <row r="603" spans="1:48" x14ac:dyDescent="0.3">
      <c r="A603" t="s">
        <v>888</v>
      </c>
      <c r="B603" t="s">
        <v>889</v>
      </c>
      <c r="C603" t="s">
        <v>10295</v>
      </c>
      <c r="D603" t="s">
        <v>54</v>
      </c>
      <c r="E603">
        <v>16897.245446476001</v>
      </c>
      <c r="F603">
        <v>211.87</v>
      </c>
      <c r="G603">
        <v>-16.242389751883799</v>
      </c>
      <c r="H603">
        <f>(Table2[[#This Row],[1Y Return vs Nifty]]-AVERAGE(Table2[1Y Return vs Nifty]))/_xlfn.STDEV.P(Table2[1Y Return vs Nifty])</f>
        <v>-0.75852751784636918</v>
      </c>
      <c r="I603">
        <v>-3.4607114644756298</v>
      </c>
      <c r="J603">
        <f>(Table2[[#This Row],[1M Return vs Nifty]]-AVERAGE(Table2[1M Return vs Nifty]))/_xlfn.STDEV.P(Table2[1M Return vs Nifty])</f>
        <v>-0.61288331084443437</v>
      </c>
      <c r="K603">
        <v>-23.8510139305485</v>
      </c>
      <c r="L603">
        <f>(Table2[[#This Row],[6M Return vs Nifty]]-AVERAGE(Table2[6M Return vs Nifty]))/_xlfn.STDEV.P(Table2[6M Return vs Nifty])</f>
        <v>-1.0719175010479627</v>
      </c>
      <c r="M603">
        <v>-0.61951761191431498</v>
      </c>
      <c r="N603">
        <f>(Table2[[#This Row],[1W Return vs Nifty]]-AVERAGE(Table2[1W Return vs Nifty]))/_xlfn.STDEV.P(Table2[1W Return vs Nifty])</f>
        <v>-0.12378575850323613</v>
      </c>
      <c r="O603">
        <v>208.15</v>
      </c>
      <c r="P603">
        <v>212.15070992149501</v>
      </c>
      <c r="Q603">
        <v>211.93077143539401</v>
      </c>
      <c r="R603">
        <v>45.510660036348298</v>
      </c>
      <c r="S603" s="2">
        <f>(Table2[[#This Row],[Close Price]]-Table2[[#This Row],[20D EMA]])/Table2[[#This Row],[20D EMA]]</f>
        <v>1.7871727119865476E-2</v>
      </c>
      <c r="T603" s="2">
        <f>(Table2[[#This Row],[Close Price]]-Table2[[#This Row],[50D EMA]])/Table2[[#This Row],[50D EMA]]</f>
        <v>-1.3231627723464972E-3</v>
      </c>
      <c r="U603" s="2">
        <f>(Table2[[#This Row],[Close Price]]-Table2[[#This Row],[200D EMA]])/Table2[[#This Row],[200D EMA]]</f>
        <v>-2.8675135272901317E-4</v>
      </c>
      <c r="V603">
        <v>1.80631884039433</v>
      </c>
      <c r="W603">
        <v>205.4</v>
      </c>
      <c r="X603">
        <v>226</v>
      </c>
      <c r="Y603">
        <v>202.79</v>
      </c>
      <c r="Z603">
        <v>226</v>
      </c>
      <c r="AA603">
        <v>199.23</v>
      </c>
      <c r="AB603">
        <v>228.5</v>
      </c>
      <c r="AC603" s="2">
        <f>(Table2[[#This Row],[Close Price]]/Table2[[#This Row],[Day Low]])-1</f>
        <v>3.1499513145082814E-2</v>
      </c>
      <c r="AD603" s="2">
        <f>(Table2[[#This Row],[Day High]]/Table2[[#This Row],[Close Price]])-1</f>
        <v>6.6691839335441427E-2</v>
      </c>
      <c r="AE603" s="2">
        <f>(Table2[[#This Row],[Close Price]]/Table2[[#This Row],[Current Week Low]])-1</f>
        <v>4.4775383401548519E-2</v>
      </c>
      <c r="AF603" s="2">
        <f>(Table2[[#This Row],[Current Week High]]/Table2[[#This Row],[Close Price]])-1</f>
        <v>6.6691839335441427E-2</v>
      </c>
      <c r="AG603" s="2">
        <f>(Table2[[#This Row],[Close Price]]/Table2[[#This Row],[Current Month Low]])-1</f>
        <v>6.3444260402549801E-2</v>
      </c>
      <c r="AH603" s="2">
        <f>(Table2[[#This Row],[Current Month High]]/Table2[[#This Row],[Close Price]])-1</f>
        <v>7.849152782366553E-2</v>
      </c>
      <c r="AI603">
        <v>36.522395808750602</v>
      </c>
      <c r="AJ603">
        <v>15.760142057095999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-0.06</v>
      </c>
      <c r="AM603" t="s">
        <v>10339</v>
      </c>
      <c r="AN603">
        <v>-1.01</v>
      </c>
      <c r="AO603" t="s">
        <v>10339</v>
      </c>
      <c r="AP603">
        <v>3.8731169195523003E-2</v>
      </c>
      <c r="AQ603">
        <f>(Table2[[#This Row],[Sharpe Ratio]]-AVERAGE(Table2[Sharpe Ratio]))/_xlfn.STDEV.P(Table2[Sharpe Ratio])</f>
        <v>-0.30359855985878642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592</v>
      </c>
      <c r="AT603">
        <f>_xlfn.RANK.AVG(Table2[[#This Row],[6M Return vs Nifty Z-Score]],Table2[6M Return vs Nifty Z-Score])</f>
        <v>663</v>
      </c>
      <c r="AU603">
        <f>_xlfn.RANK.AVG(Table2[[#This Row],[Sharpe Ratio Z-Score]],Table2[Sharpe Ratio Z-Score])</f>
        <v>422</v>
      </c>
      <c r="AV603">
        <f>(Table2[[#This Row],[Rank 1Y]]+Table2[[#This Row],[Rank 6M]]+Table2[[#This Row],[Rank Sharpe]])/3</f>
        <v>559</v>
      </c>
    </row>
    <row r="604" spans="1:48" x14ac:dyDescent="0.3">
      <c r="A604" t="s">
        <v>1393</v>
      </c>
      <c r="B604" t="s">
        <v>1394</v>
      </c>
      <c r="C604" t="s">
        <v>6499</v>
      </c>
      <c r="D604" t="s">
        <v>80</v>
      </c>
      <c r="E604">
        <v>7871.9935546199904</v>
      </c>
      <c r="F604">
        <v>161.88</v>
      </c>
      <c r="G604">
        <v>-1.1064494640584299</v>
      </c>
      <c r="H604">
        <f>(Table2[[#This Row],[1Y Return vs Nifty]]-AVERAGE(Table2[1Y Return vs Nifty]))/_xlfn.STDEV.P(Table2[1Y Return vs Nifty])</f>
        <v>-0.52823099473336455</v>
      </c>
      <c r="I604">
        <v>-0.51334376307513396</v>
      </c>
      <c r="J604">
        <f>(Table2[[#This Row],[1M Return vs Nifty]]-AVERAGE(Table2[1M Return vs Nifty]))/_xlfn.STDEV.P(Table2[1M Return vs Nifty])</f>
        <v>-0.35796234932125204</v>
      </c>
      <c r="K604">
        <v>-18.0026007044141</v>
      </c>
      <c r="L604">
        <f>(Table2[[#This Row],[6M Return vs Nifty]]-AVERAGE(Table2[6M Return vs Nifty]))/_xlfn.STDEV.P(Table2[6M Return vs Nifty])</f>
        <v>-0.8749045352497804</v>
      </c>
      <c r="M604">
        <v>-3.74416524114244</v>
      </c>
      <c r="N604">
        <f>(Table2[[#This Row],[1W Return vs Nifty]]-AVERAGE(Table2[1W Return vs Nifty]))/_xlfn.STDEV.P(Table2[1W Return vs Nifty])</f>
        <v>-0.77994844877062386</v>
      </c>
      <c r="O604">
        <v>160.25</v>
      </c>
      <c r="P604">
        <v>161.888195734638</v>
      </c>
      <c r="Q604">
        <v>159.91890803490099</v>
      </c>
      <c r="R604">
        <v>40.259082053536098</v>
      </c>
      <c r="S604" s="2">
        <f>(Table2[[#This Row],[Close Price]]-Table2[[#This Row],[20D EMA]])/Table2[[#This Row],[20D EMA]]</f>
        <v>1.0171606864274542E-2</v>
      </c>
      <c r="T604" s="2">
        <f>(Table2[[#This Row],[Close Price]]-Table2[[#This Row],[50D EMA]])/Table2[[#This Row],[50D EMA]]</f>
        <v>-5.0625894005527882E-5</v>
      </c>
      <c r="U604" s="2">
        <f>(Table2[[#This Row],[Close Price]]-Table2[[#This Row],[200D EMA]])/Table2[[#This Row],[200D EMA]]</f>
        <v>1.2263039994438988E-2</v>
      </c>
      <c r="V604">
        <v>0.65523147661026504</v>
      </c>
      <c r="W604">
        <v>156.83000000000001</v>
      </c>
      <c r="X604">
        <v>163</v>
      </c>
      <c r="Y604">
        <v>155</v>
      </c>
      <c r="Z604">
        <v>163</v>
      </c>
      <c r="AA604">
        <v>154.15</v>
      </c>
      <c r="AB604">
        <v>170</v>
      </c>
      <c r="AC604" s="2">
        <f>(Table2[[#This Row],[Close Price]]/Table2[[#This Row],[Day Low]])-1</f>
        <v>3.220047184849828E-2</v>
      </c>
      <c r="AD604" s="2">
        <f>(Table2[[#This Row],[Day High]]/Table2[[#This Row],[Close Price]])-1</f>
        <v>6.9187052137384963E-3</v>
      </c>
      <c r="AE604" s="2">
        <f>(Table2[[#This Row],[Close Price]]/Table2[[#This Row],[Current Week Low]])-1</f>
        <v>4.4387096774193502E-2</v>
      </c>
      <c r="AF604" s="2">
        <f>(Table2[[#This Row],[Current Week High]]/Table2[[#This Row],[Close Price]])-1</f>
        <v>6.9187052137384963E-3</v>
      </c>
      <c r="AG604" s="2">
        <f>(Table2[[#This Row],[Close Price]]/Table2[[#This Row],[Current Month Low]])-1</f>
        <v>5.0145961725591937E-2</v>
      </c>
      <c r="AH604" s="2">
        <f>(Table2[[#This Row],[Current Month High]]/Table2[[#This Row],[Close Price]])-1</f>
        <v>5.0160612799604598E-2</v>
      </c>
      <c r="AI604">
        <v>22.930565851247799</v>
      </c>
      <c r="AJ604">
        <v>34.9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0.01</v>
      </c>
      <c r="AM604" t="s">
        <v>10340</v>
      </c>
      <c r="AN604">
        <v>-1.27</v>
      </c>
      <c r="AO604" t="s">
        <v>10339</v>
      </c>
      <c r="AP604">
        <v>-3.6464008599819998E-3</v>
      </c>
      <c r="AQ604">
        <f>(Table2[[#This Row],[Sharpe Ratio]]-AVERAGE(Table2[Sharpe Ratio]))/_xlfn.STDEV.P(Table2[Sharpe Ratio])</f>
        <v>-0.78879049812372937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490</v>
      </c>
      <c r="AT604">
        <f>_xlfn.RANK.AVG(Table2[[#This Row],[6M Return vs Nifty Z-Score]],Table2[6M Return vs Nifty Z-Score])</f>
        <v>611</v>
      </c>
      <c r="AU604">
        <f>_xlfn.RANK.AVG(Table2[[#This Row],[Sharpe Ratio Z-Score]],Table2[Sharpe Ratio Z-Score])</f>
        <v>581</v>
      </c>
      <c r="AV604">
        <f>(Table2[[#This Row],[Rank 1Y]]+Table2[[#This Row],[Rank 6M]]+Table2[[#This Row],[Rank Sharpe]])/3</f>
        <v>560.66666666666663</v>
      </c>
    </row>
    <row r="605" spans="1:48" x14ac:dyDescent="0.3">
      <c r="A605" t="s">
        <v>660</v>
      </c>
      <c r="B605" t="s">
        <v>661</v>
      </c>
      <c r="C605" t="s">
        <v>10295</v>
      </c>
      <c r="D605" t="s">
        <v>521</v>
      </c>
      <c r="E605">
        <v>27478.2722526</v>
      </c>
      <c r="F605">
        <v>785.95</v>
      </c>
      <c r="G605">
        <v>-1.1513911358373601</v>
      </c>
      <c r="H605">
        <f>(Table2[[#This Row],[1Y Return vs Nifty]]-AVERAGE(Table2[1Y Return vs Nifty]))/_xlfn.STDEV.P(Table2[1Y Return vs Nifty])</f>
        <v>-0.52891479174608791</v>
      </c>
      <c r="I605">
        <v>8.3632427358840697</v>
      </c>
      <c r="J605">
        <f>(Table2[[#This Row],[1M Return vs Nifty]]-AVERAGE(Table2[1M Return vs Nifty]))/_xlfn.STDEV.P(Table2[1M Return vs Nifty])</f>
        <v>0.40978304066967247</v>
      </c>
      <c r="K605">
        <v>-15.626076898813199</v>
      </c>
      <c r="L605">
        <f>(Table2[[#This Row],[6M Return vs Nifty]]-AVERAGE(Table2[6M Return vs Nifty]))/_xlfn.STDEV.P(Table2[6M Return vs Nifty])</f>
        <v>-0.79484760610886829</v>
      </c>
      <c r="M605">
        <v>3.46309708413383</v>
      </c>
      <c r="N605">
        <f>(Table2[[#This Row],[1W Return vs Nifty]]-AVERAGE(Table2[1W Return vs Nifty]))/_xlfn.STDEV.P(Table2[1W Return vs Nifty])</f>
        <v>0.73354593458942696</v>
      </c>
      <c r="O605">
        <v>779.94</v>
      </c>
      <c r="P605">
        <v>766.56705784065298</v>
      </c>
      <c r="Q605">
        <v>728.48639760098104</v>
      </c>
      <c r="R605">
        <v>82.376407901066699</v>
      </c>
      <c r="S605" s="2">
        <f>(Table2[[#This Row],[Close Price]]-Table2[[#This Row],[20D EMA]])/Table2[[#This Row],[20D EMA]]</f>
        <v>7.7057209528938004E-3</v>
      </c>
      <c r="T605" s="2">
        <f>(Table2[[#This Row],[Close Price]]-Table2[[#This Row],[50D EMA]])/Table2[[#This Row],[50D EMA]]</f>
        <v>2.528538366095066E-2</v>
      </c>
      <c r="U605" s="2">
        <f>(Table2[[#This Row],[Close Price]]-Table2[[#This Row],[200D EMA]])/Table2[[#This Row],[200D EMA]]</f>
        <v>7.8880817251022931E-2</v>
      </c>
      <c r="V605">
        <v>2.24992695249099</v>
      </c>
      <c r="W605">
        <v>783.2</v>
      </c>
      <c r="X605">
        <v>862.95</v>
      </c>
      <c r="Y605">
        <v>783.2</v>
      </c>
      <c r="Z605">
        <v>882.9</v>
      </c>
      <c r="AA605">
        <v>723</v>
      </c>
      <c r="AB605">
        <v>882.9</v>
      </c>
      <c r="AC605" s="2">
        <f>(Table2[[#This Row],[Close Price]]/Table2[[#This Row],[Day Low]])-1</f>
        <v>3.5112359550562022E-3</v>
      </c>
      <c r="AD605" s="2">
        <f>(Table2[[#This Row],[Day High]]/Table2[[#This Row],[Close Price]])-1</f>
        <v>9.7970608817354865E-2</v>
      </c>
      <c r="AE605" s="2">
        <f>(Table2[[#This Row],[Close Price]]/Table2[[#This Row],[Current Week Low]])-1</f>
        <v>3.5112359550562022E-3</v>
      </c>
      <c r="AF605" s="2">
        <f>(Table2[[#This Row],[Current Week High]]/Table2[[#This Row],[Close Price]])-1</f>
        <v>0.12335390292003301</v>
      </c>
      <c r="AG605" s="2">
        <f>(Table2[[#This Row],[Close Price]]/Table2[[#This Row],[Current Month Low]])-1</f>
        <v>8.7067773167358364E-2</v>
      </c>
      <c r="AH605" s="2">
        <f>(Table2[[#This Row],[Current Month High]]/Table2[[#This Row],[Close Price]])-1</f>
        <v>0.12335390292003301</v>
      </c>
      <c r="AI605">
        <v>12.3353902920033</v>
      </c>
      <c r="AJ605">
        <v>29.299991774286401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0.03</v>
      </c>
      <c r="AM605" t="s">
        <v>10340</v>
      </c>
      <c r="AN605">
        <v>3.13</v>
      </c>
      <c r="AO605" t="s">
        <v>10340</v>
      </c>
      <c r="AP605">
        <v>-1.4048705073603E-2</v>
      </c>
      <c r="AQ605">
        <f>(Table2[[#This Row],[Sharpe Ratio]]-AVERAGE(Table2[Sharpe Ratio]))/_xlfn.STDEV.P(Table2[Sharpe Ratio])</f>
        <v>-0.90788921325104288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-1.0883226358468994</v>
      </c>
      <c r="AS605">
        <f>_xlfn.RANK.AVG(Table2[[#This Row],[1Y Return vs Nifty Z-Score]],Table2[1Y Return vs Nifty Z-Score])</f>
        <v>491</v>
      </c>
      <c r="AT605">
        <f>_xlfn.RANK.AVG(Table2[[#This Row],[6M Return vs Nifty Z-Score]],Table2[6M Return vs Nifty Z-Score])</f>
        <v>587</v>
      </c>
      <c r="AU605">
        <f>_xlfn.RANK.AVG(Table2[[#This Row],[Sharpe Ratio Z-Score]],Table2[Sharpe Ratio Z-Score])</f>
        <v>606</v>
      </c>
      <c r="AV605">
        <f>(Table2[[#This Row],[Rank 1Y]]+Table2[[#This Row],[Rank 6M]]+Table2[[#This Row],[Rank Sharpe]])/3</f>
        <v>561.33333333333337</v>
      </c>
    </row>
    <row r="606" spans="1:48" x14ac:dyDescent="0.3">
      <c r="A606" t="s">
        <v>2214</v>
      </c>
      <c r="B606" t="s">
        <v>2215</v>
      </c>
      <c r="C606" t="s">
        <v>10299</v>
      </c>
      <c r="D606" t="s">
        <v>297</v>
      </c>
      <c r="E606">
        <v>2545.1770392099902</v>
      </c>
      <c r="F606">
        <v>437.1</v>
      </c>
      <c r="G606">
        <v>-8.8818170855510399</v>
      </c>
      <c r="H606">
        <f>(Table2[[#This Row],[1Y Return vs Nifty]]-AVERAGE(Table2[1Y Return vs Nifty]))/_xlfn.STDEV.P(Table2[1Y Return vs Nifty])</f>
        <v>-0.64653485264402821</v>
      </c>
      <c r="I606">
        <v>8.2310447545039906</v>
      </c>
      <c r="J606">
        <f>(Table2[[#This Row],[1M Return vs Nifty]]-AVERAGE(Table2[1M Return vs Nifty]))/_xlfn.STDEV.P(Table2[1M Return vs Nifty])</f>
        <v>0.39834909691409004</v>
      </c>
      <c r="K606">
        <v>-7.6788290530903698</v>
      </c>
      <c r="L606">
        <f>(Table2[[#This Row],[6M Return vs Nifty]]-AVERAGE(Table2[6M Return vs Nifty]))/_xlfn.STDEV.P(Table2[6M Return vs Nifty])</f>
        <v>-0.52713210662560939</v>
      </c>
      <c r="M606">
        <v>8.7147036314702806</v>
      </c>
      <c r="N606">
        <f>(Table2[[#This Row],[1W Return vs Nifty]]-AVERAGE(Table2[1W Return vs Nifty]))/_xlfn.STDEV.P(Table2[1W Return vs Nifty])</f>
        <v>1.8363609362212585</v>
      </c>
      <c r="O606">
        <v>412.17</v>
      </c>
      <c r="P606">
        <v>408.437445943086</v>
      </c>
      <c r="Q606">
        <v>407.36922107050799</v>
      </c>
      <c r="R606">
        <v>68.638629446400103</v>
      </c>
      <c r="S606" s="2">
        <f>(Table2[[#This Row],[Close Price]]-Table2[[#This Row],[20D EMA]])/Table2[[#This Row],[20D EMA]]</f>
        <v>6.0484751437513661E-2</v>
      </c>
      <c r="T606" s="2">
        <f>(Table2[[#This Row],[Close Price]]-Table2[[#This Row],[50D EMA]])/Table2[[#This Row],[50D EMA]]</f>
        <v>7.0176117154811563E-2</v>
      </c>
      <c r="U606" s="2">
        <f>(Table2[[#This Row],[Close Price]]-Table2[[#This Row],[200D EMA]])/Table2[[#This Row],[200D EMA]]</f>
        <v>7.2982388928068256E-2</v>
      </c>
      <c r="V606">
        <v>1.59412158046723</v>
      </c>
      <c r="W606">
        <v>430.7</v>
      </c>
      <c r="X606">
        <v>451.95</v>
      </c>
      <c r="Y606">
        <v>390.85</v>
      </c>
      <c r="Z606">
        <v>452</v>
      </c>
      <c r="AA606">
        <v>379.1</v>
      </c>
      <c r="AB606">
        <v>452</v>
      </c>
      <c r="AC606" s="2">
        <f>(Table2[[#This Row],[Close Price]]/Table2[[#This Row],[Day Low]])-1</f>
        <v>1.4859530996053083E-2</v>
      </c>
      <c r="AD606" s="2">
        <f>(Table2[[#This Row],[Day High]]/Table2[[#This Row],[Close Price]])-1</f>
        <v>3.3973919011667686E-2</v>
      </c>
      <c r="AE606" s="2">
        <f>(Table2[[#This Row],[Close Price]]/Table2[[#This Row],[Current Week Low]])-1</f>
        <v>0.11833184085966475</v>
      </c>
      <c r="AF606" s="2">
        <f>(Table2[[#This Row],[Current Week High]]/Table2[[#This Row],[Close Price]])-1</f>
        <v>3.4088309311370413E-2</v>
      </c>
      <c r="AG606" s="2">
        <f>(Table2[[#This Row],[Close Price]]/Table2[[#This Row],[Current Month Low]])-1</f>
        <v>0.15299393299920871</v>
      </c>
      <c r="AH606" s="2">
        <f>(Table2[[#This Row],[Current Month High]]/Table2[[#This Row],[Close Price]])-1</f>
        <v>3.4088309311370413E-2</v>
      </c>
      <c r="AI606">
        <v>22.603523221230802</v>
      </c>
      <c r="AJ606">
        <v>32.114251171225597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0.01</v>
      </c>
      <c r="AM606" t="s">
        <v>10340</v>
      </c>
      <c r="AN606">
        <v>2.31</v>
      </c>
      <c r="AO606" t="s">
        <v>10340</v>
      </c>
      <c r="AP606">
        <v>-4.3193665379007998E-2</v>
      </c>
      <c r="AQ606">
        <f>(Table2[[#This Row],[Sharpe Ratio]]-AVERAGE(Table2[Sharpe Ratio]))/_xlfn.STDEV.P(Table2[Sharpe Ratio])</f>
        <v>-1.241577524372065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-0.18053445050635397</v>
      </c>
      <c r="AS606">
        <f>_xlfn.RANK.AVG(Table2[[#This Row],[1Y Return vs Nifty Z-Score]],Table2[1Y Return vs Nifty Z-Score])</f>
        <v>544</v>
      </c>
      <c r="AT606">
        <f>_xlfn.RANK.AVG(Table2[[#This Row],[6M Return vs Nifty Z-Score]],Table2[6M Return vs Nifty Z-Score])</f>
        <v>490</v>
      </c>
      <c r="AU606">
        <f>_xlfn.RANK.AVG(Table2[[#This Row],[Sharpe Ratio Z-Score]],Table2[Sharpe Ratio Z-Score])</f>
        <v>650</v>
      </c>
      <c r="AV606">
        <f>(Table2[[#This Row],[Rank 1Y]]+Table2[[#This Row],[Rank 6M]]+Table2[[#This Row],[Rank Sharpe]])/3</f>
        <v>561.33333333333337</v>
      </c>
    </row>
    <row r="607" spans="1:48" x14ac:dyDescent="0.3">
      <c r="A607" t="s">
        <v>1553</v>
      </c>
      <c r="B607" t="s">
        <v>1554</v>
      </c>
      <c r="C607" t="s">
        <v>10303</v>
      </c>
      <c r="D607" t="s">
        <v>1555</v>
      </c>
      <c r="E607">
        <v>6314.1716230350003</v>
      </c>
      <c r="F607">
        <v>471.2</v>
      </c>
      <c r="G607">
        <v>2.3702918769880101</v>
      </c>
      <c r="H607">
        <f>(Table2[[#This Row],[1Y Return vs Nifty]]-AVERAGE(Table2[1Y Return vs Nifty]))/_xlfn.STDEV.P(Table2[1Y Return vs Nifty])</f>
        <v>-0.47533164210772894</v>
      </c>
      <c r="I607">
        <v>-1.50238608431401</v>
      </c>
      <c r="J607">
        <f>(Table2[[#This Row],[1M Return vs Nifty]]-AVERAGE(Table2[1M Return vs Nifty]))/_xlfn.STDEV.P(Table2[1M Return vs Nifty])</f>
        <v>-0.44350566968726246</v>
      </c>
      <c r="K607">
        <v>-25.083832984741399</v>
      </c>
      <c r="L607">
        <f>(Table2[[#This Row],[6M Return vs Nifty]]-AVERAGE(Table2[6M Return vs Nifty]))/_xlfn.STDEV.P(Table2[6M Return vs Nifty])</f>
        <v>-1.113446943097937</v>
      </c>
      <c r="M607">
        <v>-1.52398015059601</v>
      </c>
      <c r="N607">
        <f>(Table2[[#This Row],[1W Return vs Nifty]]-AVERAGE(Table2[1W Return vs Nifty]))/_xlfn.STDEV.P(Table2[1W Return vs Nifty])</f>
        <v>-0.3137190383636782</v>
      </c>
      <c r="O607">
        <v>466.35</v>
      </c>
      <c r="P607">
        <v>465.24134833779601</v>
      </c>
      <c r="Q607">
        <v>448.91344622309202</v>
      </c>
      <c r="R607">
        <v>47.713107759554902</v>
      </c>
      <c r="S607" s="2">
        <f>(Table2[[#This Row],[Close Price]]-Table2[[#This Row],[20D EMA]])/Table2[[#This Row],[20D EMA]]</f>
        <v>1.0399914227511452E-2</v>
      </c>
      <c r="T607" s="2">
        <f>(Table2[[#This Row],[Close Price]]-Table2[[#This Row],[50D EMA]])/Table2[[#This Row],[50D EMA]]</f>
        <v>1.2807657108494151E-2</v>
      </c>
      <c r="U607" s="2">
        <f>(Table2[[#This Row],[Close Price]]-Table2[[#This Row],[200D EMA]])/Table2[[#This Row],[200D EMA]]</f>
        <v>4.9645547408781424E-2</v>
      </c>
      <c r="V607">
        <v>0.878185637333879</v>
      </c>
      <c r="W607">
        <v>460</v>
      </c>
      <c r="X607">
        <v>474</v>
      </c>
      <c r="Y607">
        <v>458.65</v>
      </c>
      <c r="Z607">
        <v>474</v>
      </c>
      <c r="AA607">
        <v>446.05</v>
      </c>
      <c r="AB607">
        <v>491.95</v>
      </c>
      <c r="AC607" s="2">
        <f>(Table2[[#This Row],[Close Price]]/Table2[[#This Row],[Day Low]])-1</f>
        <v>2.4347826086956514E-2</v>
      </c>
      <c r="AD607" s="2">
        <f>(Table2[[#This Row],[Day High]]/Table2[[#This Row],[Close Price]])-1</f>
        <v>5.9422750424449333E-3</v>
      </c>
      <c r="AE607" s="2">
        <f>(Table2[[#This Row],[Close Price]]/Table2[[#This Row],[Current Week Low]])-1</f>
        <v>2.7362912896544245E-2</v>
      </c>
      <c r="AF607" s="2">
        <f>(Table2[[#This Row],[Current Week High]]/Table2[[#This Row],[Close Price]])-1</f>
        <v>5.9422750424449333E-3</v>
      </c>
      <c r="AG607" s="2">
        <f>(Table2[[#This Row],[Close Price]]/Table2[[#This Row],[Current Month Low]])-1</f>
        <v>5.6383813473825706E-2</v>
      </c>
      <c r="AH607" s="2">
        <f>(Table2[[#This Row],[Current Month High]]/Table2[[#This Row],[Close Price]])-1</f>
        <v>4.4036502546689338E-2</v>
      </c>
      <c r="AI607">
        <v>22.432088285229199</v>
      </c>
      <c r="AJ607">
        <v>37.657026000584203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-0.12</v>
      </c>
      <c r="AM607" t="s">
        <v>10339</v>
      </c>
      <c r="AN607">
        <v>-1.1499999999999999</v>
      </c>
      <c r="AO607" t="s">
        <v>10339</v>
      </c>
      <c r="AQ607">
        <f>(Table2[[#This Row],[Sharpe Ratio]]-AVERAGE(Table2[Sharpe Ratio]))/_xlfn.STDEV.P(Table2[Sharpe Ratio])</f>
        <v>-0.74704189624239536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-3.0930451894990023</v>
      </c>
      <c r="AS607">
        <f>_xlfn.RANK.AVG(Table2[[#This Row],[1Y Return vs Nifty Z-Score]],Table2[1Y Return vs Nifty Z-Score])</f>
        <v>463</v>
      </c>
      <c r="AT607">
        <f>_xlfn.RANK.AVG(Table2[[#This Row],[6M Return vs Nifty Z-Score]],Table2[6M Return vs Nifty Z-Score])</f>
        <v>674</v>
      </c>
      <c r="AU607">
        <f>_xlfn.RANK.AVG(Table2[[#This Row],[Sharpe Ratio Z-Score]],Table2[Sharpe Ratio Z-Score])</f>
        <v>549.5</v>
      </c>
      <c r="AV607">
        <f>(Table2[[#This Row],[Rank 1Y]]+Table2[[#This Row],[Rank 6M]]+Table2[[#This Row],[Rank Sharpe]])/3</f>
        <v>562.16666666666663</v>
      </c>
    </row>
    <row r="608" spans="1:48" x14ac:dyDescent="0.3">
      <c r="A608" t="s">
        <v>1962</v>
      </c>
      <c r="B608" t="s">
        <v>1963</v>
      </c>
      <c r="C608" t="s">
        <v>10305</v>
      </c>
      <c r="D608" t="s">
        <v>133</v>
      </c>
      <c r="E608">
        <v>3410.6727354</v>
      </c>
      <c r="F608">
        <v>514.9</v>
      </c>
      <c r="G608">
        <v>-22.470103851306298</v>
      </c>
      <c r="H608">
        <f>(Table2[[#This Row],[1Y Return vs Nifty]]-AVERAGE(Table2[1Y Return vs Nifty]))/_xlfn.STDEV.P(Table2[1Y Return vs Nifty])</f>
        <v>-0.85328350107342099</v>
      </c>
      <c r="I608">
        <v>2.46932838698977</v>
      </c>
      <c r="J608">
        <f>(Table2[[#This Row],[1M Return vs Nifty]]-AVERAGE(Table2[1M Return vs Nifty]))/_xlfn.STDEV.P(Table2[1M Return vs Nifty])</f>
        <v>-9.9987868552642661E-2</v>
      </c>
      <c r="K608">
        <v>-10.198738369680299</v>
      </c>
      <c r="L608">
        <f>(Table2[[#This Row],[6M Return vs Nifty]]-AVERAGE(Table2[6M Return vs Nifty]))/_xlfn.STDEV.P(Table2[6M Return vs Nifty])</f>
        <v>-0.61201920143371535</v>
      </c>
      <c r="M608">
        <v>10.0752619524308</v>
      </c>
      <c r="N608">
        <f>(Table2[[#This Row],[1W Return vs Nifty]]-AVERAGE(Table2[1W Return vs Nifty]))/_xlfn.STDEV.P(Table2[1W Return vs Nifty])</f>
        <v>2.1220723872649936</v>
      </c>
      <c r="O608">
        <v>499.56</v>
      </c>
      <c r="P608">
        <v>508.39504999679099</v>
      </c>
      <c r="Q608">
        <v>511.09012826988197</v>
      </c>
      <c r="R608">
        <v>64.443665725113803</v>
      </c>
      <c r="S608" s="2">
        <f>(Table2[[#This Row],[Close Price]]-Table2[[#This Row],[20D EMA]])/Table2[[#This Row],[20D EMA]]</f>
        <v>3.0707022179517925E-2</v>
      </c>
      <c r="T608" s="2">
        <f>(Table2[[#This Row],[Close Price]]-Table2[[#This Row],[50D EMA]])/Table2[[#This Row],[50D EMA]]</f>
        <v>1.2795069509921564E-2</v>
      </c>
      <c r="U608" s="2">
        <f>(Table2[[#This Row],[Close Price]]-Table2[[#This Row],[200D EMA]])/Table2[[#This Row],[200D EMA]]</f>
        <v>7.4544028917463171E-3</v>
      </c>
      <c r="V608">
        <v>1.4672137718368701</v>
      </c>
      <c r="W608">
        <v>507.3</v>
      </c>
      <c r="X608">
        <v>525</v>
      </c>
      <c r="Y608">
        <v>480</v>
      </c>
      <c r="Z608">
        <v>527.79999999999995</v>
      </c>
      <c r="AA608">
        <v>425</v>
      </c>
      <c r="AB608">
        <v>527.79999999999995</v>
      </c>
      <c r="AC608" s="2">
        <f>(Table2[[#This Row],[Close Price]]/Table2[[#This Row],[Day Low]])-1</f>
        <v>1.4981273408239737E-2</v>
      </c>
      <c r="AD608" s="2">
        <f>(Table2[[#This Row],[Day High]]/Table2[[#This Row],[Close Price]])-1</f>
        <v>1.9615459312487982E-2</v>
      </c>
      <c r="AE608" s="2">
        <f>(Table2[[#This Row],[Close Price]]/Table2[[#This Row],[Current Week Low]])-1</f>
        <v>7.2708333333333375E-2</v>
      </c>
      <c r="AF608" s="2">
        <f>(Table2[[#This Row],[Current Week High]]/Table2[[#This Row],[Close Price]])-1</f>
        <v>2.5053408428820978E-2</v>
      </c>
      <c r="AG608" s="2">
        <f>(Table2[[#This Row],[Close Price]]/Table2[[#This Row],[Current Month Low]])-1</f>
        <v>0.21152941176470574</v>
      </c>
      <c r="AH608" s="2">
        <f>(Table2[[#This Row],[Current Month High]]/Table2[[#This Row],[Close Price]])-1</f>
        <v>2.5053408428820978E-2</v>
      </c>
      <c r="AI608">
        <v>20.411730433093801</v>
      </c>
      <c r="AJ608">
        <v>21.152941176470499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-7.0000000000000007E-2</v>
      </c>
      <c r="AM608" t="s">
        <v>10339</v>
      </c>
      <c r="AN608">
        <v>7.0000000000000007E-2</v>
      </c>
      <c r="AO608" t="s">
        <v>10340</v>
      </c>
      <c r="AQ608">
        <f>(Table2[[#This Row],[Sharpe Ratio]]-AVERAGE(Table2[Sharpe Ratio]))/_xlfn.STDEV.P(Table2[Sharpe Ratio])</f>
        <v>-0.74704189624239536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620</v>
      </c>
      <c r="AT608">
        <f>_xlfn.RANK.AVG(Table2[[#This Row],[6M Return vs Nifty Z-Score]],Table2[6M Return vs Nifty Z-Score])</f>
        <v>521</v>
      </c>
      <c r="AU608">
        <f>_xlfn.RANK.AVG(Table2[[#This Row],[Sharpe Ratio Z-Score]],Table2[Sharpe Ratio Z-Score])</f>
        <v>549.5</v>
      </c>
      <c r="AV608">
        <f>(Table2[[#This Row],[Rank 1Y]]+Table2[[#This Row],[Rank 6M]]+Table2[[#This Row],[Rank Sharpe]])/3</f>
        <v>563.5</v>
      </c>
    </row>
    <row r="609" spans="1:48" x14ac:dyDescent="0.3">
      <c r="A609" t="s">
        <v>348</v>
      </c>
      <c r="B609" t="s">
        <v>349</v>
      </c>
      <c r="C609" t="s">
        <v>10308</v>
      </c>
      <c r="D609" t="s">
        <v>170</v>
      </c>
      <c r="E609">
        <v>73320.680463750003</v>
      </c>
      <c r="F609">
        <v>2480.15</v>
      </c>
      <c r="G609">
        <v>-19.958908813345701</v>
      </c>
      <c r="H609">
        <f>(Table2[[#This Row],[1Y Return vs Nifty]]-AVERAGE(Table2[1Y Return vs Nifty]))/_xlfn.STDEV.P(Table2[1Y Return vs Nifty])</f>
        <v>-0.81507513904875528</v>
      </c>
      <c r="I609">
        <v>5.7443748292991197</v>
      </c>
      <c r="J609">
        <f>(Table2[[#This Row],[1M Return vs Nifty]]-AVERAGE(Table2[1M Return vs Nifty]))/_xlfn.STDEV.P(Table2[1M Return vs Nifty])</f>
        <v>0.1832743751470047</v>
      </c>
      <c r="K609">
        <v>-8.9259717755778301</v>
      </c>
      <c r="L609">
        <f>(Table2[[#This Row],[6M Return vs Nifty]]-AVERAGE(Table2[6M Return vs Nifty]))/_xlfn.STDEV.P(Table2[6M Return vs Nifty])</f>
        <v>-0.56914406389171301</v>
      </c>
      <c r="M609">
        <v>-4.00760902580204</v>
      </c>
      <c r="N609">
        <f>(Table2[[#This Row],[1W Return vs Nifty]]-AVERAGE(Table2[1W Return vs Nifty]))/_xlfn.STDEV.P(Table2[1W Return vs Nifty])</f>
        <v>-0.83527052120512979</v>
      </c>
      <c r="O609">
        <v>2492.11</v>
      </c>
      <c r="P609">
        <v>2456.39495741784</v>
      </c>
      <c r="Q609">
        <v>2410.0693055114102</v>
      </c>
      <c r="R609">
        <v>42.419420979382899</v>
      </c>
      <c r="S609" s="2">
        <f>(Table2[[#This Row],[Close Price]]-Table2[[#This Row],[20D EMA]])/Table2[[#This Row],[20D EMA]]</f>
        <v>-4.7991461051077339E-3</v>
      </c>
      <c r="T609" s="2">
        <f>(Table2[[#This Row],[Close Price]]-Table2[[#This Row],[50D EMA]])/Table2[[#This Row],[50D EMA]]</f>
        <v>9.6706934324321103E-3</v>
      </c>
      <c r="U609" s="2">
        <f>(Table2[[#This Row],[Close Price]]-Table2[[#This Row],[200D EMA]])/Table2[[#This Row],[200D EMA]]</f>
        <v>2.907829012565219E-2</v>
      </c>
      <c r="V609">
        <v>0.57176450391507905</v>
      </c>
      <c r="W609">
        <v>2458.4499999999998</v>
      </c>
      <c r="X609">
        <v>2487.5</v>
      </c>
      <c r="Y609">
        <v>2451.6</v>
      </c>
      <c r="Z609">
        <v>2492</v>
      </c>
      <c r="AA609">
        <v>2418</v>
      </c>
      <c r="AB609">
        <v>2653.55</v>
      </c>
      <c r="AC609" s="2">
        <f>(Table2[[#This Row],[Close Price]]/Table2[[#This Row],[Day Low]])-1</f>
        <v>8.8266997498425148E-3</v>
      </c>
      <c r="AD609" s="2">
        <f>(Table2[[#This Row],[Day High]]/Table2[[#This Row],[Close Price]])-1</f>
        <v>2.9635304316271149E-3</v>
      </c>
      <c r="AE609" s="2">
        <f>(Table2[[#This Row],[Close Price]]/Table2[[#This Row],[Current Week Low]])-1</f>
        <v>1.1645456028716028E-2</v>
      </c>
      <c r="AF609" s="2">
        <f>(Table2[[#This Row],[Current Week High]]/Table2[[#This Row],[Close Price]])-1</f>
        <v>4.7779368183376025E-3</v>
      </c>
      <c r="AG609" s="2">
        <f>(Table2[[#This Row],[Close Price]]/Table2[[#This Row],[Current Month Low]])-1</f>
        <v>2.5703060380479759E-2</v>
      </c>
      <c r="AH609" s="2">
        <f>(Table2[[#This Row],[Current Month High]]/Table2[[#This Row],[Close Price]])-1</f>
        <v>6.9915126101243841E-2</v>
      </c>
      <c r="AI609">
        <v>8.6204463439711194</v>
      </c>
      <c r="AJ609">
        <v>19.109136751110501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0.06</v>
      </c>
      <c r="AM609" t="s">
        <v>10340</v>
      </c>
      <c r="AN609">
        <v>-1.69</v>
      </c>
      <c r="AO609" t="s">
        <v>10339</v>
      </c>
      <c r="AP609">
        <v>-2.7103685526150001E-3</v>
      </c>
      <c r="AQ609">
        <f>(Table2[[#This Row],[Sharpe Ratio]]-AVERAGE(Table2[Sharpe Ratio]))/_xlfn.STDEV.P(Table2[Sharpe Ratio])</f>
        <v>-0.77807361820600018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-2.8142889672045936</v>
      </c>
      <c r="AS609">
        <f>_xlfn.RANK.AVG(Table2[[#This Row],[1Y Return vs Nifty Z-Score]],Table2[1Y Return vs Nifty Z-Score])</f>
        <v>607</v>
      </c>
      <c r="AT609">
        <f>_xlfn.RANK.AVG(Table2[[#This Row],[6M Return vs Nifty Z-Score]],Table2[6M Return vs Nifty Z-Score])</f>
        <v>509</v>
      </c>
      <c r="AU609">
        <f>_xlfn.RANK.AVG(Table2[[#This Row],[Sharpe Ratio Z-Score]],Table2[Sharpe Ratio Z-Score])</f>
        <v>576</v>
      </c>
      <c r="AV609">
        <f>(Table2[[#This Row],[Rank 1Y]]+Table2[[#This Row],[Rank 6M]]+Table2[[#This Row],[Rank Sharpe]])/3</f>
        <v>564</v>
      </c>
    </row>
    <row r="610" spans="1:48" x14ac:dyDescent="0.3">
      <c r="A610" t="s">
        <v>1328</v>
      </c>
      <c r="B610" t="s">
        <v>1329</v>
      </c>
      <c r="C610" t="s">
        <v>10295</v>
      </c>
      <c r="D610" t="s">
        <v>24</v>
      </c>
      <c r="E610">
        <v>8391.5794512079992</v>
      </c>
      <c r="F610">
        <v>43.71</v>
      </c>
      <c r="G610">
        <v>-39.1521503412024</v>
      </c>
      <c r="H610">
        <f>(Table2[[#This Row],[1Y Return vs Nifty]]-AVERAGE(Table2[1Y Return vs Nifty]))/_xlfn.STDEV.P(Table2[1Y Return vs Nifty])</f>
        <v>-1.1071043560699718</v>
      </c>
      <c r="I610">
        <v>-1.525584583916</v>
      </c>
      <c r="J610">
        <f>(Table2[[#This Row],[1M Return vs Nifty]]-AVERAGE(Table2[1M Return vs Nifty]))/_xlfn.STDEV.P(Table2[1M Return vs Nifty])</f>
        <v>-0.44551213254618049</v>
      </c>
      <c r="K610">
        <v>-31.813548396058302</v>
      </c>
      <c r="L610">
        <f>(Table2[[#This Row],[6M Return vs Nifty]]-AVERAGE(Table2[6M Return vs Nifty]))/_xlfn.STDEV.P(Table2[6M Return vs Nifty])</f>
        <v>-1.3401479542776158</v>
      </c>
      <c r="M610">
        <v>1.28371425662182</v>
      </c>
      <c r="N610">
        <f>(Table2[[#This Row],[1W Return vs Nifty]]-AVERAGE(Table2[1W Return vs Nifty]))/_xlfn.STDEV.P(Table2[1W Return vs Nifty])</f>
        <v>0.27588482559068722</v>
      </c>
      <c r="O610">
        <v>43.16</v>
      </c>
      <c r="P610">
        <v>45.011839841106401</v>
      </c>
      <c r="Q610">
        <v>48.2424802933187</v>
      </c>
      <c r="R610">
        <v>58.230391570182597</v>
      </c>
      <c r="S610" s="2">
        <f>(Table2[[#This Row],[Close Price]]-Table2[[#This Row],[20D EMA]])/Table2[[#This Row],[20D EMA]]</f>
        <v>1.2743280815570072E-2</v>
      </c>
      <c r="T610" s="2">
        <f>(Table2[[#This Row],[Close Price]]-Table2[[#This Row],[50D EMA]])/Table2[[#This Row],[50D EMA]]</f>
        <v>-2.8922164606066909E-2</v>
      </c>
      <c r="U610" s="2">
        <f>(Table2[[#This Row],[Close Price]]-Table2[[#This Row],[200D EMA]])/Table2[[#This Row],[200D EMA]]</f>
        <v>-9.3952057725075561E-2</v>
      </c>
      <c r="V610">
        <v>0.89511910688539298</v>
      </c>
      <c r="W610">
        <v>43.17</v>
      </c>
      <c r="X610">
        <v>43.85</v>
      </c>
      <c r="Y610">
        <v>41</v>
      </c>
      <c r="Z610">
        <v>43.95</v>
      </c>
      <c r="AA610">
        <v>41</v>
      </c>
      <c r="AB610">
        <v>45.7</v>
      </c>
      <c r="AC610" s="2">
        <f>(Table2[[#This Row],[Close Price]]/Table2[[#This Row],[Day Low]])-1</f>
        <v>1.2508686587908269E-2</v>
      </c>
      <c r="AD610" s="2">
        <f>(Table2[[#This Row],[Day High]]/Table2[[#This Row],[Close Price]])-1</f>
        <v>3.202928391672355E-3</v>
      </c>
      <c r="AE610" s="2">
        <f>(Table2[[#This Row],[Close Price]]/Table2[[#This Row],[Current Week Low]])-1</f>
        <v>6.6097560975609815E-2</v>
      </c>
      <c r="AF610" s="2">
        <f>(Table2[[#This Row],[Current Week High]]/Table2[[#This Row],[Close Price]])-1</f>
        <v>5.4907343857242275E-3</v>
      </c>
      <c r="AG610" s="2">
        <f>(Table2[[#This Row],[Close Price]]/Table2[[#This Row],[Current Month Low]])-1</f>
        <v>6.6097560975609815E-2</v>
      </c>
      <c r="AH610" s="2">
        <f>(Table2[[#This Row],[Current Month High]]/Table2[[#This Row],[Close Price]])-1</f>
        <v>4.5527339281628887E-2</v>
      </c>
      <c r="AI610">
        <v>44.1317776252573</v>
      </c>
      <c r="AJ610">
        <v>9.2750000000000092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-0.15</v>
      </c>
      <c r="AM610" t="s">
        <v>10339</v>
      </c>
      <c r="AN610">
        <v>-2.39</v>
      </c>
      <c r="AO610" t="s">
        <v>10339</v>
      </c>
      <c r="AP610">
        <v>7.7818515801117996E-2</v>
      </c>
      <c r="AQ610">
        <f>(Table2[[#This Row],[Sharpe Ratio]]-AVERAGE(Table2[Sharpe Ratio]))/_xlfn.STDEV.P(Table2[Sharpe Ratio])</f>
        <v>0.14392274531191127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694</v>
      </c>
      <c r="AT610">
        <f>_xlfn.RANK.AVG(Table2[[#This Row],[6M Return vs Nifty Z-Score]],Table2[6M Return vs Nifty Z-Score])</f>
        <v>707</v>
      </c>
      <c r="AU610">
        <f>_xlfn.RANK.AVG(Table2[[#This Row],[Sharpe Ratio Z-Score]],Table2[Sharpe Ratio Z-Score])</f>
        <v>302</v>
      </c>
      <c r="AV610">
        <f>(Table2[[#This Row],[Rank 1Y]]+Table2[[#This Row],[Rank 6M]]+Table2[[#This Row],[Rank Sharpe]])/3</f>
        <v>567.66666666666663</v>
      </c>
    </row>
    <row r="611" spans="1:48" x14ac:dyDescent="0.3">
      <c r="A611" t="s">
        <v>156</v>
      </c>
      <c r="B611" t="s">
        <v>157</v>
      </c>
      <c r="C611" t="s">
        <v>10294</v>
      </c>
      <c r="D611" t="s">
        <v>21</v>
      </c>
      <c r="E611">
        <v>168998.11261578</v>
      </c>
      <c r="F611">
        <v>5713.45</v>
      </c>
      <c r="G611">
        <v>-16.729999442786099</v>
      </c>
      <c r="H611">
        <f>(Table2[[#This Row],[1Y Return vs Nifty]]-AVERAGE(Table2[1Y Return vs Nifty]))/_xlfn.STDEV.P(Table2[1Y Return vs Nifty])</f>
        <v>-0.76594660211306198</v>
      </c>
      <c r="I611">
        <v>-1.01403326055641</v>
      </c>
      <c r="J611">
        <f>(Table2[[#This Row],[1M Return vs Nifty]]-AVERAGE(Table2[1M Return vs Nifty]))/_xlfn.STDEV.P(Table2[1M Return vs Nifty])</f>
        <v>-0.40126751550796069</v>
      </c>
      <c r="K611">
        <v>-6.8985241987310397</v>
      </c>
      <c r="L611">
        <f>(Table2[[#This Row],[6M Return vs Nifty]]-AVERAGE(Table2[6M Return vs Nifty]))/_xlfn.STDEV.P(Table2[6M Return vs Nifty])</f>
        <v>-0.50084631462700591</v>
      </c>
      <c r="M611">
        <v>2.9099537151122798</v>
      </c>
      <c r="N611">
        <f>(Table2[[#This Row],[1W Return vs Nifty]]-AVERAGE(Table2[1W Return vs Nifty]))/_xlfn.STDEV.P(Table2[1W Return vs Nifty])</f>
        <v>0.6173881836399524</v>
      </c>
      <c r="O611">
        <v>5547.14</v>
      </c>
      <c r="P611">
        <v>5414.8118917352804</v>
      </c>
      <c r="Q611">
        <v>5246.3165710865896</v>
      </c>
      <c r="R611">
        <v>66.724558737746506</v>
      </c>
      <c r="S611" s="2">
        <f>(Table2[[#This Row],[Close Price]]-Table2[[#This Row],[20D EMA]])/Table2[[#This Row],[20D EMA]]</f>
        <v>2.998121554530794E-2</v>
      </c>
      <c r="T611" s="2">
        <f>(Table2[[#This Row],[Close Price]]-Table2[[#This Row],[50D EMA]])/Table2[[#This Row],[50D EMA]]</f>
        <v>5.5152074390716302E-2</v>
      </c>
      <c r="U611" s="2">
        <f>(Table2[[#This Row],[Close Price]]-Table2[[#This Row],[200D EMA]])/Table2[[#This Row],[200D EMA]]</f>
        <v>8.9040267125294711E-2</v>
      </c>
      <c r="V611">
        <v>0.63119901620018304</v>
      </c>
      <c r="W611">
        <v>5658.4</v>
      </c>
      <c r="X611">
        <v>5731</v>
      </c>
      <c r="Y611">
        <v>5567.95</v>
      </c>
      <c r="Z611">
        <v>5752</v>
      </c>
      <c r="AA611">
        <v>5257.05</v>
      </c>
      <c r="AB611">
        <v>5767.35</v>
      </c>
      <c r="AC611" s="2">
        <f>(Table2[[#This Row],[Close Price]]/Table2[[#This Row],[Day Low]])-1</f>
        <v>9.7288986285877233E-3</v>
      </c>
      <c r="AD611" s="2">
        <f>(Table2[[#This Row],[Day High]]/Table2[[#This Row],[Close Price]])-1</f>
        <v>3.0716992360133588E-3</v>
      </c>
      <c r="AE611" s="2">
        <f>(Table2[[#This Row],[Close Price]]/Table2[[#This Row],[Current Week Low]])-1</f>
        <v>2.6131700176905248E-2</v>
      </c>
      <c r="AF611" s="2">
        <f>(Table2[[#This Row],[Current Week High]]/Table2[[#This Row],[Close Price]])-1</f>
        <v>6.7472367833796287E-3</v>
      </c>
      <c r="AG611" s="2">
        <f>(Table2[[#This Row],[Close Price]]/Table2[[#This Row],[Current Month Low]])-1</f>
        <v>8.6816750839348922E-2</v>
      </c>
      <c r="AH611" s="2">
        <f>(Table2[[#This Row],[Current Month High]]/Table2[[#This Row],[Close Price]])-1</f>
        <v>9.4338797049069445E-3</v>
      </c>
      <c r="AI611">
        <v>12.7514899053986</v>
      </c>
      <c r="AJ611">
        <v>26.584395874644098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-0.05</v>
      </c>
      <c r="AM611" t="s">
        <v>10339</v>
      </c>
      <c r="AN611">
        <v>3.69</v>
      </c>
      <c r="AO611" t="s">
        <v>10340</v>
      </c>
      <c r="AP611">
        <v>-2.7376319942402E-2</v>
      </c>
      <c r="AQ611">
        <f>(Table2[[#This Row],[Sharpe Ratio]]-AVERAGE(Table2[Sharpe Ratio]))/_xlfn.STDEV.P(Table2[Sharpe Ratio])</f>
        <v>-1.0604805789704947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-2.1111528275785707</v>
      </c>
      <c r="AS611">
        <f>_xlfn.RANK.AVG(Table2[[#This Row],[1Y Return vs Nifty Z-Score]],Table2[1Y Return vs Nifty Z-Score])</f>
        <v>594</v>
      </c>
      <c r="AT611">
        <f>_xlfn.RANK.AVG(Table2[[#This Row],[6M Return vs Nifty Z-Score]],Table2[6M Return vs Nifty Z-Score])</f>
        <v>483</v>
      </c>
      <c r="AU611">
        <f>_xlfn.RANK.AVG(Table2[[#This Row],[Sharpe Ratio Z-Score]],Table2[Sharpe Ratio Z-Score])</f>
        <v>628</v>
      </c>
      <c r="AV611">
        <f>(Table2[[#This Row],[Rank 1Y]]+Table2[[#This Row],[Rank 6M]]+Table2[[#This Row],[Rank Sharpe]])/3</f>
        <v>568.33333333333337</v>
      </c>
    </row>
    <row r="612" spans="1:48" x14ac:dyDescent="0.3">
      <c r="A612" t="s">
        <v>1183</v>
      </c>
      <c r="B612" t="s">
        <v>1184</v>
      </c>
      <c r="C612" t="s">
        <v>10308</v>
      </c>
      <c r="D612" t="s">
        <v>559</v>
      </c>
      <c r="E612">
        <v>10088.47240784</v>
      </c>
      <c r="F612">
        <v>2834.45</v>
      </c>
      <c r="G612">
        <v>-20.146153681114299</v>
      </c>
      <c r="H612">
        <f>(Table2[[#This Row],[1Y Return vs Nifty]]-AVERAGE(Table2[1Y Return vs Nifty]))/_xlfn.STDEV.P(Table2[1Y Return vs Nifty])</f>
        <v>-0.81792410919516545</v>
      </c>
      <c r="I612">
        <v>3.2047937095439298</v>
      </c>
      <c r="J612">
        <f>(Table2[[#This Row],[1M Return vs Nifty]]-AVERAGE(Table2[1M Return vs Nifty]))/_xlfn.STDEV.P(Table2[1M Return vs Nifty])</f>
        <v>-3.6376692009119901E-2</v>
      </c>
      <c r="K612">
        <v>-7.3120644773826599E-2</v>
      </c>
      <c r="L612">
        <f>(Table2[[#This Row],[6M Return vs Nifty]]-AVERAGE(Table2[6M Return vs Nifty]))/_xlfn.STDEV.P(Table2[6M Return vs Nifty])</f>
        <v>-0.27092189838951669</v>
      </c>
      <c r="M612">
        <v>-0.20278439668635401</v>
      </c>
      <c r="N612">
        <f>(Table2[[#This Row],[1W Return vs Nifty]]-AVERAGE(Table2[1W Return vs Nifty]))/_xlfn.STDEV.P(Table2[1W Return vs Nifty])</f>
        <v>-3.6273558705108615E-2</v>
      </c>
      <c r="O612">
        <v>2849.73</v>
      </c>
      <c r="P612">
        <v>2803.56167439001</v>
      </c>
      <c r="Q612">
        <v>2685.7176926382599</v>
      </c>
      <c r="R612">
        <v>49.403946783150097</v>
      </c>
      <c r="S612" s="2">
        <f>(Table2[[#This Row],[Close Price]]-Table2[[#This Row],[20D EMA]])/Table2[[#This Row],[20D EMA]]</f>
        <v>-5.3619114793332003E-3</v>
      </c>
      <c r="T612" s="2">
        <f>(Table2[[#This Row],[Close Price]]-Table2[[#This Row],[50D EMA]])/Table2[[#This Row],[50D EMA]]</f>
        <v>1.1017530269495637E-2</v>
      </c>
      <c r="U612" s="2">
        <f>(Table2[[#This Row],[Close Price]]-Table2[[#This Row],[200D EMA]])/Table2[[#This Row],[200D EMA]]</f>
        <v>5.5378980363210019E-2</v>
      </c>
      <c r="V612">
        <v>0.74665508536684599</v>
      </c>
      <c r="W612">
        <v>2822.45</v>
      </c>
      <c r="X612">
        <v>2885.45</v>
      </c>
      <c r="Y612">
        <v>2783.8</v>
      </c>
      <c r="Z612">
        <v>2885.45</v>
      </c>
      <c r="AA612">
        <v>2744</v>
      </c>
      <c r="AB612">
        <v>3040</v>
      </c>
      <c r="AC612" s="2">
        <f>(Table2[[#This Row],[Close Price]]/Table2[[#This Row],[Day Low]])-1</f>
        <v>4.2516253609452548E-3</v>
      </c>
      <c r="AD612" s="2">
        <f>(Table2[[#This Row],[Day High]]/Table2[[#This Row],[Close Price]])-1</f>
        <v>1.7992908677168407E-2</v>
      </c>
      <c r="AE612" s="2">
        <f>(Table2[[#This Row],[Close Price]]/Table2[[#This Row],[Current Week Low]])-1</f>
        <v>1.8194554206480307E-2</v>
      </c>
      <c r="AF612" s="2">
        <f>(Table2[[#This Row],[Current Week High]]/Table2[[#This Row],[Close Price]])-1</f>
        <v>1.7992908677168407E-2</v>
      </c>
      <c r="AG612" s="2">
        <f>(Table2[[#This Row],[Close Price]]/Table2[[#This Row],[Current Month Low]])-1</f>
        <v>3.296282798833805E-2</v>
      </c>
      <c r="AH612" s="2">
        <f>(Table2[[#This Row],[Current Month High]]/Table2[[#This Row],[Close Price]])-1</f>
        <v>7.2518478011607268E-2</v>
      </c>
      <c r="AI612">
        <v>13.1806876113531</v>
      </c>
      <c r="AJ612">
        <v>26.1437472185135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-0.01</v>
      </c>
      <c r="AM612" t="s">
        <v>10339</v>
      </c>
      <c r="AN612">
        <v>-3.69</v>
      </c>
      <c r="AO612" t="s">
        <v>10339</v>
      </c>
      <c r="AP612">
        <v>-7.0592617925646001E-2</v>
      </c>
      <c r="AQ612">
        <f>(Table2[[#This Row],[Sharpe Ratio]]-AVERAGE(Table2[Sharpe Ratio]))/_xlfn.STDEV.P(Table2[Sharpe Ratio])</f>
        <v>-1.5552753337349119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-2.716771592033822</v>
      </c>
      <c r="AS612">
        <f>_xlfn.RANK.AVG(Table2[[#This Row],[1Y Return vs Nifty Z-Score]],Table2[1Y Return vs Nifty Z-Score])</f>
        <v>609</v>
      </c>
      <c r="AT612">
        <f>_xlfn.RANK.AVG(Table2[[#This Row],[6M Return vs Nifty Z-Score]],Table2[6M Return vs Nifty Z-Score])</f>
        <v>407</v>
      </c>
      <c r="AU612">
        <f>_xlfn.RANK.AVG(Table2[[#This Row],[Sharpe Ratio Z-Score]],Table2[Sharpe Ratio Z-Score])</f>
        <v>689</v>
      </c>
      <c r="AV612">
        <f>(Table2[[#This Row],[Rank 1Y]]+Table2[[#This Row],[Rank 6M]]+Table2[[#This Row],[Rank Sharpe]])/3</f>
        <v>568.33333333333337</v>
      </c>
    </row>
    <row r="613" spans="1:48" x14ac:dyDescent="0.3">
      <c r="A613" t="s">
        <v>716</v>
      </c>
      <c r="B613" t="s">
        <v>717</v>
      </c>
      <c r="C613" t="s">
        <v>10299</v>
      </c>
      <c r="D613" t="s">
        <v>51</v>
      </c>
      <c r="E613">
        <v>23582.82839436</v>
      </c>
      <c r="F613">
        <v>444.2</v>
      </c>
      <c r="G613">
        <v>-13.4599133177756</v>
      </c>
      <c r="H613">
        <f>(Table2[[#This Row],[1Y Return vs Nifty]]-AVERAGE(Table2[1Y Return vs Nifty]))/_xlfn.STDEV.P(Table2[1Y Return vs Nifty])</f>
        <v>-0.7161915521756792</v>
      </c>
      <c r="I613">
        <v>-1.5438153436520401</v>
      </c>
      <c r="J613">
        <f>(Table2[[#This Row],[1M Return vs Nifty]]-AVERAGE(Table2[1M Return vs Nifty]))/_xlfn.STDEV.P(Table2[1M Return vs Nifty])</f>
        <v>-0.44708893031016533</v>
      </c>
      <c r="K613">
        <v>-3.9839421456774098E-2</v>
      </c>
      <c r="L613">
        <f>(Table2[[#This Row],[6M Return vs Nifty]]-AVERAGE(Table2[6M Return vs Nifty]))/_xlfn.STDEV.P(Table2[6M Return vs Nifty])</f>
        <v>-0.26980076822009158</v>
      </c>
      <c r="M613">
        <v>0.95646900665991696</v>
      </c>
      <c r="N613">
        <f>(Table2[[#This Row],[1W Return vs Nifty]]-AVERAGE(Table2[1W Return vs Nifty]))/_xlfn.STDEV.P(Table2[1W Return vs Nifty])</f>
        <v>0.20716471725473723</v>
      </c>
      <c r="O613">
        <v>437.29</v>
      </c>
      <c r="P613">
        <v>439.31400769476699</v>
      </c>
      <c r="Q613">
        <v>421.70828161225597</v>
      </c>
      <c r="R613">
        <v>54.3041268885097</v>
      </c>
      <c r="S613" s="2">
        <f>(Table2[[#This Row],[Close Price]]-Table2[[#This Row],[20D EMA]])/Table2[[#This Row],[20D EMA]]</f>
        <v>1.5801870612179487E-2</v>
      </c>
      <c r="T613" s="2">
        <f>(Table2[[#This Row],[Close Price]]-Table2[[#This Row],[50D EMA]])/Table2[[#This Row],[50D EMA]]</f>
        <v>1.1121867774878155E-2</v>
      </c>
      <c r="U613" s="2">
        <f>(Table2[[#This Row],[Close Price]]-Table2[[#This Row],[200D EMA]])/Table2[[#This Row],[200D EMA]]</f>
        <v>5.3334779914102466E-2</v>
      </c>
      <c r="V613">
        <v>0.96392204457790098</v>
      </c>
      <c r="W613">
        <v>437</v>
      </c>
      <c r="X613">
        <v>447.85</v>
      </c>
      <c r="Y613">
        <v>428</v>
      </c>
      <c r="Z613">
        <v>447.85</v>
      </c>
      <c r="AA613">
        <v>417.7</v>
      </c>
      <c r="AB613">
        <v>466.1</v>
      </c>
      <c r="AC613" s="2">
        <f>(Table2[[#This Row],[Close Price]]/Table2[[#This Row],[Day Low]])-1</f>
        <v>1.6475972540045847E-2</v>
      </c>
      <c r="AD613" s="2">
        <f>(Table2[[#This Row],[Day High]]/Table2[[#This Row],[Close Price]])-1</f>
        <v>8.2170193606483366E-3</v>
      </c>
      <c r="AE613" s="2">
        <f>(Table2[[#This Row],[Close Price]]/Table2[[#This Row],[Current Week Low]])-1</f>
        <v>3.7850467289719525E-2</v>
      </c>
      <c r="AF613" s="2">
        <f>(Table2[[#This Row],[Current Week High]]/Table2[[#This Row],[Close Price]])-1</f>
        <v>8.2170193606483366E-3</v>
      </c>
      <c r="AG613" s="2">
        <f>(Table2[[#This Row],[Close Price]]/Table2[[#This Row],[Current Month Low]])-1</f>
        <v>6.3442662197749522E-2</v>
      </c>
      <c r="AH613" s="2">
        <f>(Table2[[#This Row],[Current Month High]]/Table2[[#This Row],[Close Price]])-1</f>
        <v>4.9302116163890242E-2</v>
      </c>
      <c r="AI613">
        <v>9.0274651058082007</v>
      </c>
      <c r="AJ613">
        <v>27.132226674298799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-0.12</v>
      </c>
      <c r="AM613" t="s">
        <v>10339</v>
      </c>
      <c r="AN613">
        <v>-0.65</v>
      </c>
      <c r="AO613" t="s">
        <v>10339</v>
      </c>
      <c r="AP613">
        <v>-9.7022535998389003E-2</v>
      </c>
      <c r="AQ613">
        <f>(Table2[[#This Row],[Sharpe Ratio]]-AVERAGE(Table2[Sharpe Ratio]))/_xlfn.STDEV.P(Table2[Sharpe Ratio])</f>
        <v>-1.8578784127010215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581</v>
      </c>
      <c r="AT613">
        <f>_xlfn.RANK.AVG(Table2[[#This Row],[6M Return vs Nifty Z-Score]],Table2[6M Return vs Nifty Z-Score])</f>
        <v>406</v>
      </c>
      <c r="AU613">
        <f>_xlfn.RANK.AVG(Table2[[#This Row],[Sharpe Ratio Z-Score]],Table2[Sharpe Ratio Z-Score])</f>
        <v>719</v>
      </c>
      <c r="AV613">
        <f>(Table2[[#This Row],[Rank 1Y]]+Table2[[#This Row],[Rank 6M]]+Table2[[#This Row],[Rank Sharpe]])/3</f>
        <v>568.66666666666663</v>
      </c>
    </row>
    <row r="614" spans="1:48" x14ac:dyDescent="0.3">
      <c r="A614" t="s">
        <v>1060</v>
      </c>
      <c r="B614" t="s">
        <v>1061</v>
      </c>
      <c r="C614" t="s">
        <v>10303</v>
      </c>
      <c r="D614" t="s">
        <v>505</v>
      </c>
      <c r="E614">
        <v>12564.72342187</v>
      </c>
      <c r="F614">
        <v>815.25</v>
      </c>
      <c r="G614">
        <v>-38.693328830726401</v>
      </c>
      <c r="H614">
        <f>(Table2[[#This Row],[1Y Return vs Nifty]]-AVERAGE(Table2[1Y Return vs Nifty]))/_xlfn.STDEV.P(Table2[1Y Return vs Nifty])</f>
        <v>-1.1001232900388729</v>
      </c>
      <c r="I614">
        <v>-5.5078657770871304</v>
      </c>
      <c r="J614">
        <f>(Table2[[#This Row],[1M Return vs Nifty]]-AVERAGE(Table2[1M Return vs Nifty]))/_xlfn.STDEV.P(Table2[1M Return vs Nifty])</f>
        <v>-0.78994386067311051</v>
      </c>
      <c r="K614">
        <v>-13.222362993377899</v>
      </c>
      <c r="L614">
        <f>(Table2[[#This Row],[6M Return vs Nifty]]-AVERAGE(Table2[6M Return vs Nifty]))/_xlfn.STDEV.P(Table2[6M Return vs Nifty])</f>
        <v>-0.71387473583972194</v>
      </c>
      <c r="M614">
        <v>-0.54615661172070196</v>
      </c>
      <c r="N614">
        <f>(Table2[[#This Row],[1W Return vs Nifty]]-AVERAGE(Table2[1W Return vs Nifty]))/_xlfn.STDEV.P(Table2[1W Return vs Nifty])</f>
        <v>-0.10838026100090221</v>
      </c>
      <c r="O614">
        <v>811.15</v>
      </c>
      <c r="P614">
        <v>821.04531507182503</v>
      </c>
      <c r="Q614">
        <v>824.07619222006304</v>
      </c>
      <c r="R614">
        <v>52.314649571069801</v>
      </c>
      <c r="S614" s="2">
        <f>(Table2[[#This Row],[Close Price]]-Table2[[#This Row],[20D EMA]])/Table2[[#This Row],[20D EMA]]</f>
        <v>5.0545521790051444E-3</v>
      </c>
      <c r="T614" s="2">
        <f>(Table2[[#This Row],[Close Price]]-Table2[[#This Row],[50D EMA]])/Table2[[#This Row],[50D EMA]]</f>
        <v>-7.0584594606913457E-3</v>
      </c>
      <c r="U614" s="2">
        <f>(Table2[[#This Row],[Close Price]]-Table2[[#This Row],[200D EMA]])/Table2[[#This Row],[200D EMA]]</f>
        <v>-1.0710407973667161E-2</v>
      </c>
      <c r="V614">
        <v>0.45334190658067502</v>
      </c>
      <c r="W614">
        <v>801.05</v>
      </c>
      <c r="X614">
        <v>820.55</v>
      </c>
      <c r="Y614">
        <v>794</v>
      </c>
      <c r="Z614">
        <v>820.55</v>
      </c>
      <c r="AA614">
        <v>770.1</v>
      </c>
      <c r="AB614">
        <v>844</v>
      </c>
      <c r="AC614" s="2">
        <f>(Table2[[#This Row],[Close Price]]/Table2[[#This Row],[Day Low]])-1</f>
        <v>1.7726733662068561E-2</v>
      </c>
      <c r="AD614" s="2">
        <f>(Table2[[#This Row],[Day High]]/Table2[[#This Row],[Close Price]])-1</f>
        <v>6.5010732904016155E-3</v>
      </c>
      <c r="AE614" s="2">
        <f>(Table2[[#This Row],[Close Price]]/Table2[[#This Row],[Current Week Low]])-1</f>
        <v>2.6763224181360235E-2</v>
      </c>
      <c r="AF614" s="2">
        <f>(Table2[[#This Row],[Current Week High]]/Table2[[#This Row],[Close Price]])-1</f>
        <v>6.5010732904016155E-3</v>
      </c>
      <c r="AG614" s="2">
        <f>(Table2[[#This Row],[Close Price]]/Table2[[#This Row],[Current Month Low]])-1</f>
        <v>5.8628749513050193E-2</v>
      </c>
      <c r="AH614" s="2">
        <f>(Table2[[#This Row],[Current Month High]]/Table2[[#This Row],[Close Price]])-1</f>
        <v>3.5265256056424388E-2</v>
      </c>
      <c r="AI614">
        <v>25.722171113155401</v>
      </c>
      <c r="AJ614">
        <v>14.9940052189858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-0.12</v>
      </c>
      <c r="AM614" t="s">
        <v>10339</v>
      </c>
      <c r="AN614">
        <v>0.6</v>
      </c>
      <c r="AO614" t="s">
        <v>10340</v>
      </c>
      <c r="AP614">
        <v>2.3777802438853999E-2</v>
      </c>
      <c r="AQ614">
        <f>(Table2[[#This Row],[Sharpe Ratio]]-AVERAGE(Table2[Sharpe Ratio]))/_xlfn.STDEV.P(Table2[Sharpe Ratio])</f>
        <v>-0.47480358626195357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690</v>
      </c>
      <c r="AT614">
        <f>_xlfn.RANK.AVG(Table2[[#This Row],[6M Return vs Nifty Z-Score]],Table2[6M Return vs Nifty Z-Score])</f>
        <v>554</v>
      </c>
      <c r="AU614">
        <f>_xlfn.RANK.AVG(Table2[[#This Row],[Sharpe Ratio Z-Score]],Table2[Sharpe Ratio Z-Score])</f>
        <v>465</v>
      </c>
      <c r="AV614">
        <f>(Table2[[#This Row],[Rank 1Y]]+Table2[[#This Row],[Rank 6M]]+Table2[[#This Row],[Rank Sharpe]])/3</f>
        <v>569.66666666666663</v>
      </c>
    </row>
    <row r="615" spans="1:48" x14ac:dyDescent="0.3">
      <c r="A615" t="s">
        <v>2149</v>
      </c>
      <c r="B615" t="s">
        <v>2150</v>
      </c>
      <c r="C615" t="s">
        <v>10298</v>
      </c>
      <c r="D615" t="s">
        <v>46</v>
      </c>
      <c r="E615">
        <v>2699.804176055</v>
      </c>
      <c r="F615">
        <v>685.95</v>
      </c>
      <c r="G615">
        <v>-41.380826064748803</v>
      </c>
      <c r="H615">
        <f>(Table2[[#This Row],[1Y Return vs Nifty]]-AVERAGE(Table2[1Y Return vs Nifty]))/_xlfn.STDEV.P(Table2[1Y Return vs Nifty])</f>
        <v>-1.1410141271525081</v>
      </c>
      <c r="I615">
        <v>1.7663945710809501</v>
      </c>
      <c r="J615">
        <f>(Table2[[#This Row],[1M Return vs Nifty]]-AVERAGE(Table2[1M Return vs Nifty]))/_xlfn.STDEV.P(Table2[1M Return vs Nifty])</f>
        <v>-0.16078536054982012</v>
      </c>
      <c r="K615">
        <v>-15.5686662274419</v>
      </c>
      <c r="L615">
        <f>(Table2[[#This Row],[6M Return vs Nifty]]-AVERAGE(Table2[6M Return vs Nifty]))/_xlfn.STDEV.P(Table2[6M Return vs Nifty])</f>
        <v>-0.79291363766341338</v>
      </c>
      <c r="M615">
        <v>-5.2079701421128304</v>
      </c>
      <c r="N615">
        <f>(Table2[[#This Row],[1W Return vs Nifty]]-AVERAGE(Table2[1W Return vs Nifty]))/_xlfn.STDEV.P(Table2[1W Return vs Nifty])</f>
        <v>-1.0873412417572006</v>
      </c>
      <c r="O615">
        <v>683.53</v>
      </c>
      <c r="P615">
        <v>680.61697369820502</v>
      </c>
      <c r="Q615">
        <v>695.84052664977503</v>
      </c>
      <c r="R615">
        <v>48.514906389004601</v>
      </c>
      <c r="S615" s="2">
        <f>(Table2[[#This Row],[Close Price]]-Table2[[#This Row],[20D EMA]])/Table2[[#This Row],[20D EMA]]</f>
        <v>3.5404444574489383E-3</v>
      </c>
      <c r="T615" s="2">
        <f>(Table2[[#This Row],[Close Price]]-Table2[[#This Row],[50D EMA]])/Table2[[#This Row],[50D EMA]]</f>
        <v>7.8355764077076458E-3</v>
      </c>
      <c r="U615" s="2">
        <f>(Table2[[#This Row],[Close Price]]-Table2[[#This Row],[200D EMA]])/Table2[[#This Row],[200D EMA]]</f>
        <v>-1.4213783576812284E-2</v>
      </c>
      <c r="V615">
        <v>0.84185085230449797</v>
      </c>
      <c r="W615">
        <v>681.55</v>
      </c>
      <c r="X615">
        <v>700</v>
      </c>
      <c r="Y615">
        <v>669.8</v>
      </c>
      <c r="Z615">
        <v>700</v>
      </c>
      <c r="AA615">
        <v>655.1</v>
      </c>
      <c r="AB615">
        <v>745.75</v>
      </c>
      <c r="AC615" s="2">
        <f>(Table2[[#This Row],[Close Price]]/Table2[[#This Row],[Day Low]])-1</f>
        <v>6.4558726432397684E-3</v>
      </c>
      <c r="AD615" s="2">
        <f>(Table2[[#This Row],[Day High]]/Table2[[#This Row],[Close Price]])-1</f>
        <v>2.0482542459362874E-2</v>
      </c>
      <c r="AE615" s="2">
        <f>(Table2[[#This Row],[Close Price]]/Table2[[#This Row],[Current Week Low]])-1</f>
        <v>2.4111675126903709E-2</v>
      </c>
      <c r="AF615" s="2">
        <f>(Table2[[#This Row],[Current Week High]]/Table2[[#This Row],[Close Price]])-1</f>
        <v>2.0482542459362874E-2</v>
      </c>
      <c r="AG615" s="2">
        <f>(Table2[[#This Row],[Close Price]]/Table2[[#This Row],[Current Month Low]])-1</f>
        <v>4.7092047015722782E-2</v>
      </c>
      <c r="AH615" s="2">
        <f>(Table2[[#This Row],[Current Month High]]/Table2[[#This Row],[Close Price]])-1</f>
        <v>8.7178365770099742E-2</v>
      </c>
      <c r="AI615">
        <v>23.332604417231501</v>
      </c>
      <c r="AJ615">
        <v>14.344057342890499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0.04</v>
      </c>
      <c r="AM615" t="s">
        <v>10340</v>
      </c>
      <c r="AN615">
        <v>-5.61</v>
      </c>
      <c r="AO615" t="s">
        <v>10339</v>
      </c>
      <c r="AP615">
        <v>3.7865436360744999E-2</v>
      </c>
      <c r="AQ615">
        <f>(Table2[[#This Row],[Sharpe Ratio]]-AVERAGE(Table2[Sharpe Ratio]))/_xlfn.STDEV.P(Table2[Sharpe Ratio])</f>
        <v>-0.31351056263703392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702</v>
      </c>
      <c r="AT615">
        <f>_xlfn.RANK.AVG(Table2[[#This Row],[6M Return vs Nifty Z-Score]],Table2[6M Return vs Nifty Z-Score])</f>
        <v>584</v>
      </c>
      <c r="AU615">
        <f>_xlfn.RANK.AVG(Table2[[#This Row],[Sharpe Ratio Z-Score]],Table2[Sharpe Ratio Z-Score])</f>
        <v>426</v>
      </c>
      <c r="AV615">
        <f>(Table2[[#This Row],[Rank 1Y]]+Table2[[#This Row],[Rank 6M]]+Table2[[#This Row],[Rank Sharpe]])/3</f>
        <v>570.66666666666663</v>
      </c>
    </row>
    <row r="616" spans="1:48" x14ac:dyDescent="0.3">
      <c r="A616" t="s">
        <v>539</v>
      </c>
      <c r="B616" t="s">
        <v>540</v>
      </c>
      <c r="C616" t="s">
        <v>10305</v>
      </c>
      <c r="D616" t="s">
        <v>450</v>
      </c>
      <c r="E616">
        <v>37381.17114798</v>
      </c>
      <c r="F616">
        <v>1358.7</v>
      </c>
      <c r="G616">
        <v>-39.200270446005497</v>
      </c>
      <c r="H616">
        <f>(Table2[[#This Row],[1Y Return vs Nifty]]-AVERAGE(Table2[1Y Return vs Nifty]))/_xlfn.STDEV.P(Table2[1Y Return vs Nifty])</f>
        <v>-1.107836513611377</v>
      </c>
      <c r="I616">
        <v>-9.15887178038016</v>
      </c>
      <c r="J616">
        <f>(Table2[[#This Row],[1M Return vs Nifty]]-AVERAGE(Table2[1M Return vs Nifty]))/_xlfn.STDEV.P(Table2[1M Return vs Nifty])</f>
        <v>-1.1057232459341086</v>
      </c>
      <c r="K616">
        <v>-17.5585282155462</v>
      </c>
      <c r="L616">
        <f>(Table2[[#This Row],[6M Return vs Nifty]]-AVERAGE(Table2[6M Return vs Nifty]))/_xlfn.STDEV.P(Table2[6M Return vs Nifty])</f>
        <v>-0.85994525746306516</v>
      </c>
      <c r="M616">
        <v>-7.0662985626502</v>
      </c>
      <c r="N616">
        <f>(Table2[[#This Row],[1W Return vs Nifty]]-AVERAGE(Table2[1W Return vs Nifty]))/_xlfn.STDEV.P(Table2[1W Return vs Nifty])</f>
        <v>-1.4775822930725975</v>
      </c>
      <c r="O616">
        <v>1429.77</v>
      </c>
      <c r="P616">
        <v>1486.95210740263</v>
      </c>
      <c r="Q616">
        <v>1514.00742792498</v>
      </c>
      <c r="R616">
        <v>20.829161664002601</v>
      </c>
      <c r="S616" s="2">
        <f>(Table2[[#This Row],[Close Price]]-Table2[[#This Row],[20D EMA]])/Table2[[#This Row],[20D EMA]]</f>
        <v>-4.9707295579009166E-2</v>
      </c>
      <c r="T616" s="2">
        <f>(Table2[[#This Row],[Close Price]]-Table2[[#This Row],[50D EMA]])/Table2[[#This Row],[50D EMA]]</f>
        <v>-8.6251673314924338E-2</v>
      </c>
      <c r="U616" s="2">
        <f>(Table2[[#This Row],[Close Price]]-Table2[[#This Row],[200D EMA]])/Table2[[#This Row],[200D EMA]]</f>
        <v>-0.10258036061146426</v>
      </c>
      <c r="V616">
        <v>0.688600549351993</v>
      </c>
      <c r="W616">
        <v>1344</v>
      </c>
      <c r="X616">
        <v>1364.95</v>
      </c>
      <c r="Y616">
        <v>1341.95</v>
      </c>
      <c r="Z616">
        <v>1407.55</v>
      </c>
      <c r="AA616">
        <v>1341.95</v>
      </c>
      <c r="AB616">
        <v>1506.8</v>
      </c>
      <c r="AC616" s="2">
        <f>(Table2[[#This Row],[Close Price]]/Table2[[#This Row],[Day Low]])-1</f>
        <v>1.0937500000000044E-2</v>
      </c>
      <c r="AD616" s="2">
        <f>(Table2[[#This Row],[Day High]]/Table2[[#This Row],[Close Price]])-1</f>
        <v>4.5999852800471253E-3</v>
      </c>
      <c r="AE616" s="2">
        <f>(Table2[[#This Row],[Close Price]]/Table2[[#This Row],[Current Week Low]])-1</f>
        <v>1.2481836133984237E-2</v>
      </c>
      <c r="AF616" s="2">
        <f>(Table2[[#This Row],[Current Week High]]/Table2[[#This Row],[Close Price]])-1</f>
        <v>3.5953484948848091E-2</v>
      </c>
      <c r="AG616" s="2">
        <f>(Table2[[#This Row],[Close Price]]/Table2[[#This Row],[Current Month Low]])-1</f>
        <v>1.2481836133984237E-2</v>
      </c>
      <c r="AH616" s="2">
        <f>(Table2[[#This Row],[Current Month High]]/Table2[[#This Row],[Close Price]])-1</f>
        <v>0.10900125119599613</v>
      </c>
      <c r="AI616">
        <v>32.479576065356497</v>
      </c>
      <c r="AJ616">
        <v>4.1149425287356296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-0.05</v>
      </c>
      <c r="AM616" t="s">
        <v>10339</v>
      </c>
      <c r="AN616">
        <v>-7.73</v>
      </c>
      <c r="AO616" t="s">
        <v>10339</v>
      </c>
      <c r="AP616">
        <v>4.1617571072980003E-2</v>
      </c>
      <c r="AQ616">
        <f>(Table2[[#This Row],[Sharpe Ratio]]-AVERAGE(Table2[Sharpe Ratio]))/_xlfn.STDEV.P(Table2[Sharpe Ratio])</f>
        <v>-0.27055138608972301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695</v>
      </c>
      <c r="AT616">
        <f>_xlfn.RANK.AVG(Table2[[#This Row],[6M Return vs Nifty Z-Score]],Table2[6M Return vs Nifty Z-Score])</f>
        <v>606</v>
      </c>
      <c r="AU616">
        <f>_xlfn.RANK.AVG(Table2[[#This Row],[Sharpe Ratio Z-Score]],Table2[Sharpe Ratio Z-Score])</f>
        <v>412</v>
      </c>
      <c r="AV616">
        <f>(Table2[[#This Row],[Rank 1Y]]+Table2[[#This Row],[Rank 6M]]+Table2[[#This Row],[Rank Sharpe]])/3</f>
        <v>571</v>
      </c>
    </row>
    <row r="617" spans="1:48" x14ac:dyDescent="0.3">
      <c r="A617" t="s">
        <v>1193</v>
      </c>
      <c r="B617" t="s">
        <v>1194</v>
      </c>
      <c r="C617" t="s">
        <v>10295</v>
      </c>
      <c r="D617" t="s">
        <v>545</v>
      </c>
      <c r="E617">
        <v>9937.4200015089991</v>
      </c>
      <c r="F617">
        <v>174.5</v>
      </c>
      <c r="G617">
        <v>-1.0983492606149201</v>
      </c>
      <c r="H617">
        <f>(Table2[[#This Row],[1Y Return vs Nifty]]-AVERAGE(Table2[1Y Return vs Nifty]))/_xlfn.STDEV.P(Table2[1Y Return vs Nifty])</f>
        <v>-0.52810774842992558</v>
      </c>
      <c r="I617">
        <v>2.3628779445074701</v>
      </c>
      <c r="J617">
        <f>(Table2[[#This Row],[1M Return vs Nifty]]-AVERAGE(Table2[1M Return vs Nifty]))/_xlfn.STDEV.P(Table2[1M Return vs Nifty])</f>
        <v>-0.1091948803344647</v>
      </c>
      <c r="K617">
        <v>-17.858823854158299</v>
      </c>
      <c r="L617">
        <f>(Table2[[#This Row],[6M Return vs Nifty]]-AVERAGE(Table2[6M Return vs Nifty]))/_xlfn.STDEV.P(Table2[6M Return vs Nifty])</f>
        <v>-0.87006118670603561</v>
      </c>
      <c r="M617">
        <v>6.6756254228300698</v>
      </c>
      <c r="N617">
        <f>(Table2[[#This Row],[1W Return vs Nifty]]-AVERAGE(Table2[1W Return vs Nifty]))/_xlfn.STDEV.P(Table2[1W Return vs Nifty])</f>
        <v>1.4081631994487822</v>
      </c>
      <c r="O617">
        <v>163.66999999999999</v>
      </c>
      <c r="P617">
        <v>165.443123040008</v>
      </c>
      <c r="Q617">
        <v>164.95446340294299</v>
      </c>
      <c r="R617">
        <v>66.853978895199106</v>
      </c>
      <c r="S617" s="2">
        <f>(Table2[[#This Row],[Close Price]]-Table2[[#This Row],[20D EMA]])/Table2[[#This Row],[20D EMA]]</f>
        <v>6.6169731777356952E-2</v>
      </c>
      <c r="T617" s="2">
        <f>(Table2[[#This Row],[Close Price]]-Table2[[#This Row],[50D EMA]])/Table2[[#This Row],[50D EMA]]</f>
        <v>5.4743145520783187E-2</v>
      </c>
      <c r="U617" s="2">
        <f>(Table2[[#This Row],[Close Price]]-Table2[[#This Row],[200D EMA]])/Table2[[#This Row],[200D EMA]]</f>
        <v>5.7867707245602813E-2</v>
      </c>
      <c r="V617">
        <v>0.97982867156505504</v>
      </c>
      <c r="W617">
        <v>170.88</v>
      </c>
      <c r="X617">
        <v>176</v>
      </c>
      <c r="Y617">
        <v>153.80000000000001</v>
      </c>
      <c r="Z617">
        <v>176</v>
      </c>
      <c r="AA617">
        <v>152.01</v>
      </c>
      <c r="AB617">
        <v>176</v>
      </c>
      <c r="AC617" s="2">
        <f>(Table2[[#This Row],[Close Price]]/Table2[[#This Row],[Day Low]])-1</f>
        <v>2.1184456928839079E-2</v>
      </c>
      <c r="AD617" s="2">
        <f>(Table2[[#This Row],[Day High]]/Table2[[#This Row],[Close Price]])-1</f>
        <v>8.5959885386819312E-3</v>
      </c>
      <c r="AE617" s="2">
        <f>(Table2[[#This Row],[Close Price]]/Table2[[#This Row],[Current Week Low]])-1</f>
        <v>0.13459037711313382</v>
      </c>
      <c r="AF617" s="2">
        <f>(Table2[[#This Row],[Current Week High]]/Table2[[#This Row],[Close Price]])-1</f>
        <v>8.5959885386819312E-3</v>
      </c>
      <c r="AG617" s="2">
        <f>(Table2[[#This Row],[Close Price]]/Table2[[#This Row],[Current Month Low]])-1</f>
        <v>0.14795079271100597</v>
      </c>
      <c r="AH617" s="2">
        <f>(Table2[[#This Row],[Current Month High]]/Table2[[#This Row],[Close Price]])-1</f>
        <v>8.5959885386819312E-3</v>
      </c>
      <c r="AI617">
        <v>19.941190989772799</v>
      </c>
      <c r="AJ617">
        <v>32.548423851120297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0.04</v>
      </c>
      <c r="AM617" t="s">
        <v>10340</v>
      </c>
      <c r="AN617">
        <v>4.9000000000000004</v>
      </c>
      <c r="AO617" t="s">
        <v>10340</v>
      </c>
      <c r="AP617">
        <v>-2.1674080784080001E-2</v>
      </c>
      <c r="AQ617">
        <f>(Table2[[#This Row],[Sharpe Ratio]]-AVERAGE(Table2[Sharpe Ratio]))/_xlfn.STDEV.P(Table2[Sharpe Ratio])</f>
        <v>-0.9951941440462464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489</v>
      </c>
      <c r="AT617">
        <f>_xlfn.RANK.AVG(Table2[[#This Row],[6M Return vs Nifty Z-Score]],Table2[6M Return vs Nifty Z-Score])</f>
        <v>610</v>
      </c>
      <c r="AU617">
        <f>_xlfn.RANK.AVG(Table2[[#This Row],[Sharpe Ratio Z-Score]],Table2[Sharpe Ratio Z-Score])</f>
        <v>617</v>
      </c>
      <c r="AV617">
        <f>(Table2[[#This Row],[Rank 1Y]]+Table2[[#This Row],[Rank 6M]]+Table2[[#This Row],[Rank Sharpe]])/3</f>
        <v>572</v>
      </c>
    </row>
    <row r="618" spans="1:48" x14ac:dyDescent="0.3">
      <c r="A618" t="s">
        <v>748</v>
      </c>
      <c r="B618" t="s">
        <v>749</v>
      </c>
      <c r="C618" t="s">
        <v>10306</v>
      </c>
      <c r="D618" t="s">
        <v>750</v>
      </c>
      <c r="E618">
        <v>21750.702322500001</v>
      </c>
      <c r="F618">
        <v>1368.6</v>
      </c>
      <c r="G618">
        <v>-35.8650649184031</v>
      </c>
      <c r="H618">
        <f>(Table2[[#This Row],[1Y Return vs Nifty]]-AVERAGE(Table2[1Y Return vs Nifty]))/_xlfn.STDEV.P(Table2[1Y Return vs Nifty])</f>
        <v>-1.0570906582321826</v>
      </c>
      <c r="I618">
        <v>-1.91462470907409</v>
      </c>
      <c r="J618">
        <f>(Table2[[#This Row],[1M Return vs Nifty]]-AVERAGE(Table2[1M Return vs Nifty]))/_xlfn.STDEV.P(Table2[1M Return vs Nifty])</f>
        <v>-0.47916062598976233</v>
      </c>
      <c r="K618">
        <v>-2.6209566792330801</v>
      </c>
      <c r="L618">
        <f>(Table2[[#This Row],[6M Return vs Nifty]]-AVERAGE(Table2[6M Return vs Nifty]))/_xlfn.STDEV.P(Table2[6M Return vs Nifty])</f>
        <v>-0.35674974845887181</v>
      </c>
      <c r="M618">
        <v>-5.8318990634296597</v>
      </c>
      <c r="N618">
        <f>(Table2[[#This Row],[1W Return vs Nifty]]-AVERAGE(Table2[1W Return vs Nifty]))/_xlfn.STDEV.P(Table2[1W Return vs Nifty])</f>
        <v>-1.2183636571224854</v>
      </c>
      <c r="O618">
        <v>1409.13</v>
      </c>
      <c r="P618">
        <v>1390.0048857018801</v>
      </c>
      <c r="Q618">
        <v>1319.20344234966</v>
      </c>
      <c r="R618">
        <v>32.321352891995303</v>
      </c>
      <c r="S618" s="2">
        <f>(Table2[[#This Row],[Close Price]]-Table2[[#This Row],[20D EMA]])/Table2[[#This Row],[20D EMA]]</f>
        <v>-2.8762427881033118E-2</v>
      </c>
      <c r="T618" s="2">
        <f>(Table2[[#This Row],[Close Price]]-Table2[[#This Row],[50D EMA]])/Table2[[#This Row],[50D EMA]]</f>
        <v>-1.53991442203254E-2</v>
      </c>
      <c r="U618" s="2">
        <f>(Table2[[#This Row],[Close Price]]-Table2[[#This Row],[200D EMA]])/Table2[[#This Row],[200D EMA]]</f>
        <v>3.7444230407979145E-2</v>
      </c>
      <c r="V618">
        <v>0.39613575316043598</v>
      </c>
      <c r="W618">
        <v>1358</v>
      </c>
      <c r="X618">
        <v>1382.75</v>
      </c>
      <c r="Y618">
        <v>1350</v>
      </c>
      <c r="Z618">
        <v>1393.5</v>
      </c>
      <c r="AA618">
        <v>1350</v>
      </c>
      <c r="AB618">
        <v>1499.15</v>
      </c>
      <c r="AC618" s="2">
        <f>(Table2[[#This Row],[Close Price]]/Table2[[#This Row],[Day Low]])-1</f>
        <v>7.8055964653902521E-3</v>
      </c>
      <c r="AD618" s="2">
        <f>(Table2[[#This Row],[Day High]]/Table2[[#This Row],[Close Price]])-1</f>
        <v>1.0339032588046138E-2</v>
      </c>
      <c r="AE618" s="2">
        <f>(Table2[[#This Row],[Close Price]]/Table2[[#This Row],[Current Week Low]])-1</f>
        <v>1.3777777777777667E-2</v>
      </c>
      <c r="AF618" s="2">
        <f>(Table2[[#This Row],[Current Week High]]/Table2[[#This Row],[Close Price]])-1</f>
        <v>1.819377466023675E-2</v>
      </c>
      <c r="AG618" s="2">
        <f>(Table2[[#This Row],[Close Price]]/Table2[[#This Row],[Current Month Low]])-1</f>
        <v>1.3777777777777667E-2</v>
      </c>
      <c r="AH618" s="2">
        <f>(Table2[[#This Row],[Current Month High]]/Table2[[#This Row],[Close Price]])-1</f>
        <v>9.5389449072044608E-2</v>
      </c>
      <c r="AI618">
        <v>12.889083735203799</v>
      </c>
      <c r="AJ618">
        <v>23.258432025937701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7.0000000000000007E-2</v>
      </c>
      <c r="AM618" t="s">
        <v>10340</v>
      </c>
      <c r="AN618">
        <v>-6.3</v>
      </c>
      <c r="AO618" t="s">
        <v>10339</v>
      </c>
      <c r="AP618">
        <v>-1.7923925221750001E-2</v>
      </c>
      <c r="AQ618">
        <f>(Table2[[#This Row],[Sharpe Ratio]]-AVERAGE(Table2[Sharpe Ratio]))/_xlfn.STDEV.P(Table2[Sharpe Ratio])</f>
        <v>-0.95225762730640584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-4.0636223171097079</v>
      </c>
      <c r="AS618">
        <f>_xlfn.RANK.AVG(Table2[[#This Row],[1Y Return vs Nifty Z-Score]],Table2[1Y Return vs Nifty Z-Score])</f>
        <v>678</v>
      </c>
      <c r="AT618">
        <f>_xlfn.RANK.AVG(Table2[[#This Row],[6M Return vs Nifty Z-Score]],Table2[6M Return vs Nifty Z-Score])</f>
        <v>434</v>
      </c>
      <c r="AU618">
        <f>_xlfn.RANK.AVG(Table2[[#This Row],[Sharpe Ratio Z-Score]],Table2[Sharpe Ratio Z-Score])</f>
        <v>608</v>
      </c>
      <c r="AV618">
        <f>(Table2[[#This Row],[Rank 1Y]]+Table2[[#This Row],[Rank 6M]]+Table2[[#This Row],[Rank Sharpe]])/3</f>
        <v>573.33333333333337</v>
      </c>
    </row>
    <row r="619" spans="1:48" x14ac:dyDescent="0.3">
      <c r="A619" t="s">
        <v>1654</v>
      </c>
      <c r="B619" t="s">
        <v>1655</v>
      </c>
      <c r="C619" t="s">
        <v>6499</v>
      </c>
      <c r="D619" t="s">
        <v>80</v>
      </c>
      <c r="E619">
        <v>5137.7725659519901</v>
      </c>
      <c r="F619">
        <v>224.63</v>
      </c>
      <c r="G619">
        <v>-6.3675551416963501</v>
      </c>
      <c r="H619">
        <f>(Table2[[#This Row],[1Y Return vs Nifty]]-AVERAGE(Table2[1Y Return vs Nifty]))/_xlfn.STDEV.P(Table2[1Y Return vs Nifty])</f>
        <v>-0.60827982699948191</v>
      </c>
      <c r="I619">
        <v>-0.24687454337565701</v>
      </c>
      <c r="J619">
        <f>(Table2[[#This Row],[1M Return vs Nifty]]-AVERAGE(Table2[1M Return vs Nifty]))/_xlfn.STDEV.P(Table2[1M Return vs Nifty])</f>
        <v>-0.33491514361636321</v>
      </c>
      <c r="K619">
        <v>-7.2698694348408699</v>
      </c>
      <c r="L619">
        <f>(Table2[[#This Row],[6M Return vs Nifty]]-AVERAGE(Table2[6M Return vs Nifty]))/_xlfn.STDEV.P(Table2[6M Return vs Nifty])</f>
        <v>-0.51335566091842377</v>
      </c>
      <c r="M619">
        <v>0.109749404065456</v>
      </c>
      <c r="N619">
        <f>(Table2[[#This Row],[1W Return vs Nifty]]-AVERAGE(Table2[1W Return vs Nifty]))/_xlfn.STDEV.P(Table2[1W Return vs Nifty])</f>
        <v>2.9357207971599228E-2</v>
      </c>
      <c r="O619">
        <v>224.26</v>
      </c>
      <c r="P619">
        <v>222.10757544471599</v>
      </c>
      <c r="Q619">
        <v>210.43032723331399</v>
      </c>
      <c r="R619">
        <v>59.987388574636</v>
      </c>
      <c r="S619" s="2">
        <f>(Table2[[#This Row],[Close Price]]-Table2[[#This Row],[20D EMA]])/Table2[[#This Row],[20D EMA]]</f>
        <v>1.6498706858111324E-3</v>
      </c>
      <c r="T619" s="2">
        <f>(Table2[[#This Row],[Close Price]]-Table2[[#This Row],[50D EMA]])/Table2[[#This Row],[50D EMA]]</f>
        <v>1.1356769575434191E-2</v>
      </c>
      <c r="U619" s="2">
        <f>(Table2[[#This Row],[Close Price]]-Table2[[#This Row],[200D EMA]])/Table2[[#This Row],[200D EMA]]</f>
        <v>6.7479212494604743E-2</v>
      </c>
      <c r="V619">
        <v>0.441843329443737</v>
      </c>
      <c r="W619">
        <v>224.11</v>
      </c>
      <c r="X619">
        <v>228.08</v>
      </c>
      <c r="Y619">
        <v>220.01</v>
      </c>
      <c r="Z619">
        <v>230.1</v>
      </c>
      <c r="AA619">
        <v>216.46</v>
      </c>
      <c r="AB619">
        <v>233.51</v>
      </c>
      <c r="AC619" s="2">
        <f>(Table2[[#This Row],[Close Price]]/Table2[[#This Row],[Day Low]])-1</f>
        <v>2.3202891437239526E-3</v>
      </c>
      <c r="AD619" s="2">
        <f>(Table2[[#This Row],[Day High]]/Table2[[#This Row],[Close Price]])-1</f>
        <v>1.535858968080861E-2</v>
      </c>
      <c r="AE619" s="2">
        <f>(Table2[[#This Row],[Close Price]]/Table2[[#This Row],[Current Week Low]])-1</f>
        <v>2.0999045497931856E-2</v>
      </c>
      <c r="AF619" s="2">
        <f>(Table2[[#This Row],[Current Week High]]/Table2[[#This Row],[Close Price]])-1</f>
        <v>2.4351155233049981E-2</v>
      </c>
      <c r="AG619" s="2">
        <f>(Table2[[#This Row],[Close Price]]/Table2[[#This Row],[Current Month Low]])-1</f>
        <v>3.7743693985031745E-2</v>
      </c>
      <c r="AH619" s="2">
        <f>(Table2[[#This Row],[Current Month High]]/Table2[[#This Row],[Close Price]])-1</f>
        <v>3.9531674308863396E-2</v>
      </c>
      <c r="AI619">
        <v>9.9585985843386897</v>
      </c>
      <c r="AJ619">
        <v>27.521998296905998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0.04</v>
      </c>
      <c r="AM619" t="s">
        <v>10340</v>
      </c>
      <c r="AN619">
        <v>-1.22</v>
      </c>
      <c r="AO619" t="s">
        <v>10339</v>
      </c>
      <c r="AP619">
        <v>-8.5425767818004997E-2</v>
      </c>
      <c r="AQ619">
        <f>(Table2[[#This Row],[Sharpe Ratio]]-AVERAGE(Table2[Sharpe Ratio]))/_xlfn.STDEV.P(Table2[Sharpe Ratio])</f>
        <v>-1.7251039656602856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-3.1522973892229555</v>
      </c>
      <c r="AS619">
        <f>_xlfn.RANK.AVG(Table2[[#This Row],[1Y Return vs Nifty Z-Score]],Table2[1Y Return vs Nifty Z-Score])</f>
        <v>529</v>
      </c>
      <c r="AT619">
        <f>_xlfn.RANK.AVG(Table2[[#This Row],[6M Return vs Nifty Z-Score]],Table2[6M Return vs Nifty Z-Score])</f>
        <v>485</v>
      </c>
      <c r="AU619">
        <f>_xlfn.RANK.AVG(Table2[[#This Row],[Sharpe Ratio Z-Score]],Table2[Sharpe Ratio Z-Score])</f>
        <v>706</v>
      </c>
      <c r="AV619">
        <f>(Table2[[#This Row],[Rank 1Y]]+Table2[[#This Row],[Rank 6M]]+Table2[[#This Row],[Rank Sharpe]])/3</f>
        <v>573.33333333333337</v>
      </c>
    </row>
    <row r="620" spans="1:48" x14ac:dyDescent="0.3">
      <c r="A620" t="s">
        <v>508</v>
      </c>
      <c r="B620" t="s">
        <v>509</v>
      </c>
      <c r="C620" t="s">
        <v>10294</v>
      </c>
      <c r="D620" t="s">
        <v>21</v>
      </c>
      <c r="E620">
        <v>40784.912591449996</v>
      </c>
      <c r="F620">
        <v>6090.35</v>
      </c>
      <c r="G620">
        <v>-5.8312542853919096</v>
      </c>
      <c r="H620">
        <f>(Table2[[#This Row],[1Y Return vs Nifty]]-AVERAGE(Table2[1Y Return vs Nifty]))/_xlfn.STDEV.P(Table2[1Y Return vs Nifty])</f>
        <v>-0.60011989638395324</v>
      </c>
      <c r="I620">
        <v>3.6874996752753799</v>
      </c>
      <c r="J620">
        <f>(Table2[[#This Row],[1M Return vs Nifty]]-AVERAGE(Table2[1M Return vs Nifty]))/_xlfn.STDEV.P(Table2[1M Return vs Nifty])</f>
        <v>5.3730594245974409E-3</v>
      </c>
      <c r="K620">
        <v>-19.271525347948302</v>
      </c>
      <c r="L620">
        <f>(Table2[[#This Row],[6M Return vs Nifty]]-AVERAGE(Table2[6M Return vs Nifty]))/_xlfn.STDEV.P(Table2[6M Return vs Nifty])</f>
        <v>-0.91765025066536376</v>
      </c>
      <c r="M620">
        <v>1.2481229536901399</v>
      </c>
      <c r="N620">
        <f>(Table2[[#This Row],[1W Return vs Nifty]]-AVERAGE(Table2[1W Return vs Nifty]))/_xlfn.STDEV.P(Table2[1W Return vs Nifty])</f>
        <v>0.26841080360391306</v>
      </c>
      <c r="O620">
        <v>6001.82</v>
      </c>
      <c r="P620">
        <v>5827.0250466201796</v>
      </c>
      <c r="Q620">
        <v>5567.4958136783598</v>
      </c>
      <c r="R620">
        <v>61.750597346013897</v>
      </c>
      <c r="S620" s="2">
        <f>(Table2[[#This Row],[Close Price]]-Table2[[#This Row],[20D EMA]])/Table2[[#This Row],[20D EMA]]</f>
        <v>1.4750525673879033E-2</v>
      </c>
      <c r="T620" s="2">
        <f>(Table2[[#This Row],[Close Price]]-Table2[[#This Row],[50D EMA]])/Table2[[#This Row],[50D EMA]]</f>
        <v>4.5190290289305657E-2</v>
      </c>
      <c r="U620" s="2">
        <f>(Table2[[#This Row],[Close Price]]-Table2[[#This Row],[200D EMA]])/Table2[[#This Row],[200D EMA]]</f>
        <v>9.3911913689648338E-2</v>
      </c>
      <c r="V620">
        <v>0.47014427236974499</v>
      </c>
      <c r="W620">
        <v>6054.45</v>
      </c>
      <c r="X620">
        <v>6163.95</v>
      </c>
      <c r="Y620">
        <v>6034.55</v>
      </c>
      <c r="Z620">
        <v>6210.1</v>
      </c>
      <c r="AA620">
        <v>5749</v>
      </c>
      <c r="AB620">
        <v>6357</v>
      </c>
      <c r="AC620" s="2">
        <f>(Table2[[#This Row],[Close Price]]/Table2[[#This Row],[Day Low]])-1</f>
        <v>5.9295229128988325E-3</v>
      </c>
      <c r="AD620" s="2">
        <f>(Table2[[#This Row],[Day High]]/Table2[[#This Row],[Close Price]])-1</f>
        <v>1.2084691355997546E-2</v>
      </c>
      <c r="AE620" s="2">
        <f>(Table2[[#This Row],[Close Price]]/Table2[[#This Row],[Current Week Low]])-1</f>
        <v>9.2467541075971216E-3</v>
      </c>
      <c r="AF620" s="2">
        <f>(Table2[[#This Row],[Current Week High]]/Table2[[#This Row],[Close Price]])-1</f>
        <v>1.9662252579901063E-2</v>
      </c>
      <c r="AG620" s="2">
        <f>(Table2[[#This Row],[Close Price]]/Table2[[#This Row],[Current Month Low]])-1</f>
        <v>5.9375543572795397E-2</v>
      </c>
      <c r="AH620" s="2">
        <f>(Table2[[#This Row],[Current Month High]]/Table2[[#This Row],[Close Price]])-1</f>
        <v>4.3782377039086384E-2</v>
      </c>
      <c r="AI620">
        <v>12.431141067426299</v>
      </c>
      <c r="AJ620">
        <v>42.0572628141582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-0.05</v>
      </c>
      <c r="AM620" t="s">
        <v>10339</v>
      </c>
      <c r="AN620">
        <v>0.17</v>
      </c>
      <c r="AO620" t="s">
        <v>10340</v>
      </c>
      <c r="AP620">
        <v>-3.2963393243760001E-3</v>
      </c>
      <c r="AQ620">
        <f>(Table2[[#This Row],[Sharpe Ratio]]-AVERAGE(Table2[Sharpe Ratio]))/_xlfn.STDEV.P(Table2[Sharpe Ratio])</f>
        <v>-0.78478255159092392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-2.0287688356117304</v>
      </c>
      <c r="AS620">
        <f>_xlfn.RANK.AVG(Table2[[#This Row],[1Y Return vs Nifty Z-Score]],Table2[1Y Return vs Nifty Z-Score])</f>
        <v>521</v>
      </c>
      <c r="AT620">
        <f>_xlfn.RANK.AVG(Table2[[#This Row],[6M Return vs Nifty Z-Score]],Table2[6M Return vs Nifty Z-Score])</f>
        <v>622</v>
      </c>
      <c r="AU620">
        <f>_xlfn.RANK.AVG(Table2[[#This Row],[Sharpe Ratio Z-Score]],Table2[Sharpe Ratio Z-Score])</f>
        <v>578</v>
      </c>
      <c r="AV620">
        <f>(Table2[[#This Row],[Rank 1Y]]+Table2[[#This Row],[Rank 6M]]+Table2[[#This Row],[Rank Sharpe]])/3</f>
        <v>573.66666666666663</v>
      </c>
    </row>
    <row r="621" spans="1:48" x14ac:dyDescent="0.3">
      <c r="A621" t="s">
        <v>1568</v>
      </c>
      <c r="B621" t="s">
        <v>1569</v>
      </c>
      <c r="C621" t="s">
        <v>10297</v>
      </c>
      <c r="D621" t="s">
        <v>938</v>
      </c>
      <c r="E621">
        <v>6205.3553591399996</v>
      </c>
      <c r="F621">
        <v>138.74</v>
      </c>
      <c r="G621">
        <v>-14.373905710016601</v>
      </c>
      <c r="H621">
        <f>(Table2[[#This Row],[1Y Return vs Nifty]]-AVERAGE(Table2[1Y Return vs Nifty]))/_xlfn.STDEV.P(Table2[1Y Return vs Nifty])</f>
        <v>-0.73009813915225086</v>
      </c>
      <c r="I621">
        <v>1.5091558891272201</v>
      </c>
      <c r="J621">
        <f>(Table2[[#This Row],[1M Return vs Nifty]]-AVERAGE(Table2[1M Return vs Nifty]))/_xlfn.STDEV.P(Table2[1M Return vs Nifty])</f>
        <v>-0.18303420724561634</v>
      </c>
      <c r="K621">
        <v>-43.5425083938675</v>
      </c>
      <c r="L621">
        <f>(Table2[[#This Row],[6M Return vs Nifty]]-AVERAGE(Table2[6M Return vs Nifty]))/_xlfn.STDEV.P(Table2[6M Return vs Nifty])</f>
        <v>-1.7352563547187319</v>
      </c>
      <c r="M621">
        <v>1.71527867232193</v>
      </c>
      <c r="N621">
        <f>(Table2[[#This Row],[1W Return vs Nifty]]-AVERAGE(Table2[1W Return vs Nifty]))/_xlfn.STDEV.P(Table2[1W Return vs Nifty])</f>
        <v>0.3665115143029149</v>
      </c>
      <c r="O621">
        <v>133.52000000000001</v>
      </c>
      <c r="P621">
        <v>138.28156502496799</v>
      </c>
      <c r="Q621">
        <v>152.90289023553899</v>
      </c>
      <c r="R621">
        <v>63.4879089821276</v>
      </c>
      <c r="S621" s="2">
        <f>(Table2[[#This Row],[Close Price]]-Table2[[#This Row],[20D EMA]])/Table2[[#This Row],[20D EMA]]</f>
        <v>3.909526662672258E-2</v>
      </c>
      <c r="T621" s="2">
        <f>(Table2[[#This Row],[Close Price]]-Table2[[#This Row],[50D EMA]])/Table2[[#This Row],[50D EMA]]</f>
        <v>3.3152284250561196E-3</v>
      </c>
      <c r="U621" s="2">
        <f>(Table2[[#This Row],[Close Price]]-Table2[[#This Row],[200D EMA]])/Table2[[#This Row],[200D EMA]]</f>
        <v>-9.2626700605343573E-2</v>
      </c>
      <c r="V621">
        <v>0.83282124915782196</v>
      </c>
      <c r="W621">
        <v>136</v>
      </c>
      <c r="X621">
        <v>141.96</v>
      </c>
      <c r="Y621">
        <v>130</v>
      </c>
      <c r="Z621">
        <v>141.96</v>
      </c>
      <c r="AA621">
        <v>126.32</v>
      </c>
      <c r="AB621">
        <v>141.96</v>
      </c>
      <c r="AC621" s="2">
        <f>(Table2[[#This Row],[Close Price]]/Table2[[#This Row],[Day Low]])-1</f>
        <v>2.0147058823529518E-2</v>
      </c>
      <c r="AD621" s="2">
        <f>(Table2[[#This Row],[Day High]]/Table2[[#This Row],[Close Price]])-1</f>
        <v>2.3208879919273562E-2</v>
      </c>
      <c r="AE621" s="2">
        <f>(Table2[[#This Row],[Close Price]]/Table2[[#This Row],[Current Week Low]])-1</f>
        <v>6.7230769230769205E-2</v>
      </c>
      <c r="AF621" s="2">
        <f>(Table2[[#This Row],[Current Week High]]/Table2[[#This Row],[Close Price]])-1</f>
        <v>2.3208879919273562E-2</v>
      </c>
      <c r="AG621" s="2">
        <f>(Table2[[#This Row],[Close Price]]/Table2[[#This Row],[Current Month Low]])-1</f>
        <v>9.8321722609246542E-2</v>
      </c>
      <c r="AH621" s="2">
        <f>(Table2[[#This Row],[Current Month High]]/Table2[[#This Row],[Close Price]])-1</f>
        <v>2.3208879919273562E-2</v>
      </c>
      <c r="AI621">
        <v>51.794723944067997</v>
      </c>
      <c r="AJ621">
        <v>16.100418410041801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-0.17</v>
      </c>
      <c r="AM621" t="s">
        <v>10339</v>
      </c>
      <c r="AN621">
        <v>0.83</v>
      </c>
      <c r="AO621" t="s">
        <v>10340</v>
      </c>
      <c r="AP621">
        <v>4.3172843598643998E-2</v>
      </c>
      <c r="AQ621">
        <f>(Table2[[#This Row],[Sharpe Ratio]]-AVERAGE(Table2[Sharpe Ratio]))/_xlfn.STDEV.P(Table2[Sharpe Ratio])</f>
        <v>-0.25274466214899766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585</v>
      </c>
      <c r="AT621">
        <f>_xlfn.RANK.AVG(Table2[[#This Row],[6M Return vs Nifty Z-Score]],Table2[6M Return vs Nifty Z-Score])</f>
        <v>727</v>
      </c>
      <c r="AU621">
        <f>_xlfn.RANK.AVG(Table2[[#This Row],[Sharpe Ratio Z-Score]],Table2[Sharpe Ratio Z-Score])</f>
        <v>409</v>
      </c>
      <c r="AV621">
        <f>(Table2[[#This Row],[Rank 1Y]]+Table2[[#This Row],[Rank 6M]]+Table2[[#This Row],[Rank Sharpe]])/3</f>
        <v>573.66666666666663</v>
      </c>
    </row>
    <row r="622" spans="1:48" x14ac:dyDescent="0.3">
      <c r="A622" t="s">
        <v>1870</v>
      </c>
      <c r="B622" t="s">
        <v>1871</v>
      </c>
      <c r="C622" t="s">
        <v>10295</v>
      </c>
      <c r="D622" t="s">
        <v>24</v>
      </c>
      <c r="E622">
        <v>3847.527595565</v>
      </c>
      <c r="F622">
        <v>122.67</v>
      </c>
      <c r="G622">
        <v>-23.056343417750401</v>
      </c>
      <c r="H622">
        <f>(Table2[[#This Row],[1Y Return vs Nifty]]-AVERAGE(Table2[1Y Return vs Nifty]))/_xlfn.STDEV.P(Table2[1Y Return vs Nifty])</f>
        <v>-0.86220325969402989</v>
      </c>
      <c r="I622">
        <v>-7.1548505294812097</v>
      </c>
      <c r="J622">
        <f>(Table2[[#This Row],[1M Return vs Nifty]]-AVERAGE(Table2[1M Return vs Nifty]))/_xlfn.STDEV.P(Table2[1M Return vs Nifty])</f>
        <v>-0.93239332040452416</v>
      </c>
      <c r="K622">
        <v>-20.491923689669999</v>
      </c>
      <c r="L622">
        <f>(Table2[[#This Row],[6M Return vs Nifty]]-AVERAGE(Table2[6M Return vs Nifty]))/_xlfn.STDEV.P(Table2[6M Return vs Nifty])</f>
        <v>-0.95876128154864049</v>
      </c>
      <c r="M622">
        <v>1.7638713006276201</v>
      </c>
      <c r="N622">
        <f>(Table2[[#This Row],[1W Return vs Nifty]]-AVERAGE(Table2[1W Return vs Nifty]))/_xlfn.STDEV.P(Table2[1W Return vs Nifty])</f>
        <v>0.37671575922895834</v>
      </c>
      <c r="O622">
        <v>122.96</v>
      </c>
      <c r="P622">
        <v>127.280153178315</v>
      </c>
      <c r="Q622">
        <v>127.912554435883</v>
      </c>
      <c r="R622">
        <v>56.279220801938699</v>
      </c>
      <c r="S622" s="2">
        <f>(Table2[[#This Row],[Close Price]]-Table2[[#This Row],[20D EMA]])/Table2[[#This Row],[20D EMA]]</f>
        <v>-2.3584905660376711E-3</v>
      </c>
      <c r="T622" s="2">
        <f>(Table2[[#This Row],[Close Price]]-Table2[[#This Row],[50D EMA]])/Table2[[#This Row],[50D EMA]]</f>
        <v>-3.6220518778417407E-2</v>
      </c>
      <c r="U622" s="2">
        <f>(Table2[[#This Row],[Close Price]]-Table2[[#This Row],[200D EMA]])/Table2[[#This Row],[200D EMA]]</f>
        <v>-4.0985456501932797E-2</v>
      </c>
      <c r="V622">
        <v>0.58643316049730199</v>
      </c>
      <c r="W622">
        <v>121.92</v>
      </c>
      <c r="X622">
        <v>123.7</v>
      </c>
      <c r="Y622">
        <v>121.05</v>
      </c>
      <c r="Z622">
        <v>123.7</v>
      </c>
      <c r="AA622">
        <v>115.31</v>
      </c>
      <c r="AB622">
        <v>127.1</v>
      </c>
      <c r="AC622" s="2">
        <f>(Table2[[#This Row],[Close Price]]/Table2[[#This Row],[Day Low]])-1</f>
        <v>6.1515748031495399E-3</v>
      </c>
      <c r="AD622" s="2">
        <f>(Table2[[#This Row],[Day High]]/Table2[[#This Row],[Close Price]])-1</f>
        <v>8.3965109643759916E-3</v>
      </c>
      <c r="AE622" s="2">
        <f>(Table2[[#This Row],[Close Price]]/Table2[[#This Row],[Current Week Low]])-1</f>
        <v>1.3382899628252787E-2</v>
      </c>
      <c r="AF622" s="2">
        <f>(Table2[[#This Row],[Current Week High]]/Table2[[#This Row],[Close Price]])-1</f>
        <v>8.3965109643759916E-3</v>
      </c>
      <c r="AG622" s="2">
        <f>(Table2[[#This Row],[Close Price]]/Table2[[#This Row],[Current Month Low]])-1</f>
        <v>6.3827942069204724E-2</v>
      </c>
      <c r="AH622" s="2">
        <f>(Table2[[#This Row],[Current Month High]]/Table2[[#This Row],[Close Price]])-1</f>
        <v>3.6113149099209263E-2</v>
      </c>
      <c r="AI622">
        <v>33.2436618570147</v>
      </c>
      <c r="AJ622">
        <v>11.6196542311191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-7.0000000000000007E-2</v>
      </c>
      <c r="AM622" t="s">
        <v>10339</v>
      </c>
      <c r="AN622">
        <v>-1.49</v>
      </c>
      <c r="AO622" t="s">
        <v>10339</v>
      </c>
      <c r="AP622">
        <v>2.1559571720942E-2</v>
      </c>
      <c r="AQ622">
        <f>(Table2[[#This Row],[Sharpe Ratio]]-AVERAGE(Table2[Sharpe Ratio]))/_xlfn.STDEV.P(Table2[Sharpe Ratio])</f>
        <v>-0.50020069280045709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625</v>
      </c>
      <c r="AT622">
        <f>_xlfn.RANK.AVG(Table2[[#This Row],[6M Return vs Nifty Z-Score]],Table2[6M Return vs Nifty Z-Score])</f>
        <v>633</v>
      </c>
      <c r="AU622">
        <f>_xlfn.RANK.AVG(Table2[[#This Row],[Sharpe Ratio Z-Score]],Table2[Sharpe Ratio Z-Score])</f>
        <v>473</v>
      </c>
      <c r="AV622">
        <f>(Table2[[#This Row],[Rank 1Y]]+Table2[[#This Row],[Rank 6M]]+Table2[[#This Row],[Rank Sharpe]])/3</f>
        <v>577</v>
      </c>
    </row>
    <row r="623" spans="1:48" x14ac:dyDescent="0.3">
      <c r="A623" t="s">
        <v>2249</v>
      </c>
      <c r="B623" t="s">
        <v>2250</v>
      </c>
      <c r="C623" t="s">
        <v>10311</v>
      </c>
      <c r="D623" t="s">
        <v>1897</v>
      </c>
      <c r="E623">
        <v>2464.4030094660002</v>
      </c>
      <c r="F623">
        <v>53.53</v>
      </c>
      <c r="G623">
        <v>-1.1751155556569699</v>
      </c>
      <c r="H623">
        <f>(Table2[[#This Row],[1Y Return vs Nifty]]-AVERAGE(Table2[1Y Return vs Nifty]))/_xlfn.STDEV.P(Table2[1Y Return vs Nifty])</f>
        <v>-0.52927576379628327</v>
      </c>
      <c r="I623">
        <v>-1.43766496469269</v>
      </c>
      <c r="J623">
        <f>(Table2[[#This Row],[1M Return vs Nifty]]-AVERAGE(Table2[1M Return vs Nifty]))/_xlfn.STDEV.P(Table2[1M Return vs Nifty])</f>
        <v>-0.43790787134100118</v>
      </c>
      <c r="K623">
        <v>-20.962663098224901</v>
      </c>
      <c r="L623">
        <f>(Table2[[#This Row],[6M Return vs Nifty]]-AVERAGE(Table2[6M Return vs Nifty]))/_xlfn.STDEV.P(Table2[6M Return vs Nifty])</f>
        <v>-0.97461887632033917</v>
      </c>
      <c r="M623">
        <v>-3.4196865434691501</v>
      </c>
      <c r="N623">
        <f>(Table2[[#This Row],[1W Return vs Nifty]]-AVERAGE(Table2[1W Return vs Nifty]))/_xlfn.STDEV.P(Table2[1W Return vs Nifty])</f>
        <v>-0.71180930462899816</v>
      </c>
      <c r="O623">
        <v>52.6</v>
      </c>
      <c r="P623">
        <v>53.011961903979902</v>
      </c>
      <c r="Q623">
        <v>51.792347209041402</v>
      </c>
      <c r="R623">
        <v>46.725373495242401</v>
      </c>
      <c r="S623" s="2">
        <f>(Table2[[#This Row],[Close Price]]-Table2[[#This Row],[20D EMA]])/Table2[[#This Row],[20D EMA]]</f>
        <v>1.7680608365019005E-2</v>
      </c>
      <c r="T623" s="2">
        <f>(Table2[[#This Row],[Close Price]]-Table2[[#This Row],[50D EMA]])/Table2[[#This Row],[50D EMA]]</f>
        <v>9.7720981720770313E-3</v>
      </c>
      <c r="U623" s="2">
        <f>(Table2[[#This Row],[Close Price]]-Table2[[#This Row],[200D EMA]])/Table2[[#This Row],[200D EMA]]</f>
        <v>3.3550377316269926E-2</v>
      </c>
      <c r="V623">
        <v>0.70753598286753605</v>
      </c>
      <c r="W623">
        <v>51.69</v>
      </c>
      <c r="X623">
        <v>53.7</v>
      </c>
      <c r="Y623">
        <v>50.06</v>
      </c>
      <c r="Z623">
        <v>53.7</v>
      </c>
      <c r="AA623">
        <v>49.34</v>
      </c>
      <c r="AB623">
        <v>58.14</v>
      </c>
      <c r="AC623" s="2">
        <f>(Table2[[#This Row],[Close Price]]/Table2[[#This Row],[Day Low]])-1</f>
        <v>3.5596827239311457E-2</v>
      </c>
      <c r="AD623" s="2">
        <f>(Table2[[#This Row],[Day High]]/Table2[[#This Row],[Close Price]])-1</f>
        <v>3.1757892770409857E-3</v>
      </c>
      <c r="AE623" s="2">
        <f>(Table2[[#This Row],[Close Price]]/Table2[[#This Row],[Current Week Low]])-1</f>
        <v>6.9316819816220399E-2</v>
      </c>
      <c r="AF623" s="2">
        <f>(Table2[[#This Row],[Current Week High]]/Table2[[#This Row],[Close Price]])-1</f>
        <v>3.1757892770409857E-3</v>
      </c>
      <c r="AG623" s="2">
        <f>(Table2[[#This Row],[Close Price]]/Table2[[#This Row],[Current Month Low]])-1</f>
        <v>8.4920956627482669E-2</v>
      </c>
      <c r="AH623" s="2">
        <f>(Table2[[#This Row],[Current Month High]]/Table2[[#This Row],[Close Price]])-1</f>
        <v>8.611993274799179E-2</v>
      </c>
      <c r="AI623">
        <v>29.646926956846599</v>
      </c>
      <c r="AJ623">
        <v>31.5233415233415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-0.03</v>
      </c>
      <c r="AM623" t="s">
        <v>10339</v>
      </c>
      <c r="AN623">
        <v>-2.88</v>
      </c>
      <c r="AO623" t="s">
        <v>10339</v>
      </c>
      <c r="AP623">
        <v>-1.2345976678241E-2</v>
      </c>
      <c r="AQ623">
        <f>(Table2[[#This Row],[Sharpe Ratio]]-AVERAGE(Table2[Sharpe Ratio]))/_xlfn.STDEV.P(Table2[Sharpe Ratio])</f>
        <v>-0.88839422830022152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492</v>
      </c>
      <c r="AT623">
        <f>_xlfn.RANK.AVG(Table2[[#This Row],[6M Return vs Nifty Z-Score]],Table2[6M Return vs Nifty Z-Score])</f>
        <v>638</v>
      </c>
      <c r="AU623">
        <f>_xlfn.RANK.AVG(Table2[[#This Row],[Sharpe Ratio Z-Score]],Table2[Sharpe Ratio Z-Score])</f>
        <v>601</v>
      </c>
      <c r="AV623">
        <f>(Table2[[#This Row],[Rank 1Y]]+Table2[[#This Row],[Rank 6M]]+Table2[[#This Row],[Rank Sharpe]])/3</f>
        <v>577</v>
      </c>
    </row>
    <row r="624" spans="1:48" x14ac:dyDescent="0.3">
      <c r="A624" t="s">
        <v>430</v>
      </c>
      <c r="B624" t="s">
        <v>431</v>
      </c>
      <c r="C624" t="s">
        <v>10295</v>
      </c>
      <c r="D624" t="s">
        <v>24</v>
      </c>
      <c r="E624">
        <v>54857.1328173</v>
      </c>
      <c r="F624">
        <v>73.63</v>
      </c>
      <c r="G624">
        <v>-45.638852045295401</v>
      </c>
      <c r="H624">
        <f>(Table2[[#This Row],[1Y Return vs Nifty]]-AVERAGE(Table2[1Y Return vs Nifty]))/_xlfn.STDEV.P(Table2[1Y Return vs Nifty])</f>
        <v>-1.2058008903133988</v>
      </c>
      <c r="I624">
        <v>-3.9773557259574499</v>
      </c>
      <c r="J624">
        <f>(Table2[[#This Row],[1M Return vs Nifty]]-AVERAGE(Table2[1M Return vs Nifty]))/_xlfn.STDEV.P(Table2[1M Return vs Nifty])</f>
        <v>-0.65756842150768779</v>
      </c>
      <c r="K624">
        <v>-21.353404865675</v>
      </c>
      <c r="L624">
        <f>(Table2[[#This Row],[6M Return vs Nifty]]-AVERAGE(Table2[6M Return vs Nifty]))/_xlfn.STDEV.P(Table2[6M Return vs Nifty])</f>
        <v>-0.98778162517032941</v>
      </c>
      <c r="M624">
        <v>0.179607548445985</v>
      </c>
      <c r="N624">
        <f>(Table2[[#This Row],[1W Return vs Nifty]]-AVERAGE(Table2[1W Return vs Nifty]))/_xlfn.STDEV.P(Table2[1W Return vs Nifty])</f>
        <v>4.4027120676328385E-2</v>
      </c>
      <c r="O624">
        <v>73.61</v>
      </c>
      <c r="P624">
        <v>75.863840586336394</v>
      </c>
      <c r="Q624">
        <v>78.854245087637693</v>
      </c>
      <c r="R624">
        <v>54.007471487410001</v>
      </c>
      <c r="S624" s="2">
        <f>(Table2[[#This Row],[Close Price]]-Table2[[#This Row],[20D EMA]])/Table2[[#This Row],[20D EMA]]</f>
        <v>2.7170221437299307E-4</v>
      </c>
      <c r="T624" s="2">
        <f>(Table2[[#This Row],[Close Price]]-Table2[[#This Row],[50D EMA]])/Table2[[#This Row],[50D EMA]]</f>
        <v>-2.9445392812590204E-2</v>
      </c>
      <c r="U624" s="2">
        <f>(Table2[[#This Row],[Close Price]]-Table2[[#This Row],[200D EMA]])/Table2[[#This Row],[200D EMA]]</f>
        <v>-6.6251919371386192E-2</v>
      </c>
      <c r="V624">
        <v>0.69129770671716395</v>
      </c>
      <c r="W624">
        <v>73</v>
      </c>
      <c r="X624">
        <v>73.959999999999994</v>
      </c>
      <c r="Y624">
        <v>71.599999999999994</v>
      </c>
      <c r="Z624">
        <v>73.959999999999994</v>
      </c>
      <c r="AA624">
        <v>70.430000000000007</v>
      </c>
      <c r="AB624">
        <v>76.459999999999994</v>
      </c>
      <c r="AC624" s="2">
        <f>(Table2[[#This Row],[Close Price]]/Table2[[#This Row],[Day Low]])-1</f>
        <v>8.6301369863013289E-3</v>
      </c>
      <c r="AD624" s="2">
        <f>(Table2[[#This Row],[Day High]]/Table2[[#This Row],[Close Price]])-1</f>
        <v>4.4818688034768961E-3</v>
      </c>
      <c r="AE624" s="2">
        <f>(Table2[[#This Row],[Close Price]]/Table2[[#This Row],[Current Week Low]])-1</f>
        <v>2.8351955307262644E-2</v>
      </c>
      <c r="AF624" s="2">
        <f>(Table2[[#This Row],[Current Week High]]/Table2[[#This Row],[Close Price]])-1</f>
        <v>4.4818688034768961E-3</v>
      </c>
      <c r="AG624" s="2">
        <f>(Table2[[#This Row],[Close Price]]/Table2[[#This Row],[Current Month Low]])-1</f>
        <v>4.5435183870509599E-2</v>
      </c>
      <c r="AH624" s="2">
        <f>(Table2[[#This Row],[Current Month High]]/Table2[[#This Row],[Close Price]])-1</f>
        <v>3.8435420344968163E-2</v>
      </c>
      <c r="AI624">
        <v>36.7649056091267</v>
      </c>
      <c r="AJ624">
        <v>4.5435183870509599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-7.0000000000000007E-2</v>
      </c>
      <c r="AM624" t="s">
        <v>10339</v>
      </c>
      <c r="AN624">
        <v>-0.92</v>
      </c>
      <c r="AO624" t="s">
        <v>10339</v>
      </c>
      <c r="AP624">
        <v>5.3716930227544001E-2</v>
      </c>
      <c r="AQ624">
        <f>(Table2[[#This Row],[Sharpe Ratio]]-AVERAGE(Table2[Sharpe Ratio]))/_xlfn.STDEV.P(Table2[Sharpe Ratio])</f>
        <v>-0.13202264288246621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710</v>
      </c>
      <c r="AT624">
        <f>_xlfn.RANK.AVG(Table2[[#This Row],[6M Return vs Nifty Z-Score]],Table2[6M Return vs Nifty Z-Score])</f>
        <v>642</v>
      </c>
      <c r="AU624">
        <f>_xlfn.RANK.AVG(Table2[[#This Row],[Sharpe Ratio Z-Score]],Table2[Sharpe Ratio Z-Score])</f>
        <v>381</v>
      </c>
      <c r="AV624">
        <f>(Table2[[#This Row],[Rank 1Y]]+Table2[[#This Row],[Rank 6M]]+Table2[[#This Row],[Rank Sharpe]])/3</f>
        <v>577.66666666666663</v>
      </c>
    </row>
    <row r="625" spans="1:48" x14ac:dyDescent="0.3">
      <c r="A625" t="s">
        <v>1391</v>
      </c>
      <c r="B625" t="s">
        <v>1392</v>
      </c>
      <c r="C625" t="s">
        <v>10308</v>
      </c>
      <c r="D625" t="s">
        <v>450</v>
      </c>
      <c r="E625">
        <v>7880.1811681600002</v>
      </c>
      <c r="F625">
        <v>492</v>
      </c>
      <c r="G625">
        <v>-22.998163842388301</v>
      </c>
      <c r="H625">
        <f>(Table2[[#This Row],[1Y Return vs Nifty]]-AVERAGE(Table2[1Y Return vs Nifty]))/_xlfn.STDEV.P(Table2[1Y Return vs Nifty])</f>
        <v>-0.86131804518688371</v>
      </c>
      <c r="I625">
        <v>-2.0872772445668502</v>
      </c>
      <c r="J625">
        <f>(Table2[[#This Row],[1M Return vs Nifty]]-AVERAGE(Table2[1M Return vs Nifty]))/_xlfn.STDEV.P(Table2[1M Return vs Nifty])</f>
        <v>-0.49409352707852583</v>
      </c>
      <c r="K625">
        <v>-8.5133176106887198</v>
      </c>
      <c r="L625">
        <f>(Table2[[#This Row],[6M Return vs Nifty]]-AVERAGE(Table2[6M Return vs Nifty]))/_xlfn.STDEV.P(Table2[6M Return vs Nifty])</f>
        <v>-0.55524316159047282</v>
      </c>
      <c r="M625">
        <v>-3.3913214099539402</v>
      </c>
      <c r="N625">
        <f>(Table2[[#This Row],[1W Return vs Nifty]]-AVERAGE(Table2[1W Return vs Nifty]))/_xlfn.STDEV.P(Table2[1W Return vs Nifty])</f>
        <v>-0.70585274743418525</v>
      </c>
      <c r="O625">
        <v>516.66</v>
      </c>
      <c r="P625">
        <v>521.434286388739</v>
      </c>
      <c r="Q625">
        <v>495.57801933642799</v>
      </c>
      <c r="R625">
        <v>33.850436024492701</v>
      </c>
      <c r="S625" s="2">
        <f>(Table2[[#This Row],[Close Price]]-Table2[[#This Row],[20D EMA]])/Table2[[#This Row],[20D EMA]]</f>
        <v>-4.7729648124491868E-2</v>
      </c>
      <c r="T625" s="2">
        <f>(Table2[[#This Row],[Close Price]]-Table2[[#This Row],[50D EMA]])/Table2[[#This Row],[50D EMA]]</f>
        <v>-5.6448697673085475E-2</v>
      </c>
      <c r="U625" s="2">
        <f>(Table2[[#This Row],[Close Price]]-Table2[[#This Row],[200D EMA]])/Table2[[#This Row],[200D EMA]]</f>
        <v>-7.2198911106245251E-3</v>
      </c>
      <c r="V625">
        <v>1.8688249130997401</v>
      </c>
      <c r="W625">
        <v>489.25</v>
      </c>
      <c r="X625">
        <v>502.1</v>
      </c>
      <c r="Y625">
        <v>489.25</v>
      </c>
      <c r="Z625">
        <v>505.25</v>
      </c>
      <c r="AA625">
        <v>488.05</v>
      </c>
      <c r="AB625">
        <v>602.35</v>
      </c>
      <c r="AC625" s="2">
        <f>(Table2[[#This Row],[Close Price]]/Table2[[#This Row],[Day Low]])-1</f>
        <v>5.6208482370976309E-3</v>
      </c>
      <c r="AD625" s="2">
        <f>(Table2[[#This Row],[Day High]]/Table2[[#This Row],[Close Price]])-1</f>
        <v>2.0528455284552827E-2</v>
      </c>
      <c r="AE625" s="2">
        <f>(Table2[[#This Row],[Close Price]]/Table2[[#This Row],[Current Week Low]])-1</f>
        <v>5.6208482370976309E-3</v>
      </c>
      <c r="AF625" s="2">
        <f>(Table2[[#This Row],[Current Week High]]/Table2[[#This Row],[Close Price]])-1</f>
        <v>2.6930894308943021E-2</v>
      </c>
      <c r="AG625" s="2">
        <f>(Table2[[#This Row],[Close Price]]/Table2[[#This Row],[Current Month Low]])-1</f>
        <v>8.0934330498922957E-3</v>
      </c>
      <c r="AH625" s="2">
        <f>(Table2[[#This Row],[Current Month High]]/Table2[[#This Row],[Close Price]])-1</f>
        <v>0.22428861788617893</v>
      </c>
      <c r="AI625">
        <v>28.841463414634099</v>
      </c>
      <c r="AJ625">
        <v>22.144985104270098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-0.01</v>
      </c>
      <c r="AM625" t="s">
        <v>10339</v>
      </c>
      <c r="AN625">
        <v>-10.55</v>
      </c>
      <c r="AO625" t="s">
        <v>10339</v>
      </c>
      <c r="AP625">
        <v>-1.8061000909973E-2</v>
      </c>
      <c r="AQ625">
        <f>(Table2[[#This Row],[Sharpe Ratio]]-AVERAGE(Table2[Sharpe Ratio]))/_xlfn.STDEV.P(Table2[Sharpe Ratio])</f>
        <v>-0.95382704289042386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624</v>
      </c>
      <c r="AT625">
        <f>_xlfn.RANK.AVG(Table2[[#This Row],[6M Return vs Nifty Z-Score]],Table2[6M Return vs Nifty Z-Score])</f>
        <v>502</v>
      </c>
      <c r="AU625">
        <f>_xlfn.RANK.AVG(Table2[[#This Row],[Sharpe Ratio Z-Score]],Table2[Sharpe Ratio Z-Score])</f>
        <v>609</v>
      </c>
      <c r="AV625">
        <f>(Table2[[#This Row],[Rank 1Y]]+Table2[[#This Row],[Rank 6M]]+Table2[[#This Row],[Rank Sharpe]])/3</f>
        <v>578.33333333333337</v>
      </c>
    </row>
    <row r="626" spans="1:48" x14ac:dyDescent="0.3">
      <c r="A626" t="s">
        <v>971</v>
      </c>
      <c r="B626" t="s">
        <v>972</v>
      </c>
      <c r="C626" t="s">
        <v>10311</v>
      </c>
      <c r="D626" t="s">
        <v>973</v>
      </c>
      <c r="E626">
        <v>14769.422248000001</v>
      </c>
      <c r="F626">
        <v>1516.35</v>
      </c>
      <c r="G626">
        <v>-39.040361086505797</v>
      </c>
      <c r="H626">
        <f>(Table2[[#This Row],[1Y Return vs Nifty]]-AVERAGE(Table2[1Y Return vs Nifty]))/_xlfn.STDEV.P(Table2[1Y Return vs Nifty])</f>
        <v>-1.1054034589873685</v>
      </c>
      <c r="I626">
        <v>7.9522269718378604</v>
      </c>
      <c r="J626">
        <f>(Table2[[#This Row],[1M Return vs Nifty]]-AVERAGE(Table2[1M Return vs Nifty]))/_xlfn.STDEV.P(Table2[1M Return vs Nifty])</f>
        <v>0.37423385088854721</v>
      </c>
      <c r="K626">
        <v>-2.6052440753781201</v>
      </c>
      <c r="L626">
        <f>(Table2[[#This Row],[6M Return vs Nifty]]-AVERAGE(Table2[6M Return vs Nifty]))/_xlfn.STDEV.P(Table2[6M Return vs Nifty])</f>
        <v>-0.35622044477149817</v>
      </c>
      <c r="M626">
        <v>0.36763680940516102</v>
      </c>
      <c r="N626">
        <f>(Table2[[#This Row],[1W Return vs Nifty]]-AVERAGE(Table2[1W Return vs Nifty]))/_xlfn.STDEV.P(Table2[1W Return vs Nifty])</f>
        <v>8.3512464420653049E-2</v>
      </c>
      <c r="O626">
        <v>1476.79</v>
      </c>
      <c r="P626">
        <v>1449.8190030502999</v>
      </c>
      <c r="Q626">
        <v>1464.3258925048101</v>
      </c>
      <c r="R626">
        <v>57.668274980944403</v>
      </c>
      <c r="S626" s="2">
        <f>(Table2[[#This Row],[Close Price]]-Table2[[#This Row],[20D EMA]])/Table2[[#This Row],[20D EMA]]</f>
        <v>2.6787830361798187E-2</v>
      </c>
      <c r="T626" s="2">
        <f>(Table2[[#This Row],[Close Price]]-Table2[[#This Row],[50D EMA]])/Table2[[#This Row],[50D EMA]]</f>
        <v>4.5889174310534117E-2</v>
      </c>
      <c r="U626" s="2">
        <f>(Table2[[#This Row],[Close Price]]-Table2[[#This Row],[200D EMA]])/Table2[[#This Row],[200D EMA]]</f>
        <v>3.5527683940765199E-2</v>
      </c>
      <c r="V626">
        <v>0.91766741748160896</v>
      </c>
      <c r="W626">
        <v>1497</v>
      </c>
      <c r="X626">
        <v>1526.8</v>
      </c>
      <c r="Y626">
        <v>1487.45</v>
      </c>
      <c r="Z626">
        <v>1562.4</v>
      </c>
      <c r="AA626">
        <v>1401.1</v>
      </c>
      <c r="AB626">
        <v>1562.4</v>
      </c>
      <c r="AC626" s="2">
        <f>(Table2[[#This Row],[Close Price]]/Table2[[#This Row],[Day Low]])-1</f>
        <v>1.2925851703406765E-2</v>
      </c>
      <c r="AD626" s="2">
        <f>(Table2[[#This Row],[Day High]]/Table2[[#This Row],[Close Price]])-1</f>
        <v>6.8915487849112722E-3</v>
      </c>
      <c r="AE626" s="2">
        <f>(Table2[[#This Row],[Close Price]]/Table2[[#This Row],[Current Week Low]])-1</f>
        <v>1.9429224511748222E-2</v>
      </c>
      <c r="AF626" s="2">
        <f>(Table2[[#This Row],[Current Week High]]/Table2[[#This Row],[Close Price]])-1</f>
        <v>3.0368978138292757E-2</v>
      </c>
      <c r="AG626" s="2">
        <f>(Table2[[#This Row],[Close Price]]/Table2[[#This Row],[Current Month Low]])-1</f>
        <v>8.2256798229962236E-2</v>
      </c>
      <c r="AH626" s="2">
        <f>(Table2[[#This Row],[Current Month High]]/Table2[[#This Row],[Close Price]])-1</f>
        <v>3.0368978138292757E-2</v>
      </c>
      <c r="AI626">
        <v>23.681867642694598</v>
      </c>
      <c r="AJ626">
        <v>25.921773791728899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0.03</v>
      </c>
      <c r="AM626" t="s">
        <v>10340</v>
      </c>
      <c r="AN626">
        <v>3.09</v>
      </c>
      <c r="AO626" t="s">
        <v>10340</v>
      </c>
      <c r="AP626">
        <v>-1.8064778873572E-2</v>
      </c>
      <c r="AQ626">
        <f>(Table2[[#This Row],[Sharpe Ratio]]-AVERAGE(Table2[Sharpe Ratio]))/_xlfn.STDEV.P(Table2[Sharpe Ratio])</f>
        <v>-0.95387029778868448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693</v>
      </c>
      <c r="AT626">
        <f>_xlfn.RANK.AVG(Table2[[#This Row],[6M Return vs Nifty Z-Score]],Table2[6M Return vs Nifty Z-Score])</f>
        <v>433</v>
      </c>
      <c r="AU626">
        <f>_xlfn.RANK.AVG(Table2[[#This Row],[Sharpe Ratio Z-Score]],Table2[Sharpe Ratio Z-Score])</f>
        <v>610</v>
      </c>
      <c r="AV626">
        <f>(Table2[[#This Row],[Rank 1Y]]+Table2[[#This Row],[Rank 6M]]+Table2[[#This Row],[Rank Sharpe]])/3</f>
        <v>578.66666666666663</v>
      </c>
    </row>
    <row r="627" spans="1:48" x14ac:dyDescent="0.3">
      <c r="A627" t="s">
        <v>22</v>
      </c>
      <c r="B627" t="s">
        <v>23</v>
      </c>
      <c r="C627" t="s">
        <v>10295</v>
      </c>
      <c r="D627" t="s">
        <v>24</v>
      </c>
      <c r="E627">
        <v>1247823.66169497</v>
      </c>
      <c r="F627">
        <v>1625.8</v>
      </c>
      <c r="G627">
        <v>-25.4398418884095</v>
      </c>
      <c r="H627">
        <f>(Table2[[#This Row],[1Y Return vs Nifty]]-AVERAGE(Table2[1Y Return vs Nifty]))/_xlfn.STDEV.P(Table2[1Y Return vs Nifty])</f>
        <v>-0.89846869152052</v>
      </c>
      <c r="I627">
        <v>0.120208466759006</v>
      </c>
      <c r="J627">
        <f>(Table2[[#This Row],[1M Return vs Nifty]]-AVERAGE(Table2[1M Return vs Nifty]))/_xlfn.STDEV.P(Table2[1M Return vs Nifty])</f>
        <v>-0.30316574436160193</v>
      </c>
      <c r="K627">
        <v>0.65867517513728402</v>
      </c>
      <c r="L627">
        <f>(Table2[[#This Row],[6M Return vs Nifty]]-AVERAGE(Table2[6M Return vs Nifty]))/_xlfn.STDEV.P(Table2[6M Return vs Nifty])</f>
        <v>-0.24627020924499057</v>
      </c>
      <c r="M627">
        <v>-0.77614642067130701</v>
      </c>
      <c r="N627">
        <f>(Table2[[#This Row],[1W Return vs Nifty]]-AVERAGE(Table2[1W Return vs Nifty]))/_xlfn.STDEV.P(Table2[1W Return vs Nifty])</f>
        <v>-0.15667714105978767</v>
      </c>
      <c r="O627">
        <v>1628.77</v>
      </c>
      <c r="P627">
        <v>1615.8340437225199</v>
      </c>
      <c r="Q627">
        <v>1567.93441000077</v>
      </c>
      <c r="R627">
        <v>54.140643539617898</v>
      </c>
      <c r="S627" s="2">
        <f>(Table2[[#This Row],[Close Price]]-Table2[[#This Row],[20D EMA]])/Table2[[#This Row],[20D EMA]]</f>
        <v>-1.8234618761396805E-3</v>
      </c>
      <c r="T627" s="2">
        <f>(Table2[[#This Row],[Close Price]]-Table2[[#This Row],[50D EMA]])/Table2[[#This Row],[50D EMA]]</f>
        <v>6.1676855467908609E-3</v>
      </c>
      <c r="U627" s="2">
        <f>(Table2[[#This Row],[Close Price]]-Table2[[#This Row],[200D EMA]])/Table2[[#This Row],[200D EMA]]</f>
        <v>3.6905619029817441E-2</v>
      </c>
      <c r="V627">
        <v>0.80051335731804096</v>
      </c>
      <c r="W627">
        <v>1617.8</v>
      </c>
      <c r="X627">
        <v>1634.55</v>
      </c>
      <c r="Y627">
        <v>1617.8</v>
      </c>
      <c r="Z627">
        <v>1646</v>
      </c>
      <c r="AA627">
        <v>1593.3</v>
      </c>
      <c r="AB627">
        <v>1675.95</v>
      </c>
      <c r="AC627" s="2">
        <f>(Table2[[#This Row],[Close Price]]/Table2[[#This Row],[Day Low]])-1</f>
        <v>4.9449870194091528E-3</v>
      </c>
      <c r="AD627" s="2">
        <f>(Table2[[#This Row],[Day High]]/Table2[[#This Row],[Close Price]])-1</f>
        <v>5.3819658014515603E-3</v>
      </c>
      <c r="AE627" s="2">
        <f>(Table2[[#This Row],[Close Price]]/Table2[[#This Row],[Current Week Low]])-1</f>
        <v>4.9449870194091528E-3</v>
      </c>
      <c r="AF627" s="2">
        <f>(Table2[[#This Row],[Current Week High]]/Table2[[#This Row],[Close Price]])-1</f>
        <v>1.2424652478779663E-2</v>
      </c>
      <c r="AG627" s="2">
        <f>(Table2[[#This Row],[Close Price]]/Table2[[#This Row],[Current Month Low]])-1</f>
        <v>2.0397916274399019E-2</v>
      </c>
      <c r="AH627" s="2">
        <f>(Table2[[#This Row],[Current Month High]]/Table2[[#This Row],[Close Price]])-1</f>
        <v>3.0846352564891211E-2</v>
      </c>
      <c r="AI627">
        <v>10.3456759749046</v>
      </c>
      <c r="AJ627">
        <v>19.2328847493674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0.03</v>
      </c>
      <c r="AM627" t="s">
        <v>10340</v>
      </c>
      <c r="AN627">
        <v>-2.0099999999999998</v>
      </c>
      <c r="AO627" t="s">
        <v>10339</v>
      </c>
      <c r="AP627">
        <v>-8.6773660930487995E-2</v>
      </c>
      <c r="AQ627">
        <f>(Table2[[#This Row],[Sharpe Ratio]]-AVERAGE(Table2[Sharpe Ratio]))/_xlfn.STDEV.P(Table2[Sharpe Ratio])</f>
        <v>-1.7405363481910208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-3.345118134377921</v>
      </c>
      <c r="AS627">
        <f>_xlfn.RANK.AVG(Table2[[#This Row],[1Y Return vs Nifty Z-Score]],Table2[1Y Return vs Nifty Z-Score])</f>
        <v>635</v>
      </c>
      <c r="AT627">
        <f>_xlfn.RANK.AVG(Table2[[#This Row],[6M Return vs Nifty Z-Score]],Table2[6M Return vs Nifty Z-Score])</f>
        <v>397</v>
      </c>
      <c r="AU627">
        <f>_xlfn.RANK.AVG(Table2[[#This Row],[Sharpe Ratio Z-Score]],Table2[Sharpe Ratio Z-Score])</f>
        <v>709</v>
      </c>
      <c r="AV627">
        <f>(Table2[[#This Row],[Rank 1Y]]+Table2[[#This Row],[Rank 6M]]+Table2[[#This Row],[Rank Sharpe]])/3</f>
        <v>580.33333333333337</v>
      </c>
    </row>
    <row r="628" spans="1:48" x14ac:dyDescent="0.3">
      <c r="A628" t="s">
        <v>102</v>
      </c>
      <c r="B628" t="s">
        <v>103</v>
      </c>
      <c r="C628" t="s">
        <v>10294</v>
      </c>
      <c r="D628" t="s">
        <v>21</v>
      </c>
      <c r="E628">
        <v>274124.96002206003</v>
      </c>
      <c r="F628">
        <v>526.35</v>
      </c>
      <c r="G628">
        <v>-0.76988860872360398</v>
      </c>
      <c r="H628">
        <f>(Table2[[#This Row],[1Y Return vs Nifty]]-AVERAGE(Table2[1Y Return vs Nifty]))/_xlfn.STDEV.P(Table2[1Y Return vs Nifty])</f>
        <v>-0.52311015035068076</v>
      </c>
      <c r="I628">
        <v>-0.58323494176375501</v>
      </c>
      <c r="J628">
        <f>(Table2[[#This Row],[1M Return vs Nifty]]-AVERAGE(Table2[1M Return vs Nifty]))/_xlfn.STDEV.P(Table2[1M Return vs Nifty])</f>
        <v>-0.36400731156496058</v>
      </c>
      <c r="K628">
        <v>-11.3614188765115</v>
      </c>
      <c r="L628">
        <f>(Table2[[#This Row],[6M Return vs Nifty]]-AVERAGE(Table2[6M Return vs Nifty]))/_xlfn.STDEV.P(Table2[6M Return vs Nifty])</f>
        <v>-0.65118591658697267</v>
      </c>
      <c r="M628">
        <v>3.8360051250196898</v>
      </c>
      <c r="N628">
        <f>(Table2[[#This Row],[1W Return vs Nifty]]-AVERAGE(Table2[1W Return vs Nifty]))/_xlfn.STDEV.P(Table2[1W Return vs Nifty])</f>
        <v>0.81185503448318097</v>
      </c>
      <c r="O628">
        <v>510.41</v>
      </c>
      <c r="P628">
        <v>506.27388355363502</v>
      </c>
      <c r="Q628">
        <v>476.87703307305401</v>
      </c>
      <c r="R628">
        <v>67.695703035690897</v>
      </c>
      <c r="S628" s="2">
        <f>(Table2[[#This Row],[Close Price]]-Table2[[#This Row],[20D EMA]])/Table2[[#This Row],[20D EMA]]</f>
        <v>3.1229795654473848E-2</v>
      </c>
      <c r="T628" s="2">
        <f>(Table2[[#This Row],[Close Price]]-Table2[[#This Row],[50D EMA]])/Table2[[#This Row],[50D EMA]]</f>
        <v>3.9654655510663189E-2</v>
      </c>
      <c r="U628" s="2">
        <f>(Table2[[#This Row],[Close Price]]-Table2[[#This Row],[200D EMA]])/Table2[[#This Row],[200D EMA]]</f>
        <v>0.10374365611221861</v>
      </c>
      <c r="V628">
        <v>0.57538517083876695</v>
      </c>
      <c r="W628">
        <v>521.04999999999995</v>
      </c>
      <c r="X628">
        <v>528.1</v>
      </c>
      <c r="Y628">
        <v>513.70000000000005</v>
      </c>
      <c r="Z628">
        <v>528.1</v>
      </c>
      <c r="AA628">
        <v>480.25</v>
      </c>
      <c r="AB628">
        <v>528.1</v>
      </c>
      <c r="AC628" s="2">
        <f>(Table2[[#This Row],[Close Price]]/Table2[[#This Row],[Day Low]])-1</f>
        <v>1.0171768544285698E-2</v>
      </c>
      <c r="AD628" s="2">
        <f>(Table2[[#This Row],[Day High]]/Table2[[#This Row],[Close Price]])-1</f>
        <v>3.3247838890471115E-3</v>
      </c>
      <c r="AE628" s="2">
        <f>(Table2[[#This Row],[Close Price]]/Table2[[#This Row],[Current Week Low]])-1</f>
        <v>2.4625267665952855E-2</v>
      </c>
      <c r="AF628" s="2">
        <f>(Table2[[#This Row],[Current Week High]]/Table2[[#This Row],[Close Price]])-1</f>
        <v>3.3247838890471115E-3</v>
      </c>
      <c r="AG628" s="2">
        <f>(Table2[[#This Row],[Close Price]]/Table2[[#This Row],[Current Month Low]])-1</f>
        <v>9.5991671004685086E-2</v>
      </c>
      <c r="AH628" s="2">
        <f>(Table2[[#This Row],[Current Month High]]/Table2[[#This Row],[Close Price]])-1</f>
        <v>3.3247838890471115E-3</v>
      </c>
      <c r="AI628">
        <v>10.173838700484399</v>
      </c>
      <c r="AJ628">
        <v>40.341287828289502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-0.06</v>
      </c>
      <c r="AM628" t="s">
        <v>10339</v>
      </c>
      <c r="AN628">
        <v>4.82</v>
      </c>
      <c r="AO628" t="s">
        <v>10340</v>
      </c>
      <c r="AP628">
        <v>-0.109928319286191</v>
      </c>
      <c r="AQ628">
        <f>(Table2[[#This Row],[Sharpe Ratio]]-AVERAGE(Table2[Sharpe Ratio]))/_xlfn.STDEV.P(Table2[Sharpe Ratio])</f>
        <v>-2.0056401177736443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-2.7320884617930767</v>
      </c>
      <c r="AS628">
        <f>_xlfn.RANK.AVG(Table2[[#This Row],[1Y Return vs Nifty Z-Score]],Table2[1Y Return vs Nifty Z-Score])</f>
        <v>485</v>
      </c>
      <c r="AT628">
        <f>_xlfn.RANK.AVG(Table2[[#This Row],[6M Return vs Nifty Z-Score]],Table2[6M Return vs Nifty Z-Score])</f>
        <v>532</v>
      </c>
      <c r="AU628">
        <f>_xlfn.RANK.AVG(Table2[[#This Row],[Sharpe Ratio Z-Score]],Table2[Sharpe Ratio Z-Score])</f>
        <v>725</v>
      </c>
      <c r="AV628">
        <f>(Table2[[#This Row],[Rank 1Y]]+Table2[[#This Row],[Rank 6M]]+Table2[[#This Row],[Rank Sharpe]])/3</f>
        <v>580.66666666666663</v>
      </c>
    </row>
    <row r="629" spans="1:48" x14ac:dyDescent="0.3">
      <c r="A629" t="s">
        <v>1023</v>
      </c>
      <c r="B629" t="s">
        <v>1024</v>
      </c>
      <c r="C629" t="s">
        <v>10295</v>
      </c>
      <c r="D629" t="s">
        <v>24</v>
      </c>
      <c r="E629">
        <v>13276.451723488</v>
      </c>
      <c r="F629">
        <v>228.1</v>
      </c>
      <c r="G629">
        <v>-23.377741767159801</v>
      </c>
      <c r="H629">
        <f>(Table2[[#This Row],[1Y Return vs Nifty]]-AVERAGE(Table2[1Y Return vs Nifty]))/_xlfn.STDEV.P(Table2[1Y Return vs Nifty])</f>
        <v>-0.86709340335182306</v>
      </c>
      <c r="I629">
        <v>-11.391232399927301</v>
      </c>
      <c r="J629">
        <f>(Table2[[#This Row],[1M Return vs Nifty]]-AVERAGE(Table2[1M Return vs Nifty]))/_xlfn.STDEV.P(Table2[1M Return vs Nifty])</f>
        <v>-1.2988024858711675</v>
      </c>
      <c r="K629">
        <v>-24.053869733739699</v>
      </c>
      <c r="L629">
        <f>(Table2[[#This Row],[6M Return vs Nifty]]-AVERAGE(Table2[6M Return vs Nifty]))/_xlfn.STDEV.P(Table2[6M Return vs Nifty])</f>
        <v>-1.0787510167163632</v>
      </c>
      <c r="M629">
        <v>-8.2481380223547299E-2</v>
      </c>
      <c r="N629">
        <f>(Table2[[#This Row],[1W Return vs Nifty]]-AVERAGE(Table2[1W Return vs Nifty]))/_xlfn.STDEV.P(Table2[1W Return vs Nifty])</f>
        <v>-1.1010437772327764E-2</v>
      </c>
      <c r="O629">
        <v>222.45</v>
      </c>
      <c r="P629">
        <v>234.514704295782</v>
      </c>
      <c r="Q629">
        <v>240.654332693051</v>
      </c>
      <c r="R629">
        <v>51.852029672042498</v>
      </c>
      <c r="S629" s="2">
        <f>(Table2[[#This Row],[Close Price]]-Table2[[#This Row],[20D EMA]])/Table2[[#This Row],[20D EMA]]</f>
        <v>2.5398966059788742E-2</v>
      </c>
      <c r="T629" s="2">
        <f>(Table2[[#This Row],[Close Price]]-Table2[[#This Row],[50D EMA]])/Table2[[#This Row],[50D EMA]]</f>
        <v>-2.7353100587208586E-2</v>
      </c>
      <c r="U629" s="2">
        <f>(Table2[[#This Row],[Close Price]]-Table2[[#This Row],[200D EMA]])/Table2[[#This Row],[200D EMA]]</f>
        <v>-5.2167490826204109E-2</v>
      </c>
      <c r="V629">
        <v>1.2088108590272399</v>
      </c>
      <c r="W629">
        <v>218.82</v>
      </c>
      <c r="X629">
        <v>228.95</v>
      </c>
      <c r="Y629">
        <v>207.55</v>
      </c>
      <c r="Z629">
        <v>228.95</v>
      </c>
      <c r="AA629">
        <v>205.25</v>
      </c>
      <c r="AB629">
        <v>236.95</v>
      </c>
      <c r="AC629" s="2">
        <f>(Table2[[#This Row],[Close Price]]/Table2[[#This Row],[Day Low]])-1</f>
        <v>4.2409286171282368E-2</v>
      </c>
      <c r="AD629" s="2">
        <f>(Table2[[#This Row],[Day High]]/Table2[[#This Row],[Close Price]])-1</f>
        <v>3.7264357737833986E-3</v>
      </c>
      <c r="AE629" s="2">
        <f>(Table2[[#This Row],[Close Price]]/Table2[[#This Row],[Current Week Low]])-1</f>
        <v>9.9012286196097143E-2</v>
      </c>
      <c r="AF629" s="2">
        <f>(Table2[[#This Row],[Current Week High]]/Table2[[#This Row],[Close Price]])-1</f>
        <v>3.7264357737833986E-3</v>
      </c>
      <c r="AG629" s="2">
        <f>(Table2[[#This Row],[Close Price]]/Table2[[#This Row],[Current Month Low]])-1</f>
        <v>0.11132764920828264</v>
      </c>
      <c r="AH629" s="2">
        <f>(Table2[[#This Row],[Current Month High]]/Table2[[#This Row],[Close Price]])-1</f>
        <v>3.8798772468215725E-2</v>
      </c>
      <c r="AI629">
        <v>31.828145550197199</v>
      </c>
      <c r="AJ629">
        <v>11.132764920828199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</v>
      </c>
      <c r="AM629" t="s">
        <v>10339</v>
      </c>
      <c r="AN629">
        <v>0.53</v>
      </c>
      <c r="AO629" t="s">
        <v>10340</v>
      </c>
      <c r="AP629">
        <v>2.8643187990496002E-2</v>
      </c>
      <c r="AQ629">
        <f>(Table2[[#This Row],[Sharpe Ratio]]-AVERAGE(Table2[Sharpe Ratio]))/_xlfn.STDEV.P(Table2[Sharpe Ratio])</f>
        <v>-0.41909850824272016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627</v>
      </c>
      <c r="AT629">
        <f>_xlfn.RANK.AVG(Table2[[#This Row],[6M Return vs Nifty Z-Score]],Table2[6M Return vs Nifty Z-Score])</f>
        <v>666</v>
      </c>
      <c r="AU629">
        <f>_xlfn.RANK.AVG(Table2[[#This Row],[Sharpe Ratio Z-Score]],Table2[Sharpe Ratio Z-Score])</f>
        <v>451</v>
      </c>
      <c r="AV629">
        <f>(Table2[[#This Row],[Rank 1Y]]+Table2[[#This Row],[Rank 6M]]+Table2[[#This Row],[Rank Sharpe]])/3</f>
        <v>581.33333333333337</v>
      </c>
    </row>
    <row r="630" spans="1:48" x14ac:dyDescent="0.3">
      <c r="A630" t="s">
        <v>116</v>
      </c>
      <c r="B630" t="s">
        <v>117</v>
      </c>
      <c r="C630" t="s">
        <v>10297</v>
      </c>
      <c r="D630" t="s">
        <v>118</v>
      </c>
      <c r="E630">
        <v>242822.98074599999</v>
      </c>
      <c r="F630">
        <v>2551.75</v>
      </c>
      <c r="G630">
        <v>-11.9157606652127</v>
      </c>
      <c r="H630">
        <f>(Table2[[#This Row],[1Y Return vs Nifty]]-AVERAGE(Table2[1Y Return vs Nifty]))/_xlfn.STDEV.P(Table2[1Y Return vs Nifty])</f>
        <v>-0.69269694395982906</v>
      </c>
      <c r="I630">
        <v>-4.0299532350658502</v>
      </c>
      <c r="J630">
        <f>(Table2[[#This Row],[1M Return vs Nifty]]-AVERAGE(Table2[1M Return vs Nifty]))/_xlfn.STDEV.P(Table2[1M Return vs Nifty])</f>
        <v>-0.66211763590983608</v>
      </c>
      <c r="K630">
        <v>-11.990373950651399</v>
      </c>
      <c r="L630">
        <f>(Table2[[#This Row],[6M Return vs Nifty]]-AVERAGE(Table2[6M Return vs Nifty]))/_xlfn.STDEV.P(Table2[6M Return vs Nifty])</f>
        <v>-0.67237325402687842</v>
      </c>
      <c r="M630">
        <v>-1.32197298457762</v>
      </c>
      <c r="N630">
        <f>(Table2[[#This Row],[1W Return vs Nifty]]-AVERAGE(Table2[1W Return vs Nifty]))/_xlfn.STDEV.P(Table2[1W Return vs Nifty])</f>
        <v>-0.27129839410669326</v>
      </c>
      <c r="O630">
        <v>2513.5</v>
      </c>
      <c r="P630">
        <v>2520.8927676748399</v>
      </c>
      <c r="Q630">
        <v>2472.7125864707</v>
      </c>
      <c r="R630">
        <v>55.095585858621703</v>
      </c>
      <c r="S630" s="2">
        <f>(Table2[[#This Row],[Close Price]]-Table2[[#This Row],[20D EMA]])/Table2[[#This Row],[20D EMA]]</f>
        <v>1.52178237517406E-2</v>
      </c>
      <c r="T630" s="2">
        <f>(Table2[[#This Row],[Close Price]]-Table2[[#This Row],[50D EMA]])/Table2[[#This Row],[50D EMA]]</f>
        <v>1.2240596950746722E-2</v>
      </c>
      <c r="U630" s="2">
        <f>(Table2[[#This Row],[Close Price]]-Table2[[#This Row],[200D EMA]])/Table2[[#This Row],[200D EMA]]</f>
        <v>3.1963849725903659E-2</v>
      </c>
      <c r="V630">
        <v>0.68669767243239099</v>
      </c>
      <c r="W630">
        <v>2521.65</v>
      </c>
      <c r="X630">
        <v>2555</v>
      </c>
      <c r="Y630">
        <v>2499.0500000000002</v>
      </c>
      <c r="Z630">
        <v>2555</v>
      </c>
      <c r="AA630">
        <v>2456.35</v>
      </c>
      <c r="AB630">
        <v>2555</v>
      </c>
      <c r="AC630" s="2">
        <f>(Table2[[#This Row],[Close Price]]/Table2[[#This Row],[Day Low]])-1</f>
        <v>1.1936628794638304E-2</v>
      </c>
      <c r="AD630" s="2">
        <f>(Table2[[#This Row],[Day High]]/Table2[[#This Row],[Close Price]])-1</f>
        <v>1.2736357401783582E-3</v>
      </c>
      <c r="AE630" s="2">
        <f>(Table2[[#This Row],[Close Price]]/Table2[[#This Row],[Current Week Low]])-1</f>
        <v>2.1088013445109022E-2</v>
      </c>
      <c r="AF630" s="2">
        <f>(Table2[[#This Row],[Current Week High]]/Table2[[#This Row],[Close Price]])-1</f>
        <v>1.2736357401783582E-3</v>
      </c>
      <c r="AG630" s="2">
        <f>(Table2[[#This Row],[Close Price]]/Table2[[#This Row],[Current Month Low]])-1</f>
        <v>3.8838113461029611E-2</v>
      </c>
      <c r="AH630" s="2">
        <f>(Table2[[#This Row],[Current Month High]]/Table2[[#This Row],[Close Price]])-1</f>
        <v>1.2736357401783582E-3</v>
      </c>
      <c r="AI630">
        <v>8.5255217007935702</v>
      </c>
      <c r="AJ630">
        <v>17.9590893331792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-7.0000000000000007E-2</v>
      </c>
      <c r="AM630" t="s">
        <v>10339</v>
      </c>
      <c r="AN630">
        <v>2.27</v>
      </c>
      <c r="AO630" t="s">
        <v>10340</v>
      </c>
      <c r="AP630">
        <v>-2.8845485170822999E-2</v>
      </c>
      <c r="AQ630">
        <f>(Table2[[#This Row],[Sharpe Ratio]]-AVERAGE(Table2[Sharpe Ratio]))/_xlfn.STDEV.P(Table2[Sharpe Ratio])</f>
        <v>-1.0773014378322794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569</v>
      </c>
      <c r="AT630">
        <f>_xlfn.RANK.AVG(Table2[[#This Row],[6M Return vs Nifty Z-Score]],Table2[6M Return vs Nifty Z-Score])</f>
        <v>544</v>
      </c>
      <c r="AU630">
        <f>_xlfn.RANK.AVG(Table2[[#This Row],[Sharpe Ratio Z-Score]],Table2[Sharpe Ratio Z-Score])</f>
        <v>633</v>
      </c>
      <c r="AV630">
        <f>(Table2[[#This Row],[Rank 1Y]]+Table2[[#This Row],[Rank 6M]]+Table2[[#This Row],[Rank Sharpe]])/3</f>
        <v>582</v>
      </c>
    </row>
    <row r="631" spans="1:48" x14ac:dyDescent="0.3">
      <c r="A631" t="s">
        <v>488</v>
      </c>
      <c r="B631" t="s">
        <v>489</v>
      </c>
      <c r="C631" t="s">
        <v>10308</v>
      </c>
      <c r="D631" t="s">
        <v>394</v>
      </c>
      <c r="E631">
        <v>42495.651595215</v>
      </c>
      <c r="F631">
        <v>568.29999999999995</v>
      </c>
      <c r="G631">
        <v>-30.694383078586199</v>
      </c>
      <c r="H631">
        <f>(Table2[[#This Row],[1Y Return vs Nifty]]-AVERAGE(Table2[1Y Return vs Nifty]))/_xlfn.STDEV.P(Table2[1Y Return vs Nifty])</f>
        <v>-0.97841764372569684</v>
      </c>
      <c r="I631">
        <v>4.3841308831617596</v>
      </c>
      <c r="J631">
        <f>(Table2[[#This Row],[1M Return vs Nifty]]-AVERAGE(Table2[1M Return vs Nifty]))/_xlfn.STDEV.P(Table2[1M Return vs Nifty])</f>
        <v>6.5625432162844041E-2</v>
      </c>
      <c r="K631">
        <v>3.1621389561447302</v>
      </c>
      <c r="L631">
        <f>(Table2[[#This Row],[6M Return vs Nifty]]-AVERAGE(Table2[6M Return vs Nifty]))/_xlfn.STDEV.P(Table2[6M Return vs Nifty])</f>
        <v>-0.16193710807823089</v>
      </c>
      <c r="M631">
        <v>-5.9124479135279601E-2</v>
      </c>
      <c r="N631">
        <f>(Table2[[#This Row],[1W Return vs Nifty]]-AVERAGE(Table2[1W Return vs Nifty]))/_xlfn.STDEV.P(Table2[1W Return vs Nifty])</f>
        <v>-6.1055880507055729E-3</v>
      </c>
      <c r="O631">
        <v>554.39</v>
      </c>
      <c r="P631">
        <v>547.96576874090999</v>
      </c>
      <c r="Q631">
        <v>549.14400651169501</v>
      </c>
      <c r="R631">
        <v>61.206021888718404</v>
      </c>
      <c r="S631" s="2">
        <f>(Table2[[#This Row],[Close Price]]-Table2[[#This Row],[20D EMA]])/Table2[[#This Row],[20D EMA]]</f>
        <v>2.5090640163062047E-2</v>
      </c>
      <c r="T631" s="2">
        <f>(Table2[[#This Row],[Close Price]]-Table2[[#This Row],[50D EMA]])/Table2[[#This Row],[50D EMA]]</f>
        <v>3.7108579438845248E-2</v>
      </c>
      <c r="U631" s="2">
        <f>(Table2[[#This Row],[Close Price]]-Table2[[#This Row],[200D EMA]])/Table2[[#This Row],[200D EMA]]</f>
        <v>3.4883369865017333E-2</v>
      </c>
      <c r="V631">
        <v>0.67956348553134904</v>
      </c>
      <c r="W631">
        <v>563</v>
      </c>
      <c r="X631">
        <v>572.79999999999995</v>
      </c>
      <c r="Y631">
        <v>551.65</v>
      </c>
      <c r="Z631">
        <v>572.79999999999995</v>
      </c>
      <c r="AA631">
        <v>520</v>
      </c>
      <c r="AB631">
        <v>577</v>
      </c>
      <c r="AC631" s="2">
        <f>(Table2[[#This Row],[Close Price]]/Table2[[#This Row],[Day Low]])-1</f>
        <v>9.4138543516872897E-3</v>
      </c>
      <c r="AD631" s="2">
        <f>(Table2[[#This Row],[Day High]]/Table2[[#This Row],[Close Price]])-1</f>
        <v>7.9183529825797017E-3</v>
      </c>
      <c r="AE631" s="2">
        <f>(Table2[[#This Row],[Close Price]]/Table2[[#This Row],[Current Week Low]])-1</f>
        <v>3.0182180730535579E-2</v>
      </c>
      <c r="AF631" s="2">
        <f>(Table2[[#This Row],[Current Week High]]/Table2[[#This Row],[Close Price]])-1</f>
        <v>7.9183529825797017E-3</v>
      </c>
      <c r="AG631" s="2">
        <f>(Table2[[#This Row],[Close Price]]/Table2[[#This Row],[Current Month Low]])-1</f>
        <v>9.2884615384615232E-2</v>
      </c>
      <c r="AH631" s="2">
        <f>(Table2[[#This Row],[Current Month High]]/Table2[[#This Row],[Close Price]])-1</f>
        <v>1.5308815766320594E-2</v>
      </c>
      <c r="AI631">
        <v>12.4494105226113</v>
      </c>
      <c r="AJ631">
        <v>26.909334524341201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0.05</v>
      </c>
      <c r="AM631" t="s">
        <v>10340</v>
      </c>
      <c r="AN631">
        <v>5.71</v>
      </c>
      <c r="AO631" t="s">
        <v>10340</v>
      </c>
      <c r="AP631">
        <v>-0.10976564761286201</v>
      </c>
      <c r="AQ631">
        <f>(Table2[[#This Row],[Sharpe Ratio]]-AVERAGE(Table2[Sharpe Ratio]))/_xlfn.STDEV.P(Table2[Sharpe Ratio])</f>
        <v>-2.0037776470283912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659</v>
      </c>
      <c r="AT631">
        <f>_xlfn.RANK.AVG(Table2[[#This Row],[6M Return vs Nifty Z-Score]],Table2[6M Return vs Nifty Z-Score])</f>
        <v>363</v>
      </c>
      <c r="AU631">
        <f>_xlfn.RANK.AVG(Table2[[#This Row],[Sharpe Ratio Z-Score]],Table2[Sharpe Ratio Z-Score])</f>
        <v>724</v>
      </c>
      <c r="AV631">
        <f>(Table2[[#This Row],[Rank 1Y]]+Table2[[#This Row],[Rank 6M]]+Table2[[#This Row],[Rank Sharpe]])/3</f>
        <v>582</v>
      </c>
    </row>
    <row r="632" spans="1:48" x14ac:dyDescent="0.3">
      <c r="A632" t="s">
        <v>1339</v>
      </c>
      <c r="B632" t="s">
        <v>1340</v>
      </c>
      <c r="C632" t="s">
        <v>10304</v>
      </c>
      <c r="D632" t="s">
        <v>397</v>
      </c>
      <c r="E632">
        <v>8355.6828275299995</v>
      </c>
      <c r="F632">
        <v>191.64</v>
      </c>
      <c r="G632">
        <v>-32.380295330541401</v>
      </c>
      <c r="H632">
        <f>(Table2[[#This Row],[1Y Return vs Nifty]]-AVERAGE(Table2[1Y Return vs Nifty]))/_xlfn.STDEV.P(Table2[1Y Return vs Nifty])</f>
        <v>-1.0040691541383797</v>
      </c>
      <c r="I632">
        <v>0.47353851923017898</v>
      </c>
      <c r="J632">
        <f>(Table2[[#This Row],[1M Return vs Nifty]]-AVERAGE(Table2[1M Return vs Nifty]))/_xlfn.STDEV.P(Table2[1M Return vs Nifty])</f>
        <v>-0.27260585301577872</v>
      </c>
      <c r="K632">
        <v>-11.4741640235248</v>
      </c>
      <c r="L632">
        <f>(Table2[[#This Row],[6M Return vs Nifty]]-AVERAGE(Table2[6M Return vs Nifty]))/_xlfn.STDEV.P(Table2[6M Return vs Nifty])</f>
        <v>-0.65498391357069874</v>
      </c>
      <c r="M632">
        <v>-1.0424541149917601</v>
      </c>
      <c r="N632">
        <f>(Table2[[#This Row],[1W Return vs Nifty]]-AVERAGE(Table2[1W Return vs Nifty]))/_xlfn.STDEV.P(Table2[1W Return vs Nifty])</f>
        <v>-0.21260062232201871</v>
      </c>
      <c r="O632">
        <v>188.76</v>
      </c>
      <c r="P632">
        <v>185.654691930089</v>
      </c>
      <c r="Q632">
        <v>190.72690625289999</v>
      </c>
      <c r="R632">
        <v>52.919860898123098</v>
      </c>
      <c r="S632" s="2">
        <f>(Table2[[#This Row],[Close Price]]-Table2[[#This Row],[20D EMA]])/Table2[[#This Row],[20D EMA]]</f>
        <v>1.5257469802924325E-2</v>
      </c>
      <c r="T632" s="2">
        <f>(Table2[[#This Row],[Close Price]]-Table2[[#This Row],[50D EMA]])/Table2[[#This Row],[50D EMA]]</f>
        <v>3.2238927051543846E-2</v>
      </c>
      <c r="U632" s="2">
        <f>(Table2[[#This Row],[Close Price]]-Table2[[#This Row],[200D EMA]])/Table2[[#This Row],[200D EMA]]</f>
        <v>4.787440666023538E-3</v>
      </c>
      <c r="V632">
        <v>0.63027116630658997</v>
      </c>
      <c r="W632">
        <v>189.31</v>
      </c>
      <c r="X632">
        <v>193.5</v>
      </c>
      <c r="Y632">
        <v>189.05</v>
      </c>
      <c r="Z632">
        <v>193.6</v>
      </c>
      <c r="AA632">
        <v>176.35</v>
      </c>
      <c r="AB632">
        <v>196.7</v>
      </c>
      <c r="AC632" s="2">
        <f>(Table2[[#This Row],[Close Price]]/Table2[[#This Row],[Day Low]])-1</f>
        <v>1.230785484126562E-2</v>
      </c>
      <c r="AD632" s="2">
        <f>(Table2[[#This Row],[Day High]]/Table2[[#This Row],[Close Price]])-1</f>
        <v>9.7056981840952794E-3</v>
      </c>
      <c r="AE632" s="2">
        <f>(Table2[[#This Row],[Close Price]]/Table2[[#This Row],[Current Week Low]])-1</f>
        <v>1.3700079344088678E-2</v>
      </c>
      <c r="AF632" s="2">
        <f>(Table2[[#This Row],[Current Week High]]/Table2[[#This Row],[Close Price]])-1</f>
        <v>1.0227509914422894E-2</v>
      </c>
      <c r="AG632" s="2">
        <f>(Table2[[#This Row],[Close Price]]/Table2[[#This Row],[Current Month Low]])-1</f>
        <v>8.6702580096399195E-2</v>
      </c>
      <c r="AH632" s="2">
        <f>(Table2[[#This Row],[Current Month High]]/Table2[[#This Row],[Close Price]])-1</f>
        <v>2.6403673554581619E-2</v>
      </c>
      <c r="AI632">
        <v>34.627426424546002</v>
      </c>
      <c r="AJ632">
        <v>32.165517241379298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0.05</v>
      </c>
      <c r="AM632" t="s">
        <v>10340</v>
      </c>
      <c r="AN632">
        <v>1.55</v>
      </c>
      <c r="AO632" t="s">
        <v>10340</v>
      </c>
      <c r="AQ632">
        <f>(Table2[[#This Row],[Sharpe Ratio]]-AVERAGE(Table2[Sharpe Ratio]))/_xlfn.STDEV.P(Table2[Sharpe Ratio])</f>
        <v>-0.74704189624239536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667</v>
      </c>
      <c r="AT632">
        <f>_xlfn.RANK.AVG(Table2[[#This Row],[6M Return vs Nifty Z-Score]],Table2[6M Return vs Nifty Z-Score])</f>
        <v>534</v>
      </c>
      <c r="AU632">
        <f>_xlfn.RANK.AVG(Table2[[#This Row],[Sharpe Ratio Z-Score]],Table2[Sharpe Ratio Z-Score])</f>
        <v>549.5</v>
      </c>
      <c r="AV632">
        <f>(Table2[[#This Row],[Rank 1Y]]+Table2[[#This Row],[Rank 6M]]+Table2[[#This Row],[Rank Sharpe]])/3</f>
        <v>583.5</v>
      </c>
    </row>
    <row r="633" spans="1:48" x14ac:dyDescent="0.3">
      <c r="A633" t="s">
        <v>1290</v>
      </c>
      <c r="B633" t="s">
        <v>1291</v>
      </c>
      <c r="C633" t="s">
        <v>10306</v>
      </c>
      <c r="D633" t="s">
        <v>475</v>
      </c>
      <c r="E633">
        <v>8704.2446661899994</v>
      </c>
      <c r="F633">
        <v>288.2</v>
      </c>
      <c r="G633">
        <v>-36.419919796521299</v>
      </c>
      <c r="H633">
        <f>(Table2[[#This Row],[1Y Return vs Nifty]]-AVERAGE(Table2[1Y Return vs Nifty]))/_xlfn.STDEV.P(Table2[1Y Return vs Nifty])</f>
        <v>-1.0655328922019935</v>
      </c>
      <c r="I633">
        <v>-0.90530429368382803</v>
      </c>
      <c r="J633">
        <f>(Table2[[#This Row],[1M Return vs Nifty]]-AVERAGE(Table2[1M Return vs Nifty]))/_xlfn.STDEV.P(Table2[1M Return vs Nifty])</f>
        <v>-0.39186343173266169</v>
      </c>
      <c r="K633">
        <v>2.0542933999602502</v>
      </c>
      <c r="L633">
        <f>(Table2[[#This Row],[6M Return vs Nifty]]-AVERAGE(Table2[6M Return vs Nifty]))/_xlfn.STDEV.P(Table2[6M Return vs Nifty])</f>
        <v>-0.19925662197559332</v>
      </c>
      <c r="M633">
        <v>-2.9964140818672602</v>
      </c>
      <c r="N633">
        <f>(Table2[[#This Row],[1W Return vs Nifty]]-AVERAGE(Table2[1W Return vs Nifty]))/_xlfn.STDEV.P(Table2[1W Return vs Nifty])</f>
        <v>-0.62292389095135925</v>
      </c>
      <c r="O633">
        <v>292.58</v>
      </c>
      <c r="P633">
        <v>289.34465171485903</v>
      </c>
      <c r="Q633">
        <v>281.43534690036302</v>
      </c>
      <c r="R633">
        <v>38.803329049194197</v>
      </c>
      <c r="S633" s="2">
        <f>(Table2[[#This Row],[Close Price]]-Table2[[#This Row],[20D EMA]])/Table2[[#This Row],[20D EMA]]</f>
        <v>-1.4970264543030951E-2</v>
      </c>
      <c r="T633" s="2">
        <f>(Table2[[#This Row],[Close Price]]-Table2[[#This Row],[50D EMA]])/Table2[[#This Row],[50D EMA]]</f>
        <v>-3.9560147667324413E-3</v>
      </c>
      <c r="U633" s="2">
        <f>(Table2[[#This Row],[Close Price]]-Table2[[#This Row],[200D EMA]])/Table2[[#This Row],[200D EMA]]</f>
        <v>2.4036259745410991E-2</v>
      </c>
      <c r="V633">
        <v>0.299363934705279</v>
      </c>
      <c r="W633">
        <v>286</v>
      </c>
      <c r="X633">
        <v>290.85000000000002</v>
      </c>
      <c r="Y633">
        <v>276.35000000000002</v>
      </c>
      <c r="Z633">
        <v>290.85000000000002</v>
      </c>
      <c r="AA633">
        <v>274.95</v>
      </c>
      <c r="AB633">
        <v>317.7</v>
      </c>
      <c r="AC633" s="2">
        <f>(Table2[[#This Row],[Close Price]]/Table2[[#This Row],[Day Low]])-1</f>
        <v>7.692307692307665E-3</v>
      </c>
      <c r="AD633" s="2">
        <f>(Table2[[#This Row],[Day High]]/Table2[[#This Row],[Close Price]])-1</f>
        <v>9.1950034698127237E-3</v>
      </c>
      <c r="AE633" s="2">
        <f>(Table2[[#This Row],[Close Price]]/Table2[[#This Row],[Current Week Low]])-1</f>
        <v>4.2880405283155287E-2</v>
      </c>
      <c r="AF633" s="2">
        <f>(Table2[[#This Row],[Current Week High]]/Table2[[#This Row],[Close Price]])-1</f>
        <v>9.1950034698127237E-3</v>
      </c>
      <c r="AG633" s="2">
        <f>(Table2[[#This Row],[Close Price]]/Table2[[#This Row],[Current Month Low]])-1</f>
        <v>4.8190580105473835E-2</v>
      </c>
      <c r="AH633" s="2">
        <f>(Table2[[#This Row],[Current Month High]]/Table2[[#This Row],[Close Price]])-1</f>
        <v>0.10235947258848022</v>
      </c>
      <c r="AI633">
        <v>12.2484385843164</v>
      </c>
      <c r="AJ633">
        <v>35.305164319248803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-0.09</v>
      </c>
      <c r="AM633" t="s">
        <v>10339</v>
      </c>
      <c r="AN633">
        <v>-7.14</v>
      </c>
      <c r="AO633" t="s">
        <v>10339</v>
      </c>
      <c r="AP633">
        <v>-7.4272306141478006E-2</v>
      </c>
      <c r="AQ633">
        <f>(Table2[[#This Row],[Sharpe Ratio]]-AVERAGE(Table2[Sharpe Ratio]))/_xlfn.STDEV.P(Table2[Sharpe Ratio])</f>
        <v>-1.5974050513027618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-3.8769818881643703</v>
      </c>
      <c r="AS633">
        <f>_xlfn.RANK.AVG(Table2[[#This Row],[1Y Return vs Nifty Z-Score]],Table2[1Y Return vs Nifty Z-Score])</f>
        <v>682</v>
      </c>
      <c r="AT633">
        <f>_xlfn.RANK.AVG(Table2[[#This Row],[6M Return vs Nifty Z-Score]],Table2[6M Return vs Nifty Z-Score])</f>
        <v>379</v>
      </c>
      <c r="AU633">
        <f>_xlfn.RANK.AVG(Table2[[#This Row],[Sharpe Ratio Z-Score]],Table2[Sharpe Ratio Z-Score])</f>
        <v>695</v>
      </c>
      <c r="AV633">
        <f>(Table2[[#This Row],[Rank 1Y]]+Table2[[#This Row],[Rank 6M]]+Table2[[#This Row],[Rank Sharpe]])/3</f>
        <v>585.33333333333337</v>
      </c>
    </row>
    <row r="634" spans="1:48" x14ac:dyDescent="0.3">
      <c r="A634" t="s">
        <v>300</v>
      </c>
      <c r="B634" t="s">
        <v>301</v>
      </c>
      <c r="C634" t="s">
        <v>10293</v>
      </c>
      <c r="D634" t="s">
        <v>173</v>
      </c>
      <c r="E634">
        <v>94484.684230529994</v>
      </c>
      <c r="F634">
        <v>859.05</v>
      </c>
      <c r="G634">
        <v>1.55407345757216</v>
      </c>
      <c r="H634">
        <f>(Table2[[#This Row],[1Y Return vs Nifty]]-AVERAGE(Table2[1Y Return vs Nifty]))/_xlfn.STDEV.P(Table2[1Y Return vs Nifty])</f>
        <v>-0.487750577470698</v>
      </c>
      <c r="I634">
        <v>-3.3227621075610898</v>
      </c>
      <c r="J634">
        <f>(Table2[[#This Row],[1M Return vs Nifty]]-AVERAGE(Table2[1M Return vs Nifty]))/_xlfn.STDEV.P(Table2[1M Return vs Nifty])</f>
        <v>-0.60095192451301416</v>
      </c>
      <c r="K634">
        <v>-28.176806238367199</v>
      </c>
      <c r="L634">
        <f>(Table2[[#This Row],[6M Return vs Nifty]]-AVERAGE(Table2[6M Return vs Nifty]))/_xlfn.STDEV.P(Table2[6M Return vs Nifty])</f>
        <v>-1.2176385947938682</v>
      </c>
      <c r="M634">
        <v>-1.73765866949111</v>
      </c>
      <c r="N634">
        <f>(Table2[[#This Row],[1W Return vs Nifty]]-AVERAGE(Table2[1W Return vs Nifty]))/_xlfn.STDEV.P(Table2[1W Return vs Nifty])</f>
        <v>-0.35859061700155326</v>
      </c>
      <c r="O634">
        <v>869.27</v>
      </c>
      <c r="P634">
        <v>890.77788882248296</v>
      </c>
      <c r="Q634">
        <v>941.43271288470601</v>
      </c>
      <c r="R634">
        <v>46.060832092449303</v>
      </c>
      <c r="S634" s="2">
        <f>(Table2[[#This Row],[Close Price]]-Table2[[#This Row],[20D EMA]])/Table2[[#This Row],[20D EMA]]</f>
        <v>-1.1756991498613811E-2</v>
      </c>
      <c r="T634" s="2">
        <f>(Table2[[#This Row],[Close Price]]-Table2[[#This Row],[50D EMA]])/Table2[[#This Row],[50D EMA]]</f>
        <v>-3.5618181839273115E-2</v>
      </c>
      <c r="U634" s="2">
        <f>(Table2[[#This Row],[Close Price]]-Table2[[#This Row],[200D EMA]])/Table2[[#This Row],[200D EMA]]</f>
        <v>-8.7507807788271719E-2</v>
      </c>
      <c r="V634">
        <v>1.55469916492077</v>
      </c>
      <c r="W634">
        <v>855</v>
      </c>
      <c r="X634">
        <v>868.85</v>
      </c>
      <c r="Y634">
        <v>846.05</v>
      </c>
      <c r="Z634">
        <v>868.85</v>
      </c>
      <c r="AA634">
        <v>752.35</v>
      </c>
      <c r="AB634">
        <v>941.9</v>
      </c>
      <c r="AC634" s="2">
        <f>(Table2[[#This Row],[Close Price]]/Table2[[#This Row],[Day Low]])-1</f>
        <v>4.7368421052631504E-3</v>
      </c>
      <c r="AD634" s="2">
        <f>(Table2[[#This Row],[Day High]]/Table2[[#This Row],[Close Price]])-1</f>
        <v>1.1407950643152365E-2</v>
      </c>
      <c r="AE634" s="2">
        <f>(Table2[[#This Row],[Close Price]]/Table2[[#This Row],[Current Week Low]])-1</f>
        <v>1.5365522132261722E-2</v>
      </c>
      <c r="AF634" s="2">
        <f>(Table2[[#This Row],[Current Week High]]/Table2[[#This Row],[Close Price]])-1</f>
        <v>1.1407950643152365E-2</v>
      </c>
      <c r="AG634" s="2">
        <f>(Table2[[#This Row],[Close Price]]/Table2[[#This Row],[Current Month Low]])-1</f>
        <v>0.14182229015750636</v>
      </c>
      <c r="AH634" s="2">
        <f>(Table2[[#This Row],[Current Month High]]/Table2[[#This Row],[Close Price]])-1</f>
        <v>9.6443745998486818E-2</v>
      </c>
      <c r="AI634">
        <v>46.603806530469697</v>
      </c>
      <c r="AJ634">
        <v>64.568965517241296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-0.24</v>
      </c>
      <c r="AM634" t="s">
        <v>10339</v>
      </c>
      <c r="AN634">
        <v>-5.48</v>
      </c>
      <c r="AO634" t="s">
        <v>10339</v>
      </c>
      <c r="AP634">
        <v>-7.4248754923260003E-3</v>
      </c>
      <c r="AQ634">
        <f>(Table2[[#This Row],[Sharpe Ratio]]-AVERAGE(Table2[Sharpe Ratio]))/_xlfn.STDEV.P(Table2[Sharpe Ratio])</f>
        <v>-0.83205124733966396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474</v>
      </c>
      <c r="AT634">
        <f>_xlfn.RANK.AVG(Table2[[#This Row],[6M Return vs Nifty Z-Score]],Table2[6M Return vs Nifty Z-Score])</f>
        <v>695</v>
      </c>
      <c r="AU634">
        <f>_xlfn.RANK.AVG(Table2[[#This Row],[Sharpe Ratio Z-Score]],Table2[Sharpe Ratio Z-Score])</f>
        <v>588</v>
      </c>
      <c r="AV634">
        <f>(Table2[[#This Row],[Rank 1Y]]+Table2[[#This Row],[Rank 6M]]+Table2[[#This Row],[Rank Sharpe]])/3</f>
        <v>585.66666666666663</v>
      </c>
    </row>
    <row r="635" spans="1:48" x14ac:dyDescent="0.3">
      <c r="A635" t="s">
        <v>1155</v>
      </c>
      <c r="B635" t="s">
        <v>1156</v>
      </c>
      <c r="C635" t="s">
        <v>10305</v>
      </c>
      <c r="D635" t="s">
        <v>221</v>
      </c>
      <c r="E635">
        <v>10525.86012675</v>
      </c>
      <c r="F635">
        <v>538.4</v>
      </c>
      <c r="G635">
        <v>-6.9925552552702896</v>
      </c>
      <c r="H635">
        <f>(Table2[[#This Row],[1Y Return vs Nifty]]-AVERAGE(Table2[1Y Return vs Nifty]))/_xlfn.STDEV.P(Table2[1Y Return vs Nifty])</f>
        <v>-0.61778933551789794</v>
      </c>
      <c r="I635">
        <v>1.0701438982621101</v>
      </c>
      <c r="J635">
        <f>(Table2[[#This Row],[1M Return vs Nifty]]-AVERAGE(Table2[1M Return vs Nifty]))/_xlfn.STDEV.P(Table2[1M Return vs Nifty])</f>
        <v>-0.22100482040608585</v>
      </c>
      <c r="K635">
        <v>-13.6123441686021</v>
      </c>
      <c r="L635">
        <f>(Table2[[#This Row],[6M Return vs Nifty]]-AVERAGE(Table2[6M Return vs Nifty]))/_xlfn.STDEV.P(Table2[6M Return vs Nifty])</f>
        <v>-0.72701186294849895</v>
      </c>
      <c r="M635">
        <v>-0.41353886005847501</v>
      </c>
      <c r="N635">
        <f>(Table2[[#This Row],[1W Return vs Nifty]]-AVERAGE(Table2[1W Return vs Nifty]))/_xlfn.STDEV.P(Table2[1W Return vs Nifty])</f>
        <v>-8.0531098140450272E-2</v>
      </c>
      <c r="O635">
        <v>530.52</v>
      </c>
      <c r="P635">
        <v>546.280010851366</v>
      </c>
      <c r="Q635">
        <v>547.85922761437303</v>
      </c>
      <c r="R635">
        <v>59.946661439461003</v>
      </c>
      <c r="S635" s="2">
        <f>(Table2[[#This Row],[Close Price]]-Table2[[#This Row],[20D EMA]])/Table2[[#This Row],[20D EMA]]</f>
        <v>1.4853351428786842E-2</v>
      </c>
      <c r="T635" s="2">
        <f>(Table2[[#This Row],[Close Price]]-Table2[[#This Row],[50D EMA]])/Table2[[#This Row],[50D EMA]]</f>
        <v>-1.4424856657458856E-2</v>
      </c>
      <c r="U635" s="2">
        <f>(Table2[[#This Row],[Close Price]]-Table2[[#This Row],[200D EMA]])/Table2[[#This Row],[200D EMA]]</f>
        <v>-1.7265799565999475E-2</v>
      </c>
      <c r="V635">
        <v>1.0467247387069001</v>
      </c>
      <c r="W635">
        <v>536.25</v>
      </c>
      <c r="X635">
        <v>544.1</v>
      </c>
      <c r="Y635">
        <v>528.5</v>
      </c>
      <c r="Z635">
        <v>545.54999999999995</v>
      </c>
      <c r="AA635">
        <v>485.15</v>
      </c>
      <c r="AB635">
        <v>556.29999999999995</v>
      </c>
      <c r="AC635" s="2">
        <f>(Table2[[#This Row],[Close Price]]/Table2[[#This Row],[Day Low]])-1</f>
        <v>4.0093240093239668E-3</v>
      </c>
      <c r="AD635" s="2">
        <f>(Table2[[#This Row],[Day High]]/Table2[[#This Row],[Close Price]])-1</f>
        <v>1.0586924219911031E-2</v>
      </c>
      <c r="AE635" s="2">
        <f>(Table2[[#This Row],[Close Price]]/Table2[[#This Row],[Current Week Low]])-1</f>
        <v>1.8732261116366944E-2</v>
      </c>
      <c r="AF635" s="2">
        <f>(Table2[[#This Row],[Current Week High]]/Table2[[#This Row],[Close Price]])-1</f>
        <v>1.3280089153046015E-2</v>
      </c>
      <c r="AG635" s="2">
        <f>(Table2[[#This Row],[Close Price]]/Table2[[#This Row],[Current Month Low]])-1</f>
        <v>0.10975986808203642</v>
      </c>
      <c r="AH635" s="2">
        <f>(Table2[[#This Row],[Current Month High]]/Table2[[#This Row],[Close Price]])-1</f>
        <v>3.3246656760772542E-2</v>
      </c>
      <c r="AI635">
        <v>31.760772659732499</v>
      </c>
      <c r="AJ635">
        <v>23.9981575310916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-0.11</v>
      </c>
      <c r="AM635" t="s">
        <v>10339</v>
      </c>
      <c r="AN635">
        <v>5.03</v>
      </c>
      <c r="AO635" t="s">
        <v>10340</v>
      </c>
      <c r="AP635">
        <v>-5.1456472853477001E-2</v>
      </c>
      <c r="AQ635">
        <f>(Table2[[#This Row],[Sharpe Ratio]]-AVERAGE(Table2[Sharpe Ratio]))/_xlfn.STDEV.P(Table2[Sharpe Ratio])</f>
        <v>-1.3361805789784698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533</v>
      </c>
      <c r="AT635">
        <f>_xlfn.RANK.AVG(Table2[[#This Row],[6M Return vs Nifty Z-Score]],Table2[6M Return vs Nifty Z-Score])</f>
        <v>559</v>
      </c>
      <c r="AU635">
        <f>_xlfn.RANK.AVG(Table2[[#This Row],[Sharpe Ratio Z-Score]],Table2[Sharpe Ratio Z-Score])</f>
        <v>665</v>
      </c>
      <c r="AV635">
        <f>(Table2[[#This Row],[Rank 1Y]]+Table2[[#This Row],[Rank 6M]]+Table2[[#This Row],[Rank Sharpe]])/3</f>
        <v>585.66666666666663</v>
      </c>
    </row>
    <row r="636" spans="1:48" x14ac:dyDescent="0.3">
      <c r="A636" t="s">
        <v>424</v>
      </c>
      <c r="B636" t="s">
        <v>425</v>
      </c>
      <c r="C636" t="s">
        <v>10297</v>
      </c>
      <c r="D636" t="s">
        <v>186</v>
      </c>
      <c r="E636">
        <v>54944.827094079999</v>
      </c>
      <c r="F636">
        <v>17073.3</v>
      </c>
      <c r="G636">
        <v>-16.770096283535199</v>
      </c>
      <c r="H636">
        <f>(Table2[[#This Row],[1Y Return vs Nifty]]-AVERAGE(Table2[1Y Return vs Nifty]))/_xlfn.STDEV.P(Table2[1Y Return vs Nifty])</f>
        <v>-0.76655668400006316</v>
      </c>
      <c r="I636">
        <v>-0.33531016371019001</v>
      </c>
      <c r="J636">
        <f>(Table2[[#This Row],[1M Return vs Nifty]]-AVERAGE(Table2[1M Return vs Nifty]))/_xlfn.STDEV.P(Table2[1M Return vs Nifty])</f>
        <v>-0.34256403430545707</v>
      </c>
      <c r="K636">
        <v>-10.5513495569441</v>
      </c>
      <c r="L636">
        <f>(Table2[[#This Row],[6M Return vs Nifty]]-AVERAGE(Table2[6M Return vs Nifty]))/_xlfn.STDEV.P(Table2[6M Return vs Nifty])</f>
        <v>-0.62389746192769502</v>
      </c>
      <c r="M636">
        <v>-3.0946673569764398</v>
      </c>
      <c r="N636">
        <f>(Table2[[#This Row],[1W Return vs Nifty]]-AVERAGE(Table2[1W Return vs Nifty]))/_xlfn.STDEV.P(Table2[1W Return vs Nifty])</f>
        <v>-0.64355666013792734</v>
      </c>
      <c r="O636">
        <v>16958.5</v>
      </c>
      <c r="P636">
        <v>16785.3842637499</v>
      </c>
      <c r="Q636">
        <v>16454.688139471498</v>
      </c>
      <c r="R636">
        <v>48.0002636182668</v>
      </c>
      <c r="S636" s="2">
        <f>(Table2[[#This Row],[Close Price]]-Table2[[#This Row],[20D EMA]])/Table2[[#This Row],[20D EMA]]</f>
        <v>6.7694666391484668E-3</v>
      </c>
      <c r="T636" s="2">
        <f>(Table2[[#This Row],[Close Price]]-Table2[[#This Row],[50D EMA]])/Table2[[#This Row],[50D EMA]]</f>
        <v>1.7152764078918858E-2</v>
      </c>
      <c r="U636" s="2">
        <f>(Table2[[#This Row],[Close Price]]-Table2[[#This Row],[200D EMA]])/Table2[[#This Row],[200D EMA]]</f>
        <v>3.7594869941325423E-2</v>
      </c>
      <c r="V636">
        <v>0.74316346676935596</v>
      </c>
      <c r="W636">
        <v>16942.7</v>
      </c>
      <c r="X636">
        <v>17225</v>
      </c>
      <c r="Y636">
        <v>16845</v>
      </c>
      <c r="Z636">
        <v>17225</v>
      </c>
      <c r="AA636">
        <v>16405.099999999999</v>
      </c>
      <c r="AB636">
        <v>17498</v>
      </c>
      <c r="AC636" s="2">
        <f>(Table2[[#This Row],[Close Price]]/Table2[[#This Row],[Day Low]])-1</f>
        <v>7.7083345629680444E-3</v>
      </c>
      <c r="AD636" s="2">
        <f>(Table2[[#This Row],[Day High]]/Table2[[#This Row],[Close Price]])-1</f>
        <v>8.8852184404890622E-3</v>
      </c>
      <c r="AE636" s="2">
        <f>(Table2[[#This Row],[Close Price]]/Table2[[#This Row],[Current Week Low]])-1</f>
        <v>1.355298308103281E-2</v>
      </c>
      <c r="AF636" s="2">
        <f>(Table2[[#This Row],[Current Week High]]/Table2[[#This Row],[Close Price]])-1</f>
        <v>8.8852184404890622E-3</v>
      </c>
      <c r="AG636" s="2">
        <f>(Table2[[#This Row],[Close Price]]/Table2[[#This Row],[Current Month Low]])-1</f>
        <v>4.0731236018067607E-2</v>
      </c>
      <c r="AH636" s="2">
        <f>(Table2[[#This Row],[Current Month High]]/Table2[[#This Row],[Close Price]])-1</f>
        <v>2.4875097374262856E-2</v>
      </c>
      <c r="AI636">
        <v>12.749146327892101</v>
      </c>
      <c r="AJ636">
        <v>11.4143361948297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-0.08</v>
      </c>
      <c r="AM636" t="s">
        <v>10339</v>
      </c>
      <c r="AN636">
        <v>-0.5</v>
      </c>
      <c r="AO636" t="s">
        <v>10339</v>
      </c>
      <c r="AP636">
        <v>-3.3121678341904E-2</v>
      </c>
      <c r="AQ636">
        <f>(Table2[[#This Row],[Sharpe Ratio]]-AVERAGE(Table2[Sharpe Ratio]))/_xlfn.STDEV.P(Table2[Sharpe Ratio])</f>
        <v>-1.1262606974206564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-3.5028355377917988</v>
      </c>
      <c r="AS636">
        <f>_xlfn.RANK.AVG(Table2[[#This Row],[1Y Return vs Nifty Z-Score]],Table2[1Y Return vs Nifty Z-Score])</f>
        <v>595</v>
      </c>
      <c r="AT636">
        <f>_xlfn.RANK.AVG(Table2[[#This Row],[6M Return vs Nifty Z-Score]],Table2[6M Return vs Nifty Z-Score])</f>
        <v>525</v>
      </c>
      <c r="AU636">
        <f>_xlfn.RANK.AVG(Table2[[#This Row],[Sharpe Ratio Z-Score]],Table2[Sharpe Ratio Z-Score])</f>
        <v>639</v>
      </c>
      <c r="AV636">
        <f>(Table2[[#This Row],[Rank 1Y]]+Table2[[#This Row],[Rank 6M]]+Table2[[#This Row],[Rank Sharpe]])/3</f>
        <v>586.33333333333337</v>
      </c>
    </row>
    <row r="637" spans="1:48" x14ac:dyDescent="0.3">
      <c r="A637" t="s">
        <v>1715</v>
      </c>
      <c r="B637" t="s">
        <v>1716</v>
      </c>
      <c r="C637" t="s">
        <v>10304</v>
      </c>
      <c r="D637" t="s">
        <v>397</v>
      </c>
      <c r="E637">
        <v>4676.5030851749998</v>
      </c>
      <c r="F637">
        <v>534.75</v>
      </c>
      <c r="G637">
        <v>-49.709135846032403</v>
      </c>
      <c r="H637">
        <f>(Table2[[#This Row],[1Y Return vs Nifty]]-AVERAGE(Table2[1Y Return vs Nifty]))/_xlfn.STDEV.P(Table2[1Y Return vs Nifty])</f>
        <v>-1.2677311166203098</v>
      </c>
      <c r="I637">
        <v>-6.2046100981744399</v>
      </c>
      <c r="J637">
        <f>(Table2[[#This Row],[1M Return vs Nifty]]-AVERAGE(Table2[1M Return vs Nifty]))/_xlfn.STDEV.P(Table2[1M Return vs Nifty])</f>
        <v>-0.85020601669219042</v>
      </c>
      <c r="K637">
        <v>-21.274013748571601</v>
      </c>
      <c r="L637">
        <f>(Table2[[#This Row],[6M Return vs Nifty]]-AVERAGE(Table2[6M Return vs Nifty]))/_xlfn.STDEV.P(Table2[6M Return vs Nifty])</f>
        <v>-0.98510721096021903</v>
      </c>
      <c r="M637">
        <v>-2.5385243795272099</v>
      </c>
      <c r="N637">
        <f>(Table2[[#This Row],[1W Return vs Nifty]]-AVERAGE(Table2[1W Return vs Nifty]))/_xlfn.STDEV.P(Table2[1W Return vs Nifty])</f>
        <v>-0.52676900419780859</v>
      </c>
      <c r="O637">
        <v>545.08000000000004</v>
      </c>
      <c r="P637">
        <v>558.10753489979595</v>
      </c>
      <c r="Q637">
        <v>598.03878377807496</v>
      </c>
      <c r="R637">
        <v>43.577538318712698</v>
      </c>
      <c r="S637" s="2">
        <f>(Table2[[#This Row],[Close Price]]-Table2[[#This Row],[20D EMA]])/Table2[[#This Row],[20D EMA]]</f>
        <v>-1.8951346591326117E-2</v>
      </c>
      <c r="T637" s="2">
        <f>(Table2[[#This Row],[Close Price]]-Table2[[#This Row],[50D EMA]])/Table2[[#This Row],[50D EMA]]</f>
        <v>-4.1851316169722777E-2</v>
      </c>
      <c r="U637" s="2">
        <f>(Table2[[#This Row],[Close Price]]-Table2[[#This Row],[200D EMA]])/Table2[[#This Row],[200D EMA]]</f>
        <v>-0.1058272230744832</v>
      </c>
      <c r="V637">
        <v>1.2029347387254199</v>
      </c>
      <c r="W637">
        <v>532.5</v>
      </c>
      <c r="X637">
        <v>539</v>
      </c>
      <c r="Y637">
        <v>532.1</v>
      </c>
      <c r="Z637">
        <v>544</v>
      </c>
      <c r="AA637">
        <v>511.3</v>
      </c>
      <c r="AB637">
        <v>583.79999999999995</v>
      </c>
      <c r="AC637" s="2">
        <f>(Table2[[#This Row],[Close Price]]/Table2[[#This Row],[Day Low]])-1</f>
        <v>4.2253521126760507E-3</v>
      </c>
      <c r="AD637" s="2">
        <f>(Table2[[#This Row],[Day High]]/Table2[[#This Row],[Close Price]])-1</f>
        <v>7.9476390836838995E-3</v>
      </c>
      <c r="AE637" s="2">
        <f>(Table2[[#This Row],[Close Price]]/Table2[[#This Row],[Current Week Low]])-1</f>
        <v>4.9802668671301564E-3</v>
      </c>
      <c r="AF637" s="2">
        <f>(Table2[[#This Row],[Current Week High]]/Table2[[#This Row],[Close Price]])-1</f>
        <v>1.729780271154735E-2</v>
      </c>
      <c r="AG637" s="2">
        <f>(Table2[[#This Row],[Close Price]]/Table2[[#This Row],[Current Month Low]])-1</f>
        <v>4.586348523371786E-2</v>
      </c>
      <c r="AH637" s="2">
        <f>(Table2[[#This Row],[Current Month High]]/Table2[[#This Row],[Close Price]])-1</f>
        <v>9.1725105189340628E-2</v>
      </c>
      <c r="AI637">
        <v>49.415614773258497</v>
      </c>
      <c r="AJ637">
        <v>4.5965770171149103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-0.09</v>
      </c>
      <c r="AM637" t="s">
        <v>10339</v>
      </c>
      <c r="AN637">
        <v>-6.21</v>
      </c>
      <c r="AO637" t="s">
        <v>10339</v>
      </c>
      <c r="AP637">
        <v>4.7437883583734998E-2</v>
      </c>
      <c r="AQ637">
        <f>(Table2[[#This Row],[Sharpe Ratio]]-AVERAGE(Table2[Sharpe Ratio]))/_xlfn.STDEV.P(Table2[Sharpe Ratio])</f>
        <v>-0.2039130983185706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719</v>
      </c>
      <c r="AT637">
        <f>_xlfn.RANK.AVG(Table2[[#This Row],[6M Return vs Nifty Z-Score]],Table2[6M Return vs Nifty Z-Score])</f>
        <v>640</v>
      </c>
      <c r="AU637">
        <f>_xlfn.RANK.AVG(Table2[[#This Row],[Sharpe Ratio Z-Score]],Table2[Sharpe Ratio Z-Score])</f>
        <v>400</v>
      </c>
      <c r="AV637">
        <f>(Table2[[#This Row],[Rank 1Y]]+Table2[[#This Row],[Rank 6M]]+Table2[[#This Row],[Rank Sharpe]])/3</f>
        <v>586.33333333333337</v>
      </c>
    </row>
    <row r="638" spans="1:48" x14ac:dyDescent="0.3">
      <c r="A638" t="s">
        <v>1507</v>
      </c>
      <c r="B638" t="s">
        <v>1508</v>
      </c>
      <c r="C638" t="s">
        <v>10304</v>
      </c>
      <c r="D638" t="s">
        <v>397</v>
      </c>
      <c r="E638">
        <v>6615.1062881759999</v>
      </c>
      <c r="F638">
        <v>67.23</v>
      </c>
      <c r="G638">
        <v>-27.5671543316253</v>
      </c>
      <c r="H638">
        <f>(Table2[[#This Row],[1Y Return vs Nifty]]-AVERAGE(Table2[1Y Return vs Nifty]))/_xlfn.STDEV.P(Table2[1Y Return vs Nifty])</f>
        <v>-0.93083619891890024</v>
      </c>
      <c r="I638">
        <v>5.61198573904562</v>
      </c>
      <c r="J638">
        <f>(Table2[[#This Row],[1M Return vs Nifty]]-AVERAGE(Table2[1M Return vs Nifty]))/_xlfn.STDEV.P(Table2[1M Return vs Nifty])</f>
        <v>0.17182390218207225</v>
      </c>
      <c r="K638">
        <v>-31.554029208362302</v>
      </c>
      <c r="L638">
        <f>(Table2[[#This Row],[6M Return vs Nifty]]-AVERAGE(Table2[6M Return vs Nifty]))/_xlfn.STDEV.P(Table2[6M Return vs Nifty])</f>
        <v>-1.3314056436930886</v>
      </c>
      <c r="M638">
        <v>9.3647471473482398</v>
      </c>
      <c r="N638">
        <f>(Table2[[#This Row],[1W Return vs Nifty]]-AVERAGE(Table2[1W Return vs Nifty]))/_xlfn.STDEV.P(Table2[1W Return vs Nifty])</f>
        <v>1.9728673051889232</v>
      </c>
      <c r="O638">
        <v>62.89</v>
      </c>
      <c r="P638">
        <v>63.942487281780203</v>
      </c>
      <c r="Q638">
        <v>68.782877748803898</v>
      </c>
      <c r="R638">
        <v>80.363622533147094</v>
      </c>
      <c r="S638" s="2">
        <f>(Table2[[#This Row],[Close Price]]-Table2[[#This Row],[20D EMA]])/Table2[[#This Row],[20D EMA]]</f>
        <v>6.9009381459691585E-2</v>
      </c>
      <c r="T638" s="2">
        <f>(Table2[[#This Row],[Close Price]]-Table2[[#This Row],[50D EMA]])/Table2[[#This Row],[50D EMA]]</f>
        <v>5.1413588334974676E-2</v>
      </c>
      <c r="U638" s="2">
        <f>(Table2[[#This Row],[Close Price]]-Table2[[#This Row],[200D EMA]])/Table2[[#This Row],[200D EMA]]</f>
        <v>-2.2576516127676818E-2</v>
      </c>
      <c r="V638">
        <v>2.0375599616397202</v>
      </c>
      <c r="W638">
        <v>66.3</v>
      </c>
      <c r="X638">
        <v>68.25</v>
      </c>
      <c r="Y638">
        <v>60.5</v>
      </c>
      <c r="Z638">
        <v>68.650000000000006</v>
      </c>
      <c r="AA638">
        <v>58.63</v>
      </c>
      <c r="AB638">
        <v>68.650000000000006</v>
      </c>
      <c r="AC638" s="2">
        <f>(Table2[[#This Row],[Close Price]]/Table2[[#This Row],[Day Low]])-1</f>
        <v>1.4027149321267141E-2</v>
      </c>
      <c r="AD638" s="2">
        <f>(Table2[[#This Row],[Day High]]/Table2[[#This Row],[Close Price]])-1</f>
        <v>1.5171798304328465E-2</v>
      </c>
      <c r="AE638" s="2">
        <f>(Table2[[#This Row],[Close Price]]/Table2[[#This Row],[Current Week Low]])-1</f>
        <v>0.11123966942148766</v>
      </c>
      <c r="AF638" s="2">
        <f>(Table2[[#This Row],[Current Week High]]/Table2[[#This Row],[Close Price]])-1</f>
        <v>2.1121523129555175E-2</v>
      </c>
      <c r="AG638" s="2">
        <f>(Table2[[#This Row],[Close Price]]/Table2[[#This Row],[Current Month Low]])-1</f>
        <v>0.14668258570697601</v>
      </c>
      <c r="AH638" s="2">
        <f>(Table2[[#This Row],[Current Month High]]/Table2[[#This Row],[Close Price]])-1</f>
        <v>2.1121523129555175E-2</v>
      </c>
      <c r="AI638">
        <v>45.768258218057397</v>
      </c>
      <c r="AJ638">
        <v>14.668258570697599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-0.06</v>
      </c>
      <c r="AM638" t="s">
        <v>10339</v>
      </c>
      <c r="AN638">
        <v>4.93</v>
      </c>
      <c r="AO638" t="s">
        <v>10340</v>
      </c>
      <c r="AP638">
        <v>4.1295800687945999E-2</v>
      </c>
      <c r="AQ638">
        <f>(Table2[[#This Row],[Sharpe Ratio]]-AVERAGE(Table2[Sharpe Ratio]))/_xlfn.STDEV.P(Table2[Sharpe Ratio])</f>
        <v>-0.27423541980346411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642</v>
      </c>
      <c r="AT638">
        <f>_xlfn.RANK.AVG(Table2[[#This Row],[6M Return vs Nifty Z-Score]],Table2[6M Return vs Nifty Z-Score])</f>
        <v>705</v>
      </c>
      <c r="AU638">
        <f>_xlfn.RANK.AVG(Table2[[#This Row],[Sharpe Ratio Z-Score]],Table2[Sharpe Ratio Z-Score])</f>
        <v>414</v>
      </c>
      <c r="AV638">
        <f>(Table2[[#This Row],[Rank 1Y]]+Table2[[#This Row],[Rank 6M]]+Table2[[#This Row],[Rank Sharpe]])/3</f>
        <v>587</v>
      </c>
    </row>
    <row r="639" spans="1:48" x14ac:dyDescent="0.3">
      <c r="A639" t="s">
        <v>778</v>
      </c>
      <c r="B639" t="s">
        <v>779</v>
      </c>
      <c r="C639" t="s">
        <v>10295</v>
      </c>
      <c r="D639" t="s">
        <v>54</v>
      </c>
      <c r="E639">
        <v>20961.106664849998</v>
      </c>
      <c r="F639">
        <v>722.4</v>
      </c>
      <c r="G639">
        <v>-33.826133016744798</v>
      </c>
      <c r="H639">
        <f>(Table2[[#This Row],[1Y Return vs Nifty]]-AVERAGE(Table2[1Y Return vs Nifty]))/_xlfn.STDEV.P(Table2[1Y Return vs Nifty])</f>
        <v>-1.0260678794099256</v>
      </c>
      <c r="I639">
        <v>-7.9401613285408796</v>
      </c>
      <c r="J639">
        <f>(Table2[[#This Row],[1M Return vs Nifty]]-AVERAGE(Table2[1M Return vs Nifty]))/_xlfn.STDEV.P(Table2[1M Return vs Nifty])</f>
        <v>-1.0003156851287167</v>
      </c>
      <c r="K639">
        <v>-11.5154741191584</v>
      </c>
      <c r="L639">
        <f>(Table2[[#This Row],[6M Return vs Nifty]]-AVERAGE(Table2[6M Return vs Nifty]))/_xlfn.STDEV.P(Table2[6M Return vs Nifty])</f>
        <v>-0.65637550888783769</v>
      </c>
      <c r="M639">
        <v>-0.30895307126215998</v>
      </c>
      <c r="N639">
        <f>(Table2[[#This Row],[1W Return vs Nifty]]-AVERAGE(Table2[1W Return vs Nifty]))/_xlfn.STDEV.P(Table2[1W Return vs Nifty])</f>
        <v>-5.8568528057858504E-2</v>
      </c>
      <c r="O639">
        <v>729.37</v>
      </c>
      <c r="P639">
        <v>748.55776801007903</v>
      </c>
      <c r="Q639">
        <v>732.02638880855898</v>
      </c>
      <c r="R639">
        <v>46.627154584038898</v>
      </c>
      <c r="S639" s="2">
        <f>(Table2[[#This Row],[Close Price]]-Table2[[#This Row],[20D EMA]])/Table2[[#This Row],[20D EMA]]</f>
        <v>-9.5561923303673409E-3</v>
      </c>
      <c r="T639" s="2">
        <f>(Table2[[#This Row],[Close Price]]-Table2[[#This Row],[50D EMA]])/Table2[[#This Row],[50D EMA]]</f>
        <v>-3.4944220911119914E-2</v>
      </c>
      <c r="U639" s="2">
        <f>(Table2[[#This Row],[Close Price]]-Table2[[#This Row],[200D EMA]])/Table2[[#This Row],[200D EMA]]</f>
        <v>-1.3150330310122894E-2</v>
      </c>
      <c r="V639">
        <v>0.64309921932655001</v>
      </c>
      <c r="W639">
        <v>710.75</v>
      </c>
      <c r="X639">
        <v>736.75</v>
      </c>
      <c r="Y639">
        <v>704.35</v>
      </c>
      <c r="Z639">
        <v>736.75</v>
      </c>
      <c r="AA639">
        <v>687.05</v>
      </c>
      <c r="AB639">
        <v>785</v>
      </c>
      <c r="AC639" s="2">
        <f>(Table2[[#This Row],[Close Price]]/Table2[[#This Row],[Day Low]])-1</f>
        <v>1.6391136123812933E-2</v>
      </c>
      <c r="AD639" s="2">
        <f>(Table2[[#This Row],[Day High]]/Table2[[#This Row],[Close Price]])-1</f>
        <v>1.9864341085271242E-2</v>
      </c>
      <c r="AE639" s="2">
        <f>(Table2[[#This Row],[Close Price]]/Table2[[#This Row],[Current Week Low]])-1</f>
        <v>2.5626464115851455E-2</v>
      </c>
      <c r="AF639" s="2">
        <f>(Table2[[#This Row],[Current Week High]]/Table2[[#This Row],[Close Price]])-1</f>
        <v>1.9864341085271242E-2</v>
      </c>
      <c r="AG639" s="2">
        <f>(Table2[[#This Row],[Close Price]]/Table2[[#This Row],[Current Month Low]])-1</f>
        <v>5.1451859398879307E-2</v>
      </c>
      <c r="AH639" s="2">
        <f>(Table2[[#This Row],[Current Month High]]/Table2[[#This Row],[Close Price]])-1</f>
        <v>8.6655592469546017E-2</v>
      </c>
      <c r="AI639">
        <v>19.428294573643399</v>
      </c>
      <c r="AJ639">
        <v>20.3899675027081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</v>
      </c>
      <c r="AM639" t="s">
        <v>10339</v>
      </c>
      <c r="AN639">
        <v>-7.09</v>
      </c>
      <c r="AO639" t="s">
        <v>10339</v>
      </c>
      <c r="AQ639">
        <f>(Table2[[#This Row],[Sharpe Ratio]]-AVERAGE(Table2[Sharpe Ratio]))/_xlfn.STDEV.P(Table2[Sharpe Ratio])</f>
        <v>-0.74704189624239536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675</v>
      </c>
      <c r="AT639">
        <f>_xlfn.RANK.AVG(Table2[[#This Row],[6M Return vs Nifty Z-Score]],Table2[6M Return vs Nifty Z-Score])</f>
        <v>537</v>
      </c>
      <c r="AU639">
        <f>_xlfn.RANK.AVG(Table2[[#This Row],[Sharpe Ratio Z-Score]],Table2[Sharpe Ratio Z-Score])</f>
        <v>549.5</v>
      </c>
      <c r="AV639">
        <f>(Table2[[#This Row],[Rank 1Y]]+Table2[[#This Row],[Rank 6M]]+Table2[[#This Row],[Rank Sharpe]])/3</f>
        <v>587.16666666666663</v>
      </c>
    </row>
    <row r="640" spans="1:48" x14ac:dyDescent="0.3">
      <c r="A640" t="s">
        <v>448</v>
      </c>
      <c r="B640" t="s">
        <v>449</v>
      </c>
      <c r="C640" t="s">
        <v>10305</v>
      </c>
      <c r="D640" t="s">
        <v>450</v>
      </c>
      <c r="E640">
        <v>50951.827932075001</v>
      </c>
      <c r="F640">
        <v>1890.25</v>
      </c>
      <c r="G640">
        <v>-32.314231042653098</v>
      </c>
      <c r="H640">
        <f>(Table2[[#This Row],[1Y Return vs Nifty]]-AVERAGE(Table2[1Y Return vs Nifty]))/_xlfn.STDEV.P(Table2[1Y Return vs Nifty])</f>
        <v>-1.0030639720675405</v>
      </c>
      <c r="I640">
        <v>-16.0489350077452</v>
      </c>
      <c r="J640">
        <f>(Table2[[#This Row],[1M Return vs Nifty]]-AVERAGE(Table2[1M Return vs Nifty]))/_xlfn.STDEV.P(Table2[1M Return vs Nifty])</f>
        <v>-1.7016521292019888</v>
      </c>
      <c r="K640">
        <v>-14.395738050071101</v>
      </c>
      <c r="L640">
        <f>(Table2[[#This Row],[6M Return vs Nifty]]-AVERAGE(Table2[6M Return vs Nifty]))/_xlfn.STDEV.P(Table2[6M Return vs Nifty])</f>
        <v>-0.75340171366675446</v>
      </c>
      <c r="M640">
        <v>-4.1491387329042002</v>
      </c>
      <c r="N640">
        <f>(Table2[[#This Row],[1W Return vs Nifty]]-AVERAGE(Table2[1W Return vs Nifty]))/_xlfn.STDEV.P(Table2[1W Return vs Nifty])</f>
        <v>-0.86499115674055171</v>
      </c>
      <c r="O640">
        <v>2032.39</v>
      </c>
      <c r="P640">
        <v>2125.8349012099402</v>
      </c>
      <c r="Q640">
        <v>2048.7084720130301</v>
      </c>
      <c r="R640">
        <v>23.329018734183201</v>
      </c>
      <c r="S640" s="2">
        <f>(Table2[[#This Row],[Close Price]]-Table2[[#This Row],[20D EMA]])/Table2[[#This Row],[20D EMA]]</f>
        <v>-6.9937364383804337E-2</v>
      </c>
      <c r="T640" s="2">
        <f>(Table2[[#This Row],[Close Price]]-Table2[[#This Row],[50D EMA]])/Table2[[#This Row],[50D EMA]]</f>
        <v>-0.11081994235575618</v>
      </c>
      <c r="U640" s="2">
        <f>(Table2[[#This Row],[Close Price]]-Table2[[#This Row],[200D EMA]])/Table2[[#This Row],[200D EMA]]</f>
        <v>-7.7345544364997534E-2</v>
      </c>
      <c r="V640">
        <v>1.27384300975246</v>
      </c>
      <c r="W640">
        <v>1879.9</v>
      </c>
      <c r="X640">
        <v>1908.85</v>
      </c>
      <c r="Y640">
        <v>1871</v>
      </c>
      <c r="Z640">
        <v>1910.55</v>
      </c>
      <c r="AA640">
        <v>1859</v>
      </c>
      <c r="AB640">
        <v>2209</v>
      </c>
      <c r="AC640" s="2">
        <f>(Table2[[#This Row],[Close Price]]/Table2[[#This Row],[Day Low]])-1</f>
        <v>5.5056120006382603E-3</v>
      </c>
      <c r="AD640" s="2">
        <f>(Table2[[#This Row],[Day High]]/Table2[[#This Row],[Close Price]])-1</f>
        <v>9.839968258166909E-3</v>
      </c>
      <c r="AE640" s="2">
        <f>(Table2[[#This Row],[Close Price]]/Table2[[#This Row],[Current Week Low]])-1</f>
        <v>1.0288615713522242E-2</v>
      </c>
      <c r="AF640" s="2">
        <f>(Table2[[#This Row],[Current Week High]]/Table2[[#This Row],[Close Price]])-1</f>
        <v>1.0739320195741309E-2</v>
      </c>
      <c r="AG640" s="2">
        <f>(Table2[[#This Row],[Close Price]]/Table2[[#This Row],[Current Month Low]])-1</f>
        <v>1.6810112963959067E-2</v>
      </c>
      <c r="AH640" s="2">
        <f>(Table2[[#This Row],[Current Month High]]/Table2[[#This Row],[Close Price]])-1</f>
        <v>0.16862848829519894</v>
      </c>
      <c r="AI640">
        <v>29.8240973416214</v>
      </c>
      <c r="AJ640">
        <v>8.6350574712643606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-0.21</v>
      </c>
      <c r="AM640" t="s">
        <v>10339</v>
      </c>
      <c r="AN640">
        <v>-11.27</v>
      </c>
      <c r="AO640" t="s">
        <v>10339</v>
      </c>
      <c r="AP640">
        <v>1.762547793022E-3</v>
      </c>
      <c r="AQ640">
        <f>(Table2[[#This Row],[Sharpe Ratio]]-AVERAGE(Table2[Sharpe Ratio]))/_xlfn.STDEV.P(Table2[Sharpe Ratio])</f>
        <v>-0.7268620232845816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666</v>
      </c>
      <c r="AT640">
        <f>_xlfn.RANK.AVG(Table2[[#This Row],[6M Return vs Nifty Z-Score]],Table2[6M Return vs Nifty Z-Score])</f>
        <v>577</v>
      </c>
      <c r="AU640">
        <f>_xlfn.RANK.AVG(Table2[[#This Row],[Sharpe Ratio Z-Score]],Table2[Sharpe Ratio Z-Score])</f>
        <v>520</v>
      </c>
      <c r="AV640">
        <f>(Table2[[#This Row],[Rank 1Y]]+Table2[[#This Row],[Rank 6M]]+Table2[[#This Row],[Rank Sharpe]])/3</f>
        <v>587.66666666666663</v>
      </c>
    </row>
    <row r="641" spans="1:48" x14ac:dyDescent="0.3">
      <c r="A641" t="s">
        <v>738</v>
      </c>
      <c r="B641" t="s">
        <v>739</v>
      </c>
      <c r="C641" t="s">
        <v>10308</v>
      </c>
      <c r="D641" t="s">
        <v>559</v>
      </c>
      <c r="E641">
        <v>22526.819615820001</v>
      </c>
      <c r="F641">
        <v>621.85</v>
      </c>
      <c r="G641">
        <v>9.0519627127951807</v>
      </c>
      <c r="H641">
        <f>(Table2[[#This Row],[1Y Return vs Nifty]]-AVERAGE(Table2[1Y Return vs Nifty]))/_xlfn.STDEV.P(Table2[1Y Return vs Nifty])</f>
        <v>-0.3736686114131863</v>
      </c>
      <c r="I641">
        <v>-7.3841194704431503</v>
      </c>
      <c r="J641">
        <f>(Table2[[#This Row],[1M Return vs Nifty]]-AVERAGE(Table2[1M Return vs Nifty]))/_xlfn.STDEV.P(Table2[1M Return vs Nifty])</f>
        <v>-0.95222303450828127</v>
      </c>
      <c r="K641">
        <v>-21.846718464391699</v>
      </c>
      <c r="L641">
        <f>(Table2[[#This Row],[6M Return vs Nifty]]-AVERAGE(Table2[6M Return vs Nifty]))/_xlfn.STDEV.P(Table2[6M Return vs Nifty])</f>
        <v>-1.0043996669183797</v>
      </c>
      <c r="M641">
        <v>-2.0282326588052202</v>
      </c>
      <c r="N641">
        <f>(Table2[[#This Row],[1W Return vs Nifty]]-AVERAGE(Table2[1W Return vs Nifty]))/_xlfn.STDEV.P(Table2[1W Return vs Nifty])</f>
        <v>-0.41960991683126653</v>
      </c>
      <c r="O641">
        <v>674.44</v>
      </c>
      <c r="P641">
        <v>685.39966847809796</v>
      </c>
      <c r="Q641">
        <v>651.13886465769804</v>
      </c>
      <c r="R641">
        <v>30.6159235255233</v>
      </c>
      <c r="S641" s="2">
        <f>(Table2[[#This Row],[Close Price]]-Table2[[#This Row],[20D EMA]])/Table2[[#This Row],[20D EMA]]</f>
        <v>-7.7975802146966408E-2</v>
      </c>
      <c r="T641" s="2">
        <f>(Table2[[#This Row],[Close Price]]-Table2[[#This Row],[50D EMA]])/Table2[[#This Row],[50D EMA]]</f>
        <v>-9.2719140963705732E-2</v>
      </c>
      <c r="U641" s="2">
        <f>(Table2[[#This Row],[Close Price]]-Table2[[#This Row],[200D EMA]])/Table2[[#This Row],[200D EMA]]</f>
        <v>-4.4980980628602306E-2</v>
      </c>
      <c r="V641">
        <v>2.6046517258268902</v>
      </c>
      <c r="W641">
        <v>620</v>
      </c>
      <c r="X641">
        <v>629</v>
      </c>
      <c r="Y641">
        <v>604</v>
      </c>
      <c r="Z641">
        <v>629</v>
      </c>
      <c r="AA641">
        <v>593.04999999999995</v>
      </c>
      <c r="AB641">
        <v>765.5</v>
      </c>
      <c r="AC641" s="2">
        <f>(Table2[[#This Row],[Close Price]]/Table2[[#This Row],[Day Low]])-1</f>
        <v>2.9838709677418862E-3</v>
      </c>
      <c r="AD641" s="2">
        <f>(Table2[[#This Row],[Day High]]/Table2[[#This Row],[Close Price]])-1</f>
        <v>1.1497949666318119E-2</v>
      </c>
      <c r="AE641" s="2">
        <f>(Table2[[#This Row],[Close Price]]/Table2[[#This Row],[Current Week Low]])-1</f>
        <v>2.9552980132450335E-2</v>
      </c>
      <c r="AF641" s="2">
        <f>(Table2[[#This Row],[Current Week High]]/Table2[[#This Row],[Close Price]])-1</f>
        <v>1.1497949666318119E-2</v>
      </c>
      <c r="AG641" s="2">
        <f>(Table2[[#This Row],[Close Price]]/Table2[[#This Row],[Current Month Low]])-1</f>
        <v>4.8562515808110662E-2</v>
      </c>
      <c r="AH641" s="2">
        <f>(Table2[[#This Row],[Current Month High]]/Table2[[#This Row],[Close Price]])-1</f>
        <v>0.23100426147784825</v>
      </c>
      <c r="AI641">
        <v>23.703465465948302</v>
      </c>
      <c r="AJ641">
        <v>41.974885844748798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-0.04</v>
      </c>
      <c r="AM641" t="s">
        <v>10339</v>
      </c>
      <c r="AN641">
        <v>-15.78</v>
      </c>
      <c r="AO641" t="s">
        <v>10339</v>
      </c>
      <c r="AP641">
        <v>-7.5819825797361004E-2</v>
      </c>
      <c r="AQ641">
        <f>(Table2[[#This Row],[Sharpe Ratio]]-AVERAGE(Table2[Sharpe Ratio]))/_xlfn.STDEV.P(Table2[Sharpe Ratio])</f>
        <v>-1.6151230105995673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417</v>
      </c>
      <c r="AT641">
        <f>_xlfn.RANK.AVG(Table2[[#This Row],[6M Return vs Nifty Z-Score]],Table2[6M Return vs Nifty Z-Score])</f>
        <v>650</v>
      </c>
      <c r="AU641">
        <f>_xlfn.RANK.AVG(Table2[[#This Row],[Sharpe Ratio Z-Score]],Table2[Sharpe Ratio Z-Score])</f>
        <v>697</v>
      </c>
      <c r="AV641">
        <f>(Table2[[#This Row],[Rank 1Y]]+Table2[[#This Row],[Rank 6M]]+Table2[[#This Row],[Rank Sharpe]])/3</f>
        <v>588</v>
      </c>
    </row>
    <row r="642" spans="1:48" x14ac:dyDescent="0.3">
      <c r="A642" t="s">
        <v>1470</v>
      </c>
      <c r="B642" t="s">
        <v>1471</v>
      </c>
      <c r="C642" t="s">
        <v>10303</v>
      </c>
      <c r="D642" t="s">
        <v>872</v>
      </c>
      <c r="E642">
        <v>6935.7669788519997</v>
      </c>
      <c r="F642">
        <v>39.479999999999997</v>
      </c>
      <c r="G642">
        <v>-23.279134468186498</v>
      </c>
      <c r="H642">
        <f>(Table2[[#This Row],[1Y Return vs Nifty]]-AVERAGE(Table2[1Y Return vs Nifty]))/_xlfn.STDEV.P(Table2[1Y Return vs Nifty])</f>
        <v>-0.86559307250515716</v>
      </c>
      <c r="I642">
        <v>-3.29644272175763</v>
      </c>
      <c r="J642">
        <f>(Table2[[#This Row],[1M Return vs Nifty]]-AVERAGE(Table2[1M Return vs Nifty]))/_xlfn.STDEV.P(Table2[1M Return vs Nifty])</f>
        <v>-0.59867553289328879</v>
      </c>
      <c r="K642">
        <v>-30.4869517682279</v>
      </c>
      <c r="L642">
        <f>(Table2[[#This Row],[6M Return vs Nifty]]-AVERAGE(Table2[6M Return vs Nifty]))/_xlfn.STDEV.P(Table2[6M Return vs Nifty])</f>
        <v>-1.2954594676811444</v>
      </c>
      <c r="M642">
        <v>-5.0616496644770699</v>
      </c>
      <c r="N642">
        <f>(Table2[[#This Row],[1W Return vs Nifty]]-AVERAGE(Table2[1W Return vs Nifty]))/_xlfn.STDEV.P(Table2[1W Return vs Nifty])</f>
        <v>-1.0566145648197416</v>
      </c>
      <c r="O642">
        <v>39.93</v>
      </c>
      <c r="P642">
        <v>41.040196639736202</v>
      </c>
      <c r="Q642">
        <v>42.987567216459396</v>
      </c>
      <c r="R642">
        <v>39.539418407612899</v>
      </c>
      <c r="S642" s="2">
        <f>(Table2[[#This Row],[Close Price]]-Table2[[#This Row],[20D EMA]])/Table2[[#This Row],[20D EMA]]</f>
        <v>-1.1269722013523737E-2</v>
      </c>
      <c r="T642" s="2">
        <f>(Table2[[#This Row],[Close Price]]-Table2[[#This Row],[50D EMA]])/Table2[[#This Row],[50D EMA]]</f>
        <v>-3.8016305171052256E-2</v>
      </c>
      <c r="U642" s="2">
        <f>(Table2[[#This Row],[Close Price]]-Table2[[#This Row],[200D EMA]])/Table2[[#This Row],[200D EMA]]</f>
        <v>-8.1594922522538013E-2</v>
      </c>
      <c r="V642">
        <v>1.1011109769880001</v>
      </c>
      <c r="W642">
        <v>39.19</v>
      </c>
      <c r="X642">
        <v>39.68</v>
      </c>
      <c r="Y642">
        <v>38.799999999999997</v>
      </c>
      <c r="Z642">
        <v>39.81</v>
      </c>
      <c r="AA642">
        <v>38.799999999999997</v>
      </c>
      <c r="AB642">
        <v>42.75</v>
      </c>
      <c r="AC642" s="2">
        <f>(Table2[[#This Row],[Close Price]]/Table2[[#This Row],[Day Low]])-1</f>
        <v>7.3998468997193978E-3</v>
      </c>
      <c r="AD642" s="2">
        <f>(Table2[[#This Row],[Day High]]/Table2[[#This Row],[Close Price]])-1</f>
        <v>5.0658561296859084E-3</v>
      </c>
      <c r="AE642" s="2">
        <f>(Table2[[#This Row],[Close Price]]/Table2[[#This Row],[Current Week Low]])-1</f>
        <v>1.7525773195876226E-2</v>
      </c>
      <c r="AF642" s="2">
        <f>(Table2[[#This Row],[Current Week High]]/Table2[[#This Row],[Close Price]])-1</f>
        <v>8.3586626139819931E-3</v>
      </c>
      <c r="AG642" s="2">
        <f>(Table2[[#This Row],[Close Price]]/Table2[[#This Row],[Current Month Low]])-1</f>
        <v>1.7525773195876226E-2</v>
      </c>
      <c r="AH642" s="2">
        <f>(Table2[[#This Row],[Current Month High]]/Table2[[#This Row],[Close Price]])-1</f>
        <v>8.2826747720364802E-2</v>
      </c>
      <c r="AI642">
        <v>36.7781155015197</v>
      </c>
      <c r="AJ642">
        <v>6.7027027027027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-0.16</v>
      </c>
      <c r="AM642" t="s">
        <v>10339</v>
      </c>
      <c r="AN642">
        <v>-3.45</v>
      </c>
      <c r="AO642" t="s">
        <v>10339</v>
      </c>
      <c r="AP642">
        <v>3.2548574390415003E-2</v>
      </c>
      <c r="AQ642">
        <f>(Table2[[#This Row],[Sharpe Ratio]]-AVERAGE(Table2[Sharpe Ratio]))/_xlfn.STDEV.P(Table2[Sharpe Ratio])</f>
        <v>-0.37438471284179448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626</v>
      </c>
      <c r="AT642">
        <f>_xlfn.RANK.AVG(Table2[[#This Row],[6M Return vs Nifty Z-Score]],Table2[6M Return vs Nifty Z-Score])</f>
        <v>703</v>
      </c>
      <c r="AU642">
        <f>_xlfn.RANK.AVG(Table2[[#This Row],[Sharpe Ratio Z-Score]],Table2[Sharpe Ratio Z-Score])</f>
        <v>440</v>
      </c>
      <c r="AV642">
        <f>(Table2[[#This Row],[Rank 1Y]]+Table2[[#This Row],[Rank 6M]]+Table2[[#This Row],[Rank Sharpe]])/3</f>
        <v>589.66666666666663</v>
      </c>
    </row>
    <row r="643" spans="1:48" x14ac:dyDescent="0.3">
      <c r="A643" t="s">
        <v>818</v>
      </c>
      <c r="B643" t="s">
        <v>819</v>
      </c>
      <c r="C643" t="s">
        <v>10295</v>
      </c>
      <c r="D643" t="s">
        <v>54</v>
      </c>
      <c r="E643">
        <v>19590.336598815</v>
      </c>
      <c r="F643">
        <v>1222.4000000000001</v>
      </c>
      <c r="G643">
        <v>-40.350003986788401</v>
      </c>
      <c r="H643">
        <f>(Table2[[#This Row],[1Y Return vs Nifty]]-AVERAGE(Table2[1Y Return vs Nifty]))/_xlfn.STDEV.P(Table2[1Y Return vs Nifty])</f>
        <v>-1.1253299518724729</v>
      </c>
      <c r="I643">
        <v>-3.36420367346251</v>
      </c>
      <c r="J643">
        <f>(Table2[[#This Row],[1M Return vs Nifty]]-AVERAGE(Table2[1M Return vs Nifty]))/_xlfn.STDEV.P(Table2[1M Return vs Nifty])</f>
        <v>-0.60453624954364971</v>
      </c>
      <c r="K643">
        <v>-29.0296849976848</v>
      </c>
      <c r="L643">
        <f>(Table2[[#This Row],[6M Return vs Nifty]]-AVERAGE(Table2[6M Return vs Nifty]))/_xlfn.STDEV.P(Table2[6M Return vs Nifty])</f>
        <v>-1.2463691525267895</v>
      </c>
      <c r="M643">
        <v>-1.60529997736316</v>
      </c>
      <c r="N643">
        <f>(Table2[[#This Row],[1W Return vs Nifty]]-AVERAGE(Table2[1W Return vs Nifty]))/_xlfn.STDEV.P(Table2[1W Return vs Nifty])</f>
        <v>-0.33079585553963359</v>
      </c>
      <c r="O643">
        <v>1257.45</v>
      </c>
      <c r="P643">
        <v>1307.25686969343</v>
      </c>
      <c r="Q643">
        <v>1389.95494623689</v>
      </c>
      <c r="R643">
        <v>42.234208216990403</v>
      </c>
      <c r="S643" s="2">
        <f>(Table2[[#This Row],[Close Price]]-Table2[[#This Row],[20D EMA]])/Table2[[#This Row],[20D EMA]]</f>
        <v>-2.7873871724521812E-2</v>
      </c>
      <c r="T643" s="2">
        <f>(Table2[[#This Row],[Close Price]]-Table2[[#This Row],[50D EMA]])/Table2[[#This Row],[50D EMA]]</f>
        <v>-6.4912161994092249E-2</v>
      </c>
      <c r="U643" s="2">
        <f>(Table2[[#This Row],[Close Price]]-Table2[[#This Row],[200D EMA]])/Table2[[#This Row],[200D EMA]]</f>
        <v>-0.12054703405352933</v>
      </c>
      <c r="V643">
        <v>0.69755688620324496</v>
      </c>
      <c r="W643">
        <v>1217.9000000000001</v>
      </c>
      <c r="X643">
        <v>1245.9000000000001</v>
      </c>
      <c r="Y643">
        <v>1208.05</v>
      </c>
      <c r="Z643">
        <v>1245.9000000000001</v>
      </c>
      <c r="AA643">
        <v>1153</v>
      </c>
      <c r="AB643">
        <v>1334.85</v>
      </c>
      <c r="AC643" s="2">
        <f>(Table2[[#This Row],[Close Price]]/Table2[[#This Row],[Day Low]])-1</f>
        <v>3.6948846374906807E-3</v>
      </c>
      <c r="AD643" s="2">
        <f>(Table2[[#This Row],[Day High]]/Table2[[#This Row],[Close Price]])-1</f>
        <v>1.9224476439790639E-2</v>
      </c>
      <c r="AE643" s="2">
        <f>(Table2[[#This Row],[Close Price]]/Table2[[#This Row],[Current Week Low]])-1</f>
        <v>1.1878647406978304E-2</v>
      </c>
      <c r="AF643" s="2">
        <f>(Table2[[#This Row],[Current Week High]]/Table2[[#This Row],[Close Price]])-1</f>
        <v>1.9224476439790639E-2</v>
      </c>
      <c r="AG643" s="2">
        <f>(Table2[[#This Row],[Close Price]]/Table2[[#This Row],[Current Month Low]])-1</f>
        <v>6.0190806591500445E-2</v>
      </c>
      <c r="AH643" s="2">
        <f>(Table2[[#This Row],[Current Month High]]/Table2[[#This Row],[Close Price]])-1</f>
        <v>9.1991164921465751E-2</v>
      </c>
      <c r="AI643">
        <v>46.924083769633498</v>
      </c>
      <c r="AJ643">
        <v>6.0190806591500401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-0.13</v>
      </c>
      <c r="AM643" t="s">
        <v>10339</v>
      </c>
      <c r="AN643">
        <v>-6.82</v>
      </c>
      <c r="AO643" t="s">
        <v>10339</v>
      </c>
      <c r="AP643">
        <v>5.4302471183586998E-2</v>
      </c>
      <c r="AQ643">
        <f>(Table2[[#This Row],[Sharpe Ratio]]-AVERAGE(Table2[Sharpe Ratio]))/_xlfn.STDEV.P(Table2[Sharpe Ratio])</f>
        <v>-0.12531863057067241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700</v>
      </c>
      <c r="AT643">
        <f>_xlfn.RANK.AVG(Table2[[#This Row],[6M Return vs Nifty Z-Score]],Table2[6M Return vs Nifty Z-Score])</f>
        <v>697</v>
      </c>
      <c r="AU643">
        <f>_xlfn.RANK.AVG(Table2[[#This Row],[Sharpe Ratio Z-Score]],Table2[Sharpe Ratio Z-Score])</f>
        <v>376</v>
      </c>
      <c r="AV643">
        <f>(Table2[[#This Row],[Rank 1Y]]+Table2[[#This Row],[Rank 6M]]+Table2[[#This Row],[Rank Sharpe]])/3</f>
        <v>591</v>
      </c>
    </row>
    <row r="644" spans="1:48" x14ac:dyDescent="0.3">
      <c r="A644" t="s">
        <v>1326</v>
      </c>
      <c r="B644" t="s">
        <v>1327</v>
      </c>
      <c r="C644" t="s">
        <v>10311</v>
      </c>
      <c r="D644" t="s">
        <v>612</v>
      </c>
      <c r="E644">
        <v>8407.2222246399997</v>
      </c>
      <c r="F644">
        <v>49.54</v>
      </c>
      <c r="G644">
        <v>-21.8688780579301</v>
      </c>
      <c r="H644">
        <f>(Table2[[#This Row],[1Y Return vs Nifty]]-AVERAGE(Table2[1Y Return vs Nifty]))/_xlfn.STDEV.P(Table2[1Y Return vs Nifty])</f>
        <v>-0.84413572384997582</v>
      </c>
      <c r="I644">
        <v>18.926696125113601</v>
      </c>
      <c r="J644">
        <f>(Table2[[#This Row],[1M Return vs Nifty]]-AVERAGE(Table2[1M Return vs Nifty]))/_xlfn.STDEV.P(Table2[1M Return vs Nifty])</f>
        <v>1.3234273388372053</v>
      </c>
      <c r="K644">
        <v>-34.0485426791791</v>
      </c>
      <c r="L644">
        <f>(Table2[[#This Row],[6M Return vs Nifty]]-AVERAGE(Table2[6M Return vs Nifty]))/_xlfn.STDEV.P(Table2[6M Return vs Nifty])</f>
        <v>-1.4154372396331667</v>
      </c>
      <c r="M644">
        <v>4.2462912486880402</v>
      </c>
      <c r="N644">
        <f>(Table2[[#This Row],[1W Return vs Nifty]]-AVERAGE(Table2[1W Return vs Nifty]))/_xlfn.STDEV.P(Table2[1W Return vs Nifty])</f>
        <v>0.89801337252019864</v>
      </c>
      <c r="O644">
        <v>45.99</v>
      </c>
      <c r="P644">
        <v>45.019279552280103</v>
      </c>
      <c r="Q644">
        <v>46.306510098282303</v>
      </c>
      <c r="R644">
        <v>71.564311861663498</v>
      </c>
      <c r="S644" s="2">
        <f>(Table2[[#This Row],[Close Price]]-Table2[[#This Row],[20D EMA]])/Table2[[#This Row],[20D EMA]]</f>
        <v>7.7190693629049734E-2</v>
      </c>
      <c r="T644" s="2">
        <f>(Table2[[#This Row],[Close Price]]-Table2[[#This Row],[50D EMA]])/Table2[[#This Row],[50D EMA]]</f>
        <v>0.10041743210195228</v>
      </c>
      <c r="U644" s="2">
        <f>(Table2[[#This Row],[Close Price]]-Table2[[#This Row],[200D EMA]])/Table2[[#This Row],[200D EMA]]</f>
        <v>6.9827976559987834E-2</v>
      </c>
      <c r="V644">
        <v>1.5880522868759199</v>
      </c>
      <c r="W644">
        <v>48.56</v>
      </c>
      <c r="X644">
        <v>50.93</v>
      </c>
      <c r="Y644">
        <v>45.91</v>
      </c>
      <c r="Z644">
        <v>50.93</v>
      </c>
      <c r="AA644">
        <v>42.5</v>
      </c>
      <c r="AB644">
        <v>50.93</v>
      </c>
      <c r="AC644" s="2">
        <f>(Table2[[#This Row],[Close Price]]/Table2[[#This Row],[Day Low]])-1</f>
        <v>2.0181219110378956E-2</v>
      </c>
      <c r="AD644" s="2">
        <f>(Table2[[#This Row],[Day High]]/Table2[[#This Row],[Close Price]])-1</f>
        <v>2.8058134840532878E-2</v>
      </c>
      <c r="AE644" s="2">
        <f>(Table2[[#This Row],[Close Price]]/Table2[[#This Row],[Current Week Low]])-1</f>
        <v>7.9067741232846878E-2</v>
      </c>
      <c r="AF644" s="2">
        <f>(Table2[[#This Row],[Current Week High]]/Table2[[#This Row],[Close Price]])-1</f>
        <v>2.8058134840532878E-2</v>
      </c>
      <c r="AG644" s="2">
        <f>(Table2[[#This Row],[Close Price]]/Table2[[#This Row],[Current Month Low]])-1</f>
        <v>0.16564705882352948</v>
      </c>
      <c r="AH644" s="2">
        <f>(Table2[[#This Row],[Current Month High]]/Table2[[#This Row],[Close Price]])-1</f>
        <v>2.8058134840532878E-2</v>
      </c>
      <c r="AI644">
        <v>38.675817521195</v>
      </c>
      <c r="AJ644">
        <v>28.175937904268999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0.05</v>
      </c>
      <c r="AM644" t="s">
        <v>10340</v>
      </c>
      <c r="AN644">
        <v>8.69</v>
      </c>
      <c r="AO644" t="s">
        <v>10340</v>
      </c>
      <c r="AP644">
        <v>3.2012643093282001E-2</v>
      </c>
      <c r="AQ644">
        <f>(Table2[[#This Row],[Sharpe Ratio]]-AVERAGE(Table2[Sharpe Ratio]))/_xlfn.STDEV.P(Table2[Sharpe Ratio])</f>
        <v>-0.3805207311291155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616</v>
      </c>
      <c r="AT644">
        <f>_xlfn.RANK.AVG(Table2[[#This Row],[6M Return vs Nifty Z-Score]],Table2[6M Return vs Nifty Z-Score])</f>
        <v>713</v>
      </c>
      <c r="AU644">
        <f>_xlfn.RANK.AVG(Table2[[#This Row],[Sharpe Ratio Z-Score]],Table2[Sharpe Ratio Z-Score])</f>
        <v>444</v>
      </c>
      <c r="AV644">
        <f>(Table2[[#This Row],[Rank 1Y]]+Table2[[#This Row],[Rank 6M]]+Table2[[#This Row],[Rank Sharpe]])/3</f>
        <v>591</v>
      </c>
    </row>
    <row r="645" spans="1:48" x14ac:dyDescent="0.3">
      <c r="A645" t="s">
        <v>252</v>
      </c>
      <c r="B645" t="s">
        <v>253</v>
      </c>
      <c r="C645" t="s">
        <v>10295</v>
      </c>
      <c r="D645" t="s">
        <v>24</v>
      </c>
      <c r="E645">
        <v>107575.00487249</v>
      </c>
      <c r="F645">
        <v>1384</v>
      </c>
      <c r="G645">
        <v>-28.710844615878901</v>
      </c>
      <c r="H645">
        <f>(Table2[[#This Row],[1Y Return vs Nifty]]-AVERAGE(Table2[1Y Return vs Nifty]))/_xlfn.STDEV.P(Table2[1Y Return vs Nifty])</f>
        <v>-0.94823768775759387</v>
      </c>
      <c r="I645">
        <v>-3.4191797646890598</v>
      </c>
      <c r="J645">
        <f>(Table2[[#This Row],[1M Return vs Nifty]]-AVERAGE(Table2[1M Return vs Nifty]))/_xlfn.STDEV.P(Table2[1M Return vs Nifty])</f>
        <v>-0.60929119003838306</v>
      </c>
      <c r="K645">
        <v>-21.093122429116399</v>
      </c>
      <c r="L645">
        <f>(Table2[[#This Row],[6M Return vs Nifty]]-AVERAGE(Table2[6M Return vs Nifty]))/_xlfn.STDEV.P(Table2[6M Return vs Nifty])</f>
        <v>-0.9790136033516178</v>
      </c>
      <c r="M645">
        <v>-0.77393906565991499</v>
      </c>
      <c r="N645">
        <f>(Table2[[#This Row],[1W Return vs Nifty]]-AVERAGE(Table2[1W Return vs Nifty]))/_xlfn.STDEV.P(Table2[1W Return vs Nifty])</f>
        <v>-0.15621360591134345</v>
      </c>
      <c r="O645">
        <v>1381.18</v>
      </c>
      <c r="P645">
        <v>1414.24639939602</v>
      </c>
      <c r="Q645">
        <v>1443.86351791837</v>
      </c>
      <c r="R645">
        <v>55.143925789101203</v>
      </c>
      <c r="S645" s="2">
        <f>(Table2[[#This Row],[Close Price]]-Table2[[#This Row],[20D EMA]])/Table2[[#This Row],[20D EMA]]</f>
        <v>2.0417324316887994E-3</v>
      </c>
      <c r="T645" s="2">
        <f>(Table2[[#This Row],[Close Price]]-Table2[[#This Row],[50D EMA]])/Table2[[#This Row],[50D EMA]]</f>
        <v>-2.138693753007772E-2</v>
      </c>
      <c r="U645" s="2">
        <f>(Table2[[#This Row],[Close Price]]-Table2[[#This Row],[200D EMA]])/Table2[[#This Row],[200D EMA]]</f>
        <v>-4.1460648583098586E-2</v>
      </c>
      <c r="V645">
        <v>1.2151983284918</v>
      </c>
      <c r="W645">
        <v>1366.4</v>
      </c>
      <c r="X645">
        <v>1387.35</v>
      </c>
      <c r="Y645">
        <v>1345.55</v>
      </c>
      <c r="Z645">
        <v>1391.65</v>
      </c>
      <c r="AA645">
        <v>1329.2</v>
      </c>
      <c r="AB645">
        <v>1440</v>
      </c>
      <c r="AC645" s="2">
        <f>(Table2[[#This Row],[Close Price]]/Table2[[#This Row],[Day Low]])-1</f>
        <v>1.2880562060889833E-2</v>
      </c>
      <c r="AD645" s="2">
        <f>(Table2[[#This Row],[Day High]]/Table2[[#This Row],[Close Price]])-1</f>
        <v>2.4205202312137519E-3</v>
      </c>
      <c r="AE645" s="2">
        <f>(Table2[[#This Row],[Close Price]]/Table2[[#This Row],[Current Week Low]])-1</f>
        <v>2.8575675374382214E-2</v>
      </c>
      <c r="AF645" s="2">
        <f>(Table2[[#This Row],[Current Week High]]/Table2[[#This Row],[Close Price]])-1</f>
        <v>5.5274566473988429E-3</v>
      </c>
      <c r="AG645" s="2">
        <f>(Table2[[#This Row],[Close Price]]/Table2[[#This Row],[Current Month Low]])-1</f>
        <v>4.1227806199217509E-2</v>
      </c>
      <c r="AH645" s="2">
        <f>(Table2[[#This Row],[Current Month High]]/Table2[[#This Row],[Close Price]])-1</f>
        <v>4.0462427745664664E-2</v>
      </c>
      <c r="AI645">
        <v>22.434971098265802</v>
      </c>
      <c r="AJ645">
        <v>4.12278061992175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-0.09</v>
      </c>
      <c r="AM645" t="s">
        <v>10339</v>
      </c>
      <c r="AN645">
        <v>-1.45</v>
      </c>
      <c r="AO645" t="s">
        <v>10339</v>
      </c>
      <c r="AP645">
        <v>1.5238939059394999E-2</v>
      </c>
      <c r="AQ645">
        <f>(Table2[[#This Row],[Sharpe Ratio]]-AVERAGE(Table2[Sharpe Ratio]))/_xlfn.STDEV.P(Table2[Sharpe Ratio])</f>
        <v>-0.57256727748428837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649</v>
      </c>
      <c r="AT645">
        <f>_xlfn.RANK.AVG(Table2[[#This Row],[6M Return vs Nifty Z-Score]],Table2[6M Return vs Nifty Z-Score])</f>
        <v>639</v>
      </c>
      <c r="AU645">
        <f>_xlfn.RANK.AVG(Table2[[#This Row],[Sharpe Ratio Z-Score]],Table2[Sharpe Ratio Z-Score])</f>
        <v>490</v>
      </c>
      <c r="AV645">
        <f>(Table2[[#This Row],[Rank 1Y]]+Table2[[#This Row],[Rank 6M]]+Table2[[#This Row],[Rank Sharpe]])/3</f>
        <v>592.66666666666663</v>
      </c>
    </row>
    <row r="646" spans="1:48" x14ac:dyDescent="0.3">
      <c r="A646" t="s">
        <v>2395</v>
      </c>
      <c r="B646" t="s">
        <v>2396</v>
      </c>
      <c r="C646" t="s">
        <v>10298</v>
      </c>
      <c r="D646" t="s">
        <v>113</v>
      </c>
      <c r="E646">
        <v>2139.36828083</v>
      </c>
      <c r="F646">
        <v>8.74</v>
      </c>
      <c r="G646">
        <v>-16.385999294796498</v>
      </c>
      <c r="H646">
        <f>(Table2[[#This Row],[1Y Return vs Nifty]]-AVERAGE(Table2[1Y Return vs Nifty]))/_xlfn.STDEV.P(Table2[1Y Return vs Nifty])</f>
        <v>-0.76071256732395232</v>
      </c>
      <c r="I646">
        <v>24.419043699243701</v>
      </c>
      <c r="J646">
        <f>(Table2[[#This Row],[1M Return vs Nifty]]-AVERAGE(Table2[1M Return vs Nifty]))/_xlfn.STDEV.P(Table2[1M Return vs Nifty])</f>
        <v>1.7984663113927752</v>
      </c>
      <c r="K646">
        <v>-77.901337146221394</v>
      </c>
      <c r="L646">
        <f>(Table2[[#This Row],[6M Return vs Nifty]]-AVERAGE(Table2[6M Return vs Nifty]))/_xlfn.STDEV.P(Table2[6M Return vs Nifty])</f>
        <v>-2.8926873521736192</v>
      </c>
      <c r="M646">
        <v>-2.5946673569764398</v>
      </c>
      <c r="N646">
        <f>(Table2[[#This Row],[1W Return vs Nifty]]-AVERAGE(Table2[1W Return vs Nifty]))/_xlfn.STDEV.P(Table2[1W Return vs Nifty])</f>
        <v>-0.53855879027740194</v>
      </c>
      <c r="O646">
        <v>8.84</v>
      </c>
      <c r="P646">
        <v>10.2340104356122</v>
      </c>
      <c r="Q646">
        <v>14.169750855457</v>
      </c>
      <c r="R646">
        <v>39.542139316447297</v>
      </c>
      <c r="S646" s="2">
        <f>(Table2[[#This Row],[Close Price]]-Table2[[#This Row],[20D EMA]])/Table2[[#This Row],[20D EMA]]</f>
        <v>-1.1312217194570096E-2</v>
      </c>
      <c r="T646" s="2">
        <f>(Table2[[#This Row],[Close Price]]-Table2[[#This Row],[50D EMA]])/Table2[[#This Row],[50D EMA]]</f>
        <v>-0.14598484582479596</v>
      </c>
      <c r="U646" s="2">
        <f>(Table2[[#This Row],[Close Price]]-Table2[[#This Row],[200D EMA]])/Table2[[#This Row],[200D EMA]]</f>
        <v>-0.3831931069815469</v>
      </c>
      <c r="V646">
        <v>0.28705293625547901</v>
      </c>
      <c r="W646">
        <v>0</v>
      </c>
      <c r="X646">
        <v>0</v>
      </c>
      <c r="Y646">
        <v>8.74</v>
      </c>
      <c r="Z646">
        <v>8.74</v>
      </c>
      <c r="AA646">
        <v>8.74</v>
      </c>
      <c r="AB646">
        <v>10.25</v>
      </c>
      <c r="AC646" s="2" t="e">
        <f>(Table2[[#This Row],[Close Price]]/Table2[[#This Row],[Day Low]])-1</f>
        <v>#DIV/0!</v>
      </c>
      <c r="AD646" s="2">
        <f>(Table2[[#This Row],[Day High]]/Table2[[#This Row],[Close Price]])-1</f>
        <v>-1</v>
      </c>
      <c r="AE646" s="2">
        <f>(Table2[[#This Row],[Close Price]]/Table2[[#This Row],[Current Week Low]])-1</f>
        <v>0</v>
      </c>
      <c r="AF646" s="2">
        <f>(Table2[[#This Row],[Current Week High]]/Table2[[#This Row],[Close Price]])-1</f>
        <v>0</v>
      </c>
      <c r="AG646" s="2">
        <f>(Table2[[#This Row],[Close Price]]/Table2[[#This Row],[Current Month Low]])-1</f>
        <v>0</v>
      </c>
      <c r="AH646" s="2">
        <f>(Table2[[#This Row],[Current Month High]]/Table2[[#This Row],[Close Price]])-1</f>
        <v>0.17276887871853552</v>
      </c>
      <c r="AI646">
        <v>210.64073226544599</v>
      </c>
      <c r="AJ646">
        <v>30.2533532041728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-0.47</v>
      </c>
      <c r="AM646" t="s">
        <v>10339</v>
      </c>
      <c r="AN646">
        <v>13.21</v>
      </c>
      <c r="AO646" t="s">
        <v>10340</v>
      </c>
      <c r="AP646">
        <v>2.8323599145202001E-2</v>
      </c>
      <c r="AQ646">
        <f>(Table2[[#This Row],[Sharpe Ratio]]-AVERAGE(Table2[Sharpe Ratio]))/_xlfn.STDEV.P(Table2[Sharpe Ratio])</f>
        <v>-0.42275756493457289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593</v>
      </c>
      <c r="AT646">
        <f>_xlfn.RANK.AVG(Table2[[#This Row],[6M Return vs Nifty Z-Score]],Table2[6M Return vs Nifty Z-Score])</f>
        <v>735</v>
      </c>
      <c r="AU646">
        <f>_xlfn.RANK.AVG(Table2[[#This Row],[Sharpe Ratio Z-Score]],Table2[Sharpe Ratio Z-Score])</f>
        <v>452</v>
      </c>
      <c r="AV646">
        <f>(Table2[[#This Row],[Rank 1Y]]+Table2[[#This Row],[Rank 6M]]+Table2[[#This Row],[Rank Sharpe]])/3</f>
        <v>593.33333333333337</v>
      </c>
    </row>
    <row r="647" spans="1:48" x14ac:dyDescent="0.3">
      <c r="A647" t="s">
        <v>1251</v>
      </c>
      <c r="B647" t="s">
        <v>1252</v>
      </c>
      <c r="C647" t="s">
        <v>10295</v>
      </c>
      <c r="D647" t="s">
        <v>124</v>
      </c>
      <c r="E647">
        <v>9095.6905361299996</v>
      </c>
      <c r="F647">
        <v>86.01</v>
      </c>
      <c r="G647">
        <v>-27.770063514606498</v>
      </c>
      <c r="H647">
        <f>(Table2[[#This Row],[1Y Return vs Nifty]]-AVERAGE(Table2[1Y Return vs Nifty]))/_xlfn.STDEV.P(Table2[1Y Return vs Nifty])</f>
        <v>-0.93392350492431941</v>
      </c>
      <c r="I647">
        <v>5.4355578611318096</v>
      </c>
      <c r="J647">
        <f>(Table2[[#This Row],[1M Return vs Nifty]]-AVERAGE(Table2[1M Return vs Nifty]))/_xlfn.STDEV.P(Table2[1M Return vs Nifty])</f>
        <v>0.15656446771927604</v>
      </c>
      <c r="K647">
        <v>-15.9410380659594</v>
      </c>
      <c r="L647">
        <f>(Table2[[#This Row],[6M Return vs Nifty]]-AVERAGE(Table2[6M Return vs Nifty]))/_xlfn.STDEV.P(Table2[6M Return vs Nifty])</f>
        <v>-0.80545756666593782</v>
      </c>
      <c r="M647">
        <v>1.44908878854961</v>
      </c>
      <c r="N647">
        <f>(Table2[[#This Row],[1W Return vs Nifty]]-AVERAGE(Table2[1W Return vs Nifty]))/_xlfn.STDEV.P(Table2[1W Return vs Nifty])</f>
        <v>0.31061277275388599</v>
      </c>
      <c r="O647">
        <v>83.04</v>
      </c>
      <c r="P647">
        <v>83.020829428902104</v>
      </c>
      <c r="Q647">
        <v>84.835379758376604</v>
      </c>
      <c r="R647">
        <v>66.996333835303304</v>
      </c>
      <c r="S647" s="2">
        <f>(Table2[[#This Row],[Close Price]]-Table2[[#This Row],[20D EMA]])/Table2[[#This Row],[20D EMA]]</f>
        <v>3.5765895953757211E-2</v>
      </c>
      <c r="T647" s="2">
        <f>(Table2[[#This Row],[Close Price]]-Table2[[#This Row],[50D EMA]])/Table2[[#This Row],[50D EMA]]</f>
        <v>3.6005067543414336E-2</v>
      </c>
      <c r="U647" s="2">
        <f>(Table2[[#This Row],[Close Price]]-Table2[[#This Row],[200D EMA]])/Table2[[#This Row],[200D EMA]]</f>
        <v>1.3845877097136703E-2</v>
      </c>
      <c r="V647">
        <v>1.1917261884997401</v>
      </c>
      <c r="W647">
        <v>83.87</v>
      </c>
      <c r="X647">
        <v>89.7</v>
      </c>
      <c r="Y647">
        <v>83.4</v>
      </c>
      <c r="Z647">
        <v>89.7</v>
      </c>
      <c r="AA647">
        <v>79.989999999999995</v>
      </c>
      <c r="AB647">
        <v>89.7</v>
      </c>
      <c r="AC647" s="2">
        <f>(Table2[[#This Row],[Close Price]]/Table2[[#This Row],[Day Low]])-1</f>
        <v>2.5515679027065641E-2</v>
      </c>
      <c r="AD647" s="2">
        <f>(Table2[[#This Row],[Day High]]/Table2[[#This Row],[Close Price]])-1</f>
        <v>4.2901988140913838E-2</v>
      </c>
      <c r="AE647" s="2">
        <f>(Table2[[#This Row],[Close Price]]/Table2[[#This Row],[Current Week Low]])-1</f>
        <v>3.1294964028776961E-2</v>
      </c>
      <c r="AF647" s="2">
        <f>(Table2[[#This Row],[Current Week High]]/Table2[[#This Row],[Close Price]])-1</f>
        <v>4.2901988140913838E-2</v>
      </c>
      <c r="AG647" s="2">
        <f>(Table2[[#This Row],[Close Price]]/Table2[[#This Row],[Current Month Low]])-1</f>
        <v>7.5259407425928293E-2</v>
      </c>
      <c r="AH647" s="2">
        <f>(Table2[[#This Row],[Current Month High]]/Table2[[#This Row],[Close Price]])-1</f>
        <v>4.2901988140913838E-2</v>
      </c>
      <c r="AI647">
        <v>13.940239507034001</v>
      </c>
      <c r="AJ647">
        <v>18.798342541436401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-0.01</v>
      </c>
      <c r="AM647" t="s">
        <v>10339</v>
      </c>
      <c r="AN647">
        <v>4.13</v>
      </c>
      <c r="AO647" t="s">
        <v>10340</v>
      </c>
      <c r="AQ647">
        <f>(Table2[[#This Row],[Sharpe Ratio]]-AVERAGE(Table2[Sharpe Ratio]))/_xlfn.STDEV.P(Table2[Sharpe Ratio])</f>
        <v>-0.74704189624239536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645</v>
      </c>
      <c r="AT647">
        <f>_xlfn.RANK.AVG(Table2[[#This Row],[6M Return vs Nifty Z-Score]],Table2[6M Return vs Nifty Z-Score])</f>
        <v>591</v>
      </c>
      <c r="AU647">
        <f>_xlfn.RANK.AVG(Table2[[#This Row],[Sharpe Ratio Z-Score]],Table2[Sharpe Ratio Z-Score])</f>
        <v>549.5</v>
      </c>
      <c r="AV647">
        <f>(Table2[[#This Row],[Rank 1Y]]+Table2[[#This Row],[Rank 6M]]+Table2[[#This Row],[Rank Sharpe]])/3</f>
        <v>595.16666666666663</v>
      </c>
    </row>
    <row r="648" spans="1:48" x14ac:dyDescent="0.3">
      <c r="A648" t="s">
        <v>2151</v>
      </c>
      <c r="B648" t="s">
        <v>2152</v>
      </c>
      <c r="C648" t="s">
        <v>10299</v>
      </c>
      <c r="D648" t="s">
        <v>208</v>
      </c>
      <c r="E648">
        <v>2697.1395832849998</v>
      </c>
      <c r="F648">
        <v>188.12</v>
      </c>
      <c r="G648">
        <v>-5.3691073679155297</v>
      </c>
      <c r="H648">
        <f>(Table2[[#This Row],[1Y Return vs Nifty]]-AVERAGE(Table2[1Y Return vs Nifty]))/_xlfn.STDEV.P(Table2[1Y Return vs Nifty])</f>
        <v>-0.5930882335841331</v>
      </c>
      <c r="I648">
        <v>7.2126599025144298</v>
      </c>
      <c r="J648">
        <f>(Table2[[#This Row],[1M Return vs Nifty]]-AVERAGE(Table2[1M Return vs Nifty]))/_xlfn.STDEV.P(Table2[1M Return vs Nifty])</f>
        <v>0.31026790991239184</v>
      </c>
      <c r="K648">
        <v>-25.479491250140999</v>
      </c>
      <c r="L648">
        <f>(Table2[[#This Row],[6M Return vs Nifty]]-AVERAGE(Table2[6M Return vs Nifty]))/_xlfn.STDEV.P(Table2[6M Return vs Nifty])</f>
        <v>-1.1267753118870321</v>
      </c>
      <c r="M648">
        <v>-9.0543487228619295</v>
      </c>
      <c r="N648">
        <f>(Table2[[#This Row],[1W Return vs Nifty]]-AVERAGE(Table2[1W Return vs Nifty]))/_xlfn.STDEV.P(Table2[1W Return vs Nifty])</f>
        <v>-1.8950643570688133</v>
      </c>
      <c r="O648">
        <v>181.02</v>
      </c>
      <c r="P648">
        <v>180.65590358879999</v>
      </c>
      <c r="Q648">
        <v>183.80864044298201</v>
      </c>
      <c r="R648">
        <v>37.847211611828101</v>
      </c>
      <c r="S648" s="2">
        <f>(Table2[[#This Row],[Close Price]]-Table2[[#This Row],[20D EMA]])/Table2[[#This Row],[20D EMA]]</f>
        <v>3.9222185393879096E-2</v>
      </c>
      <c r="T648" s="2">
        <f>(Table2[[#This Row],[Close Price]]-Table2[[#This Row],[50D EMA]])/Table2[[#This Row],[50D EMA]]</f>
        <v>4.1316648185433361E-2</v>
      </c>
      <c r="U648" s="2">
        <f>(Table2[[#This Row],[Close Price]]-Table2[[#This Row],[200D EMA]])/Table2[[#This Row],[200D EMA]]</f>
        <v>2.3455695807485126E-2</v>
      </c>
      <c r="V648">
        <v>1.23334391470614</v>
      </c>
      <c r="W648">
        <v>172</v>
      </c>
      <c r="X648">
        <v>193</v>
      </c>
      <c r="Y648">
        <v>169.1</v>
      </c>
      <c r="Z648">
        <v>193</v>
      </c>
      <c r="AA648">
        <v>169.1</v>
      </c>
      <c r="AB648">
        <v>207.45</v>
      </c>
      <c r="AC648" s="2">
        <f>(Table2[[#This Row],[Close Price]]/Table2[[#This Row],[Day Low]])-1</f>
        <v>9.3720930232558119E-2</v>
      </c>
      <c r="AD648" s="2">
        <f>(Table2[[#This Row],[Day High]]/Table2[[#This Row],[Close Price]])-1</f>
        <v>2.5940888794386607E-2</v>
      </c>
      <c r="AE648" s="2">
        <f>(Table2[[#This Row],[Close Price]]/Table2[[#This Row],[Current Week Low]])-1</f>
        <v>0.1124778237729156</v>
      </c>
      <c r="AF648" s="2">
        <f>(Table2[[#This Row],[Current Week High]]/Table2[[#This Row],[Close Price]])-1</f>
        <v>2.5940888794386607E-2</v>
      </c>
      <c r="AG648" s="2">
        <f>(Table2[[#This Row],[Close Price]]/Table2[[#This Row],[Current Month Low]])-1</f>
        <v>0.1124778237729156</v>
      </c>
      <c r="AH648" s="2">
        <f>(Table2[[#This Row],[Current Month High]]/Table2[[#This Row],[Close Price]])-1</f>
        <v>0.10275356155645321</v>
      </c>
      <c r="AI648">
        <v>50.435891983840101</v>
      </c>
      <c r="AJ648">
        <v>41.443609022556302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-0.03</v>
      </c>
      <c r="AM648" t="s">
        <v>10339</v>
      </c>
      <c r="AN648">
        <v>-3.67</v>
      </c>
      <c r="AO648" t="s">
        <v>10339</v>
      </c>
      <c r="AP648">
        <v>-1.0589194870310001E-2</v>
      </c>
      <c r="AQ648">
        <f>(Table2[[#This Row],[Sharpe Ratio]]-AVERAGE(Table2[Sharpe Ratio]))/_xlfn.STDEV.P(Table2[Sharpe Ratio])</f>
        <v>-0.86828037162127047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518</v>
      </c>
      <c r="AT648">
        <f>_xlfn.RANK.AVG(Table2[[#This Row],[6M Return vs Nifty Z-Score]],Table2[6M Return vs Nifty Z-Score])</f>
        <v>678</v>
      </c>
      <c r="AU648">
        <f>_xlfn.RANK.AVG(Table2[[#This Row],[Sharpe Ratio Z-Score]],Table2[Sharpe Ratio Z-Score])</f>
        <v>596</v>
      </c>
      <c r="AV648">
        <f>(Table2[[#This Row],[Rank 1Y]]+Table2[[#This Row],[Rank 6M]]+Table2[[#This Row],[Rank Sharpe]])/3</f>
        <v>597.33333333333337</v>
      </c>
    </row>
    <row r="649" spans="1:48" x14ac:dyDescent="0.3">
      <c r="A649" t="s">
        <v>482</v>
      </c>
      <c r="B649" t="s">
        <v>483</v>
      </c>
      <c r="C649" t="s">
        <v>10294</v>
      </c>
      <c r="D649" t="s">
        <v>288</v>
      </c>
      <c r="E649">
        <v>43153.524951400002</v>
      </c>
      <c r="F649">
        <v>6926.5</v>
      </c>
      <c r="G649">
        <v>-29.010490325240699</v>
      </c>
      <c r="H649">
        <f>(Table2[[#This Row],[1Y Return vs Nifty]]-AVERAGE(Table2[1Y Return vs Nifty]))/_xlfn.STDEV.P(Table2[1Y Return vs Nifty])</f>
        <v>-0.95279686041020129</v>
      </c>
      <c r="I649">
        <v>-1.4308954327600101</v>
      </c>
      <c r="J649">
        <f>(Table2[[#This Row],[1M Return vs Nifty]]-AVERAGE(Table2[1M Return vs Nifty]))/_xlfn.STDEV.P(Table2[1M Return vs Nifty])</f>
        <v>-0.4373223673373709</v>
      </c>
      <c r="K649">
        <v>-22.892748733960602</v>
      </c>
      <c r="L649">
        <f>(Table2[[#This Row],[6M Return vs Nifty]]-AVERAGE(Table2[6M Return vs Nifty]))/_xlfn.STDEV.P(Table2[6M Return vs Nifty])</f>
        <v>-1.0396368360023867</v>
      </c>
      <c r="M649">
        <v>-0.66248141993613396</v>
      </c>
      <c r="N649">
        <f>(Table2[[#This Row],[1W Return vs Nifty]]-AVERAGE(Table2[1W Return vs Nifty]))/_xlfn.STDEV.P(Table2[1W Return vs Nifty])</f>
        <v>-0.13280797515001122</v>
      </c>
      <c r="O649">
        <v>6892.92</v>
      </c>
      <c r="P649">
        <v>6991.2004446608898</v>
      </c>
      <c r="Q649">
        <v>7339.4618617839096</v>
      </c>
      <c r="R649">
        <v>58.055485449343898</v>
      </c>
      <c r="S649" s="2">
        <f>(Table2[[#This Row],[Close Price]]-Table2[[#This Row],[20D EMA]])/Table2[[#This Row],[20D EMA]]</f>
        <v>4.8716654190096402E-3</v>
      </c>
      <c r="T649" s="2">
        <f>(Table2[[#This Row],[Close Price]]-Table2[[#This Row],[50D EMA]])/Table2[[#This Row],[50D EMA]]</f>
        <v>-9.2545543748929308E-3</v>
      </c>
      <c r="U649" s="2">
        <f>(Table2[[#This Row],[Close Price]]-Table2[[#This Row],[200D EMA]])/Table2[[#This Row],[200D EMA]]</f>
        <v>-5.6265959216189217E-2</v>
      </c>
      <c r="V649">
        <v>0.54880415769734003</v>
      </c>
      <c r="W649">
        <v>6895</v>
      </c>
      <c r="X649">
        <v>6992.95</v>
      </c>
      <c r="Y649">
        <v>6780</v>
      </c>
      <c r="Z649">
        <v>6992.95</v>
      </c>
      <c r="AA649">
        <v>6666</v>
      </c>
      <c r="AB649">
        <v>7011.85</v>
      </c>
      <c r="AC649" s="2">
        <f>(Table2[[#This Row],[Close Price]]/Table2[[#This Row],[Day Low]])-1</f>
        <v>4.5685279187817063E-3</v>
      </c>
      <c r="AD649" s="2">
        <f>(Table2[[#This Row],[Day High]]/Table2[[#This Row],[Close Price]])-1</f>
        <v>9.5935898361365624E-3</v>
      </c>
      <c r="AE649" s="2">
        <f>(Table2[[#This Row],[Close Price]]/Table2[[#This Row],[Current Week Low]])-1</f>
        <v>2.1607669616519276E-2</v>
      </c>
      <c r="AF649" s="2">
        <f>(Table2[[#This Row],[Current Week High]]/Table2[[#This Row],[Close Price]])-1</f>
        <v>9.5935898361365624E-3</v>
      </c>
      <c r="AG649" s="2">
        <f>(Table2[[#This Row],[Close Price]]/Table2[[#This Row],[Current Month Low]])-1</f>
        <v>3.9078907890789161E-2</v>
      </c>
      <c r="AH649" s="2">
        <f>(Table2[[#This Row],[Current Month High]]/Table2[[#This Row],[Close Price]])-1</f>
        <v>1.2322240669891071E-2</v>
      </c>
      <c r="AI649">
        <v>32.8232151880459</v>
      </c>
      <c r="AJ649">
        <v>8.0374968804591997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-0.22</v>
      </c>
      <c r="AM649" t="s">
        <v>10339</v>
      </c>
      <c r="AN649">
        <v>0.22</v>
      </c>
      <c r="AO649" t="s">
        <v>10340</v>
      </c>
      <c r="AP649">
        <v>1.7096898667606001E-2</v>
      </c>
      <c r="AQ649">
        <f>(Table2[[#This Row],[Sharpe Ratio]]-AVERAGE(Table2[Sharpe Ratio]))/_xlfn.STDEV.P(Table2[Sharpe Ratio])</f>
        <v>-0.55129500957593136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650</v>
      </c>
      <c r="AT649">
        <f>_xlfn.RANK.AVG(Table2[[#This Row],[6M Return vs Nifty Z-Score]],Table2[6M Return vs Nifty Z-Score])</f>
        <v>657</v>
      </c>
      <c r="AU649">
        <f>_xlfn.RANK.AVG(Table2[[#This Row],[Sharpe Ratio Z-Score]],Table2[Sharpe Ratio Z-Score])</f>
        <v>487</v>
      </c>
      <c r="AV649">
        <f>(Table2[[#This Row],[Rank 1Y]]+Table2[[#This Row],[Rank 6M]]+Table2[[#This Row],[Rank Sharpe]])/3</f>
        <v>598</v>
      </c>
    </row>
    <row r="650" spans="1:48" x14ac:dyDescent="0.3">
      <c r="A650" t="s">
        <v>1635</v>
      </c>
      <c r="B650" t="s">
        <v>1636</v>
      </c>
      <c r="C650" t="s">
        <v>10295</v>
      </c>
      <c r="D650" t="s">
        <v>413</v>
      </c>
      <c r="E650">
        <v>5360.324728095</v>
      </c>
      <c r="F650">
        <v>50.32</v>
      </c>
      <c r="G650">
        <v>-22.3413799597514</v>
      </c>
      <c r="H650">
        <f>(Table2[[#This Row],[1Y Return vs Nifty]]-AVERAGE(Table2[1Y Return vs Nifty]))/_xlfn.STDEV.P(Table2[1Y Return vs Nifty])</f>
        <v>-0.8513249399201035</v>
      </c>
      <c r="I650">
        <v>-2.9441664771824301</v>
      </c>
      <c r="J650">
        <f>(Table2[[#This Row],[1M Return vs Nifty]]-AVERAGE(Table2[1M Return vs Nifty]))/_xlfn.STDEV.P(Table2[1M Return vs Nifty])</f>
        <v>-0.56820678651114764</v>
      </c>
      <c r="K650">
        <v>-19.895726277332098</v>
      </c>
      <c r="L650">
        <f>(Table2[[#This Row],[6M Return vs Nifty]]-AVERAGE(Table2[6M Return vs Nifty]))/_xlfn.STDEV.P(Table2[6M Return vs Nifty])</f>
        <v>-0.93867743728794206</v>
      </c>
      <c r="M650">
        <v>-2.36874827708324</v>
      </c>
      <c r="N650">
        <f>(Table2[[#This Row],[1W Return vs Nifty]]-AVERAGE(Table2[1W Return vs Nifty]))/_xlfn.STDEV.P(Table2[1W Return vs Nifty])</f>
        <v>-0.49111674597813026</v>
      </c>
      <c r="O650">
        <v>49.18</v>
      </c>
      <c r="P650">
        <v>50.2652175204665</v>
      </c>
      <c r="Q650">
        <v>51.767699756709398</v>
      </c>
      <c r="R650">
        <v>48.442716274256199</v>
      </c>
      <c r="S650" s="2">
        <f>(Table2[[#This Row],[Close Price]]-Table2[[#This Row],[20D EMA]])/Table2[[#This Row],[20D EMA]]</f>
        <v>2.3180154534363576E-2</v>
      </c>
      <c r="T650" s="2">
        <f>(Table2[[#This Row],[Close Price]]-Table2[[#This Row],[50D EMA]])/Table2[[#This Row],[50D EMA]]</f>
        <v>1.0898685460019059E-3</v>
      </c>
      <c r="U650" s="2">
        <f>(Table2[[#This Row],[Close Price]]-Table2[[#This Row],[200D EMA]])/Table2[[#This Row],[200D EMA]]</f>
        <v>-2.79653097107481E-2</v>
      </c>
      <c r="V650">
        <v>0.50292847145034403</v>
      </c>
      <c r="W650">
        <v>48.8</v>
      </c>
      <c r="X650">
        <v>51.36</v>
      </c>
      <c r="Y650">
        <v>48.14</v>
      </c>
      <c r="Z650">
        <v>51.36</v>
      </c>
      <c r="AA650">
        <v>47.75</v>
      </c>
      <c r="AB650">
        <v>51.36</v>
      </c>
      <c r="AC650" s="2">
        <f>(Table2[[#This Row],[Close Price]]/Table2[[#This Row],[Day Low]])-1</f>
        <v>3.1147540983606614E-2</v>
      </c>
      <c r="AD650" s="2">
        <f>(Table2[[#This Row],[Day High]]/Table2[[#This Row],[Close Price]])-1</f>
        <v>2.0667726550079424E-2</v>
      </c>
      <c r="AE650" s="2">
        <f>(Table2[[#This Row],[Close Price]]/Table2[[#This Row],[Current Week Low]])-1</f>
        <v>4.5284586622351464E-2</v>
      </c>
      <c r="AF650" s="2">
        <f>(Table2[[#This Row],[Current Week High]]/Table2[[#This Row],[Close Price]])-1</f>
        <v>2.0667726550079424E-2</v>
      </c>
      <c r="AG650" s="2">
        <f>(Table2[[#This Row],[Close Price]]/Table2[[#This Row],[Current Month Low]])-1</f>
        <v>5.382198952879591E-2</v>
      </c>
      <c r="AH650" s="2">
        <f>(Table2[[#This Row],[Current Month High]]/Table2[[#This Row],[Close Price]])-1</f>
        <v>2.0667726550079424E-2</v>
      </c>
      <c r="AI650">
        <v>35.731319554848902</v>
      </c>
      <c r="AJ650">
        <v>12.1962095875139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-0.05</v>
      </c>
      <c r="AM650" t="s">
        <v>10339</v>
      </c>
      <c r="AN650">
        <v>0.6</v>
      </c>
      <c r="AO650" t="s">
        <v>10340</v>
      </c>
      <c r="AQ650">
        <f>(Table2[[#This Row],[Sharpe Ratio]]-AVERAGE(Table2[Sharpe Ratio]))/_xlfn.STDEV.P(Table2[Sharpe Ratio])</f>
        <v>-0.74704189624239536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619</v>
      </c>
      <c r="AT650">
        <f>_xlfn.RANK.AVG(Table2[[#This Row],[6M Return vs Nifty Z-Score]],Table2[6M Return vs Nifty Z-Score])</f>
        <v>627</v>
      </c>
      <c r="AU650">
        <f>_xlfn.RANK.AVG(Table2[[#This Row],[Sharpe Ratio Z-Score]],Table2[Sharpe Ratio Z-Score])</f>
        <v>549.5</v>
      </c>
      <c r="AV650">
        <f>(Table2[[#This Row],[Rank 1Y]]+Table2[[#This Row],[Rank 6M]]+Table2[[#This Row],[Rank Sharpe]])/3</f>
        <v>598.5</v>
      </c>
    </row>
    <row r="651" spans="1:48" x14ac:dyDescent="0.3">
      <c r="A651" t="s">
        <v>1895</v>
      </c>
      <c r="B651" t="s">
        <v>1896</v>
      </c>
      <c r="C651" t="s">
        <v>10311</v>
      </c>
      <c r="D651" t="s">
        <v>1897</v>
      </c>
      <c r="E651">
        <v>3726.0699724999999</v>
      </c>
      <c r="F651">
        <v>21.46</v>
      </c>
      <c r="G651">
        <v>0.39582407244364798</v>
      </c>
      <c r="H651">
        <f>(Table2[[#This Row],[1Y Return vs Nifty]]-AVERAGE(Table2[1Y Return vs Nifty]))/_xlfn.STDEV.P(Table2[1Y Return vs Nifty])</f>
        <v>-0.50537358609920224</v>
      </c>
      <c r="I651">
        <v>-8.65094296037514</v>
      </c>
      <c r="J651">
        <f>(Table2[[#This Row],[1M Return vs Nifty]]-AVERAGE(Table2[1M Return vs Nifty]))/_xlfn.STDEV.P(Table2[1M Return vs Nifty])</f>
        <v>-1.0617919430568024</v>
      </c>
      <c r="K651">
        <v>-23.265142811592099</v>
      </c>
      <c r="L651">
        <f>(Table2[[#This Row],[6M Return vs Nifty]]-AVERAGE(Table2[6M Return vs Nifty]))/_xlfn.STDEV.P(Table2[6M Return vs Nifty])</f>
        <v>-1.0521815141643218</v>
      </c>
      <c r="M651">
        <v>-4.5965295543693596</v>
      </c>
      <c r="N651">
        <f>(Table2[[#This Row],[1W Return vs Nifty]]-AVERAGE(Table2[1W Return vs Nifty]))/_xlfn.STDEV.P(Table2[1W Return vs Nifty])</f>
        <v>-0.95894132323853642</v>
      </c>
      <c r="O651">
        <v>21.88</v>
      </c>
      <c r="P651">
        <v>22.184450271193601</v>
      </c>
      <c r="Q651">
        <v>21.352087774775399</v>
      </c>
      <c r="R651">
        <v>35.438734973181099</v>
      </c>
      <c r="S651" s="2">
        <f>(Table2[[#This Row],[Close Price]]-Table2[[#This Row],[20D EMA]])/Table2[[#This Row],[20D EMA]]</f>
        <v>-1.9195612431444159E-2</v>
      </c>
      <c r="T651" s="2">
        <f>(Table2[[#This Row],[Close Price]]-Table2[[#This Row],[50D EMA]])/Table2[[#This Row],[50D EMA]]</f>
        <v>-3.2655768447609229E-2</v>
      </c>
      <c r="U651" s="2">
        <f>(Table2[[#This Row],[Close Price]]-Table2[[#This Row],[200D EMA]])/Table2[[#This Row],[200D EMA]]</f>
        <v>5.0539425635036028E-3</v>
      </c>
      <c r="V651">
        <v>0.71215781159945402</v>
      </c>
      <c r="W651">
        <v>20.96</v>
      </c>
      <c r="X651">
        <v>21.55</v>
      </c>
      <c r="Y651">
        <v>20.82</v>
      </c>
      <c r="Z651">
        <v>21.55</v>
      </c>
      <c r="AA651">
        <v>20.62</v>
      </c>
      <c r="AB651">
        <v>24.28</v>
      </c>
      <c r="AC651" s="2">
        <f>(Table2[[#This Row],[Close Price]]/Table2[[#This Row],[Day Low]])-1</f>
        <v>2.385496183206115E-2</v>
      </c>
      <c r="AD651" s="2">
        <f>(Table2[[#This Row],[Day High]]/Table2[[#This Row],[Close Price]])-1</f>
        <v>4.1938490214352697E-3</v>
      </c>
      <c r="AE651" s="2">
        <f>(Table2[[#This Row],[Close Price]]/Table2[[#This Row],[Current Week Low]])-1</f>
        <v>3.0739673390970168E-2</v>
      </c>
      <c r="AF651" s="2">
        <f>(Table2[[#This Row],[Current Week High]]/Table2[[#This Row],[Close Price]])-1</f>
        <v>4.1938490214352697E-3</v>
      </c>
      <c r="AG651" s="2">
        <f>(Table2[[#This Row],[Close Price]]/Table2[[#This Row],[Current Month Low]])-1</f>
        <v>4.0737148399611955E-2</v>
      </c>
      <c r="AH651" s="2">
        <f>(Table2[[#This Row],[Current Month High]]/Table2[[#This Row],[Close Price]])-1</f>
        <v>0.13140726933830393</v>
      </c>
      <c r="AI651">
        <v>30.242311276793998</v>
      </c>
      <c r="AJ651">
        <v>31.656441717791399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-0.06</v>
      </c>
      <c r="AM651" t="s">
        <v>10339</v>
      </c>
      <c r="AN651">
        <v>-6.98</v>
      </c>
      <c r="AO651" t="s">
        <v>10339</v>
      </c>
      <c r="AP651">
        <v>-4.5774090923365998E-2</v>
      </c>
      <c r="AQ651">
        <f>(Table2[[#This Row],[Sharpe Ratio]]-AVERAGE(Table2[Sharpe Ratio]))/_xlfn.STDEV.P(Table2[Sharpe Ratio])</f>
        <v>-1.2711214946793665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479</v>
      </c>
      <c r="AT651">
        <f>_xlfn.RANK.AVG(Table2[[#This Row],[6M Return vs Nifty Z-Score]],Table2[6M Return vs Nifty Z-Score])</f>
        <v>661</v>
      </c>
      <c r="AU651">
        <f>_xlfn.RANK.AVG(Table2[[#This Row],[Sharpe Ratio Z-Score]],Table2[Sharpe Ratio Z-Score])</f>
        <v>658</v>
      </c>
      <c r="AV651">
        <f>(Table2[[#This Row],[Rank 1Y]]+Table2[[#This Row],[Rank 6M]]+Table2[[#This Row],[Rank Sharpe]])/3</f>
        <v>599.33333333333337</v>
      </c>
    </row>
    <row r="652" spans="1:48" x14ac:dyDescent="0.3">
      <c r="A652" t="s">
        <v>109</v>
      </c>
      <c r="B652" t="s">
        <v>110</v>
      </c>
      <c r="C652" t="s">
        <v>10295</v>
      </c>
      <c r="D652" t="s">
        <v>37</v>
      </c>
      <c r="E652">
        <v>255320.86570267001</v>
      </c>
      <c r="F652">
        <v>1620.95</v>
      </c>
      <c r="G652">
        <v>-18.073981401976798</v>
      </c>
      <c r="H652">
        <f>(Table2[[#This Row],[1Y Return vs Nifty]]-AVERAGE(Table2[1Y Return vs Nifty]))/_xlfn.STDEV.P(Table2[1Y Return vs Nifty])</f>
        <v>-0.78639557102034419</v>
      </c>
      <c r="I652">
        <v>-2.6238054167093599</v>
      </c>
      <c r="J652">
        <f>(Table2[[#This Row],[1M Return vs Nifty]]-AVERAGE(Table2[1M Return vs Nifty]))/_xlfn.STDEV.P(Table2[1M Return vs Nifty])</f>
        <v>-0.54049841828428002</v>
      </c>
      <c r="K652">
        <v>-10.168311407004399</v>
      </c>
      <c r="L652">
        <f>(Table2[[#This Row],[6M Return vs Nifty]]-AVERAGE(Table2[6M Return vs Nifty]))/_xlfn.STDEV.P(Table2[6M Return vs Nifty])</f>
        <v>-0.61099422150749849</v>
      </c>
      <c r="M652">
        <v>1.1145506647739301</v>
      </c>
      <c r="N652">
        <f>(Table2[[#This Row],[1W Return vs Nifty]]-AVERAGE(Table2[1W Return vs Nifty]))/_xlfn.STDEV.P(Table2[1W Return vs Nifty])</f>
        <v>0.24036119198671965</v>
      </c>
      <c r="O652">
        <v>1580.58</v>
      </c>
      <c r="P652">
        <v>1586.98898602849</v>
      </c>
      <c r="Q652">
        <v>1588.89871601556</v>
      </c>
      <c r="R652">
        <v>62.044938188508397</v>
      </c>
      <c r="S652" s="2">
        <f>(Table2[[#This Row],[Close Price]]-Table2[[#This Row],[20D EMA]])/Table2[[#This Row],[20D EMA]]</f>
        <v>2.5541257006921586E-2</v>
      </c>
      <c r="T652" s="2">
        <f>(Table2[[#This Row],[Close Price]]-Table2[[#This Row],[50D EMA]])/Table2[[#This Row],[50D EMA]]</f>
        <v>2.1399653224121608E-2</v>
      </c>
      <c r="U652" s="2">
        <f>(Table2[[#This Row],[Close Price]]-Table2[[#This Row],[200D EMA]])/Table2[[#This Row],[200D EMA]]</f>
        <v>2.0172012011447908E-2</v>
      </c>
      <c r="V652">
        <v>0.91460673234985401</v>
      </c>
      <c r="W652">
        <v>1599.95</v>
      </c>
      <c r="X652">
        <v>1628.8</v>
      </c>
      <c r="Y652">
        <v>1545.05</v>
      </c>
      <c r="Z652">
        <v>1628.8</v>
      </c>
      <c r="AA652">
        <v>1523.25</v>
      </c>
      <c r="AB652">
        <v>1659</v>
      </c>
      <c r="AC652" s="2">
        <f>(Table2[[#This Row],[Close Price]]/Table2[[#This Row],[Day Low]])-1</f>
        <v>1.3125410169067875E-2</v>
      </c>
      <c r="AD652" s="2">
        <f>(Table2[[#This Row],[Day High]]/Table2[[#This Row],[Close Price]])-1</f>
        <v>4.8428390758505913E-3</v>
      </c>
      <c r="AE652" s="2">
        <f>(Table2[[#This Row],[Close Price]]/Table2[[#This Row],[Current Week Low]])-1</f>
        <v>4.9124623798582734E-2</v>
      </c>
      <c r="AF652" s="2">
        <f>(Table2[[#This Row],[Current Week High]]/Table2[[#This Row],[Close Price]])-1</f>
        <v>4.8428390758505913E-3</v>
      </c>
      <c r="AG652" s="2">
        <f>(Table2[[#This Row],[Close Price]]/Table2[[#This Row],[Current Month Low]])-1</f>
        <v>6.4139176103725548E-2</v>
      </c>
      <c r="AH652" s="2">
        <f>(Table2[[#This Row],[Current Month High]]/Table2[[#This Row],[Close Price]])-1</f>
        <v>2.3473888768931861E-2</v>
      </c>
      <c r="AI652">
        <v>7.4061507140874099</v>
      </c>
      <c r="AJ652">
        <v>14.2278284767978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</v>
      </c>
      <c r="AM652" t="s">
        <v>10341</v>
      </c>
      <c r="AN652">
        <v>-0.15</v>
      </c>
      <c r="AO652" t="s">
        <v>10339</v>
      </c>
      <c r="AP652">
        <v>-6.1907097228318997E-2</v>
      </c>
      <c r="AQ652">
        <f>(Table2[[#This Row],[Sharpe Ratio]]-AVERAGE(Table2[Sharpe Ratio]))/_xlfn.STDEV.P(Table2[Sharpe Ratio])</f>
        <v>-1.4558325243322774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600</v>
      </c>
      <c r="AT652">
        <f>_xlfn.RANK.AVG(Table2[[#This Row],[6M Return vs Nifty Z-Score]],Table2[6M Return vs Nifty Z-Score])</f>
        <v>520</v>
      </c>
      <c r="AU652">
        <f>_xlfn.RANK.AVG(Table2[[#This Row],[Sharpe Ratio Z-Score]],Table2[Sharpe Ratio Z-Score])</f>
        <v>681</v>
      </c>
      <c r="AV652">
        <f>(Table2[[#This Row],[Rank 1Y]]+Table2[[#This Row],[Rank 6M]]+Table2[[#This Row],[Rank Sharpe]])/3</f>
        <v>600.33333333333337</v>
      </c>
    </row>
    <row r="653" spans="1:48" x14ac:dyDescent="0.3">
      <c r="A653" t="s">
        <v>1080</v>
      </c>
      <c r="B653" t="s">
        <v>1081</v>
      </c>
      <c r="C653" t="s">
        <v>10308</v>
      </c>
      <c r="D653" t="s">
        <v>559</v>
      </c>
      <c r="E653">
        <v>12099.188919439999</v>
      </c>
      <c r="F653">
        <v>899.2</v>
      </c>
      <c r="G653">
        <v>-42.467107878213596</v>
      </c>
      <c r="H653">
        <f>(Table2[[#This Row],[1Y Return vs Nifty]]-AVERAGE(Table2[1Y Return vs Nifty]))/_xlfn.STDEV.P(Table2[1Y Return vs Nifty])</f>
        <v>-1.157542134002737</v>
      </c>
      <c r="I653">
        <v>3.0192751855685098</v>
      </c>
      <c r="J653">
        <f>(Table2[[#This Row],[1M Return vs Nifty]]-AVERAGE(Table2[1M Return vs Nifty]))/_xlfn.STDEV.P(Table2[1M Return vs Nifty])</f>
        <v>-5.2422386100733812E-2</v>
      </c>
      <c r="K653">
        <v>-7.8012555141660496</v>
      </c>
      <c r="L653">
        <f>(Table2[[#This Row],[6M Return vs Nifty]]-AVERAGE(Table2[6M Return vs Nifty]))/_xlfn.STDEV.P(Table2[6M Return vs Nifty])</f>
        <v>-0.53125623384714593</v>
      </c>
      <c r="M653">
        <v>-1.1162620413618201</v>
      </c>
      <c r="N653">
        <f>(Table2[[#This Row],[1W Return vs Nifty]]-AVERAGE(Table2[1W Return vs Nifty]))/_xlfn.STDEV.P(Table2[1W Return vs Nifty])</f>
        <v>-0.22809997241737628</v>
      </c>
      <c r="O653">
        <v>895.45</v>
      </c>
      <c r="P653">
        <v>884.50910672375301</v>
      </c>
      <c r="Q653">
        <v>875.87017723522104</v>
      </c>
      <c r="R653">
        <v>67.753945428903293</v>
      </c>
      <c r="S653" s="2">
        <f>(Table2[[#This Row],[Close Price]]-Table2[[#This Row],[20D EMA]])/Table2[[#This Row],[20D EMA]]</f>
        <v>4.1878385169467867E-3</v>
      </c>
      <c r="T653" s="2">
        <f>(Table2[[#This Row],[Close Price]]-Table2[[#This Row],[50D EMA]])/Table2[[#This Row],[50D EMA]]</f>
        <v>1.6609092167137234E-2</v>
      </c>
      <c r="U653" s="2">
        <f>(Table2[[#This Row],[Close Price]]-Table2[[#This Row],[200D EMA]])/Table2[[#This Row],[200D EMA]]</f>
        <v>2.6636165234466734E-2</v>
      </c>
      <c r="V653">
        <v>0.51661518745967405</v>
      </c>
      <c r="W653">
        <v>895.95</v>
      </c>
      <c r="X653">
        <v>923.95</v>
      </c>
      <c r="Y653">
        <v>895.95</v>
      </c>
      <c r="Z653">
        <v>927.35</v>
      </c>
      <c r="AA653">
        <v>861</v>
      </c>
      <c r="AB653">
        <v>934.8</v>
      </c>
      <c r="AC653" s="2">
        <f>(Table2[[#This Row],[Close Price]]/Table2[[#This Row],[Day Low]])-1</f>
        <v>3.6274345666611474E-3</v>
      </c>
      <c r="AD653" s="2">
        <f>(Table2[[#This Row],[Day High]]/Table2[[#This Row],[Close Price]])-1</f>
        <v>2.7524466192170749E-2</v>
      </c>
      <c r="AE653" s="2">
        <f>(Table2[[#This Row],[Close Price]]/Table2[[#This Row],[Current Week Low]])-1</f>
        <v>3.6274345666611474E-3</v>
      </c>
      <c r="AF653" s="2">
        <f>(Table2[[#This Row],[Current Week High]]/Table2[[#This Row],[Close Price]])-1</f>
        <v>3.130560498220647E-2</v>
      </c>
      <c r="AG653" s="2">
        <f>(Table2[[#This Row],[Close Price]]/Table2[[#This Row],[Current Month Low]])-1</f>
        <v>4.436701509872254E-2</v>
      </c>
      <c r="AH653" s="2">
        <f>(Table2[[#This Row],[Current Month High]]/Table2[[#This Row],[Close Price]])-1</f>
        <v>3.9590747330960685E-2</v>
      </c>
      <c r="AI653">
        <v>19.205960854092499</v>
      </c>
      <c r="AJ653">
        <v>18.074978661939401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0.06</v>
      </c>
      <c r="AM653" t="s">
        <v>10340</v>
      </c>
      <c r="AN653">
        <v>-0.72</v>
      </c>
      <c r="AO653" t="s">
        <v>10339</v>
      </c>
      <c r="AP653">
        <v>-2.1265405462601E-2</v>
      </c>
      <c r="AQ653">
        <f>(Table2[[#This Row],[Sharpe Ratio]]-AVERAGE(Table2[Sharpe Ratio]))/_xlfn.STDEV.P(Table2[Sharpe Ratio])</f>
        <v>-0.9905151128726859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-2.9598358392406792</v>
      </c>
      <c r="AS653">
        <f>_xlfn.RANK.AVG(Table2[[#This Row],[1Y Return vs Nifty Z-Score]],Table2[1Y Return vs Nifty Z-Score])</f>
        <v>703</v>
      </c>
      <c r="AT653">
        <f>_xlfn.RANK.AVG(Table2[[#This Row],[6M Return vs Nifty Z-Score]],Table2[6M Return vs Nifty Z-Score])</f>
        <v>491</v>
      </c>
      <c r="AU653">
        <f>_xlfn.RANK.AVG(Table2[[#This Row],[Sharpe Ratio Z-Score]],Table2[Sharpe Ratio Z-Score])</f>
        <v>614</v>
      </c>
      <c r="AV653">
        <f>(Table2[[#This Row],[Rank 1Y]]+Table2[[#This Row],[Rank 6M]]+Table2[[#This Row],[Rank Sharpe]])/3</f>
        <v>602.66666666666663</v>
      </c>
    </row>
    <row r="654" spans="1:48" x14ac:dyDescent="0.3">
      <c r="A654" t="s">
        <v>99</v>
      </c>
      <c r="B654" t="s">
        <v>100</v>
      </c>
      <c r="C654" t="s">
        <v>10306</v>
      </c>
      <c r="D654" t="s">
        <v>101</v>
      </c>
      <c r="E654">
        <v>297494.03964167897</v>
      </c>
      <c r="F654">
        <v>3151.55</v>
      </c>
      <c r="G654">
        <v>-28.689861161319001</v>
      </c>
      <c r="H654">
        <f>(Table2[[#This Row],[1Y Return vs Nifty]]-AVERAGE(Table2[1Y Return vs Nifty]))/_xlfn.STDEV.P(Table2[1Y Return vs Nifty])</f>
        <v>-0.94791842007179772</v>
      </c>
      <c r="I654">
        <v>4.6833311825920703</v>
      </c>
      <c r="J654">
        <f>(Table2[[#This Row],[1M Return vs Nifty]]-AVERAGE(Table2[1M Return vs Nifty]))/_xlfn.STDEV.P(Table2[1M Return vs Nifty])</f>
        <v>9.1503583702116392E-2</v>
      </c>
      <c r="K654">
        <v>-7.3221125025299898</v>
      </c>
      <c r="L654">
        <f>(Table2[[#This Row],[6M Return vs Nifty]]-AVERAGE(Table2[6M Return vs Nifty]))/_xlfn.STDEV.P(Table2[6M Return vs Nifty])</f>
        <v>-0.51511555053460811</v>
      </c>
      <c r="M654">
        <v>-0.19065461917388399</v>
      </c>
      <c r="N654">
        <f>(Table2[[#This Row],[1W Return vs Nifty]]-AVERAGE(Table2[1W Return vs Nifty]))/_xlfn.STDEV.P(Table2[1W Return vs Nifty])</f>
        <v>-3.3726357103725707E-2</v>
      </c>
      <c r="O654">
        <v>3045.37</v>
      </c>
      <c r="P654">
        <v>2990.4311412459501</v>
      </c>
      <c r="Q654">
        <v>2992.8272818578198</v>
      </c>
      <c r="R654">
        <v>66.522591195944202</v>
      </c>
      <c r="S654" s="2">
        <f>(Table2[[#This Row],[Close Price]]-Table2[[#This Row],[20D EMA]])/Table2[[#This Row],[20D EMA]]</f>
        <v>3.486604254983805E-2</v>
      </c>
      <c r="T654" s="2">
        <f>(Table2[[#This Row],[Close Price]]-Table2[[#This Row],[50D EMA]])/Table2[[#This Row],[50D EMA]]</f>
        <v>5.3878137012350863E-2</v>
      </c>
      <c r="U654" s="2">
        <f>(Table2[[#This Row],[Close Price]]-Table2[[#This Row],[200D EMA]])/Table2[[#This Row],[200D EMA]]</f>
        <v>5.3034372916987066E-2</v>
      </c>
      <c r="V654">
        <v>0.73193742742441104</v>
      </c>
      <c r="W654">
        <v>3084.05</v>
      </c>
      <c r="X654">
        <v>3170.6</v>
      </c>
      <c r="Y654">
        <v>3038.35</v>
      </c>
      <c r="Z654">
        <v>3170.6</v>
      </c>
      <c r="AA654">
        <v>2966</v>
      </c>
      <c r="AB654">
        <v>3170.6</v>
      </c>
      <c r="AC654" s="2">
        <f>(Table2[[#This Row],[Close Price]]/Table2[[#This Row],[Day Low]])-1</f>
        <v>2.1886804688640016E-2</v>
      </c>
      <c r="AD654" s="2">
        <f>(Table2[[#This Row],[Day High]]/Table2[[#This Row],[Close Price]])-1</f>
        <v>6.0446446986401892E-3</v>
      </c>
      <c r="AE654" s="2">
        <f>(Table2[[#This Row],[Close Price]]/Table2[[#This Row],[Current Week Low]])-1</f>
        <v>3.7257063866901641E-2</v>
      </c>
      <c r="AF654" s="2">
        <f>(Table2[[#This Row],[Current Week High]]/Table2[[#This Row],[Close Price]])-1</f>
        <v>6.0446446986401892E-3</v>
      </c>
      <c r="AG654" s="2">
        <f>(Table2[[#This Row],[Close Price]]/Table2[[#This Row],[Current Month Low]])-1</f>
        <v>6.2559002022926524E-2</v>
      </c>
      <c r="AH654" s="2">
        <f>(Table2[[#This Row],[Current Month High]]/Table2[[#This Row],[Close Price]])-1</f>
        <v>6.0446446986401892E-3</v>
      </c>
      <c r="AI654">
        <v>8.6116355444146393</v>
      </c>
      <c r="AJ654">
        <v>18.0311598816523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0.03</v>
      </c>
      <c r="AM654" t="s">
        <v>10340</v>
      </c>
      <c r="AN654">
        <v>1.44</v>
      </c>
      <c r="AO654" t="s">
        <v>10340</v>
      </c>
      <c r="AP654">
        <v>-5.8733048480380003E-2</v>
      </c>
      <c r="AQ654">
        <f>(Table2[[#This Row],[Sharpe Ratio]]-AVERAGE(Table2[Sharpe Ratio]))/_xlfn.STDEV.P(Table2[Sharpe Ratio])</f>
        <v>-1.4194920059367475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648</v>
      </c>
      <c r="AT654">
        <f>_xlfn.RANK.AVG(Table2[[#This Row],[6M Return vs Nifty Z-Score]],Table2[6M Return vs Nifty Z-Score])</f>
        <v>486</v>
      </c>
      <c r="AU654">
        <f>_xlfn.RANK.AVG(Table2[[#This Row],[Sharpe Ratio Z-Score]],Table2[Sharpe Ratio Z-Score])</f>
        <v>676</v>
      </c>
      <c r="AV654">
        <f>(Table2[[#This Row],[Rank 1Y]]+Table2[[#This Row],[Rank 6M]]+Table2[[#This Row],[Rank Sharpe]])/3</f>
        <v>603.33333333333337</v>
      </c>
    </row>
    <row r="655" spans="1:48" x14ac:dyDescent="0.3">
      <c r="A655" t="s">
        <v>1418</v>
      </c>
      <c r="B655" t="s">
        <v>1419</v>
      </c>
      <c r="C655" t="s">
        <v>10305</v>
      </c>
      <c r="D655" t="s">
        <v>133</v>
      </c>
      <c r="E655">
        <v>7602.4173176100003</v>
      </c>
      <c r="F655">
        <v>439.5</v>
      </c>
      <c r="G655">
        <v>-33.722937270025902</v>
      </c>
      <c r="H655">
        <f>(Table2[[#This Row],[1Y Return vs Nifty]]-AVERAGE(Table2[1Y Return vs Nifty]))/_xlfn.STDEV.P(Table2[1Y Return vs Nifty])</f>
        <v>-1.0244977343632697</v>
      </c>
      <c r="I655">
        <v>-4.3389355151254403</v>
      </c>
      <c r="J655">
        <f>(Table2[[#This Row],[1M Return vs Nifty]]-AVERAGE(Table2[1M Return vs Nifty]))/_xlfn.STDEV.P(Table2[1M Return vs Nifty])</f>
        <v>-0.68884184133862891</v>
      </c>
      <c r="K655">
        <v>-27.350414807183601</v>
      </c>
      <c r="L655">
        <f>(Table2[[#This Row],[6M Return vs Nifty]]-AVERAGE(Table2[6M Return vs Nifty]))/_xlfn.STDEV.P(Table2[6M Return vs Nifty])</f>
        <v>-1.1898003042229919</v>
      </c>
      <c r="M655">
        <v>4.16343738117817</v>
      </c>
      <c r="N655">
        <f>(Table2[[#This Row],[1W Return vs Nifty]]-AVERAGE(Table2[1W Return vs Nifty]))/_xlfn.STDEV.P(Table2[1W Return vs Nifty])</f>
        <v>0.88061441332371349</v>
      </c>
      <c r="O655">
        <v>439.15</v>
      </c>
      <c r="P655">
        <v>457.45977033457302</v>
      </c>
      <c r="Q655">
        <v>483.71538317927298</v>
      </c>
      <c r="R655">
        <v>47.700451424291501</v>
      </c>
      <c r="S655" s="2">
        <f>(Table2[[#This Row],[Close Price]]-Table2[[#This Row],[20D EMA]])/Table2[[#This Row],[20D EMA]]</f>
        <v>7.9699419332807185E-4</v>
      </c>
      <c r="T655" s="2">
        <f>(Table2[[#This Row],[Close Price]]-Table2[[#This Row],[50D EMA]])/Table2[[#This Row],[50D EMA]]</f>
        <v>-3.9259780857752273E-2</v>
      </c>
      <c r="U655" s="2">
        <f>(Table2[[#This Row],[Close Price]]-Table2[[#This Row],[200D EMA]])/Table2[[#This Row],[200D EMA]]</f>
        <v>-9.1407849981248207E-2</v>
      </c>
      <c r="V655">
        <v>0.799787367890749</v>
      </c>
      <c r="W655">
        <v>426.05</v>
      </c>
      <c r="X655">
        <v>443.8</v>
      </c>
      <c r="Y655">
        <v>414.2</v>
      </c>
      <c r="Z655">
        <v>443.8</v>
      </c>
      <c r="AA655">
        <v>390.6</v>
      </c>
      <c r="AB655">
        <v>505.7</v>
      </c>
      <c r="AC655" s="2">
        <f>(Table2[[#This Row],[Close Price]]/Table2[[#This Row],[Day Low]])-1</f>
        <v>3.1569064663771851E-2</v>
      </c>
      <c r="AD655" s="2">
        <f>(Table2[[#This Row],[Day High]]/Table2[[#This Row],[Close Price]])-1</f>
        <v>9.7838452787257779E-3</v>
      </c>
      <c r="AE655" s="2">
        <f>(Table2[[#This Row],[Close Price]]/Table2[[#This Row],[Current Week Low]])-1</f>
        <v>6.1081603090294534E-2</v>
      </c>
      <c r="AF655" s="2">
        <f>(Table2[[#This Row],[Current Week High]]/Table2[[#This Row],[Close Price]])-1</f>
        <v>9.7838452787257779E-3</v>
      </c>
      <c r="AG655" s="2">
        <f>(Table2[[#This Row],[Close Price]]/Table2[[#This Row],[Current Month Low]])-1</f>
        <v>0.1251920122887864</v>
      </c>
      <c r="AH655" s="2">
        <f>(Table2[[#This Row],[Current Month High]]/Table2[[#This Row],[Close Price]])-1</f>
        <v>0.15062571103526734</v>
      </c>
      <c r="AI655">
        <v>60.455062571103497</v>
      </c>
      <c r="AJ655">
        <v>13.8306138306138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-0.19</v>
      </c>
      <c r="AM655" t="s">
        <v>10339</v>
      </c>
      <c r="AN655">
        <v>-10.58</v>
      </c>
      <c r="AO655" t="s">
        <v>10339</v>
      </c>
      <c r="AP655">
        <v>2.917992180143E-2</v>
      </c>
      <c r="AQ655">
        <f>(Table2[[#This Row],[Sharpe Ratio]]-AVERAGE(Table2[Sharpe Ratio]))/_xlfn.STDEV.P(Table2[Sharpe Ratio])</f>
        <v>-0.41295330176395539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674</v>
      </c>
      <c r="AT655">
        <f>_xlfn.RANK.AVG(Table2[[#This Row],[6M Return vs Nifty Z-Score]],Table2[6M Return vs Nifty Z-Score])</f>
        <v>687</v>
      </c>
      <c r="AU655">
        <f>_xlfn.RANK.AVG(Table2[[#This Row],[Sharpe Ratio Z-Score]],Table2[Sharpe Ratio Z-Score])</f>
        <v>449</v>
      </c>
      <c r="AV655">
        <f>(Table2[[#This Row],[Rank 1Y]]+Table2[[#This Row],[Rank 6M]]+Table2[[#This Row],[Rank Sharpe]])/3</f>
        <v>603.33333333333337</v>
      </c>
    </row>
    <row r="656" spans="1:48" x14ac:dyDescent="0.3">
      <c r="A656" t="s">
        <v>598</v>
      </c>
      <c r="B656" t="s">
        <v>599</v>
      </c>
      <c r="C656" t="s">
        <v>10299</v>
      </c>
      <c r="D656" t="s">
        <v>51</v>
      </c>
      <c r="E656">
        <v>31795.435021770001</v>
      </c>
      <c r="F656">
        <v>1929.75</v>
      </c>
      <c r="G656">
        <v>-6.3442034998561798</v>
      </c>
      <c r="H656">
        <f>(Table2[[#This Row],[1Y Return vs Nifty]]-AVERAGE(Table2[1Y Return vs Nifty]))/_xlfn.STDEV.P(Table2[1Y Return vs Nifty])</f>
        <v>-0.60792452684484954</v>
      </c>
      <c r="I656">
        <v>-3.9956048663964698</v>
      </c>
      <c r="J656">
        <f>(Table2[[#This Row],[1M Return vs Nifty]]-AVERAGE(Table2[1M Return vs Nifty]))/_xlfn.STDEV.P(Table2[1M Return vs Nifty])</f>
        <v>-0.6591468090381869</v>
      </c>
      <c r="K656">
        <v>-13.486081709473</v>
      </c>
      <c r="L656">
        <f>(Table2[[#This Row],[6M Return vs Nifty]]-AVERAGE(Table2[6M Return vs Nifty]))/_xlfn.STDEV.P(Table2[6M Return vs Nifty])</f>
        <v>-0.72275851412033532</v>
      </c>
      <c r="M656">
        <v>-4.6302003519002897</v>
      </c>
      <c r="N656">
        <f>(Table2[[#This Row],[1W Return vs Nifty]]-AVERAGE(Table2[1W Return vs Nifty]))/_xlfn.STDEV.P(Table2[1W Return vs Nifty])</f>
        <v>-0.9660120472730418</v>
      </c>
      <c r="O656">
        <v>1993.71</v>
      </c>
      <c r="P656">
        <v>1956.97713302078</v>
      </c>
      <c r="Q656">
        <v>1831.9340989677301</v>
      </c>
      <c r="R656">
        <v>28.113448210184298</v>
      </c>
      <c r="S656" s="2">
        <f>(Table2[[#This Row],[Close Price]]-Table2[[#This Row],[20D EMA]])/Table2[[#This Row],[20D EMA]]</f>
        <v>-3.2080894412928676E-2</v>
      </c>
      <c r="T656" s="2">
        <f>(Table2[[#This Row],[Close Price]]-Table2[[#This Row],[50D EMA]])/Table2[[#This Row],[50D EMA]]</f>
        <v>-1.3912851898658794E-2</v>
      </c>
      <c r="U656" s="2">
        <f>(Table2[[#This Row],[Close Price]]-Table2[[#This Row],[200D EMA]])/Table2[[#This Row],[200D EMA]]</f>
        <v>5.3394879808934106E-2</v>
      </c>
      <c r="V656">
        <v>1.0261146242817001</v>
      </c>
      <c r="W656">
        <v>1921</v>
      </c>
      <c r="X656">
        <v>1977.5</v>
      </c>
      <c r="Y656">
        <v>1921</v>
      </c>
      <c r="Z656">
        <v>1999.95</v>
      </c>
      <c r="AA656">
        <v>1909.45</v>
      </c>
      <c r="AB656">
        <v>2220.9499999999998</v>
      </c>
      <c r="AC656" s="2">
        <f>(Table2[[#This Row],[Close Price]]/Table2[[#This Row],[Day Low]])-1</f>
        <v>4.5549193128577858E-3</v>
      </c>
      <c r="AD656" s="2">
        <f>(Table2[[#This Row],[Day High]]/Table2[[#This Row],[Close Price]])-1</f>
        <v>2.4744137841689273E-2</v>
      </c>
      <c r="AE656" s="2">
        <f>(Table2[[#This Row],[Close Price]]/Table2[[#This Row],[Current Week Low]])-1</f>
        <v>4.5549193128577858E-3</v>
      </c>
      <c r="AF656" s="2">
        <f>(Table2[[#This Row],[Current Week High]]/Table2[[#This Row],[Close Price]])-1</f>
        <v>3.6377769141080485E-2</v>
      </c>
      <c r="AG656" s="2">
        <f>(Table2[[#This Row],[Close Price]]/Table2[[#This Row],[Current Month Low]])-1</f>
        <v>1.0631333630102935E-2</v>
      </c>
      <c r="AH656" s="2">
        <f>(Table2[[#This Row],[Current Month High]]/Table2[[#This Row],[Close Price]])-1</f>
        <v>0.15090037569633363</v>
      </c>
      <c r="AI656">
        <v>15.090037569633299</v>
      </c>
      <c r="AJ656">
        <v>30.8260736924172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-0.13</v>
      </c>
      <c r="AM656" t="s">
        <v>10339</v>
      </c>
      <c r="AN656">
        <v>-9.26</v>
      </c>
      <c r="AO656" t="s">
        <v>10339</v>
      </c>
      <c r="AP656">
        <v>-0.111460304578876</v>
      </c>
      <c r="AQ656">
        <f>(Table2[[#This Row],[Sharpe Ratio]]-AVERAGE(Table2[Sharpe Ratio]))/_xlfn.STDEV.P(Table2[Sharpe Ratio])</f>
        <v>-2.0231802200630788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-4.9790221173394924</v>
      </c>
      <c r="AS656">
        <f>_xlfn.RANK.AVG(Table2[[#This Row],[1Y Return vs Nifty Z-Score]],Table2[1Y Return vs Nifty Z-Score])</f>
        <v>528</v>
      </c>
      <c r="AT656">
        <f>_xlfn.RANK.AVG(Table2[[#This Row],[6M Return vs Nifty Z-Score]],Table2[6M Return vs Nifty Z-Score])</f>
        <v>557</v>
      </c>
      <c r="AU656">
        <f>_xlfn.RANK.AVG(Table2[[#This Row],[Sharpe Ratio Z-Score]],Table2[Sharpe Ratio Z-Score])</f>
        <v>728</v>
      </c>
      <c r="AV656">
        <f>(Table2[[#This Row],[Rank 1Y]]+Table2[[#This Row],[Rank 6M]]+Table2[[#This Row],[Rank Sharpe]])/3</f>
        <v>604.33333333333337</v>
      </c>
    </row>
    <row r="657" spans="1:48" x14ac:dyDescent="0.3">
      <c r="A657" t="s">
        <v>1219</v>
      </c>
      <c r="B657" t="s">
        <v>1220</v>
      </c>
      <c r="C657" t="s">
        <v>10295</v>
      </c>
      <c r="D657" t="s">
        <v>24</v>
      </c>
      <c r="E657">
        <v>9562.6028622520007</v>
      </c>
      <c r="F657">
        <v>84.28</v>
      </c>
      <c r="G657">
        <v>-25.627879336616399</v>
      </c>
      <c r="H657">
        <f>(Table2[[#This Row],[1Y Return vs Nifty]]-AVERAGE(Table2[1Y Return vs Nifty]))/_xlfn.STDEV.P(Table2[1Y Return vs Nifty])</f>
        <v>-0.90132972094542607</v>
      </c>
      <c r="I657">
        <v>-6.0150523864827701</v>
      </c>
      <c r="J657">
        <f>(Table2[[#This Row],[1M Return vs Nifty]]-AVERAGE(Table2[1M Return vs Nifty]))/_xlfn.STDEV.P(Table2[1M Return vs Nifty])</f>
        <v>-0.83381096896685458</v>
      </c>
      <c r="K657">
        <v>-30.126485623822099</v>
      </c>
      <c r="L657">
        <f>(Table2[[#This Row],[6M Return vs Nifty]]-AVERAGE(Table2[6M Return vs Nifty]))/_xlfn.STDEV.P(Table2[6M Return vs Nifty])</f>
        <v>-1.2833166006446843</v>
      </c>
      <c r="M657">
        <v>8.7165909211692494</v>
      </c>
      <c r="N657">
        <f>(Table2[[#This Row],[1W Return vs Nifty]]-AVERAGE(Table2[1W Return vs Nifty]))/_xlfn.STDEV.P(Table2[1W Return vs Nifty])</f>
        <v>1.8367572590176613</v>
      </c>
      <c r="O657">
        <v>82.68</v>
      </c>
      <c r="P657">
        <v>87.528834742462607</v>
      </c>
      <c r="Q657">
        <v>92.594901604162402</v>
      </c>
      <c r="R657">
        <v>61.466271371929103</v>
      </c>
      <c r="S657" s="2">
        <f>(Table2[[#This Row],[Close Price]]-Table2[[#This Row],[20D EMA]])/Table2[[#This Row],[20D EMA]]</f>
        <v>1.9351717464924943E-2</v>
      </c>
      <c r="T657" s="2">
        <f>(Table2[[#This Row],[Close Price]]-Table2[[#This Row],[50D EMA]])/Table2[[#This Row],[50D EMA]]</f>
        <v>-3.711730827928534E-2</v>
      </c>
      <c r="U657" s="2">
        <f>(Table2[[#This Row],[Close Price]]-Table2[[#This Row],[200D EMA]])/Table2[[#This Row],[200D EMA]]</f>
        <v>-8.9798697985641815E-2</v>
      </c>
      <c r="V657">
        <v>1.2087509209326699</v>
      </c>
      <c r="W657">
        <v>83.15</v>
      </c>
      <c r="X657">
        <v>85.14</v>
      </c>
      <c r="Y657">
        <v>80.75</v>
      </c>
      <c r="Z657">
        <v>85.14</v>
      </c>
      <c r="AA657">
        <v>74.599999999999994</v>
      </c>
      <c r="AB657">
        <v>85.14</v>
      </c>
      <c r="AC657" s="2">
        <f>(Table2[[#This Row],[Close Price]]/Table2[[#This Row],[Day Low]])-1</f>
        <v>1.358989777510522E-2</v>
      </c>
      <c r="AD657" s="2">
        <f>(Table2[[#This Row],[Day High]]/Table2[[#This Row],[Close Price]])-1</f>
        <v>1.0204081632652962E-2</v>
      </c>
      <c r="AE657" s="2">
        <f>(Table2[[#This Row],[Close Price]]/Table2[[#This Row],[Current Week Low]])-1</f>
        <v>4.3715170278637805E-2</v>
      </c>
      <c r="AF657" s="2">
        <f>(Table2[[#This Row],[Current Week High]]/Table2[[#This Row],[Close Price]])-1</f>
        <v>1.0204081632652962E-2</v>
      </c>
      <c r="AG657" s="2">
        <f>(Table2[[#This Row],[Close Price]]/Table2[[#This Row],[Current Month Low]])-1</f>
        <v>0.12975871313672926</v>
      </c>
      <c r="AH657" s="2">
        <f>(Table2[[#This Row],[Current Month High]]/Table2[[#This Row],[Close Price]])-1</f>
        <v>1.0204081632652962E-2</v>
      </c>
      <c r="AI657">
        <v>38.2297104888466</v>
      </c>
      <c r="AJ657">
        <v>12.975871313672901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-0.12</v>
      </c>
      <c r="AM657" t="s">
        <v>10339</v>
      </c>
      <c r="AN657">
        <v>3.3</v>
      </c>
      <c r="AO657" t="s">
        <v>10340</v>
      </c>
      <c r="AP657">
        <v>2.0319152045997001E-2</v>
      </c>
      <c r="AQ657">
        <f>(Table2[[#This Row],[Sharpe Ratio]]-AVERAGE(Table2[Sharpe Ratio]))/_xlfn.STDEV.P(Table2[Sharpe Ratio])</f>
        <v>-0.51440258369604774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636</v>
      </c>
      <c r="AT657">
        <f>_xlfn.RANK.AVG(Table2[[#This Row],[6M Return vs Nifty Z-Score]],Table2[6M Return vs Nifty Z-Score])</f>
        <v>701</v>
      </c>
      <c r="AU657">
        <f>_xlfn.RANK.AVG(Table2[[#This Row],[Sharpe Ratio Z-Score]],Table2[Sharpe Ratio Z-Score])</f>
        <v>478</v>
      </c>
      <c r="AV657">
        <f>(Table2[[#This Row],[Rank 1Y]]+Table2[[#This Row],[Rank 6M]]+Table2[[#This Row],[Rank Sharpe]])/3</f>
        <v>605</v>
      </c>
    </row>
    <row r="658" spans="1:48" x14ac:dyDescent="0.3">
      <c r="A658" t="s">
        <v>1631</v>
      </c>
      <c r="B658" t="s">
        <v>1632</v>
      </c>
      <c r="C658" t="s">
        <v>10305</v>
      </c>
      <c r="D658" t="s">
        <v>258</v>
      </c>
      <c r="E658">
        <v>5409.5354712150001</v>
      </c>
      <c r="F658">
        <v>1752.2</v>
      </c>
      <c r="G658">
        <v>-45.7166989837703</v>
      </c>
      <c r="H658">
        <f>(Table2[[#This Row],[1Y Return vs Nifty]]-AVERAGE(Table2[1Y Return vs Nifty]))/_xlfn.STDEV.P(Table2[1Y Return vs Nifty])</f>
        <v>-1.2069853478974566</v>
      </c>
      <c r="I658">
        <v>-7.7278903660048002</v>
      </c>
      <c r="J658">
        <f>(Table2[[#This Row],[1M Return vs Nifty]]-AVERAGE(Table2[1M Return vs Nifty]))/_xlfn.STDEV.P(Table2[1M Return vs Nifty])</f>
        <v>-0.98195614422466304</v>
      </c>
      <c r="K658">
        <v>-20.3172961767009</v>
      </c>
      <c r="L658">
        <f>(Table2[[#This Row],[6M Return vs Nifty]]-AVERAGE(Table2[6M Return vs Nifty]))/_xlfn.STDEV.P(Table2[6M Return vs Nifty])</f>
        <v>-0.95287868007884946</v>
      </c>
      <c r="M658">
        <v>1.0901482548503301</v>
      </c>
      <c r="N658">
        <f>(Table2[[#This Row],[1W Return vs Nifty]]-AVERAGE(Table2[1W Return vs Nifty]))/_xlfn.STDEV.P(Table2[1W Return vs Nifty])</f>
        <v>0.23523678986383698</v>
      </c>
      <c r="O658">
        <v>1807.38</v>
      </c>
      <c r="P658">
        <v>1849.3260112693799</v>
      </c>
      <c r="Q658">
        <v>1941.4310847546701</v>
      </c>
      <c r="R658">
        <v>39.251884418312997</v>
      </c>
      <c r="S658" s="2">
        <f>(Table2[[#This Row],[Close Price]]-Table2[[#This Row],[20D EMA]])/Table2[[#This Row],[20D EMA]]</f>
        <v>-3.0530380993482313E-2</v>
      </c>
      <c r="T658" s="2">
        <f>(Table2[[#This Row],[Close Price]]-Table2[[#This Row],[50D EMA]])/Table2[[#This Row],[50D EMA]]</f>
        <v>-5.2519680509285897E-2</v>
      </c>
      <c r="U658" s="2">
        <f>(Table2[[#This Row],[Close Price]]-Table2[[#This Row],[200D EMA]])/Table2[[#This Row],[200D EMA]]</f>
        <v>-9.7469895398621553E-2</v>
      </c>
      <c r="V658">
        <v>0.479661676875972</v>
      </c>
      <c r="W658">
        <v>1747</v>
      </c>
      <c r="X658">
        <v>1786.25</v>
      </c>
      <c r="Y658">
        <v>1716.95</v>
      </c>
      <c r="Z658">
        <v>1786.25</v>
      </c>
      <c r="AA658">
        <v>1672.05</v>
      </c>
      <c r="AB658">
        <v>1938.65</v>
      </c>
      <c r="AC658" s="2">
        <f>(Table2[[#This Row],[Close Price]]/Table2[[#This Row],[Day Low]])-1</f>
        <v>2.9765311963365626E-3</v>
      </c>
      <c r="AD658" s="2">
        <f>(Table2[[#This Row],[Day High]]/Table2[[#This Row],[Close Price]])-1</f>
        <v>1.9432713160598025E-2</v>
      </c>
      <c r="AE658" s="2">
        <f>(Table2[[#This Row],[Close Price]]/Table2[[#This Row],[Current Week Low]])-1</f>
        <v>2.0530592038207285E-2</v>
      </c>
      <c r="AF658" s="2">
        <f>(Table2[[#This Row],[Current Week High]]/Table2[[#This Row],[Close Price]])-1</f>
        <v>1.9432713160598025E-2</v>
      </c>
      <c r="AG658" s="2">
        <f>(Table2[[#This Row],[Close Price]]/Table2[[#This Row],[Current Month Low]])-1</f>
        <v>4.7935169402828937E-2</v>
      </c>
      <c r="AH658" s="2">
        <f>(Table2[[#This Row],[Current Month High]]/Table2[[#This Row],[Close Price]])-1</f>
        <v>0.10640908572080821</v>
      </c>
      <c r="AI658">
        <v>66.667617851843303</v>
      </c>
      <c r="AJ658">
        <v>9.5125000000000099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-0.09</v>
      </c>
      <c r="AM658" t="s">
        <v>10339</v>
      </c>
      <c r="AN658">
        <v>-6.01</v>
      </c>
      <c r="AO658" t="s">
        <v>10339</v>
      </c>
      <c r="AP658">
        <v>2.1711367772101999E-2</v>
      </c>
      <c r="AQ658">
        <f>(Table2[[#This Row],[Sharpe Ratio]]-AVERAGE(Table2[Sharpe Ratio]))/_xlfn.STDEV.P(Table2[Sharpe Ratio])</f>
        <v>-0.49846273991201112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713</v>
      </c>
      <c r="AT658">
        <f>_xlfn.RANK.AVG(Table2[[#This Row],[6M Return vs Nifty Z-Score]],Table2[6M Return vs Nifty Z-Score])</f>
        <v>631</v>
      </c>
      <c r="AU658">
        <f>_xlfn.RANK.AVG(Table2[[#This Row],[Sharpe Ratio Z-Score]],Table2[Sharpe Ratio Z-Score])</f>
        <v>471</v>
      </c>
      <c r="AV658">
        <f>(Table2[[#This Row],[Rank 1Y]]+Table2[[#This Row],[Rank 6M]]+Table2[[#This Row],[Rank Sharpe]])/3</f>
        <v>605</v>
      </c>
    </row>
    <row r="659" spans="1:48" x14ac:dyDescent="0.3">
      <c r="A659" t="s">
        <v>68</v>
      </c>
      <c r="B659" t="s">
        <v>69</v>
      </c>
      <c r="C659" t="s">
        <v>10295</v>
      </c>
      <c r="D659" t="s">
        <v>24</v>
      </c>
      <c r="E659">
        <v>358984.88996677898</v>
      </c>
      <c r="F659">
        <v>1812.95</v>
      </c>
      <c r="G659">
        <v>-24.735536761922301</v>
      </c>
      <c r="H659">
        <f>(Table2[[#This Row],[1Y Return vs Nifty]]-AVERAGE(Table2[1Y Return vs Nifty]))/_xlfn.STDEV.P(Table2[1Y Return vs Nifty])</f>
        <v>-0.88775254050801022</v>
      </c>
      <c r="I659">
        <v>1.1133053820105401</v>
      </c>
      <c r="J659">
        <f>(Table2[[#This Row],[1M Return vs Nifty]]-AVERAGE(Table2[1M Return vs Nifty]))/_xlfn.STDEV.P(Table2[1M Return vs Nifty])</f>
        <v>-0.21727173785493728</v>
      </c>
      <c r="K659">
        <v>-8.4822538077397898</v>
      </c>
      <c r="L659">
        <f>(Table2[[#This Row],[6M Return vs Nifty]]-AVERAGE(Table2[6M Return vs Nifty]))/_xlfn.STDEV.P(Table2[6M Return vs Nifty])</f>
        <v>-0.55419672870153269</v>
      </c>
      <c r="M659">
        <v>0.24701829222629201</v>
      </c>
      <c r="N659">
        <f>(Table2[[#This Row],[1W Return vs Nifty]]-AVERAGE(Table2[1W Return vs Nifty]))/_xlfn.STDEV.P(Table2[1W Return vs Nifty])</f>
        <v>5.8183089681620177E-2</v>
      </c>
      <c r="O659">
        <v>1784.75</v>
      </c>
      <c r="P659">
        <v>1777.35381155868</v>
      </c>
      <c r="Q659">
        <v>1769.7252656805699</v>
      </c>
      <c r="R659">
        <v>63.624753236187402</v>
      </c>
      <c r="S659" s="2">
        <f>(Table2[[#This Row],[Close Price]]-Table2[[#This Row],[20D EMA]])/Table2[[#This Row],[20D EMA]]</f>
        <v>1.5800532287435241E-2</v>
      </c>
      <c r="T659" s="2">
        <f>(Table2[[#This Row],[Close Price]]-Table2[[#This Row],[50D EMA]])/Table2[[#This Row],[50D EMA]]</f>
        <v>2.0027632207963893E-2</v>
      </c>
      <c r="U659" s="2">
        <f>(Table2[[#This Row],[Close Price]]-Table2[[#This Row],[200D EMA]])/Table2[[#This Row],[200D EMA]]</f>
        <v>2.4424544960546468E-2</v>
      </c>
      <c r="V659">
        <v>0.55135219989610396</v>
      </c>
      <c r="W659">
        <v>1787.35</v>
      </c>
      <c r="X659">
        <v>1817</v>
      </c>
      <c r="Y659">
        <v>1771</v>
      </c>
      <c r="Z659">
        <v>1817</v>
      </c>
      <c r="AA659">
        <v>1744.55</v>
      </c>
      <c r="AB659">
        <v>1818.25</v>
      </c>
      <c r="AC659" s="2">
        <f>(Table2[[#This Row],[Close Price]]/Table2[[#This Row],[Day Low]])-1</f>
        <v>1.4322880241698588E-2</v>
      </c>
      <c r="AD659" s="2">
        <f>(Table2[[#This Row],[Day High]]/Table2[[#This Row],[Close Price]])-1</f>
        <v>2.2339281281889001E-3</v>
      </c>
      <c r="AE659" s="2">
        <f>(Table2[[#This Row],[Close Price]]/Table2[[#This Row],[Current Week Low]])-1</f>
        <v>2.3687182382834626E-2</v>
      </c>
      <c r="AF659" s="2">
        <f>(Table2[[#This Row],[Current Week High]]/Table2[[#This Row],[Close Price]])-1</f>
        <v>2.2339281281889001E-3</v>
      </c>
      <c r="AG659" s="2">
        <f>(Table2[[#This Row],[Close Price]]/Table2[[#This Row],[Current Month Low]])-1</f>
        <v>3.9207818635178082E-2</v>
      </c>
      <c r="AH659" s="2">
        <f>(Table2[[#This Row],[Current Month High]]/Table2[[#This Row],[Close Price]])-1</f>
        <v>2.9234121183705497E-3</v>
      </c>
      <c r="AI659">
        <v>6.2632725668109996</v>
      </c>
      <c r="AJ659">
        <v>17.4304498494024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0.04</v>
      </c>
      <c r="AM659" t="s">
        <v>10340</v>
      </c>
      <c r="AN659">
        <v>0.53</v>
      </c>
      <c r="AO659" t="s">
        <v>10340</v>
      </c>
      <c r="AP659">
        <v>-6.9455865731231997E-2</v>
      </c>
      <c r="AQ659">
        <f>(Table2[[#This Row],[Sharpe Ratio]]-AVERAGE(Table2[Sharpe Ratio]))/_xlfn.STDEV.P(Table2[Sharpe Ratio])</f>
        <v>-1.5422603590723187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-3.1432982764551789</v>
      </c>
      <c r="AS659">
        <f>_xlfn.RANK.AVG(Table2[[#This Row],[1Y Return vs Nifty Z-Score]],Table2[1Y Return vs Nifty Z-Score])</f>
        <v>630</v>
      </c>
      <c r="AT659">
        <f>_xlfn.RANK.AVG(Table2[[#This Row],[6M Return vs Nifty Z-Score]],Table2[6M Return vs Nifty Z-Score])</f>
        <v>501</v>
      </c>
      <c r="AU659">
        <f>_xlfn.RANK.AVG(Table2[[#This Row],[Sharpe Ratio Z-Score]],Table2[Sharpe Ratio Z-Score])</f>
        <v>685</v>
      </c>
      <c r="AV659">
        <f>(Table2[[#This Row],[Rank 1Y]]+Table2[[#This Row],[Rank 6M]]+Table2[[#This Row],[Rank Sharpe]])/3</f>
        <v>605.33333333333337</v>
      </c>
    </row>
    <row r="660" spans="1:48" x14ac:dyDescent="0.3">
      <c r="A660" t="s">
        <v>469</v>
      </c>
      <c r="B660" t="s">
        <v>470</v>
      </c>
      <c r="C660" t="s">
        <v>10295</v>
      </c>
      <c r="D660" t="s">
        <v>54</v>
      </c>
      <c r="E660">
        <v>46168.232510474998</v>
      </c>
      <c r="F660">
        <v>625.20000000000005</v>
      </c>
      <c r="G660">
        <v>-39.524383031979198</v>
      </c>
      <c r="H660">
        <f>(Table2[[#This Row],[1Y Return vs Nifty]]-AVERAGE(Table2[1Y Return vs Nifty]))/_xlfn.STDEV.P(Table2[1Y Return vs Nifty])</f>
        <v>-1.112767954950832</v>
      </c>
      <c r="I660">
        <v>-2.3646137463255701</v>
      </c>
      <c r="J660">
        <f>(Table2[[#This Row],[1M Return vs Nifty]]-AVERAGE(Table2[1M Return vs Nifty]))/_xlfn.STDEV.P(Table2[1M Return vs Nifty])</f>
        <v>-0.51808065554580696</v>
      </c>
      <c r="K660">
        <v>-6.0113725501739204</v>
      </c>
      <c r="L660">
        <f>(Table2[[#This Row],[6M Return vs Nifty]]-AVERAGE(Table2[6M Return vs Nifty]))/_xlfn.STDEV.P(Table2[6M Return vs Nifty])</f>
        <v>-0.47096122090381348</v>
      </c>
      <c r="M660">
        <v>-1.1658626541678201</v>
      </c>
      <c r="N660">
        <f>(Table2[[#This Row],[1W Return vs Nifty]]-AVERAGE(Table2[1W Return vs Nifty]))/_xlfn.STDEV.P(Table2[1W Return vs Nifty])</f>
        <v>-0.23851588979418969</v>
      </c>
      <c r="O660">
        <v>627.91</v>
      </c>
      <c r="P660">
        <v>637.09767360686101</v>
      </c>
      <c r="Q660">
        <v>652.51674640623401</v>
      </c>
      <c r="R660">
        <v>46.864646644147903</v>
      </c>
      <c r="S660" s="2">
        <f>(Table2[[#This Row],[Close Price]]-Table2[[#This Row],[20D EMA]])/Table2[[#This Row],[20D EMA]]</f>
        <v>-4.3159051456417687E-3</v>
      </c>
      <c r="T660" s="2">
        <f>(Table2[[#This Row],[Close Price]]-Table2[[#This Row],[50D EMA]])/Table2[[#This Row],[50D EMA]]</f>
        <v>-1.8674803094953313E-2</v>
      </c>
      <c r="U660" s="2">
        <f>(Table2[[#This Row],[Close Price]]-Table2[[#This Row],[200D EMA]])/Table2[[#This Row],[200D EMA]]</f>
        <v>-4.1863671019452292E-2</v>
      </c>
      <c r="V660">
        <v>0.62281589217913802</v>
      </c>
      <c r="W660">
        <v>615.70000000000005</v>
      </c>
      <c r="X660">
        <v>627.5</v>
      </c>
      <c r="Y660">
        <v>610</v>
      </c>
      <c r="Z660">
        <v>627.5</v>
      </c>
      <c r="AA660">
        <v>600.25</v>
      </c>
      <c r="AB660">
        <v>659.85</v>
      </c>
      <c r="AC660" s="2">
        <f>(Table2[[#This Row],[Close Price]]/Table2[[#This Row],[Day Low]])-1</f>
        <v>1.5429592333928932E-2</v>
      </c>
      <c r="AD660" s="2">
        <f>(Table2[[#This Row],[Day High]]/Table2[[#This Row],[Close Price]])-1</f>
        <v>3.6788227767112769E-3</v>
      </c>
      <c r="AE660" s="2">
        <f>(Table2[[#This Row],[Close Price]]/Table2[[#This Row],[Current Week Low]])-1</f>
        <v>2.4918032786885425E-2</v>
      </c>
      <c r="AF660" s="2">
        <f>(Table2[[#This Row],[Current Week High]]/Table2[[#This Row],[Close Price]])-1</f>
        <v>3.6788227767112769E-3</v>
      </c>
      <c r="AG660" s="2">
        <f>(Table2[[#This Row],[Close Price]]/Table2[[#This Row],[Current Month Low]])-1</f>
        <v>4.1566014160766329E-2</v>
      </c>
      <c r="AH660" s="2">
        <f>(Table2[[#This Row],[Current Month High]]/Table2[[#This Row],[Close Price]])-1</f>
        <v>5.5422264875239824E-2</v>
      </c>
      <c r="AI660">
        <v>30.102367242482298</v>
      </c>
      <c r="AJ660">
        <v>12.9131298537114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-7.0000000000000007E-2</v>
      </c>
      <c r="AM660" t="s">
        <v>10339</v>
      </c>
      <c r="AN660">
        <v>-1.94</v>
      </c>
      <c r="AO660" t="s">
        <v>10339</v>
      </c>
      <c r="AP660">
        <v>-4.2273047410208001E-2</v>
      </c>
      <c r="AQ660">
        <f>(Table2[[#This Row],[Sharpe Ratio]]-AVERAGE(Table2[Sharpe Ratio]))/_xlfn.STDEV.P(Table2[Sharpe Ratio])</f>
        <v>-1.2310371272681595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698</v>
      </c>
      <c r="AT660">
        <f>_xlfn.RANK.AVG(Table2[[#This Row],[6M Return vs Nifty Z-Score]],Table2[6M Return vs Nifty Z-Score])</f>
        <v>470</v>
      </c>
      <c r="AU660">
        <f>_xlfn.RANK.AVG(Table2[[#This Row],[Sharpe Ratio Z-Score]],Table2[Sharpe Ratio Z-Score])</f>
        <v>648</v>
      </c>
      <c r="AV660">
        <f>(Table2[[#This Row],[Rank 1Y]]+Table2[[#This Row],[Rank 6M]]+Table2[[#This Row],[Rank Sharpe]])/3</f>
        <v>605.33333333333337</v>
      </c>
    </row>
    <row r="661" spans="1:48" x14ac:dyDescent="0.3">
      <c r="A661" t="s">
        <v>824</v>
      </c>
      <c r="B661" t="s">
        <v>825</v>
      </c>
      <c r="C661" t="s">
        <v>10295</v>
      </c>
      <c r="D661" t="s">
        <v>521</v>
      </c>
      <c r="E661">
        <v>19510.899559829999</v>
      </c>
      <c r="F661">
        <v>464.55</v>
      </c>
      <c r="G661">
        <v>-45.1597181151554</v>
      </c>
      <c r="H661">
        <f>(Table2[[#This Row],[1Y Return vs Nifty]]-AVERAGE(Table2[1Y Return vs Nifty]))/_xlfn.STDEV.P(Table2[1Y Return vs Nifty])</f>
        <v>-1.1985107665339421</v>
      </c>
      <c r="I661">
        <v>-0.52775946926778405</v>
      </c>
      <c r="J661">
        <f>(Table2[[#This Row],[1M Return vs Nifty]]-AVERAGE(Table2[1M Return vs Nifty]))/_xlfn.STDEV.P(Table2[1M Return vs Nifty])</f>
        <v>-0.35920917905407435</v>
      </c>
      <c r="K661">
        <v>-32.927669082002197</v>
      </c>
      <c r="L661">
        <f>(Table2[[#This Row],[6M Return vs Nifty]]-AVERAGE(Table2[6M Return vs Nifty]))/_xlfn.STDEV.P(Table2[6M Return vs Nifty])</f>
        <v>-1.3776788557559971</v>
      </c>
      <c r="M661">
        <v>10.125920878317601</v>
      </c>
      <c r="N661">
        <f>(Table2[[#This Row],[1W Return vs Nifty]]-AVERAGE(Table2[1W Return vs Nifty]))/_xlfn.STDEV.P(Table2[1W Return vs Nifty])</f>
        <v>2.1327105458800659</v>
      </c>
      <c r="O661">
        <v>442.14</v>
      </c>
      <c r="P661">
        <v>449.47203092368898</v>
      </c>
      <c r="Q661">
        <v>475.28772047887099</v>
      </c>
      <c r="R661">
        <v>65.181366087025694</v>
      </c>
      <c r="S661" s="2">
        <f>(Table2[[#This Row],[Close Price]]-Table2[[#This Row],[20D EMA]])/Table2[[#This Row],[20D EMA]]</f>
        <v>5.0685303297598107E-2</v>
      </c>
      <c r="T661" s="2">
        <f>(Table2[[#This Row],[Close Price]]-Table2[[#This Row],[50D EMA]])/Table2[[#This Row],[50D EMA]]</f>
        <v>3.3545956230747007E-2</v>
      </c>
      <c r="U661" s="2">
        <f>(Table2[[#This Row],[Close Price]]-Table2[[#This Row],[200D EMA]])/Table2[[#This Row],[200D EMA]]</f>
        <v>-2.2592042706368068E-2</v>
      </c>
      <c r="V661">
        <v>0.76188494136833895</v>
      </c>
      <c r="W661">
        <v>452.4</v>
      </c>
      <c r="X661">
        <v>472</v>
      </c>
      <c r="Y661">
        <v>407.55</v>
      </c>
      <c r="Z661">
        <v>472</v>
      </c>
      <c r="AA661">
        <v>396.75</v>
      </c>
      <c r="AB661">
        <v>479.3</v>
      </c>
      <c r="AC661" s="2">
        <f>(Table2[[#This Row],[Close Price]]/Table2[[#This Row],[Day Low]])-1</f>
        <v>2.6856763925729554E-2</v>
      </c>
      <c r="AD661" s="2">
        <f>(Table2[[#This Row],[Day High]]/Table2[[#This Row],[Close Price]])-1</f>
        <v>1.6037025078032396E-2</v>
      </c>
      <c r="AE661" s="2">
        <f>(Table2[[#This Row],[Close Price]]/Table2[[#This Row],[Current Week Low]])-1</f>
        <v>0.13986013986013979</v>
      </c>
      <c r="AF661" s="2">
        <f>(Table2[[#This Row],[Current Week High]]/Table2[[#This Row],[Close Price]])-1</f>
        <v>1.6037025078032396E-2</v>
      </c>
      <c r="AG661" s="2">
        <f>(Table2[[#This Row],[Close Price]]/Table2[[#This Row],[Current Month Low]])-1</f>
        <v>0.17088846880907371</v>
      </c>
      <c r="AH661" s="2">
        <f>(Table2[[#This Row],[Current Month High]]/Table2[[#This Row],[Close Price]])-1</f>
        <v>3.1751157033688582E-2</v>
      </c>
      <c r="AI661">
        <v>47.4593845216597</v>
      </c>
      <c r="AJ661">
        <v>52.671881162087502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0.09</v>
      </c>
      <c r="AM661" t="s">
        <v>10340</v>
      </c>
      <c r="AN661">
        <v>3.11</v>
      </c>
      <c r="AO661" t="s">
        <v>10340</v>
      </c>
      <c r="AP661">
        <v>4.7939848142721002E-2</v>
      </c>
      <c r="AQ661">
        <f>(Table2[[#This Row],[Sharpe Ratio]]-AVERAGE(Table2[Sharpe Ratio]))/_xlfn.STDEV.P(Table2[Sharpe Ratio])</f>
        <v>-0.19816597414425546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709</v>
      </c>
      <c r="AT661">
        <f>_xlfn.RANK.AVG(Table2[[#This Row],[6M Return vs Nifty Z-Score]],Table2[6M Return vs Nifty Z-Score])</f>
        <v>710</v>
      </c>
      <c r="AU661">
        <f>_xlfn.RANK.AVG(Table2[[#This Row],[Sharpe Ratio Z-Score]],Table2[Sharpe Ratio Z-Score])</f>
        <v>398</v>
      </c>
      <c r="AV661">
        <f>(Table2[[#This Row],[Rank 1Y]]+Table2[[#This Row],[Rank 6M]]+Table2[[#This Row],[Rank Sharpe]])/3</f>
        <v>605.66666666666663</v>
      </c>
    </row>
    <row r="662" spans="1:48" x14ac:dyDescent="0.3">
      <c r="A662" t="s">
        <v>736</v>
      </c>
      <c r="B662" t="s">
        <v>737</v>
      </c>
      <c r="C662" t="s">
        <v>10295</v>
      </c>
      <c r="D662" t="s">
        <v>413</v>
      </c>
      <c r="E662">
        <v>22540.21441932</v>
      </c>
      <c r="F662">
        <v>1004.65</v>
      </c>
      <c r="G662">
        <v>-33.571477324139302</v>
      </c>
      <c r="H662">
        <f>(Table2[[#This Row],[1Y Return vs Nifty]]-AVERAGE(Table2[1Y Return vs Nifty]))/_xlfn.STDEV.P(Table2[1Y Return vs Nifty])</f>
        <v>-1.0221932393490665</v>
      </c>
      <c r="I662">
        <v>8.5057510851134701</v>
      </c>
      <c r="J662">
        <f>(Table2[[#This Row],[1M Return vs Nifty]]-AVERAGE(Table2[1M Return vs Nifty]))/_xlfn.STDEV.P(Table2[1M Return vs Nifty])</f>
        <v>0.42210873908639124</v>
      </c>
      <c r="K662">
        <v>-3.38792587946832</v>
      </c>
      <c r="L662">
        <f>(Table2[[#This Row],[6M Return vs Nifty]]-AVERAGE(Table2[6M Return vs Nifty]))/_xlfn.STDEV.P(Table2[6M Return vs Nifty])</f>
        <v>-0.38258630804720278</v>
      </c>
      <c r="M662">
        <v>3.2028156612953702</v>
      </c>
      <c r="N662">
        <f>(Table2[[#This Row],[1W Return vs Nifty]]-AVERAGE(Table2[1W Return vs Nifty]))/_xlfn.STDEV.P(Table2[1W Return vs Nifty])</f>
        <v>0.67888794466481706</v>
      </c>
      <c r="O662">
        <v>972.69</v>
      </c>
      <c r="P662">
        <v>944.33990954940896</v>
      </c>
      <c r="Q662">
        <v>919.82008925476998</v>
      </c>
      <c r="R662">
        <v>57.493561677816999</v>
      </c>
      <c r="S662" s="2">
        <f>(Table2[[#This Row],[Close Price]]-Table2[[#This Row],[20D EMA]])/Table2[[#This Row],[20D EMA]]</f>
        <v>3.2857333785687032E-2</v>
      </c>
      <c r="T662" s="2">
        <f>(Table2[[#This Row],[Close Price]]-Table2[[#This Row],[50D EMA]])/Table2[[#This Row],[50D EMA]]</f>
        <v>6.3864811643265115E-2</v>
      </c>
      <c r="U662" s="2">
        <f>(Table2[[#This Row],[Close Price]]-Table2[[#This Row],[200D EMA]])/Table2[[#This Row],[200D EMA]]</f>
        <v>9.2224459691849558E-2</v>
      </c>
      <c r="V662">
        <v>1.59786254119416</v>
      </c>
      <c r="W662">
        <v>990.7</v>
      </c>
      <c r="X662">
        <v>1010.05</v>
      </c>
      <c r="Y662">
        <v>949.4</v>
      </c>
      <c r="Z662">
        <v>1010.7</v>
      </c>
      <c r="AA662">
        <v>875.1</v>
      </c>
      <c r="AB662">
        <v>1064</v>
      </c>
      <c r="AC662" s="2">
        <f>(Table2[[#This Row],[Close Price]]/Table2[[#This Row],[Day Low]])-1</f>
        <v>1.4080952861613039E-2</v>
      </c>
      <c r="AD662" s="2">
        <f>(Table2[[#This Row],[Day High]]/Table2[[#This Row],[Close Price]])-1</f>
        <v>5.3750062210720095E-3</v>
      </c>
      <c r="AE662" s="2">
        <f>(Table2[[#This Row],[Close Price]]/Table2[[#This Row],[Current Week Low]])-1</f>
        <v>5.8194649252159225E-2</v>
      </c>
      <c r="AF662" s="2">
        <f>(Table2[[#This Row],[Current Week High]]/Table2[[#This Row],[Close Price]])-1</f>
        <v>6.0219977106454881E-3</v>
      </c>
      <c r="AG662" s="2">
        <f>(Table2[[#This Row],[Close Price]]/Table2[[#This Row],[Current Month Low]])-1</f>
        <v>0.14804022397440297</v>
      </c>
      <c r="AH662" s="2">
        <f>(Table2[[#This Row],[Current Month High]]/Table2[[#This Row],[Close Price]])-1</f>
        <v>5.9075299855671171E-2</v>
      </c>
      <c r="AI662">
        <v>13.4673766983526</v>
      </c>
      <c r="AJ662">
        <v>36.390171056204103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0.19</v>
      </c>
      <c r="AM662" t="s">
        <v>10340</v>
      </c>
      <c r="AN662">
        <v>-3.18</v>
      </c>
      <c r="AO662" t="s">
        <v>10339</v>
      </c>
      <c r="AP662">
        <v>-8.0632199762209006E-2</v>
      </c>
      <c r="AQ662">
        <f>(Table2[[#This Row],[Sharpe Ratio]]-AVERAGE(Table2[Sharpe Ratio]))/_xlfn.STDEV.P(Table2[Sharpe Ratio])</f>
        <v>-1.6702211450278068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-1.9740040086728676</v>
      </c>
      <c r="AS662">
        <f>_xlfn.RANK.AVG(Table2[[#This Row],[1Y Return vs Nifty Z-Score]],Table2[1Y Return vs Nifty Z-Score])</f>
        <v>673</v>
      </c>
      <c r="AT662">
        <f>_xlfn.RANK.AVG(Table2[[#This Row],[6M Return vs Nifty Z-Score]],Table2[6M Return vs Nifty Z-Score])</f>
        <v>445</v>
      </c>
      <c r="AU662">
        <f>_xlfn.RANK.AVG(Table2[[#This Row],[Sharpe Ratio Z-Score]],Table2[Sharpe Ratio Z-Score])</f>
        <v>700</v>
      </c>
      <c r="AV662">
        <f>(Table2[[#This Row],[Rank 1Y]]+Table2[[#This Row],[Rank 6M]]+Table2[[#This Row],[Rank Sharpe]])/3</f>
        <v>606</v>
      </c>
    </row>
    <row r="663" spans="1:48" x14ac:dyDescent="0.3">
      <c r="A663" t="s">
        <v>875</v>
      </c>
      <c r="B663" t="s">
        <v>876</v>
      </c>
      <c r="C663" t="s">
        <v>10303</v>
      </c>
      <c r="D663" t="s">
        <v>127</v>
      </c>
      <c r="E663">
        <v>17411.489946900001</v>
      </c>
      <c r="F663">
        <v>2911</v>
      </c>
      <c r="G663">
        <v>-34.230516219927999</v>
      </c>
      <c r="H663">
        <f>(Table2[[#This Row],[1Y Return vs Nifty]]-AVERAGE(Table2[1Y Return vs Nifty]))/_xlfn.STDEV.P(Table2[1Y Return vs Nifty])</f>
        <v>-1.0322206551164539</v>
      </c>
      <c r="I663">
        <v>3.5478769310801099</v>
      </c>
      <c r="J663">
        <f>(Table2[[#This Row],[1M Return vs Nifty]]-AVERAGE(Table2[1M Return vs Nifty]))/_xlfn.STDEV.P(Table2[1M Return vs Nifty])</f>
        <v>-6.7030599492597766E-3</v>
      </c>
      <c r="K663">
        <v>-5.2375524343874904</v>
      </c>
      <c r="L663">
        <f>(Table2[[#This Row],[6M Return vs Nifty]]-AVERAGE(Table2[6M Return vs Nifty]))/_xlfn.STDEV.P(Table2[6M Return vs Nifty])</f>
        <v>-0.44489387748763304</v>
      </c>
      <c r="M663">
        <v>4.8188325690918701</v>
      </c>
      <c r="N663">
        <f>(Table2[[#This Row],[1W Return vs Nifty]]-AVERAGE(Table2[1W Return vs Nifty]))/_xlfn.STDEV.P(Table2[1W Return vs Nifty])</f>
        <v>1.018244610619268</v>
      </c>
      <c r="O663">
        <v>2814.85</v>
      </c>
      <c r="P663">
        <v>2770.9855495260699</v>
      </c>
      <c r="Q663">
        <v>2702.4650205753701</v>
      </c>
      <c r="R663">
        <v>62.909012848457998</v>
      </c>
      <c r="S663" s="2">
        <f>(Table2[[#This Row],[Close Price]]-Table2[[#This Row],[20D EMA]])/Table2[[#This Row],[20D EMA]]</f>
        <v>3.4158125655008295E-2</v>
      </c>
      <c r="T663" s="2">
        <f>(Table2[[#This Row],[Close Price]]-Table2[[#This Row],[50D EMA]])/Table2[[#This Row],[50D EMA]]</f>
        <v>5.052875519248997E-2</v>
      </c>
      <c r="U663" s="2">
        <f>(Table2[[#This Row],[Close Price]]-Table2[[#This Row],[200D EMA]])/Table2[[#This Row],[200D EMA]]</f>
        <v>7.716472843753279E-2</v>
      </c>
      <c r="V663">
        <v>0.93159841041649605</v>
      </c>
      <c r="W663">
        <v>2882.45</v>
      </c>
      <c r="X663">
        <v>2992.9</v>
      </c>
      <c r="Y663">
        <v>2749</v>
      </c>
      <c r="Z663">
        <v>2992.9</v>
      </c>
      <c r="AA663">
        <v>2626.25</v>
      </c>
      <c r="AB663">
        <v>2992.9</v>
      </c>
      <c r="AC663" s="2">
        <f>(Table2[[#This Row],[Close Price]]/Table2[[#This Row],[Day Low]])-1</f>
        <v>9.9047685128970109E-3</v>
      </c>
      <c r="AD663" s="2">
        <f>(Table2[[#This Row],[Day High]]/Table2[[#This Row],[Close Price]])-1</f>
        <v>2.8134661628306468E-2</v>
      </c>
      <c r="AE663" s="2">
        <f>(Table2[[#This Row],[Close Price]]/Table2[[#This Row],[Current Week Low]])-1</f>
        <v>5.8930520189159674E-2</v>
      </c>
      <c r="AF663" s="2">
        <f>(Table2[[#This Row],[Current Week High]]/Table2[[#This Row],[Close Price]])-1</f>
        <v>2.8134661628306468E-2</v>
      </c>
      <c r="AG663" s="2">
        <f>(Table2[[#This Row],[Close Price]]/Table2[[#This Row],[Current Month Low]])-1</f>
        <v>0.10842455973346032</v>
      </c>
      <c r="AH663" s="2">
        <f>(Table2[[#This Row],[Current Month High]]/Table2[[#This Row],[Close Price]])-1</f>
        <v>2.8134661628306468E-2</v>
      </c>
      <c r="AI663">
        <v>13.088285812435499</v>
      </c>
      <c r="AJ663">
        <v>30.538116591928201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-0.06</v>
      </c>
      <c r="AM663" t="s">
        <v>10339</v>
      </c>
      <c r="AN663">
        <v>4.38</v>
      </c>
      <c r="AO663" t="s">
        <v>10340</v>
      </c>
      <c r="AP663">
        <v>-6.2559651295582996E-2</v>
      </c>
      <c r="AQ663">
        <f>(Table2[[#This Row],[Sharpe Ratio]]-AVERAGE(Table2[Sharpe Ratio]))/_xlfn.STDEV.P(Table2[Sharpe Ratio])</f>
        <v>-1.4633037873684496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-1.9288767693025284</v>
      </c>
      <c r="AS663">
        <f>_xlfn.RANK.AVG(Table2[[#This Row],[1Y Return vs Nifty Z-Score]],Table2[1Y Return vs Nifty Z-Score])</f>
        <v>676</v>
      </c>
      <c r="AT663">
        <f>_xlfn.RANK.AVG(Table2[[#This Row],[6M Return vs Nifty Z-Score]],Table2[6M Return vs Nifty Z-Score])</f>
        <v>462</v>
      </c>
      <c r="AU663">
        <f>_xlfn.RANK.AVG(Table2[[#This Row],[Sharpe Ratio Z-Score]],Table2[Sharpe Ratio Z-Score])</f>
        <v>682</v>
      </c>
      <c r="AV663">
        <f>(Table2[[#This Row],[Rank 1Y]]+Table2[[#This Row],[Rank 6M]]+Table2[[#This Row],[Rank Sharpe]])/3</f>
        <v>606.66666666666663</v>
      </c>
    </row>
    <row r="664" spans="1:48" x14ac:dyDescent="0.3">
      <c r="A664" t="s">
        <v>926</v>
      </c>
      <c r="B664" t="s">
        <v>927</v>
      </c>
      <c r="C664" t="s">
        <v>10302</v>
      </c>
      <c r="D664" t="s">
        <v>130</v>
      </c>
      <c r="E664">
        <v>16144.707627649999</v>
      </c>
      <c r="F664">
        <v>54.98</v>
      </c>
      <c r="G664">
        <v>-22.498698529855801</v>
      </c>
      <c r="H664">
        <f>(Table2[[#This Row],[1Y Return vs Nifty]]-AVERAGE(Table2[1Y Return vs Nifty]))/_xlfn.STDEV.P(Table2[1Y Return vs Nifty])</f>
        <v>-0.85371857513715665</v>
      </c>
      <c r="I664">
        <v>-3.6261493541648799</v>
      </c>
      <c r="J664">
        <f>(Table2[[#This Row],[1M Return vs Nifty]]-AVERAGE(Table2[1M Return vs Nifty]))/_xlfn.STDEV.P(Table2[1M Return vs Nifty])</f>
        <v>-0.62719220955833099</v>
      </c>
      <c r="K664">
        <v>-22.474184657929499</v>
      </c>
      <c r="L664">
        <f>(Table2[[#This Row],[6M Return vs Nifty]]-AVERAGE(Table2[6M Return vs Nifty]))/_xlfn.STDEV.P(Table2[6M Return vs Nifty])</f>
        <v>-1.0255368490816663</v>
      </c>
      <c r="M664">
        <v>-2.2668582147436802</v>
      </c>
      <c r="N664">
        <f>(Table2[[#This Row],[1W Return vs Nifty]]-AVERAGE(Table2[1W Return vs Nifty]))/_xlfn.STDEV.P(Table2[1W Return vs Nifty])</f>
        <v>-0.46972026696691044</v>
      </c>
      <c r="O664">
        <v>55.68</v>
      </c>
      <c r="P664">
        <v>57.191424971237502</v>
      </c>
      <c r="Q664">
        <v>55.919797934152697</v>
      </c>
      <c r="R664">
        <v>47.737550013152898</v>
      </c>
      <c r="S664" s="2">
        <f>(Table2[[#This Row],[Close Price]]-Table2[[#This Row],[20D EMA]])/Table2[[#This Row],[20D EMA]]</f>
        <v>-1.2571839080459821E-2</v>
      </c>
      <c r="T664" s="2">
        <f>(Table2[[#This Row],[Close Price]]-Table2[[#This Row],[50D EMA]])/Table2[[#This Row],[50D EMA]]</f>
        <v>-3.8667072421253133E-2</v>
      </c>
      <c r="U664" s="2">
        <f>(Table2[[#This Row],[Close Price]]-Table2[[#This Row],[200D EMA]])/Table2[[#This Row],[200D EMA]]</f>
        <v>-1.6806175431094042E-2</v>
      </c>
      <c r="V664">
        <v>0.48492976668111998</v>
      </c>
      <c r="W664">
        <v>54.89</v>
      </c>
      <c r="X664">
        <v>55.48</v>
      </c>
      <c r="Y664">
        <v>54.89</v>
      </c>
      <c r="Z664">
        <v>55.99</v>
      </c>
      <c r="AA664">
        <v>53.2</v>
      </c>
      <c r="AB664">
        <v>59.59</v>
      </c>
      <c r="AC664" s="2">
        <f>(Table2[[#This Row],[Close Price]]/Table2[[#This Row],[Day Low]])-1</f>
        <v>1.6396429222080844E-3</v>
      </c>
      <c r="AD664" s="2">
        <f>(Table2[[#This Row],[Day High]]/Table2[[#This Row],[Close Price]])-1</f>
        <v>9.09421607857408E-3</v>
      </c>
      <c r="AE664" s="2">
        <f>(Table2[[#This Row],[Close Price]]/Table2[[#This Row],[Current Week Low]])-1</f>
        <v>1.6396429222080844E-3</v>
      </c>
      <c r="AF664" s="2">
        <f>(Table2[[#This Row],[Current Week High]]/Table2[[#This Row],[Close Price]])-1</f>
        <v>1.8370316478719673E-2</v>
      </c>
      <c r="AG664" s="2">
        <f>(Table2[[#This Row],[Close Price]]/Table2[[#This Row],[Current Month Low]])-1</f>
        <v>3.3458646616541188E-2</v>
      </c>
      <c r="AH664" s="2">
        <f>(Table2[[#This Row],[Current Month High]]/Table2[[#This Row],[Close Price]])-1</f>
        <v>8.3848672244452693E-2</v>
      </c>
      <c r="AI664">
        <v>34.0487449981811</v>
      </c>
      <c r="AJ664">
        <v>40.434227330779002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-0.04</v>
      </c>
      <c r="AM664" t="s">
        <v>10339</v>
      </c>
      <c r="AN664">
        <v>-3.56</v>
      </c>
      <c r="AO664" t="s">
        <v>10339</v>
      </c>
      <c r="AQ664">
        <f>(Table2[[#This Row],[Sharpe Ratio]]-AVERAGE(Table2[Sharpe Ratio]))/_xlfn.STDEV.P(Table2[Sharpe Ratio])</f>
        <v>-0.74704189624239536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622</v>
      </c>
      <c r="AT664">
        <f>_xlfn.RANK.AVG(Table2[[#This Row],[6M Return vs Nifty Z-Score]],Table2[6M Return vs Nifty Z-Score])</f>
        <v>654</v>
      </c>
      <c r="AU664">
        <f>_xlfn.RANK.AVG(Table2[[#This Row],[Sharpe Ratio Z-Score]],Table2[Sharpe Ratio Z-Score])</f>
        <v>549.5</v>
      </c>
      <c r="AV664">
        <f>(Table2[[#This Row],[Rank 1Y]]+Table2[[#This Row],[Rank 6M]]+Table2[[#This Row],[Rank Sharpe]])/3</f>
        <v>608.5</v>
      </c>
    </row>
    <row r="665" spans="1:48" x14ac:dyDescent="0.3">
      <c r="A665" t="s">
        <v>568</v>
      </c>
      <c r="B665" t="s">
        <v>569</v>
      </c>
      <c r="C665" t="s">
        <v>10295</v>
      </c>
      <c r="D665" t="s">
        <v>37</v>
      </c>
      <c r="E665">
        <v>34957.983511625003</v>
      </c>
      <c r="F665">
        <v>601.6</v>
      </c>
      <c r="G665">
        <v>-29.262040451092499</v>
      </c>
      <c r="H665">
        <f>(Table2[[#This Row],[1Y Return vs Nifty]]-AVERAGE(Table2[1Y Return vs Nifty]))/_xlfn.STDEV.P(Table2[1Y Return vs Nifty])</f>
        <v>-0.95662424861804907</v>
      </c>
      <c r="I665">
        <v>1.84006305474875</v>
      </c>
      <c r="J665">
        <f>(Table2[[#This Row],[1M Return vs Nifty]]-AVERAGE(Table2[1M Return vs Nifty]))/_xlfn.STDEV.P(Table2[1M Return vs Nifty])</f>
        <v>-0.15441369518834286</v>
      </c>
      <c r="K665">
        <v>-5.7669092273169102</v>
      </c>
      <c r="L665">
        <f>(Table2[[#This Row],[6M Return vs Nifty]]-AVERAGE(Table2[6M Return vs Nifty]))/_xlfn.STDEV.P(Table2[6M Return vs Nifty])</f>
        <v>-0.46272609072359333</v>
      </c>
      <c r="M665">
        <v>-0.43005407840013199</v>
      </c>
      <c r="N665">
        <f>(Table2[[#This Row],[1W Return vs Nifty]]-AVERAGE(Table2[1W Return vs Nifty]))/_xlfn.STDEV.P(Table2[1W Return vs Nifty])</f>
        <v>-8.3999223632761189E-2</v>
      </c>
      <c r="O665">
        <v>587.28</v>
      </c>
      <c r="P665">
        <v>575.95852740265502</v>
      </c>
      <c r="Q665">
        <v>566.47504485682396</v>
      </c>
      <c r="R665">
        <v>61.780729802395498</v>
      </c>
      <c r="S665" s="2">
        <f>(Table2[[#This Row],[Close Price]]-Table2[[#This Row],[20D EMA]])/Table2[[#This Row],[20D EMA]]</f>
        <v>2.438359896471879E-2</v>
      </c>
      <c r="T665" s="2">
        <f>(Table2[[#This Row],[Close Price]]-Table2[[#This Row],[50D EMA]])/Table2[[#This Row],[50D EMA]]</f>
        <v>4.4519650942539027E-2</v>
      </c>
      <c r="U665" s="2">
        <f>(Table2[[#This Row],[Close Price]]-Table2[[#This Row],[200D EMA]])/Table2[[#This Row],[200D EMA]]</f>
        <v>6.2006182729644983E-2</v>
      </c>
      <c r="V665">
        <v>0.56383244167321001</v>
      </c>
      <c r="W665">
        <v>591</v>
      </c>
      <c r="X665">
        <v>605.29999999999995</v>
      </c>
      <c r="Y665">
        <v>580.1</v>
      </c>
      <c r="Z665">
        <v>605.29999999999995</v>
      </c>
      <c r="AA665">
        <v>564.29999999999995</v>
      </c>
      <c r="AB665">
        <v>617.5</v>
      </c>
      <c r="AC665" s="2">
        <f>(Table2[[#This Row],[Close Price]]/Table2[[#This Row],[Day Low]])-1</f>
        <v>1.7935702199661563E-2</v>
      </c>
      <c r="AD665" s="2">
        <f>(Table2[[#This Row],[Day High]]/Table2[[#This Row],[Close Price]])-1</f>
        <v>6.1502659574466101E-3</v>
      </c>
      <c r="AE665" s="2">
        <f>(Table2[[#This Row],[Close Price]]/Table2[[#This Row],[Current Week Low]])-1</f>
        <v>3.7062575418031374E-2</v>
      </c>
      <c r="AF665" s="2">
        <f>(Table2[[#This Row],[Current Week High]]/Table2[[#This Row],[Close Price]])-1</f>
        <v>6.1502659574466101E-3</v>
      </c>
      <c r="AG665" s="2">
        <f>(Table2[[#This Row],[Close Price]]/Table2[[#This Row],[Current Month Low]])-1</f>
        <v>6.6099592415381991E-2</v>
      </c>
      <c r="AH665" s="2">
        <f>(Table2[[#This Row],[Current Month High]]/Table2[[#This Row],[Close Price]])-1</f>
        <v>2.6429521276595702E-2</v>
      </c>
      <c r="AI665">
        <v>12.2007978723404</v>
      </c>
      <c r="AJ665">
        <v>32.277924362356998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0.08</v>
      </c>
      <c r="AM665" t="s">
        <v>10340</v>
      </c>
      <c r="AN665">
        <v>1.75</v>
      </c>
      <c r="AO665" t="s">
        <v>10340</v>
      </c>
      <c r="AP665">
        <v>-8.6964394710235995E-2</v>
      </c>
      <c r="AQ665">
        <f>(Table2[[#This Row],[Sharpe Ratio]]-AVERAGE(Table2[Sharpe Ratio]))/_xlfn.STDEV.P(Table2[Sharpe Ratio])</f>
        <v>-1.742720109368628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-3.4004833675313746</v>
      </c>
      <c r="AS665">
        <f>_xlfn.RANK.AVG(Table2[[#This Row],[1Y Return vs Nifty Z-Score]],Table2[1Y Return vs Nifty Z-Score])</f>
        <v>652</v>
      </c>
      <c r="AT665">
        <f>_xlfn.RANK.AVG(Table2[[#This Row],[6M Return vs Nifty Z-Score]],Table2[6M Return vs Nifty Z-Score])</f>
        <v>467</v>
      </c>
      <c r="AU665">
        <f>_xlfn.RANK.AVG(Table2[[#This Row],[Sharpe Ratio Z-Score]],Table2[Sharpe Ratio Z-Score])</f>
        <v>710</v>
      </c>
      <c r="AV665">
        <f>(Table2[[#This Row],[Rank 1Y]]+Table2[[#This Row],[Rank 6M]]+Table2[[#This Row],[Rank Sharpe]])/3</f>
        <v>609.66666666666663</v>
      </c>
    </row>
    <row r="666" spans="1:48" x14ac:dyDescent="0.3">
      <c r="A666" t="s">
        <v>2253</v>
      </c>
      <c r="B666" t="s">
        <v>2254</v>
      </c>
      <c r="C666" t="s">
        <v>10303</v>
      </c>
      <c r="D666" t="s">
        <v>505</v>
      </c>
      <c r="E666">
        <v>2463.3536283899998</v>
      </c>
      <c r="F666">
        <v>661.7</v>
      </c>
      <c r="G666">
        <v>-31.783315029783299</v>
      </c>
      <c r="H666">
        <f>(Table2[[#This Row],[1Y Return vs Nifty]]-AVERAGE(Table2[1Y Return vs Nifty]))/_xlfn.STDEV.P(Table2[1Y Return vs Nifty])</f>
        <v>-0.99498597298034286</v>
      </c>
      <c r="I666">
        <v>17.523180341114099</v>
      </c>
      <c r="J666">
        <f>(Table2[[#This Row],[1M Return vs Nifty]]-AVERAGE(Table2[1M Return vs Nifty]))/_xlfn.STDEV.P(Table2[1M Return vs Nifty])</f>
        <v>1.2020357686574454</v>
      </c>
      <c r="K666">
        <v>-4.1545257493622998</v>
      </c>
      <c r="L666">
        <f>(Table2[[#This Row],[6M Return vs Nifty]]-AVERAGE(Table2[6M Return vs Nifty]))/_xlfn.STDEV.P(Table2[6M Return vs Nifty])</f>
        <v>-0.40841042616413331</v>
      </c>
      <c r="M666">
        <v>8.6310822021064393</v>
      </c>
      <c r="N666">
        <f>(Table2[[#This Row],[1W Return vs Nifty]]-AVERAGE(Table2[1W Return vs Nifty]))/_xlfn.STDEV.P(Table2[1W Return vs Nifty])</f>
        <v>1.818800792305467</v>
      </c>
      <c r="O666">
        <v>586.09</v>
      </c>
      <c r="P666">
        <v>567.45393857404895</v>
      </c>
      <c r="Q666">
        <v>592.89815344489898</v>
      </c>
      <c r="R666">
        <v>80.548098107242396</v>
      </c>
      <c r="S666" s="2">
        <f>(Table2[[#This Row],[Close Price]]-Table2[[#This Row],[20D EMA]])/Table2[[#This Row],[20D EMA]]</f>
        <v>0.12900749031718681</v>
      </c>
      <c r="T666" s="2">
        <f>(Table2[[#This Row],[Close Price]]-Table2[[#This Row],[50D EMA]])/Table2[[#This Row],[50D EMA]]</f>
        <v>0.16608583537684374</v>
      </c>
      <c r="U666" s="2">
        <f>(Table2[[#This Row],[Close Price]]-Table2[[#This Row],[200D EMA]])/Table2[[#This Row],[200D EMA]]</f>
        <v>0.1160432802081499</v>
      </c>
      <c r="V666">
        <v>1.9596716252242199</v>
      </c>
      <c r="W666">
        <v>619</v>
      </c>
      <c r="X666">
        <v>664.65</v>
      </c>
      <c r="Y666">
        <v>618</v>
      </c>
      <c r="Z666">
        <v>664.65</v>
      </c>
      <c r="AA666">
        <v>535</v>
      </c>
      <c r="AB666">
        <v>664.65</v>
      </c>
      <c r="AC666" s="2">
        <f>(Table2[[#This Row],[Close Price]]/Table2[[#This Row],[Day Low]])-1</f>
        <v>6.898222940226173E-2</v>
      </c>
      <c r="AD666" s="2">
        <f>(Table2[[#This Row],[Day High]]/Table2[[#This Row],[Close Price]])-1</f>
        <v>4.4582136920052751E-3</v>
      </c>
      <c r="AE666" s="2">
        <f>(Table2[[#This Row],[Close Price]]/Table2[[#This Row],[Current Week Low]])-1</f>
        <v>7.0711974110032383E-2</v>
      </c>
      <c r="AF666" s="2">
        <f>(Table2[[#This Row],[Current Week High]]/Table2[[#This Row],[Close Price]])-1</f>
        <v>4.4582136920052751E-3</v>
      </c>
      <c r="AG666" s="2">
        <f>(Table2[[#This Row],[Close Price]]/Table2[[#This Row],[Current Month Low]])-1</f>
        <v>0.23682242990654223</v>
      </c>
      <c r="AH666" s="2">
        <f>(Table2[[#This Row],[Current Month High]]/Table2[[#This Row],[Close Price]])-1</f>
        <v>4.4582136920052751E-3</v>
      </c>
      <c r="AI666">
        <v>19.646365422396801</v>
      </c>
      <c r="AJ666">
        <v>43.520225572063701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0.15</v>
      </c>
      <c r="AM666" t="s">
        <v>10340</v>
      </c>
      <c r="AN666">
        <v>16.739999999999998</v>
      </c>
      <c r="AO666" t="s">
        <v>10340</v>
      </c>
      <c r="AP666">
        <v>-8.9955302351944003E-2</v>
      </c>
      <c r="AQ666">
        <f>(Table2[[#This Row],[Sharpe Ratio]]-AVERAGE(Table2[Sharpe Ratio]))/_xlfn.STDEV.P(Table2[Sharpe Ratio])</f>
        <v>-1.7769637971013375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662</v>
      </c>
      <c r="AT666">
        <f>_xlfn.RANK.AVG(Table2[[#This Row],[6M Return vs Nifty Z-Score]],Table2[6M Return vs Nifty Z-Score])</f>
        <v>454</v>
      </c>
      <c r="AU666">
        <f>_xlfn.RANK.AVG(Table2[[#This Row],[Sharpe Ratio Z-Score]],Table2[Sharpe Ratio Z-Score])</f>
        <v>713</v>
      </c>
      <c r="AV666">
        <f>(Table2[[#This Row],[Rank 1Y]]+Table2[[#This Row],[Rank 6M]]+Table2[[#This Row],[Rank Sharpe]])/3</f>
        <v>609.66666666666663</v>
      </c>
    </row>
    <row r="667" spans="1:48" x14ac:dyDescent="0.3">
      <c r="A667" t="s">
        <v>1247</v>
      </c>
      <c r="B667" t="s">
        <v>1248</v>
      </c>
      <c r="C667" t="s">
        <v>6499</v>
      </c>
      <c r="D667" t="s">
        <v>80</v>
      </c>
      <c r="E667">
        <v>9165.3214407399992</v>
      </c>
      <c r="F667">
        <v>792.15</v>
      </c>
      <c r="G667">
        <v>-7.3543341170072196</v>
      </c>
      <c r="H667">
        <f>(Table2[[#This Row],[1Y Return vs Nifty]]-AVERAGE(Table2[1Y Return vs Nifty]))/_xlfn.STDEV.P(Table2[1Y Return vs Nifty])</f>
        <v>-0.62329387718557427</v>
      </c>
      <c r="I667">
        <v>-8.3729929075963394</v>
      </c>
      <c r="J667">
        <f>(Table2[[#This Row],[1M Return vs Nifty]]-AVERAGE(Table2[1M Return vs Nifty]))/_xlfn.STDEV.P(Table2[1M Return vs Nifty])</f>
        <v>-1.0377517479104272</v>
      </c>
      <c r="K667">
        <v>-29.7177299751284</v>
      </c>
      <c r="L667">
        <f>(Table2[[#This Row],[6M Return vs Nifty]]-AVERAGE(Table2[6M Return vs Nifty]))/_xlfn.STDEV.P(Table2[6M Return vs Nifty])</f>
        <v>-1.2695470259716695</v>
      </c>
      <c r="M667">
        <v>-7.7108329768313197</v>
      </c>
      <c r="N667">
        <f>(Table2[[#This Row],[1W Return vs Nifty]]-AVERAGE(Table2[1W Return vs Nifty]))/_xlfn.STDEV.P(Table2[1W Return vs Nifty])</f>
        <v>-1.6129317741542359</v>
      </c>
      <c r="O667">
        <v>820.61</v>
      </c>
      <c r="P667">
        <v>833.41774477169395</v>
      </c>
      <c r="Q667">
        <v>819.57758438533199</v>
      </c>
      <c r="R667">
        <v>23.9114189273721</v>
      </c>
      <c r="S667" s="2">
        <f>(Table2[[#This Row],[Close Price]]-Table2[[#This Row],[20D EMA]])/Table2[[#This Row],[20D EMA]]</f>
        <v>-3.468151740778206E-2</v>
      </c>
      <c r="T667" s="2">
        <f>(Table2[[#This Row],[Close Price]]-Table2[[#This Row],[50D EMA]])/Table2[[#This Row],[50D EMA]]</f>
        <v>-4.9516278037731051E-2</v>
      </c>
      <c r="U667" s="2">
        <f>(Table2[[#This Row],[Close Price]]-Table2[[#This Row],[200D EMA]])/Table2[[#This Row],[200D EMA]]</f>
        <v>-3.3465513098314165E-2</v>
      </c>
      <c r="V667">
        <v>0.34996154721820799</v>
      </c>
      <c r="W667">
        <v>778.95</v>
      </c>
      <c r="X667">
        <v>794.7</v>
      </c>
      <c r="Y667">
        <v>776.95</v>
      </c>
      <c r="Z667">
        <v>799.8</v>
      </c>
      <c r="AA667">
        <v>776.95</v>
      </c>
      <c r="AB667">
        <v>885</v>
      </c>
      <c r="AC667" s="2">
        <f>(Table2[[#This Row],[Close Price]]/Table2[[#This Row],[Day Low]])-1</f>
        <v>1.6945888696321854E-2</v>
      </c>
      <c r="AD667" s="2">
        <f>(Table2[[#This Row],[Day High]]/Table2[[#This Row],[Close Price]])-1</f>
        <v>3.2190872940731641E-3</v>
      </c>
      <c r="AE667" s="2">
        <f>(Table2[[#This Row],[Close Price]]/Table2[[#This Row],[Current Week Low]])-1</f>
        <v>1.9563678486389069E-2</v>
      </c>
      <c r="AF667" s="2">
        <f>(Table2[[#This Row],[Current Week High]]/Table2[[#This Row],[Close Price]])-1</f>
        <v>9.6572618822192702E-3</v>
      </c>
      <c r="AG667" s="2">
        <f>(Table2[[#This Row],[Close Price]]/Table2[[#This Row],[Current Month Low]])-1</f>
        <v>1.9563678486389069E-2</v>
      </c>
      <c r="AH667" s="2">
        <f>(Table2[[#This Row],[Current Month High]]/Table2[[#This Row],[Close Price]])-1</f>
        <v>0.11721264911948492</v>
      </c>
      <c r="AI667">
        <v>26.2260935428896</v>
      </c>
      <c r="AJ667">
        <v>26.148578708495801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-0.05</v>
      </c>
      <c r="AM667" t="s">
        <v>10339</v>
      </c>
      <c r="AN667">
        <v>-6.61</v>
      </c>
      <c r="AO667" t="s">
        <v>10339</v>
      </c>
      <c r="AP667">
        <v>-1.0599093589251001E-2</v>
      </c>
      <c r="AQ667">
        <f>(Table2[[#This Row],[Sharpe Ratio]]-AVERAGE(Table2[Sharpe Ratio]))/_xlfn.STDEV.P(Table2[Sharpe Ratio])</f>
        <v>-0.8683937046562471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535</v>
      </c>
      <c r="AT667">
        <f>_xlfn.RANK.AVG(Table2[[#This Row],[6M Return vs Nifty Z-Score]],Table2[6M Return vs Nifty Z-Score])</f>
        <v>699</v>
      </c>
      <c r="AU667">
        <f>_xlfn.RANK.AVG(Table2[[#This Row],[Sharpe Ratio Z-Score]],Table2[Sharpe Ratio Z-Score])</f>
        <v>597</v>
      </c>
      <c r="AV667">
        <f>(Table2[[#This Row],[Rank 1Y]]+Table2[[#This Row],[Rank 6M]]+Table2[[#This Row],[Rank Sharpe]])/3</f>
        <v>610.33333333333337</v>
      </c>
    </row>
    <row r="668" spans="1:48" x14ac:dyDescent="0.3">
      <c r="A668" t="s">
        <v>1166</v>
      </c>
      <c r="B668" t="s">
        <v>1167</v>
      </c>
      <c r="C668" t="s">
        <v>10294</v>
      </c>
      <c r="D668" t="s">
        <v>21</v>
      </c>
      <c r="E668">
        <v>10321.520370259999</v>
      </c>
      <c r="F668">
        <v>499.1</v>
      </c>
      <c r="G668">
        <v>-13.630539708150399</v>
      </c>
      <c r="H668">
        <f>(Table2[[#This Row],[1Y Return vs Nifty]]-AVERAGE(Table2[1Y Return vs Nifty]))/_xlfn.STDEV.P(Table2[1Y Return vs Nifty])</f>
        <v>-0.71878766868429445</v>
      </c>
      <c r="I668">
        <v>-4.7400294767236204</v>
      </c>
      <c r="J668">
        <f>(Table2[[#This Row],[1M Return vs Nifty]]-AVERAGE(Table2[1M Return vs Nifty]))/_xlfn.STDEV.P(Table2[1M Return vs Nifty])</f>
        <v>-0.72353288389269022</v>
      </c>
      <c r="K668">
        <v>-12.8587584668626</v>
      </c>
      <c r="L668">
        <f>(Table2[[#This Row],[6M Return vs Nifty]]-AVERAGE(Table2[6M Return vs Nifty]))/_xlfn.STDEV.P(Table2[6M Return vs Nifty])</f>
        <v>-0.7016261474830866</v>
      </c>
      <c r="M668">
        <v>3.2572392660297802</v>
      </c>
      <c r="N668">
        <f>(Table2[[#This Row],[1W Return vs Nifty]]-AVERAGE(Table2[1W Return vs Nifty]))/_xlfn.STDEV.P(Table2[1W Return vs Nifty])</f>
        <v>0.6903166697993055</v>
      </c>
      <c r="O668">
        <v>500.97</v>
      </c>
      <c r="P668">
        <v>504.99623663403901</v>
      </c>
      <c r="Q668">
        <v>482.08013144038699</v>
      </c>
      <c r="R668">
        <v>53.386175981408002</v>
      </c>
      <c r="S668" s="2">
        <f>(Table2[[#This Row],[Close Price]]-Table2[[#This Row],[20D EMA]])/Table2[[#This Row],[20D EMA]]</f>
        <v>-3.7327584486097059E-3</v>
      </c>
      <c r="T668" s="2">
        <f>(Table2[[#This Row],[Close Price]]-Table2[[#This Row],[50D EMA]])/Table2[[#This Row],[50D EMA]]</f>
        <v>-1.1675803117542584E-2</v>
      </c>
      <c r="U668" s="2">
        <f>(Table2[[#This Row],[Close Price]]-Table2[[#This Row],[200D EMA]])/Table2[[#This Row],[200D EMA]]</f>
        <v>3.5305061232787337E-2</v>
      </c>
      <c r="V668">
        <v>0.878165358892115</v>
      </c>
      <c r="W668">
        <v>495.5</v>
      </c>
      <c r="X668">
        <v>508</v>
      </c>
      <c r="Y668">
        <v>493.2</v>
      </c>
      <c r="Z668">
        <v>512.9</v>
      </c>
      <c r="AA668">
        <v>470</v>
      </c>
      <c r="AB668">
        <v>523.35</v>
      </c>
      <c r="AC668" s="2">
        <f>(Table2[[#This Row],[Close Price]]/Table2[[#This Row],[Day Low]])-1</f>
        <v>7.2653884964681836E-3</v>
      </c>
      <c r="AD668" s="2">
        <f>(Table2[[#This Row],[Day High]]/Table2[[#This Row],[Close Price]])-1</f>
        <v>1.7832097775996703E-2</v>
      </c>
      <c r="AE668" s="2">
        <f>(Table2[[#This Row],[Close Price]]/Table2[[#This Row],[Current Week Low]])-1</f>
        <v>1.1962692619627013E-2</v>
      </c>
      <c r="AF668" s="2">
        <f>(Table2[[#This Row],[Current Week High]]/Table2[[#This Row],[Close Price]])-1</f>
        <v>2.7649769585253337E-2</v>
      </c>
      <c r="AG668" s="2">
        <f>(Table2[[#This Row],[Close Price]]/Table2[[#This Row],[Current Month Low]])-1</f>
        <v>6.1914893617021294E-2</v>
      </c>
      <c r="AH668" s="2">
        <f>(Table2[[#This Row],[Current Month High]]/Table2[[#This Row],[Close Price]])-1</f>
        <v>4.8587457423362013E-2</v>
      </c>
      <c r="AI668">
        <v>15.207373271889301</v>
      </c>
      <c r="AJ668">
        <v>27.045946289932498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</v>
      </c>
      <c r="AM668">
        <v>0</v>
      </c>
      <c r="AN668">
        <v>-2.0099999999999998</v>
      </c>
      <c r="AO668" t="s">
        <v>10339</v>
      </c>
      <c r="AP668">
        <v>-7.7121804953032003E-2</v>
      </c>
      <c r="AQ668">
        <f>(Table2[[#This Row],[Sharpe Ratio]]-AVERAGE(Table2[Sharpe Ratio]))/_xlfn.STDEV.P(Table2[Sharpe Ratio])</f>
        <v>-1.630029712170544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583</v>
      </c>
      <c r="AT668">
        <f>_xlfn.RANK.AVG(Table2[[#This Row],[6M Return vs Nifty Z-Score]],Table2[6M Return vs Nifty Z-Score])</f>
        <v>551</v>
      </c>
      <c r="AU668">
        <f>_xlfn.RANK.AVG(Table2[[#This Row],[Sharpe Ratio Z-Score]],Table2[Sharpe Ratio Z-Score])</f>
        <v>698</v>
      </c>
      <c r="AV668">
        <f>(Table2[[#This Row],[Rank 1Y]]+Table2[[#This Row],[Rank 6M]]+Table2[[#This Row],[Rank Sharpe]])/3</f>
        <v>610.66666666666663</v>
      </c>
    </row>
    <row r="669" spans="1:48" x14ac:dyDescent="0.3">
      <c r="A669" t="s">
        <v>1062</v>
      </c>
      <c r="B669" t="s">
        <v>1063</v>
      </c>
      <c r="C669" t="s">
        <v>10294</v>
      </c>
      <c r="D669" t="s">
        <v>288</v>
      </c>
      <c r="E669">
        <v>12435.5201521</v>
      </c>
      <c r="F669">
        <v>919.9</v>
      </c>
      <c r="G669">
        <v>-38.840057969590198</v>
      </c>
      <c r="H669">
        <f>(Table2[[#This Row],[1Y Return vs Nifty]]-AVERAGE(Table2[1Y Return vs Nifty]))/_xlfn.STDEV.P(Table2[1Y Return vs Nifty])</f>
        <v>-1.1023558048266642</v>
      </c>
      <c r="I669">
        <v>-4.3046566582290602</v>
      </c>
      <c r="J669">
        <f>(Table2[[#This Row],[1M Return vs Nifty]]-AVERAGE(Table2[1M Return vs Nifty]))/_xlfn.STDEV.P(Table2[1M Return vs Nifty])</f>
        <v>-0.68587702661402272</v>
      </c>
      <c r="K669">
        <v>-19.527488774136199</v>
      </c>
      <c r="L669">
        <f>(Table2[[#This Row],[6M Return vs Nifty]]-AVERAGE(Table2[6M Return vs Nifty]))/_xlfn.STDEV.P(Table2[6M Return vs Nifty])</f>
        <v>-0.92627277985051049</v>
      </c>
      <c r="M669">
        <v>-1.01303190198166</v>
      </c>
      <c r="N669">
        <f>(Table2[[#This Row],[1W Return vs Nifty]]-AVERAGE(Table2[1W Return vs Nifty]))/_xlfn.STDEV.P(Table2[1W Return vs Nifty])</f>
        <v>-0.20642208293673242</v>
      </c>
      <c r="O669">
        <v>932.19</v>
      </c>
      <c r="P669">
        <v>937.97975158190798</v>
      </c>
      <c r="Q669">
        <v>946.20798628254397</v>
      </c>
      <c r="R669">
        <v>48.479497632924499</v>
      </c>
      <c r="S669" s="2">
        <f>(Table2[[#This Row],[Close Price]]-Table2[[#This Row],[20D EMA]])/Table2[[#This Row],[20D EMA]]</f>
        <v>-1.3184007552108558E-2</v>
      </c>
      <c r="T669" s="2">
        <f>(Table2[[#This Row],[Close Price]]-Table2[[#This Row],[50D EMA]])/Table2[[#This Row],[50D EMA]]</f>
        <v>-1.9275204556832275E-2</v>
      </c>
      <c r="U669" s="2">
        <f>(Table2[[#This Row],[Close Price]]-Table2[[#This Row],[200D EMA]])/Table2[[#This Row],[200D EMA]]</f>
        <v>-2.780359779661409E-2</v>
      </c>
      <c r="V669">
        <v>0.78027423361072801</v>
      </c>
      <c r="W669">
        <v>916.9</v>
      </c>
      <c r="X669">
        <v>932</v>
      </c>
      <c r="Y669">
        <v>910.05</v>
      </c>
      <c r="Z669">
        <v>943</v>
      </c>
      <c r="AA669">
        <v>869</v>
      </c>
      <c r="AB669">
        <v>1003.95</v>
      </c>
      <c r="AC669" s="2">
        <f>(Table2[[#This Row],[Close Price]]/Table2[[#This Row],[Day Low]])-1</f>
        <v>3.2718944268732564E-3</v>
      </c>
      <c r="AD669" s="2">
        <f>(Table2[[#This Row],[Day High]]/Table2[[#This Row],[Close Price]])-1</f>
        <v>1.3153603652571011E-2</v>
      </c>
      <c r="AE669" s="2">
        <f>(Table2[[#This Row],[Close Price]]/Table2[[#This Row],[Current Week Low]])-1</f>
        <v>1.0823581121916392E-2</v>
      </c>
      <c r="AF669" s="2">
        <f>(Table2[[#This Row],[Current Week High]]/Table2[[#This Row],[Close Price]])-1</f>
        <v>2.5111425154908273E-2</v>
      </c>
      <c r="AG669" s="2">
        <f>(Table2[[#This Row],[Close Price]]/Table2[[#This Row],[Current Month Low]])-1</f>
        <v>5.857307249712318E-2</v>
      </c>
      <c r="AH669" s="2">
        <f>(Table2[[#This Row],[Current Month High]]/Table2[[#This Row],[Close Price]])-1</f>
        <v>9.1368627024676741E-2</v>
      </c>
      <c r="AI669">
        <v>35.666920317425799</v>
      </c>
      <c r="AJ669">
        <v>17.6267502077872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-0.22</v>
      </c>
      <c r="AM669" t="s">
        <v>10339</v>
      </c>
      <c r="AN669">
        <v>-6.17</v>
      </c>
      <c r="AO669" t="s">
        <v>10339</v>
      </c>
      <c r="AP669">
        <v>1.8408568869829999E-3</v>
      </c>
      <c r="AQ669">
        <f>(Table2[[#This Row],[Sharpe Ratio]]-AVERAGE(Table2[Sharpe Ratio]))/_xlfn.STDEV.P(Table2[Sharpe Ratio])</f>
        <v>-0.72596544188472911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691</v>
      </c>
      <c r="AT669">
        <f>_xlfn.RANK.AVG(Table2[[#This Row],[6M Return vs Nifty Z-Score]],Table2[6M Return vs Nifty Z-Score])</f>
        <v>624</v>
      </c>
      <c r="AU669">
        <f>_xlfn.RANK.AVG(Table2[[#This Row],[Sharpe Ratio Z-Score]],Table2[Sharpe Ratio Z-Score])</f>
        <v>519</v>
      </c>
      <c r="AV669">
        <f>(Table2[[#This Row],[Rank 1Y]]+Table2[[#This Row],[Rank 6M]]+Table2[[#This Row],[Rank Sharpe]])/3</f>
        <v>611.33333333333337</v>
      </c>
    </row>
    <row r="670" spans="1:48" x14ac:dyDescent="0.3">
      <c r="A670" t="s">
        <v>2333</v>
      </c>
      <c r="B670" t="s">
        <v>2334</v>
      </c>
      <c r="C670" t="s">
        <v>10306</v>
      </c>
      <c r="D670" t="s">
        <v>221</v>
      </c>
      <c r="E670">
        <v>2249.2548026049999</v>
      </c>
      <c r="F670">
        <v>289.60000000000002</v>
      </c>
      <c r="G670">
        <v>-48.3049583175397</v>
      </c>
      <c r="H670">
        <f>(Table2[[#This Row],[1Y Return vs Nifty]]-AVERAGE(Table2[1Y Return vs Nifty]))/_xlfn.STDEV.P(Table2[1Y Return vs Nifty])</f>
        <v>-1.2463662594329838</v>
      </c>
      <c r="I670">
        <v>-3.91569814938341</v>
      </c>
      <c r="J670">
        <f>(Table2[[#This Row],[1M Return vs Nifty]]-AVERAGE(Table2[1M Return vs Nifty]))/_xlfn.STDEV.P(Table2[1M Return vs Nifty])</f>
        <v>-0.65223559225195049</v>
      </c>
      <c r="K670">
        <v>-14.1579305168899</v>
      </c>
      <c r="L670">
        <f>(Table2[[#This Row],[6M Return vs Nifty]]-AVERAGE(Table2[6M Return vs Nifty]))/_xlfn.STDEV.P(Table2[6M Return vs Nifty])</f>
        <v>-0.74539079419344889</v>
      </c>
      <c r="M670">
        <v>-1.3575180278250201</v>
      </c>
      <c r="N670">
        <f>(Table2[[#This Row],[1W Return vs Nifty]]-AVERAGE(Table2[1W Return vs Nifty]))/_xlfn.STDEV.P(Table2[1W Return vs Nifty])</f>
        <v>-0.27876270175684781</v>
      </c>
      <c r="O670">
        <v>298.73</v>
      </c>
      <c r="P670">
        <v>299.75093047126802</v>
      </c>
      <c r="Q670">
        <v>317.76069235700101</v>
      </c>
      <c r="R670">
        <v>36.330554198011399</v>
      </c>
      <c r="S670" s="2">
        <f>(Table2[[#This Row],[Close Price]]-Table2[[#This Row],[20D EMA]])/Table2[[#This Row],[20D EMA]]</f>
        <v>-3.0562715495598015E-2</v>
      </c>
      <c r="T670" s="2">
        <f>(Table2[[#This Row],[Close Price]]-Table2[[#This Row],[50D EMA]])/Table2[[#This Row],[50D EMA]]</f>
        <v>-3.3864550329530979E-2</v>
      </c>
      <c r="U670" s="2">
        <f>(Table2[[#This Row],[Close Price]]-Table2[[#This Row],[200D EMA]])/Table2[[#This Row],[200D EMA]]</f>
        <v>-8.8622328168150896E-2</v>
      </c>
      <c r="V670">
        <v>0.70864028384892397</v>
      </c>
      <c r="W670">
        <v>289</v>
      </c>
      <c r="X670">
        <v>295.89999999999998</v>
      </c>
      <c r="Y670">
        <v>288.25</v>
      </c>
      <c r="Z670">
        <v>295.89999999999998</v>
      </c>
      <c r="AA670">
        <v>281.5</v>
      </c>
      <c r="AB670">
        <v>329.5</v>
      </c>
      <c r="AC670" s="2">
        <f>(Table2[[#This Row],[Close Price]]/Table2[[#This Row],[Day Low]])-1</f>
        <v>2.0761245674740803E-3</v>
      </c>
      <c r="AD670" s="2">
        <f>(Table2[[#This Row],[Day High]]/Table2[[#This Row],[Close Price]])-1</f>
        <v>2.1754143646408597E-2</v>
      </c>
      <c r="AE670" s="2">
        <f>(Table2[[#This Row],[Close Price]]/Table2[[#This Row],[Current Week Low]])-1</f>
        <v>4.6834345186470561E-3</v>
      </c>
      <c r="AF670" s="2">
        <f>(Table2[[#This Row],[Current Week High]]/Table2[[#This Row],[Close Price]])-1</f>
        <v>2.1754143646408597E-2</v>
      </c>
      <c r="AG670" s="2">
        <f>(Table2[[#This Row],[Close Price]]/Table2[[#This Row],[Current Month Low]])-1</f>
        <v>2.8774422735346361E-2</v>
      </c>
      <c r="AH670" s="2">
        <f>(Table2[[#This Row],[Current Month High]]/Table2[[#This Row],[Close Price]])-1</f>
        <v>0.13777624309392267</v>
      </c>
      <c r="AI670">
        <v>36.084254143646397</v>
      </c>
      <c r="AJ670">
        <v>17.987370136484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-0.06</v>
      </c>
      <c r="AM670" t="s">
        <v>10339</v>
      </c>
      <c r="AN670">
        <v>-10.029999999999999</v>
      </c>
      <c r="AO670" t="s">
        <v>10339</v>
      </c>
      <c r="AQ670">
        <f>(Table2[[#This Row],[Sharpe Ratio]]-AVERAGE(Table2[Sharpe Ratio]))/_xlfn.STDEV.P(Table2[Sharpe Ratio])</f>
        <v>-0.74704189624239536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718</v>
      </c>
      <c r="AT670">
        <f>_xlfn.RANK.AVG(Table2[[#This Row],[6M Return vs Nifty Z-Score]],Table2[6M Return vs Nifty Z-Score])</f>
        <v>568</v>
      </c>
      <c r="AU670">
        <f>_xlfn.RANK.AVG(Table2[[#This Row],[Sharpe Ratio Z-Score]],Table2[Sharpe Ratio Z-Score])</f>
        <v>549.5</v>
      </c>
      <c r="AV670">
        <f>(Table2[[#This Row],[Rank 1Y]]+Table2[[#This Row],[Rank 6M]]+Table2[[#This Row],[Rank Sharpe]])/3</f>
        <v>611.83333333333337</v>
      </c>
    </row>
    <row r="671" spans="1:48" x14ac:dyDescent="0.3">
      <c r="A671" t="s">
        <v>2135</v>
      </c>
      <c r="B671" t="s">
        <v>2136</v>
      </c>
      <c r="C671" t="s">
        <v>10307</v>
      </c>
      <c r="D671" t="s">
        <v>139</v>
      </c>
      <c r="E671">
        <v>2735.7787019550001</v>
      </c>
      <c r="F671">
        <v>393.15</v>
      </c>
      <c r="G671">
        <v>-38.055429750810902</v>
      </c>
      <c r="H671">
        <f>(Table2[[#This Row],[1Y Return vs Nifty]]-AVERAGE(Table2[1Y Return vs Nifty]))/_xlfn.STDEV.P(Table2[1Y Return vs Nifty])</f>
        <v>-1.090417521027635</v>
      </c>
      <c r="I671">
        <v>-12.0646621806287</v>
      </c>
      <c r="J671">
        <f>(Table2[[#This Row],[1M Return vs Nifty]]-AVERAGE(Table2[1M Return vs Nifty]))/_xlfn.STDEV.P(Table2[1M Return vs Nifty])</f>
        <v>-1.3570481425407352</v>
      </c>
      <c r="K671">
        <v>-30.557822771107801</v>
      </c>
      <c r="L671">
        <f>(Table2[[#This Row],[6M Return vs Nifty]]-AVERAGE(Table2[6M Return vs Nifty]))/_xlfn.STDEV.P(Table2[6M Return vs Nifty])</f>
        <v>-1.2978468684899769</v>
      </c>
      <c r="M671">
        <v>-0.24925157872484599</v>
      </c>
      <c r="N671">
        <f>(Table2[[#This Row],[1W Return vs Nifty]]-AVERAGE(Table2[1W Return vs Nifty]))/_xlfn.STDEV.P(Table2[1W Return vs Nifty])</f>
        <v>-4.6031468970034461E-2</v>
      </c>
      <c r="O671">
        <v>379.48</v>
      </c>
      <c r="P671">
        <v>407.72439452291502</v>
      </c>
      <c r="Q671">
        <v>446.34893560743097</v>
      </c>
      <c r="R671">
        <v>33.832856869865601</v>
      </c>
      <c r="S671" s="2">
        <f>(Table2[[#This Row],[Close Price]]-Table2[[#This Row],[20D EMA]])/Table2[[#This Row],[20D EMA]]</f>
        <v>3.6022978813112567E-2</v>
      </c>
      <c r="T671" s="2">
        <f>(Table2[[#This Row],[Close Price]]-Table2[[#This Row],[50D EMA]])/Table2[[#This Row],[50D EMA]]</f>
        <v>-3.5745701554033282E-2</v>
      </c>
      <c r="U671" s="2">
        <f>(Table2[[#This Row],[Close Price]]-Table2[[#This Row],[200D EMA]])/Table2[[#This Row],[200D EMA]]</f>
        <v>-0.1191868768210082</v>
      </c>
      <c r="V671">
        <v>1.5750850821527</v>
      </c>
      <c r="W671">
        <v>360</v>
      </c>
      <c r="X671">
        <v>398</v>
      </c>
      <c r="Y671">
        <v>354</v>
      </c>
      <c r="Z671">
        <v>398</v>
      </c>
      <c r="AA671">
        <v>345</v>
      </c>
      <c r="AB671">
        <v>398</v>
      </c>
      <c r="AC671" s="2">
        <f>(Table2[[#This Row],[Close Price]]/Table2[[#This Row],[Day Low]])-1</f>
        <v>9.2083333333333295E-2</v>
      </c>
      <c r="AD671" s="2">
        <f>(Table2[[#This Row],[Day High]]/Table2[[#This Row],[Close Price]])-1</f>
        <v>1.2336258425537316E-2</v>
      </c>
      <c r="AE671" s="2">
        <f>(Table2[[#This Row],[Close Price]]/Table2[[#This Row],[Current Week Low]])-1</f>
        <v>0.110593220338983</v>
      </c>
      <c r="AF671" s="2">
        <f>(Table2[[#This Row],[Current Week High]]/Table2[[#This Row],[Close Price]])-1</f>
        <v>1.2336258425537316E-2</v>
      </c>
      <c r="AG671" s="2">
        <f>(Table2[[#This Row],[Close Price]]/Table2[[#This Row],[Current Month Low]])-1</f>
        <v>0.13956521739130423</v>
      </c>
      <c r="AH671" s="2">
        <f>(Table2[[#This Row],[Current Month High]]/Table2[[#This Row],[Close Price]])-1</f>
        <v>1.2336258425537316E-2</v>
      </c>
      <c r="AI671">
        <v>48.798168637924398</v>
      </c>
      <c r="AJ671">
        <v>13.9565217391304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-0.13</v>
      </c>
      <c r="AM671" t="s">
        <v>10339</v>
      </c>
      <c r="AN671">
        <v>3.73</v>
      </c>
      <c r="AO671" t="s">
        <v>10340</v>
      </c>
      <c r="AP671">
        <v>3.1854624226973001E-2</v>
      </c>
      <c r="AQ671">
        <f>(Table2[[#This Row],[Sharpe Ratio]]-AVERAGE(Table2[Sharpe Ratio]))/_xlfn.STDEV.P(Table2[Sharpe Ratio])</f>
        <v>-0.38232993066383331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687</v>
      </c>
      <c r="AT671">
        <f>_xlfn.RANK.AVG(Table2[[#This Row],[6M Return vs Nifty Z-Score]],Table2[6M Return vs Nifty Z-Score])</f>
        <v>704</v>
      </c>
      <c r="AU671">
        <f>_xlfn.RANK.AVG(Table2[[#This Row],[Sharpe Ratio Z-Score]],Table2[Sharpe Ratio Z-Score])</f>
        <v>445</v>
      </c>
      <c r="AV671">
        <f>(Table2[[#This Row],[Rank 1Y]]+Table2[[#This Row],[Rank 6M]]+Table2[[#This Row],[Rank Sharpe]])/3</f>
        <v>612</v>
      </c>
    </row>
    <row r="672" spans="1:48" x14ac:dyDescent="0.3">
      <c r="A672" t="s">
        <v>1427</v>
      </c>
      <c r="B672" t="s">
        <v>1428</v>
      </c>
      <c r="C672" t="s">
        <v>10308</v>
      </c>
      <c r="D672" t="s">
        <v>559</v>
      </c>
      <c r="E672">
        <v>7537.7519017649902</v>
      </c>
      <c r="F672">
        <v>271.85000000000002</v>
      </c>
      <c r="G672">
        <v>-20.906290111059199</v>
      </c>
      <c r="H672">
        <f>(Table2[[#This Row],[1Y Return vs Nifty]]-AVERAGE(Table2[1Y Return vs Nifty]))/_xlfn.STDEV.P(Table2[1Y Return vs Nifty])</f>
        <v>-0.82948974526262875</v>
      </c>
      <c r="I672">
        <v>7.43738346427837</v>
      </c>
      <c r="J672">
        <f>(Table2[[#This Row],[1M Return vs Nifty]]-AVERAGE(Table2[1M Return vs Nifty]))/_xlfn.STDEV.P(Table2[1M Return vs Nifty])</f>
        <v>0.32970448934377972</v>
      </c>
      <c r="K672">
        <v>-10.3032812746875</v>
      </c>
      <c r="L672">
        <f>(Table2[[#This Row],[6M Return vs Nifty]]-AVERAGE(Table2[6M Return vs Nifty]))/_xlfn.STDEV.P(Table2[6M Return vs Nifty])</f>
        <v>-0.61554089304001103</v>
      </c>
      <c r="M672">
        <v>-2.9966406805649499</v>
      </c>
      <c r="N672">
        <f>(Table2[[#This Row],[1W Return vs Nifty]]-AVERAGE(Table2[1W Return vs Nifty]))/_xlfn.STDEV.P(Table2[1W Return vs Nifty])</f>
        <v>-0.62297147571250044</v>
      </c>
      <c r="O672">
        <v>265.41000000000003</v>
      </c>
      <c r="P672">
        <v>260.77780366449099</v>
      </c>
      <c r="Q672">
        <v>260.85390273593401</v>
      </c>
      <c r="R672">
        <v>59.638982315994497</v>
      </c>
      <c r="S672" s="2">
        <f>(Table2[[#This Row],[Close Price]]-Table2[[#This Row],[20D EMA]])/Table2[[#This Row],[20D EMA]]</f>
        <v>2.4264345729249074E-2</v>
      </c>
      <c r="T672" s="2">
        <f>(Table2[[#This Row],[Close Price]]-Table2[[#This Row],[50D EMA]])/Table2[[#This Row],[50D EMA]]</f>
        <v>4.2458354123398455E-2</v>
      </c>
      <c r="U672" s="2">
        <f>(Table2[[#This Row],[Close Price]]-Table2[[#This Row],[200D EMA]])/Table2[[#This Row],[200D EMA]]</f>
        <v>4.2154237098754502E-2</v>
      </c>
      <c r="V672">
        <v>2.2322334581666801</v>
      </c>
      <c r="W672">
        <v>270.3</v>
      </c>
      <c r="X672">
        <v>276.14999999999998</v>
      </c>
      <c r="Y672">
        <v>270.3</v>
      </c>
      <c r="Z672">
        <v>282.14999999999998</v>
      </c>
      <c r="AA672">
        <v>240.05</v>
      </c>
      <c r="AB672">
        <v>287.89999999999998</v>
      </c>
      <c r="AC672" s="2">
        <f>(Table2[[#This Row],[Close Price]]/Table2[[#This Row],[Day Low]])-1</f>
        <v>5.7343692193858598E-3</v>
      </c>
      <c r="AD672" s="2">
        <f>(Table2[[#This Row],[Day High]]/Table2[[#This Row],[Close Price]])-1</f>
        <v>1.5817546441051933E-2</v>
      </c>
      <c r="AE672" s="2">
        <f>(Table2[[#This Row],[Close Price]]/Table2[[#This Row],[Current Week Low]])-1</f>
        <v>5.7343692193858598E-3</v>
      </c>
      <c r="AF672" s="2">
        <f>(Table2[[#This Row],[Current Week High]]/Table2[[#This Row],[Close Price]])-1</f>
        <v>3.788854147507803E-2</v>
      </c>
      <c r="AG672" s="2">
        <f>(Table2[[#This Row],[Close Price]]/Table2[[#This Row],[Current Month Low]])-1</f>
        <v>0.13247240158300366</v>
      </c>
      <c r="AH672" s="2">
        <f>(Table2[[#This Row],[Current Month High]]/Table2[[#This Row],[Close Price]])-1</f>
        <v>5.9039911716019633E-2</v>
      </c>
      <c r="AI672">
        <v>18.061430936177999</v>
      </c>
      <c r="AJ672">
        <v>23.568181818181799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7.0000000000000007E-2</v>
      </c>
      <c r="AM672" t="s">
        <v>10340</v>
      </c>
      <c r="AN672">
        <v>7.71</v>
      </c>
      <c r="AO672" t="s">
        <v>10340</v>
      </c>
      <c r="AP672">
        <v>-8.5062500101119001E-2</v>
      </c>
      <c r="AQ672">
        <f>(Table2[[#This Row],[Sharpe Ratio]]-AVERAGE(Table2[Sharpe Ratio]))/_xlfn.STDEV.P(Table2[Sharpe Ratio])</f>
        <v>-1.720944818086837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612</v>
      </c>
      <c r="AT672">
        <f>_xlfn.RANK.AVG(Table2[[#This Row],[6M Return vs Nifty Z-Score]],Table2[6M Return vs Nifty Z-Score])</f>
        <v>523</v>
      </c>
      <c r="AU672">
        <f>_xlfn.RANK.AVG(Table2[[#This Row],[Sharpe Ratio Z-Score]],Table2[Sharpe Ratio Z-Score])</f>
        <v>704</v>
      </c>
      <c r="AV672">
        <f>(Table2[[#This Row],[Rank 1Y]]+Table2[[#This Row],[Rank 6M]]+Table2[[#This Row],[Rank Sharpe]])/3</f>
        <v>613</v>
      </c>
    </row>
    <row r="673" spans="1:48" x14ac:dyDescent="0.3">
      <c r="A673" t="s">
        <v>2281</v>
      </c>
      <c r="B673" t="s">
        <v>2282</v>
      </c>
      <c r="C673" t="s">
        <v>10304</v>
      </c>
      <c r="D673" t="s">
        <v>397</v>
      </c>
      <c r="E673">
        <v>2388.35529</v>
      </c>
      <c r="F673">
        <v>464.85</v>
      </c>
      <c r="G673">
        <v>-34.957663925602397</v>
      </c>
      <c r="H673">
        <f>(Table2[[#This Row],[1Y Return vs Nifty]]-AVERAGE(Table2[1Y Return vs Nifty]))/_xlfn.STDEV.P(Table2[1Y Return vs Nifty])</f>
        <v>-1.0432843607879876</v>
      </c>
      <c r="I673">
        <v>-4.3882538809476497</v>
      </c>
      <c r="J673">
        <f>(Table2[[#This Row],[1M Return vs Nifty]]-AVERAGE(Table2[1M Return vs Nifty]))/_xlfn.STDEV.P(Table2[1M Return vs Nifty])</f>
        <v>-0.69310743915670081</v>
      </c>
      <c r="K673">
        <v>-18.5153864493806</v>
      </c>
      <c r="L673">
        <f>(Table2[[#This Row],[6M Return vs Nifty]]-AVERAGE(Table2[6M Return vs Nifty]))/_xlfn.STDEV.P(Table2[6M Return vs Nifty])</f>
        <v>-0.89217852676314258</v>
      </c>
      <c r="M673">
        <v>-2.7832001284081902</v>
      </c>
      <c r="N673">
        <f>(Table2[[#This Row],[1W Return vs Nifty]]-AVERAGE(Table2[1W Return vs Nifty]))/_xlfn.STDEV.P(Table2[1W Return vs Nifty])</f>
        <v>-0.57814986907587218</v>
      </c>
      <c r="O673">
        <v>459.49</v>
      </c>
      <c r="P673">
        <v>471.12975307003302</v>
      </c>
      <c r="Q673">
        <v>496.19209296233998</v>
      </c>
      <c r="R673">
        <v>44.808845086824697</v>
      </c>
      <c r="S673" s="2">
        <f>(Table2[[#This Row],[Close Price]]-Table2[[#This Row],[20D EMA]])/Table2[[#This Row],[20D EMA]]</f>
        <v>1.1665106966419321E-2</v>
      </c>
      <c r="T673" s="2">
        <f>(Table2[[#This Row],[Close Price]]-Table2[[#This Row],[50D EMA]])/Table2[[#This Row],[50D EMA]]</f>
        <v>-1.3329137098882218E-2</v>
      </c>
      <c r="U673" s="2">
        <f>(Table2[[#This Row],[Close Price]]-Table2[[#This Row],[200D EMA]])/Table2[[#This Row],[200D EMA]]</f>
        <v>-6.3165240653519972E-2</v>
      </c>
      <c r="V673">
        <v>1.3689520655040699</v>
      </c>
      <c r="W673">
        <v>445.15</v>
      </c>
      <c r="X673">
        <v>467</v>
      </c>
      <c r="Y673">
        <v>433.1</v>
      </c>
      <c r="Z673">
        <v>467</v>
      </c>
      <c r="AA673">
        <v>433.1</v>
      </c>
      <c r="AB673">
        <v>486.7</v>
      </c>
      <c r="AC673" s="2">
        <f>(Table2[[#This Row],[Close Price]]/Table2[[#This Row],[Day Low]])-1</f>
        <v>4.4254745591373768E-2</v>
      </c>
      <c r="AD673" s="2">
        <f>(Table2[[#This Row],[Day High]]/Table2[[#This Row],[Close Price]])-1</f>
        <v>4.6251478971710558E-3</v>
      </c>
      <c r="AE673" s="2">
        <f>(Table2[[#This Row],[Close Price]]/Table2[[#This Row],[Current Week Low]])-1</f>
        <v>7.3308704687139237E-2</v>
      </c>
      <c r="AF673" s="2">
        <f>(Table2[[#This Row],[Current Week High]]/Table2[[#This Row],[Close Price]])-1</f>
        <v>4.6251478971710558E-3</v>
      </c>
      <c r="AG673" s="2">
        <f>(Table2[[#This Row],[Close Price]]/Table2[[#This Row],[Current Month Low]])-1</f>
        <v>7.3308704687139237E-2</v>
      </c>
      <c r="AH673" s="2">
        <f>(Table2[[#This Row],[Current Month High]]/Table2[[#This Row],[Close Price]])-1</f>
        <v>4.7004410024739096E-2</v>
      </c>
      <c r="AI673">
        <v>25.201677960632399</v>
      </c>
      <c r="AJ673">
        <v>7.3308704687139201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-7.0000000000000007E-2</v>
      </c>
      <c r="AM673" t="s">
        <v>10339</v>
      </c>
      <c r="AN673">
        <v>0.94</v>
      </c>
      <c r="AO673" t="s">
        <v>10340</v>
      </c>
      <c r="AQ673">
        <f>(Table2[[#This Row],[Sharpe Ratio]]-AVERAGE(Table2[Sharpe Ratio]))/_xlfn.STDEV.P(Table2[Sharpe Ratio])</f>
        <v>-0.74704189624239536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677</v>
      </c>
      <c r="AT673">
        <f>_xlfn.RANK.AVG(Table2[[#This Row],[6M Return vs Nifty Z-Score]],Table2[6M Return vs Nifty Z-Score])</f>
        <v>613</v>
      </c>
      <c r="AU673">
        <f>_xlfn.RANK.AVG(Table2[[#This Row],[Sharpe Ratio Z-Score]],Table2[Sharpe Ratio Z-Score])</f>
        <v>549.5</v>
      </c>
      <c r="AV673">
        <f>(Table2[[#This Row],[Rank 1Y]]+Table2[[#This Row],[Rank 6M]]+Table2[[#This Row],[Rank Sharpe]])/3</f>
        <v>613.16666666666663</v>
      </c>
    </row>
    <row r="674" spans="1:48" x14ac:dyDescent="0.3">
      <c r="A674" t="s">
        <v>1265</v>
      </c>
      <c r="B674" t="s">
        <v>1266</v>
      </c>
      <c r="C674" t="s">
        <v>10295</v>
      </c>
      <c r="D674" t="s">
        <v>521</v>
      </c>
      <c r="E674">
        <v>8987.9081427479996</v>
      </c>
      <c r="F674">
        <v>92.63</v>
      </c>
      <c r="G674">
        <v>-12.940431452903599</v>
      </c>
      <c r="H674">
        <f>(Table2[[#This Row],[1Y Return vs Nifty]]-AVERAGE(Table2[1Y Return vs Nifty]))/_xlfn.STDEV.P(Table2[1Y Return vs Nifty])</f>
        <v>-0.70828752606132461</v>
      </c>
      <c r="I674">
        <v>0.41533121563091602</v>
      </c>
      <c r="J674">
        <f>(Table2[[#This Row],[1M Return vs Nifty]]-AVERAGE(Table2[1M Return vs Nifty]))/_xlfn.STDEV.P(Table2[1M Return vs Nifty])</f>
        <v>-0.27764026449899648</v>
      </c>
      <c r="K674">
        <v>-22.159934383610501</v>
      </c>
      <c r="L674">
        <f>(Table2[[#This Row],[6M Return vs Nifty]]-AVERAGE(Table2[6M Return vs Nifty]))/_xlfn.STDEV.P(Table2[6M Return vs Nifty])</f>
        <v>-1.0149508360636705</v>
      </c>
      <c r="M674">
        <v>-3.60519367276591</v>
      </c>
      <c r="N674">
        <f>(Table2[[#This Row],[1W Return vs Nifty]]-AVERAGE(Table2[1W Return vs Nifty]))/_xlfn.STDEV.P(Table2[1W Return vs Nifty])</f>
        <v>-0.75076501146919983</v>
      </c>
      <c r="O674">
        <v>95.51</v>
      </c>
      <c r="P674">
        <v>93.2069904348714</v>
      </c>
      <c r="Q674">
        <v>88.260900120386196</v>
      </c>
      <c r="R674">
        <v>42.516634106220003</v>
      </c>
      <c r="S674" s="2">
        <f>(Table2[[#This Row],[Close Price]]-Table2[[#This Row],[20D EMA]])/Table2[[#This Row],[20D EMA]]</f>
        <v>-3.0153910585279126E-2</v>
      </c>
      <c r="T674" s="2">
        <f>(Table2[[#This Row],[Close Price]]-Table2[[#This Row],[50D EMA]])/Table2[[#This Row],[50D EMA]]</f>
        <v>-6.1904201839300711E-3</v>
      </c>
      <c r="U674" s="2">
        <f>(Table2[[#This Row],[Close Price]]-Table2[[#This Row],[200D EMA]])/Table2[[#This Row],[200D EMA]]</f>
        <v>4.9502099725409886E-2</v>
      </c>
      <c r="V674">
        <v>0.70870624119562498</v>
      </c>
      <c r="W674">
        <v>92.36</v>
      </c>
      <c r="X674">
        <v>95.55</v>
      </c>
      <c r="Y674">
        <v>91.1</v>
      </c>
      <c r="Z674">
        <v>96.2</v>
      </c>
      <c r="AA674">
        <v>89.87</v>
      </c>
      <c r="AB674">
        <v>105.9</v>
      </c>
      <c r="AC674" s="2">
        <f>(Table2[[#This Row],[Close Price]]/Table2[[#This Row],[Day Low]])-1</f>
        <v>2.923343438717918E-3</v>
      </c>
      <c r="AD674" s="2">
        <f>(Table2[[#This Row],[Day High]]/Table2[[#This Row],[Close Price]])-1</f>
        <v>3.152326460110122E-2</v>
      </c>
      <c r="AE674" s="2">
        <f>(Table2[[#This Row],[Close Price]]/Table2[[#This Row],[Current Week Low]])-1</f>
        <v>1.6794731064764035E-2</v>
      </c>
      <c r="AF674" s="2">
        <f>(Table2[[#This Row],[Current Week High]]/Table2[[#This Row],[Close Price]])-1</f>
        <v>3.854042966641491E-2</v>
      </c>
      <c r="AG674" s="2">
        <f>(Table2[[#This Row],[Close Price]]/Table2[[#This Row],[Current Month Low]])-1</f>
        <v>3.071102703905626E-2</v>
      </c>
      <c r="AH674" s="2">
        <f>(Table2[[#This Row],[Current Month High]]/Table2[[#This Row],[Close Price]])-1</f>
        <v>0.14325812371801794</v>
      </c>
      <c r="AI674">
        <v>23.987908884810501</v>
      </c>
      <c r="AJ674">
        <v>34.246376811594097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0.11</v>
      </c>
      <c r="AM674" t="s">
        <v>10340</v>
      </c>
      <c r="AN674">
        <v>-10.34</v>
      </c>
      <c r="AO674" t="s">
        <v>10339</v>
      </c>
      <c r="AP674">
        <v>-2.0722707709662998E-2</v>
      </c>
      <c r="AQ674">
        <f>(Table2[[#This Row],[Sharpe Ratio]]-AVERAGE(Table2[Sharpe Ratio]))/_xlfn.STDEV.P(Table2[Sharpe Ratio])</f>
        <v>-0.98430162365432972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-3.7359452617475211</v>
      </c>
      <c r="AS674">
        <f>_xlfn.RANK.AVG(Table2[[#This Row],[1Y Return vs Nifty Z-Score]],Table2[1Y Return vs Nifty Z-Score])</f>
        <v>576</v>
      </c>
      <c r="AT674">
        <f>_xlfn.RANK.AVG(Table2[[#This Row],[6M Return vs Nifty Z-Score]],Table2[6M Return vs Nifty Z-Score])</f>
        <v>653</v>
      </c>
      <c r="AU674">
        <f>_xlfn.RANK.AVG(Table2[[#This Row],[Sharpe Ratio Z-Score]],Table2[Sharpe Ratio Z-Score])</f>
        <v>612</v>
      </c>
      <c r="AV674">
        <f>(Table2[[#This Row],[Rank 1Y]]+Table2[[#This Row],[Rank 6M]]+Table2[[#This Row],[Rank Sharpe]])/3</f>
        <v>613.66666666666663</v>
      </c>
    </row>
    <row r="675" spans="1:48" x14ac:dyDescent="0.3">
      <c r="A675" t="s">
        <v>846</v>
      </c>
      <c r="B675" t="s">
        <v>847</v>
      </c>
      <c r="C675" t="s">
        <v>10293</v>
      </c>
      <c r="D675" t="s">
        <v>173</v>
      </c>
      <c r="E675">
        <v>18446.890938320001</v>
      </c>
      <c r="F675">
        <v>332</v>
      </c>
      <c r="G675">
        <v>-6.9523893891678901</v>
      </c>
      <c r="H675">
        <f>(Table2[[#This Row],[1Y Return vs Nifty]]-AVERAGE(Table2[1Y Return vs Nifty]))/_xlfn.STDEV.P(Table2[1Y Return vs Nifty])</f>
        <v>-0.61717820339559137</v>
      </c>
      <c r="I675">
        <v>3.9001973201577802</v>
      </c>
      <c r="J675">
        <f>(Table2[[#This Row],[1M Return vs Nifty]]-AVERAGE(Table2[1M Return vs Nifty]))/_xlfn.STDEV.P(Table2[1M Return vs Nifty])</f>
        <v>2.376950453776527E-2</v>
      </c>
      <c r="K675">
        <v>-23.481354526992</v>
      </c>
      <c r="L675">
        <f>(Table2[[#This Row],[6M Return vs Nifty]]-AVERAGE(Table2[6M Return vs Nifty]))/_xlfn.STDEV.P(Table2[6M Return vs Nifty])</f>
        <v>-1.0594649446683255</v>
      </c>
      <c r="M675">
        <v>-0.48660989289149897</v>
      </c>
      <c r="N675">
        <f>(Table2[[#This Row],[1W Return vs Nifty]]-AVERAGE(Table2[1W Return vs Nifty]))/_xlfn.STDEV.P(Table2[1W Return vs Nifty])</f>
        <v>-9.5875703732402326E-2</v>
      </c>
      <c r="O675">
        <v>326.67</v>
      </c>
      <c r="P675">
        <v>321.18219100456901</v>
      </c>
      <c r="Q675">
        <v>315.578825657023</v>
      </c>
      <c r="R675">
        <v>50.971019356363001</v>
      </c>
      <c r="S675" s="2">
        <f>(Table2[[#This Row],[Close Price]]-Table2[[#This Row],[20D EMA]])/Table2[[#This Row],[20D EMA]]</f>
        <v>1.6316160039183226E-2</v>
      </c>
      <c r="T675" s="2">
        <f>(Table2[[#This Row],[Close Price]]-Table2[[#This Row],[50D EMA]])/Table2[[#This Row],[50D EMA]]</f>
        <v>3.368122298934409E-2</v>
      </c>
      <c r="U675" s="2">
        <f>(Table2[[#This Row],[Close Price]]-Table2[[#This Row],[200D EMA]])/Table2[[#This Row],[200D EMA]]</f>
        <v>5.2035095538456172E-2</v>
      </c>
      <c r="V675">
        <v>0.54286770127613904</v>
      </c>
      <c r="W675">
        <v>325.64999999999998</v>
      </c>
      <c r="X675">
        <v>335</v>
      </c>
      <c r="Y675">
        <v>319</v>
      </c>
      <c r="Z675">
        <v>335</v>
      </c>
      <c r="AA675">
        <v>315.39999999999998</v>
      </c>
      <c r="AB675">
        <v>348.05</v>
      </c>
      <c r="AC675" s="2">
        <f>(Table2[[#This Row],[Close Price]]/Table2[[#This Row],[Day Low]])-1</f>
        <v>1.9499462613235208E-2</v>
      </c>
      <c r="AD675" s="2">
        <f>(Table2[[#This Row],[Day High]]/Table2[[#This Row],[Close Price]])-1</f>
        <v>9.0361445783131433E-3</v>
      </c>
      <c r="AE675" s="2">
        <f>(Table2[[#This Row],[Close Price]]/Table2[[#This Row],[Current Week Low]])-1</f>
        <v>4.0752351097178785E-2</v>
      </c>
      <c r="AF675" s="2">
        <f>(Table2[[#This Row],[Current Week High]]/Table2[[#This Row],[Close Price]])-1</f>
        <v>9.0361445783131433E-3</v>
      </c>
      <c r="AG675" s="2">
        <f>(Table2[[#This Row],[Close Price]]/Table2[[#This Row],[Current Month Low]])-1</f>
        <v>5.2631578947368585E-2</v>
      </c>
      <c r="AH675" s="2">
        <f>(Table2[[#This Row],[Current Month High]]/Table2[[#This Row],[Close Price]])-1</f>
        <v>4.8343373493975994E-2</v>
      </c>
      <c r="AI675">
        <v>22.515060240963798</v>
      </c>
      <c r="AJ675">
        <v>30.451866404715101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0.06</v>
      </c>
      <c r="AM675" t="s">
        <v>10340</v>
      </c>
      <c r="AN675">
        <v>-3.05</v>
      </c>
      <c r="AO675" t="s">
        <v>10339</v>
      </c>
      <c r="AP675">
        <v>-4.6578429093957999E-2</v>
      </c>
      <c r="AQ675">
        <f>(Table2[[#This Row],[Sharpe Ratio]]-AVERAGE(Table2[Sharpe Ratio]))/_xlfn.STDEV.P(Table2[Sharpe Ratio])</f>
        <v>-1.2803305738101158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-3.0290799210686696</v>
      </c>
      <c r="AS675">
        <f>_xlfn.RANK.AVG(Table2[[#This Row],[1Y Return vs Nifty Z-Score]],Table2[1Y Return vs Nifty Z-Score])</f>
        <v>532</v>
      </c>
      <c r="AT675">
        <f>_xlfn.RANK.AVG(Table2[[#This Row],[6M Return vs Nifty Z-Score]],Table2[6M Return vs Nifty Z-Score])</f>
        <v>662</v>
      </c>
      <c r="AU675">
        <f>_xlfn.RANK.AVG(Table2[[#This Row],[Sharpe Ratio Z-Score]],Table2[Sharpe Ratio Z-Score])</f>
        <v>661</v>
      </c>
      <c r="AV675">
        <f>(Table2[[#This Row],[Rank 1Y]]+Table2[[#This Row],[Rank 6M]]+Table2[[#This Row],[Rank Sharpe]])/3</f>
        <v>618.33333333333337</v>
      </c>
    </row>
    <row r="676" spans="1:48" x14ac:dyDescent="0.3">
      <c r="A676" t="s">
        <v>1690</v>
      </c>
      <c r="B676" t="s">
        <v>1691</v>
      </c>
      <c r="C676" t="s">
        <v>10299</v>
      </c>
      <c r="D676" t="s">
        <v>51</v>
      </c>
      <c r="E676">
        <v>4850.4906000000001</v>
      </c>
      <c r="F676">
        <v>534</v>
      </c>
      <c r="G676">
        <v>-32.093206419794299</v>
      </c>
      <c r="H676">
        <f>(Table2[[#This Row],[1Y Return vs Nifty]]-AVERAGE(Table2[1Y Return vs Nifty]))/_xlfn.STDEV.P(Table2[1Y Return vs Nifty])</f>
        <v>-0.99970103582447911</v>
      </c>
      <c r="I676">
        <v>2.5871612559021302</v>
      </c>
      <c r="J676">
        <f>(Table2[[#This Row],[1M Return vs Nifty]]-AVERAGE(Table2[1M Return vs Nifty]))/_xlfn.STDEV.P(Table2[1M Return vs Nifty])</f>
        <v>-8.9796378624901099E-2</v>
      </c>
      <c r="K676">
        <v>-12.2076835187792</v>
      </c>
      <c r="L676">
        <f>(Table2[[#This Row],[6M Return vs Nifty]]-AVERAGE(Table2[6M Return vs Nifty]))/_xlfn.STDEV.P(Table2[6M Return vs Nifty])</f>
        <v>-0.67969366742069703</v>
      </c>
      <c r="M676">
        <v>2.1086467926564199</v>
      </c>
      <c r="N676">
        <f>(Table2[[#This Row],[1W Return vs Nifty]]-AVERAGE(Table2[1W Return vs Nifty]))/_xlfn.STDEV.P(Table2[1W Return vs Nifty])</f>
        <v>0.44911714371523542</v>
      </c>
      <c r="O676">
        <v>515.34</v>
      </c>
      <c r="P676">
        <v>513.96256381356898</v>
      </c>
      <c r="Q676">
        <v>503.706422753894</v>
      </c>
      <c r="R676">
        <v>65.026129308678406</v>
      </c>
      <c r="S676" s="2">
        <f>(Table2[[#This Row],[Close Price]]-Table2[[#This Row],[20D EMA]])/Table2[[#This Row],[20D EMA]]</f>
        <v>3.6209104668762308E-2</v>
      </c>
      <c r="T676" s="2">
        <f>(Table2[[#This Row],[Close Price]]-Table2[[#This Row],[50D EMA]])/Table2[[#This Row],[50D EMA]]</f>
        <v>3.8986178366289058E-2</v>
      </c>
      <c r="U676" s="2">
        <f>(Table2[[#This Row],[Close Price]]-Table2[[#This Row],[200D EMA]])/Table2[[#This Row],[200D EMA]]</f>
        <v>6.0141336059371907E-2</v>
      </c>
      <c r="V676">
        <v>0.787008052127527</v>
      </c>
      <c r="W676">
        <v>525</v>
      </c>
      <c r="X676">
        <v>540.1</v>
      </c>
      <c r="Y676">
        <v>494.75</v>
      </c>
      <c r="Z676">
        <v>540.1</v>
      </c>
      <c r="AA676">
        <v>492.05</v>
      </c>
      <c r="AB676">
        <v>540.1</v>
      </c>
      <c r="AC676" s="2">
        <f>(Table2[[#This Row],[Close Price]]/Table2[[#This Row],[Day Low]])-1</f>
        <v>1.7142857142857126E-2</v>
      </c>
      <c r="AD676" s="2">
        <f>(Table2[[#This Row],[Day High]]/Table2[[#This Row],[Close Price]])-1</f>
        <v>1.1423220973782788E-2</v>
      </c>
      <c r="AE676" s="2">
        <f>(Table2[[#This Row],[Close Price]]/Table2[[#This Row],[Current Week Low]])-1</f>
        <v>7.9332996462859962E-2</v>
      </c>
      <c r="AF676" s="2">
        <f>(Table2[[#This Row],[Current Week High]]/Table2[[#This Row],[Close Price]])-1</f>
        <v>1.1423220973782788E-2</v>
      </c>
      <c r="AG676" s="2">
        <f>(Table2[[#This Row],[Close Price]]/Table2[[#This Row],[Current Month Low]])-1</f>
        <v>8.5255563458997985E-2</v>
      </c>
      <c r="AH676" s="2">
        <f>(Table2[[#This Row],[Current Month High]]/Table2[[#This Row],[Close Price]])-1</f>
        <v>1.1423220973782788E-2</v>
      </c>
      <c r="AI676">
        <v>17.0411985018726</v>
      </c>
      <c r="AJ676">
        <v>23.883540192552999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-7.0000000000000007E-2</v>
      </c>
      <c r="AM676" t="s">
        <v>10339</v>
      </c>
      <c r="AN676">
        <v>4.42</v>
      </c>
      <c r="AO676" t="s">
        <v>10340</v>
      </c>
      <c r="AP676">
        <v>-4.5356228553606999E-2</v>
      </c>
      <c r="AQ676">
        <f>(Table2[[#This Row],[Sharpe Ratio]]-AVERAGE(Table2[Sharpe Ratio]))/_xlfn.STDEV.P(Table2[Sharpe Ratio])</f>
        <v>-1.266337278575286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-2.5864112167301272</v>
      </c>
      <c r="AS676">
        <f>_xlfn.RANK.AVG(Table2[[#This Row],[1Y Return vs Nifty Z-Score]],Table2[1Y Return vs Nifty Z-Score])</f>
        <v>664</v>
      </c>
      <c r="AT676">
        <f>_xlfn.RANK.AVG(Table2[[#This Row],[6M Return vs Nifty Z-Score]],Table2[6M Return vs Nifty Z-Score])</f>
        <v>546</v>
      </c>
      <c r="AU676">
        <f>_xlfn.RANK.AVG(Table2[[#This Row],[Sharpe Ratio Z-Score]],Table2[Sharpe Ratio Z-Score])</f>
        <v>655</v>
      </c>
      <c r="AV676">
        <f>(Table2[[#This Row],[Rank 1Y]]+Table2[[#This Row],[Rank 6M]]+Table2[[#This Row],[Rank Sharpe]])/3</f>
        <v>621.66666666666663</v>
      </c>
    </row>
    <row r="677" spans="1:48" x14ac:dyDescent="0.3">
      <c r="A677" t="s">
        <v>2053</v>
      </c>
      <c r="B677" t="s">
        <v>2054</v>
      </c>
      <c r="C677" t="s">
        <v>10305</v>
      </c>
      <c r="D677" t="s">
        <v>89</v>
      </c>
      <c r="E677">
        <v>3015.615241</v>
      </c>
      <c r="F677">
        <v>696.6</v>
      </c>
      <c r="G677">
        <v>-58.067061738489599</v>
      </c>
      <c r="H677">
        <f>(Table2[[#This Row],[1Y Return vs Nifty]]-AVERAGE(Table2[1Y Return vs Nifty]))/_xlfn.STDEV.P(Table2[1Y Return vs Nifty])</f>
        <v>-1.3948987214646065</v>
      </c>
      <c r="I677">
        <v>-11.535065392404301</v>
      </c>
      <c r="J677">
        <f>(Table2[[#This Row],[1M Return vs Nifty]]-AVERAGE(Table2[1M Return vs Nifty]))/_xlfn.STDEV.P(Table2[1M Return vs Nifty])</f>
        <v>-1.3112427540886591</v>
      </c>
      <c r="K677">
        <v>-16.115246366969501</v>
      </c>
      <c r="L677">
        <f>(Table2[[#This Row],[6M Return vs Nifty]]-AVERAGE(Table2[6M Return vs Nifty]))/_xlfn.STDEV.P(Table2[6M Return vs Nifty])</f>
        <v>-0.81132604632385474</v>
      </c>
      <c r="M677">
        <v>-0.571377691765386</v>
      </c>
      <c r="N677">
        <f>(Table2[[#This Row],[1W Return vs Nifty]]-AVERAGE(Table2[1W Return vs Nifty]))/_xlfn.STDEV.P(Table2[1W Return vs Nifty])</f>
        <v>-0.11367658036144948</v>
      </c>
      <c r="O677">
        <v>721.59</v>
      </c>
      <c r="P677">
        <v>741.43569273213302</v>
      </c>
      <c r="Q677">
        <v>791.22358353437403</v>
      </c>
      <c r="R677">
        <v>43.880160825358303</v>
      </c>
      <c r="S677" s="2">
        <f>(Table2[[#This Row],[Close Price]]-Table2[[#This Row],[20D EMA]])/Table2[[#This Row],[20D EMA]]</f>
        <v>-3.4631854654305086E-2</v>
      </c>
      <c r="T677" s="2">
        <f>(Table2[[#This Row],[Close Price]]-Table2[[#This Row],[50D EMA]])/Table2[[#This Row],[50D EMA]]</f>
        <v>-6.0471451768010991E-2</v>
      </c>
      <c r="U677" s="2">
        <f>(Table2[[#This Row],[Close Price]]-Table2[[#This Row],[200D EMA]])/Table2[[#This Row],[200D EMA]]</f>
        <v>-0.11959145999123669</v>
      </c>
      <c r="V677">
        <v>0.23878134685038199</v>
      </c>
      <c r="W677">
        <v>695.05</v>
      </c>
      <c r="X677">
        <v>706.95</v>
      </c>
      <c r="Y677">
        <v>690.05</v>
      </c>
      <c r="Z677">
        <v>708</v>
      </c>
      <c r="AA677">
        <v>665</v>
      </c>
      <c r="AB677">
        <v>757.95</v>
      </c>
      <c r="AC677" s="2">
        <f>(Table2[[#This Row],[Close Price]]/Table2[[#This Row],[Day Low]])-1</f>
        <v>2.2300553916985155E-3</v>
      </c>
      <c r="AD677" s="2">
        <f>(Table2[[#This Row],[Day High]]/Table2[[#This Row],[Close Price]])-1</f>
        <v>1.4857881136950857E-2</v>
      </c>
      <c r="AE677" s="2">
        <f>(Table2[[#This Row],[Close Price]]/Table2[[#This Row],[Current Week Low]])-1</f>
        <v>9.4920657923340812E-3</v>
      </c>
      <c r="AF677" s="2">
        <f>(Table2[[#This Row],[Current Week High]]/Table2[[#This Row],[Close Price]])-1</f>
        <v>1.6365202411714019E-2</v>
      </c>
      <c r="AG677" s="2">
        <f>(Table2[[#This Row],[Close Price]]/Table2[[#This Row],[Current Month Low]])-1</f>
        <v>4.7518796992481294E-2</v>
      </c>
      <c r="AH677" s="2">
        <f>(Table2[[#This Row],[Current Month High]]/Table2[[#This Row],[Close Price]])-1</f>
        <v>8.8070628768303294E-2</v>
      </c>
      <c r="AI677">
        <v>51.019236290554097</v>
      </c>
      <c r="AJ677">
        <v>12.572721396250801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-0.03</v>
      </c>
      <c r="AM677" t="s">
        <v>10339</v>
      </c>
      <c r="AN677">
        <v>-5.26</v>
      </c>
      <c r="AO677" t="s">
        <v>10339</v>
      </c>
      <c r="AQ677">
        <f>(Table2[[#This Row],[Sharpe Ratio]]-AVERAGE(Table2[Sharpe Ratio]))/_xlfn.STDEV.P(Table2[Sharpe Ratio])</f>
        <v>-0.74704189624239536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729</v>
      </c>
      <c r="AT677">
        <f>_xlfn.RANK.AVG(Table2[[#This Row],[6M Return vs Nifty Z-Score]],Table2[6M Return vs Nifty Z-Score])</f>
        <v>592</v>
      </c>
      <c r="AU677">
        <f>_xlfn.RANK.AVG(Table2[[#This Row],[Sharpe Ratio Z-Score]],Table2[Sharpe Ratio Z-Score])</f>
        <v>549.5</v>
      </c>
      <c r="AV677">
        <f>(Table2[[#This Row],[Rank 1Y]]+Table2[[#This Row],[Rank 6M]]+Table2[[#This Row],[Rank Sharpe]])/3</f>
        <v>623.5</v>
      </c>
    </row>
    <row r="678" spans="1:48" x14ac:dyDescent="0.3">
      <c r="A678" t="s">
        <v>958</v>
      </c>
      <c r="B678" t="s">
        <v>959</v>
      </c>
      <c r="C678" t="s">
        <v>10295</v>
      </c>
      <c r="D678" t="s">
        <v>545</v>
      </c>
      <c r="E678">
        <v>15340.955660744999</v>
      </c>
      <c r="F678">
        <v>314.10000000000002</v>
      </c>
      <c r="G678">
        <v>-9.90662467407134</v>
      </c>
      <c r="H678">
        <f>(Table2[[#This Row],[1Y Return vs Nifty]]-AVERAGE(Table2[1Y Return vs Nifty]))/_xlfn.STDEV.P(Table2[1Y Return vs Nifty])</f>
        <v>-0.66212751619898957</v>
      </c>
      <c r="I678">
        <v>-4.3717307789782502</v>
      </c>
      <c r="J678">
        <f>(Table2[[#This Row],[1M Return vs Nifty]]-AVERAGE(Table2[1M Return vs Nifty]))/_xlfn.STDEV.P(Table2[1M Return vs Nifty])</f>
        <v>-0.69167833852586225</v>
      </c>
      <c r="K678">
        <v>-22.644785394179902</v>
      </c>
      <c r="L678">
        <f>(Table2[[#This Row],[6M Return vs Nifty]]-AVERAGE(Table2[6M Return vs Nifty]))/_xlfn.STDEV.P(Table2[6M Return vs Nifty])</f>
        <v>-1.0312838022664812</v>
      </c>
      <c r="M678">
        <v>-2.6922283325862</v>
      </c>
      <c r="N678">
        <f>(Table2[[#This Row],[1W Return vs Nifty]]-AVERAGE(Table2[1W Return vs Nifty]))/_xlfn.STDEV.P(Table2[1W Return vs Nifty])</f>
        <v>-0.5590461795184809</v>
      </c>
      <c r="O678">
        <v>311.76</v>
      </c>
      <c r="P678">
        <v>318.10278236421902</v>
      </c>
      <c r="Q678">
        <v>317.75774118234699</v>
      </c>
      <c r="R678">
        <v>44.949095003724899</v>
      </c>
      <c r="S678" s="2">
        <f>(Table2[[#This Row],[Close Price]]-Table2[[#This Row],[20D EMA]])/Table2[[#This Row],[20D EMA]]</f>
        <v>7.5057736720555296E-3</v>
      </c>
      <c r="T678" s="2">
        <f>(Table2[[#This Row],[Close Price]]-Table2[[#This Row],[50D EMA]])/Table2[[#This Row],[50D EMA]]</f>
        <v>-1.2583298814519405E-2</v>
      </c>
      <c r="U678" s="2">
        <f>(Table2[[#This Row],[Close Price]]-Table2[[#This Row],[200D EMA]])/Table2[[#This Row],[200D EMA]]</f>
        <v>-1.1511100150500985E-2</v>
      </c>
      <c r="V678">
        <v>0.30248460956115703</v>
      </c>
      <c r="W678">
        <v>307.8</v>
      </c>
      <c r="X678">
        <v>319</v>
      </c>
      <c r="Y678">
        <v>303.5</v>
      </c>
      <c r="Z678">
        <v>319</v>
      </c>
      <c r="AA678">
        <v>299.5</v>
      </c>
      <c r="AB678">
        <v>323.5</v>
      </c>
      <c r="AC678" s="2">
        <f>(Table2[[#This Row],[Close Price]]/Table2[[#This Row],[Day Low]])-1</f>
        <v>2.0467836257310079E-2</v>
      </c>
      <c r="AD678" s="2">
        <f>(Table2[[#This Row],[Day High]]/Table2[[#This Row],[Close Price]])-1</f>
        <v>1.5600127347978221E-2</v>
      </c>
      <c r="AE678" s="2">
        <f>(Table2[[#This Row],[Close Price]]/Table2[[#This Row],[Current Week Low]])-1</f>
        <v>3.4925864909390425E-2</v>
      </c>
      <c r="AF678" s="2">
        <f>(Table2[[#This Row],[Current Week High]]/Table2[[#This Row],[Close Price]])-1</f>
        <v>1.5600127347978221E-2</v>
      </c>
      <c r="AG678" s="2">
        <f>(Table2[[#This Row],[Close Price]]/Table2[[#This Row],[Current Month Low]])-1</f>
        <v>4.8747913188647907E-2</v>
      </c>
      <c r="AH678" s="2">
        <f>(Table2[[#This Row],[Current Month High]]/Table2[[#This Row],[Close Price]])-1</f>
        <v>2.9926774912448106E-2</v>
      </c>
      <c r="AI678">
        <v>24.801018783826699</v>
      </c>
      <c r="AJ678">
        <v>22.217898832684799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-0.02</v>
      </c>
      <c r="AM678" t="s">
        <v>10339</v>
      </c>
      <c r="AN678">
        <v>-0.79</v>
      </c>
      <c r="AO678" t="s">
        <v>10339</v>
      </c>
      <c r="AP678">
        <v>-5.3199955604081001E-2</v>
      </c>
      <c r="AQ678">
        <f>(Table2[[#This Row],[Sharpe Ratio]]-AVERAGE(Table2[Sharpe Ratio]))/_xlfn.STDEV.P(Table2[Sharpe Ratio])</f>
        <v>-1.3561421712545034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549</v>
      </c>
      <c r="AT678">
        <f>_xlfn.RANK.AVG(Table2[[#This Row],[6M Return vs Nifty Z-Score]],Table2[6M Return vs Nifty Z-Score])</f>
        <v>655</v>
      </c>
      <c r="AU678">
        <f>_xlfn.RANK.AVG(Table2[[#This Row],[Sharpe Ratio Z-Score]],Table2[Sharpe Ratio Z-Score])</f>
        <v>669</v>
      </c>
      <c r="AV678">
        <f>(Table2[[#This Row],[Rank 1Y]]+Table2[[#This Row],[Rank 6M]]+Table2[[#This Row],[Rank Sharpe]])/3</f>
        <v>624.33333333333337</v>
      </c>
    </row>
    <row r="679" spans="1:48" x14ac:dyDescent="0.3">
      <c r="A679" t="s">
        <v>1808</v>
      </c>
      <c r="B679" t="s">
        <v>1809</v>
      </c>
      <c r="C679" t="s">
        <v>10297</v>
      </c>
      <c r="D679" t="s">
        <v>268</v>
      </c>
      <c r="E679">
        <v>4090.4280194849998</v>
      </c>
      <c r="F679">
        <v>484.7</v>
      </c>
      <c r="G679">
        <v>-29.735102211933501</v>
      </c>
      <c r="H679">
        <f>(Table2[[#This Row],[1Y Return vs Nifty]]-AVERAGE(Table2[1Y Return vs Nifty]))/_xlfn.STDEV.P(Table2[1Y Return vs Nifty])</f>
        <v>-0.96382198306121591</v>
      </c>
      <c r="I679">
        <v>-1.80440325868539</v>
      </c>
      <c r="J679">
        <f>(Table2[[#This Row],[1M Return vs Nifty]]-AVERAGE(Table2[1M Return vs Nifty]))/_xlfn.STDEV.P(Table2[1M Return vs Nifty])</f>
        <v>-0.46962745573068132</v>
      </c>
      <c r="K679">
        <v>-24.961714060271301</v>
      </c>
      <c r="L679">
        <f>(Table2[[#This Row],[6M Return vs Nifty]]-AVERAGE(Table2[6M Return vs Nifty]))/_xlfn.STDEV.P(Table2[6M Return vs Nifty])</f>
        <v>-1.1093331757289648</v>
      </c>
      <c r="M679">
        <v>-2.07604895639559</v>
      </c>
      <c r="N679">
        <f>(Table2[[#This Row],[1W Return vs Nifty]]-AVERAGE(Table2[1W Return vs Nifty]))/_xlfn.STDEV.P(Table2[1W Return vs Nifty])</f>
        <v>-0.4296511356144781</v>
      </c>
      <c r="O679">
        <v>485.86</v>
      </c>
      <c r="P679">
        <v>494.89951202662797</v>
      </c>
      <c r="Q679">
        <v>505.70956323916403</v>
      </c>
      <c r="R679">
        <v>51.063572326688998</v>
      </c>
      <c r="S679" s="2">
        <f>(Table2[[#This Row],[Close Price]]-Table2[[#This Row],[20D EMA]])/Table2[[#This Row],[20D EMA]]</f>
        <v>-2.3875190384061765E-3</v>
      </c>
      <c r="T679" s="2">
        <f>(Table2[[#This Row],[Close Price]]-Table2[[#This Row],[50D EMA]])/Table2[[#This Row],[50D EMA]]</f>
        <v>-2.060925860456133E-2</v>
      </c>
      <c r="U679" s="2">
        <f>(Table2[[#This Row],[Close Price]]-Table2[[#This Row],[200D EMA]])/Table2[[#This Row],[200D EMA]]</f>
        <v>-4.1544722042814196E-2</v>
      </c>
      <c r="V679">
        <v>0.739631175499745</v>
      </c>
      <c r="W679">
        <v>482.9</v>
      </c>
      <c r="X679">
        <v>486.2</v>
      </c>
      <c r="Y679">
        <v>480.8</v>
      </c>
      <c r="Z679">
        <v>491.3</v>
      </c>
      <c r="AA679">
        <v>465.3</v>
      </c>
      <c r="AB679">
        <v>498.3</v>
      </c>
      <c r="AC679" s="2">
        <f>(Table2[[#This Row],[Close Price]]/Table2[[#This Row],[Day Low]])-1</f>
        <v>3.7274798094844019E-3</v>
      </c>
      <c r="AD679" s="2">
        <f>(Table2[[#This Row],[Day High]]/Table2[[#This Row],[Close Price]])-1</f>
        <v>3.094697751186315E-3</v>
      </c>
      <c r="AE679" s="2">
        <f>(Table2[[#This Row],[Close Price]]/Table2[[#This Row],[Current Week Low]])-1</f>
        <v>8.1114808652245074E-3</v>
      </c>
      <c r="AF679" s="2">
        <f>(Table2[[#This Row],[Current Week High]]/Table2[[#This Row],[Close Price]])-1</f>
        <v>1.361667010521983E-2</v>
      </c>
      <c r="AG679" s="2">
        <f>(Table2[[#This Row],[Close Price]]/Table2[[#This Row],[Current Month Low]])-1</f>
        <v>4.1693531055233102E-2</v>
      </c>
      <c r="AH679" s="2">
        <f>(Table2[[#This Row],[Current Month High]]/Table2[[#This Row],[Close Price]])-1</f>
        <v>2.8058592944089078E-2</v>
      </c>
      <c r="AI679">
        <v>44.212915205281597</v>
      </c>
      <c r="AJ679">
        <v>8.4340044742729301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-0.18</v>
      </c>
      <c r="AM679" t="s">
        <v>10339</v>
      </c>
      <c r="AN679">
        <v>-1.44</v>
      </c>
      <c r="AO679" t="s">
        <v>10339</v>
      </c>
      <c r="AQ679">
        <f>(Table2[[#This Row],[Sharpe Ratio]]-AVERAGE(Table2[Sharpe Ratio]))/_xlfn.STDEV.P(Table2[Sharpe Ratio])</f>
        <v>-0.74704189624239536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655</v>
      </c>
      <c r="AT679">
        <f>_xlfn.RANK.AVG(Table2[[#This Row],[6M Return vs Nifty Z-Score]],Table2[6M Return vs Nifty Z-Score])</f>
        <v>672</v>
      </c>
      <c r="AU679">
        <f>_xlfn.RANK.AVG(Table2[[#This Row],[Sharpe Ratio Z-Score]],Table2[Sharpe Ratio Z-Score])</f>
        <v>549.5</v>
      </c>
      <c r="AV679">
        <f>(Table2[[#This Row],[Rank 1Y]]+Table2[[#This Row],[Rank 6M]]+Table2[[#This Row],[Rank Sharpe]])/3</f>
        <v>625.5</v>
      </c>
    </row>
    <row r="680" spans="1:48" x14ac:dyDescent="0.3">
      <c r="A680" t="s">
        <v>2299</v>
      </c>
      <c r="B680" t="s">
        <v>2300</v>
      </c>
      <c r="C680" t="s">
        <v>6499</v>
      </c>
      <c r="D680" t="s">
        <v>80</v>
      </c>
      <c r="E680">
        <v>2324.6756740000001</v>
      </c>
      <c r="F680">
        <v>91.94</v>
      </c>
      <c r="G680">
        <v>-43.297499941097399</v>
      </c>
      <c r="H680">
        <f>(Table2[[#This Row],[1Y Return vs Nifty]]-AVERAGE(Table2[1Y Return vs Nifty]))/_xlfn.STDEV.P(Table2[1Y Return vs Nifty])</f>
        <v>-1.1701767243397903</v>
      </c>
      <c r="I680">
        <v>-5.6748315295693601</v>
      </c>
      <c r="J680">
        <f>(Table2[[#This Row],[1M Return vs Nifty]]-AVERAGE(Table2[1M Return vs Nifty]))/_xlfn.STDEV.P(Table2[1M Return vs Nifty])</f>
        <v>-0.80438490586200462</v>
      </c>
      <c r="K680">
        <v>-33.086313754864896</v>
      </c>
      <c r="L680">
        <f>(Table2[[#This Row],[6M Return vs Nifty]]-AVERAGE(Table2[6M Return vs Nifty]))/_xlfn.STDEV.P(Table2[6M Return vs Nifty])</f>
        <v>-1.3830230502067407</v>
      </c>
      <c r="M680">
        <v>-1.2531357750871099</v>
      </c>
      <c r="N680">
        <f>(Table2[[#This Row],[1W Return vs Nifty]]-AVERAGE(Table2[1W Return vs Nifty]))/_xlfn.STDEV.P(Table2[1W Return vs Nifty])</f>
        <v>-0.25684287337940065</v>
      </c>
      <c r="O680">
        <v>92.57</v>
      </c>
      <c r="P680">
        <v>94.677449152911194</v>
      </c>
      <c r="Q680">
        <v>99.104792931419595</v>
      </c>
      <c r="R680">
        <v>37.778274510211403</v>
      </c>
      <c r="S680" s="2">
        <f>(Table2[[#This Row],[Close Price]]-Table2[[#This Row],[20D EMA]])/Table2[[#This Row],[20D EMA]]</f>
        <v>-6.8056605811817597E-3</v>
      </c>
      <c r="T680" s="2">
        <f>(Table2[[#This Row],[Close Price]]-Table2[[#This Row],[50D EMA]])/Table2[[#This Row],[50D EMA]]</f>
        <v>-2.8913423179473395E-2</v>
      </c>
      <c r="U680" s="2">
        <f>(Table2[[#This Row],[Close Price]]-Table2[[#This Row],[200D EMA]])/Table2[[#This Row],[200D EMA]]</f>
        <v>-7.2295120341733896E-2</v>
      </c>
      <c r="V680">
        <v>0.40741514821143099</v>
      </c>
      <c r="W680">
        <v>89.99</v>
      </c>
      <c r="X680">
        <v>92.2</v>
      </c>
      <c r="Y680">
        <v>89.5</v>
      </c>
      <c r="Z680">
        <v>92.2</v>
      </c>
      <c r="AA680">
        <v>88.69</v>
      </c>
      <c r="AB680">
        <v>96.44</v>
      </c>
      <c r="AC680" s="2">
        <f>(Table2[[#This Row],[Close Price]]/Table2[[#This Row],[Day Low]])-1</f>
        <v>2.1669074341593486E-2</v>
      </c>
      <c r="AD680" s="2">
        <f>(Table2[[#This Row],[Day High]]/Table2[[#This Row],[Close Price]])-1</f>
        <v>2.8279312595171913E-3</v>
      </c>
      <c r="AE680" s="2">
        <f>(Table2[[#This Row],[Close Price]]/Table2[[#This Row],[Current Week Low]])-1</f>
        <v>2.7262569832402272E-2</v>
      </c>
      <c r="AF680" s="2">
        <f>(Table2[[#This Row],[Current Week High]]/Table2[[#This Row],[Close Price]])-1</f>
        <v>2.8279312595171913E-3</v>
      </c>
      <c r="AG680" s="2">
        <f>(Table2[[#This Row],[Close Price]]/Table2[[#This Row],[Current Month Low]])-1</f>
        <v>3.6644492050964095E-2</v>
      </c>
      <c r="AH680" s="2">
        <f>(Table2[[#This Row],[Current Month High]]/Table2[[#This Row],[Close Price]])-1</f>
        <v>4.8944964107026312E-2</v>
      </c>
      <c r="AI680">
        <v>69.675875571024505</v>
      </c>
      <c r="AJ680">
        <v>10.904704463208599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-0.05</v>
      </c>
      <c r="AM680" t="s">
        <v>10339</v>
      </c>
      <c r="AN680">
        <v>-3.08</v>
      </c>
      <c r="AO680" t="s">
        <v>10339</v>
      </c>
      <c r="AP680">
        <v>2.5661335250950001E-2</v>
      </c>
      <c r="AQ680">
        <f>(Table2[[#This Row],[Sharpe Ratio]]-AVERAGE(Table2[Sharpe Ratio]))/_xlfn.STDEV.P(Table2[Sharpe Ratio])</f>
        <v>-0.45323852402054821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706</v>
      </c>
      <c r="AT680">
        <f>_xlfn.RANK.AVG(Table2[[#This Row],[6M Return vs Nifty Z-Score]],Table2[6M Return vs Nifty Z-Score])</f>
        <v>711</v>
      </c>
      <c r="AU680">
        <f>_xlfn.RANK.AVG(Table2[[#This Row],[Sharpe Ratio Z-Score]],Table2[Sharpe Ratio Z-Score])</f>
        <v>460</v>
      </c>
      <c r="AV680">
        <f>(Table2[[#This Row],[Rank 1Y]]+Table2[[#This Row],[Rank 6M]]+Table2[[#This Row],[Rank Sharpe]])/3</f>
        <v>625.66666666666663</v>
      </c>
    </row>
    <row r="681" spans="1:48" x14ac:dyDescent="0.3">
      <c r="A681" t="s">
        <v>480</v>
      </c>
      <c r="B681" t="s">
        <v>481</v>
      </c>
      <c r="C681" t="s">
        <v>6499</v>
      </c>
      <c r="D681" t="s">
        <v>80</v>
      </c>
      <c r="E681">
        <v>43674.622692224999</v>
      </c>
      <c r="F681">
        <v>2325.15</v>
      </c>
      <c r="G681">
        <v>-9.8123742674827703</v>
      </c>
      <c r="H681">
        <f>(Table2[[#This Row],[1Y Return vs Nifty]]-AVERAGE(Table2[1Y Return vs Nifty]))/_xlfn.STDEV.P(Table2[1Y Return vs Nifty])</f>
        <v>-0.66069347638867182</v>
      </c>
      <c r="I681">
        <v>-12.7050474032037</v>
      </c>
      <c r="J681">
        <f>(Table2[[#This Row],[1M Return vs Nifty]]-AVERAGE(Table2[1M Return vs Nifty]))/_xlfn.STDEV.P(Table2[1M Return vs Nifty])</f>
        <v>-1.4124357402966874</v>
      </c>
      <c r="K681">
        <v>-25.120385665128399</v>
      </c>
      <c r="L681">
        <f>(Table2[[#This Row],[6M Return vs Nifty]]-AVERAGE(Table2[6M Return vs Nifty]))/_xlfn.STDEV.P(Table2[6M Return vs Nifty])</f>
        <v>-1.1146782774261503</v>
      </c>
      <c r="M681">
        <v>-1.5914753825122401</v>
      </c>
      <c r="N681">
        <f>(Table2[[#This Row],[1W Return vs Nifty]]-AVERAGE(Table2[1W Return vs Nifty]))/_xlfn.STDEV.P(Table2[1W Return vs Nifty])</f>
        <v>-0.3278927495175708</v>
      </c>
      <c r="O681">
        <v>2413.73</v>
      </c>
      <c r="P681">
        <v>2498.1290795750601</v>
      </c>
      <c r="Q681">
        <v>2414.9627611183901</v>
      </c>
      <c r="R681">
        <v>34.567030615106702</v>
      </c>
      <c r="S681" s="2">
        <f>(Table2[[#This Row],[Close Price]]-Table2[[#This Row],[20D EMA]])/Table2[[#This Row],[20D EMA]]</f>
        <v>-3.6698387972142671E-2</v>
      </c>
      <c r="T681" s="2">
        <f>(Table2[[#This Row],[Close Price]]-Table2[[#This Row],[50D EMA]])/Table2[[#This Row],[50D EMA]]</f>
        <v>-6.9243451425049798E-2</v>
      </c>
      <c r="U681" s="2">
        <f>(Table2[[#This Row],[Close Price]]-Table2[[#This Row],[200D EMA]])/Table2[[#This Row],[200D EMA]]</f>
        <v>-3.719012258259291E-2</v>
      </c>
      <c r="V681">
        <v>0.55046973641273</v>
      </c>
      <c r="W681">
        <v>2316.1</v>
      </c>
      <c r="X681">
        <v>2342.3000000000002</v>
      </c>
      <c r="Y681">
        <v>2316.1</v>
      </c>
      <c r="Z681">
        <v>2364.9499999999998</v>
      </c>
      <c r="AA681">
        <v>2267.6999999999998</v>
      </c>
      <c r="AB681">
        <v>2590.5500000000002</v>
      </c>
      <c r="AC681" s="2">
        <f>(Table2[[#This Row],[Close Price]]/Table2[[#This Row],[Day Low]])-1</f>
        <v>3.9074305945339116E-3</v>
      </c>
      <c r="AD681" s="2">
        <f>(Table2[[#This Row],[Day High]]/Table2[[#This Row],[Close Price]])-1</f>
        <v>7.3758682235554041E-3</v>
      </c>
      <c r="AE681" s="2">
        <f>(Table2[[#This Row],[Close Price]]/Table2[[#This Row],[Current Week Low]])-1</f>
        <v>3.9074305945339116E-3</v>
      </c>
      <c r="AF681" s="2">
        <f>(Table2[[#This Row],[Current Week High]]/Table2[[#This Row],[Close Price]])-1</f>
        <v>1.7117175236006199E-2</v>
      </c>
      <c r="AG681" s="2">
        <f>(Table2[[#This Row],[Close Price]]/Table2[[#This Row],[Current Month Low]])-1</f>
        <v>2.5334038894033739E-2</v>
      </c>
      <c r="AH681" s="2">
        <f>(Table2[[#This Row],[Current Month High]]/Table2[[#This Row],[Close Price]])-1</f>
        <v>0.11414317355869508</v>
      </c>
      <c r="AI681">
        <v>22.314689374878999</v>
      </c>
      <c r="AJ681">
        <v>28.960066555740401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-0.14000000000000001</v>
      </c>
      <c r="AM681" t="s">
        <v>10339</v>
      </c>
      <c r="AN681">
        <v>-4.5199999999999996</v>
      </c>
      <c r="AO681" t="s">
        <v>10339</v>
      </c>
      <c r="AP681">
        <v>-4.6069217813593001E-2</v>
      </c>
      <c r="AQ681">
        <f>(Table2[[#This Row],[Sharpe Ratio]]-AVERAGE(Table2[Sharpe Ratio]))/_xlfn.STDEV.P(Table2[Sharpe Ratio])</f>
        <v>-1.2745004800179736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546</v>
      </c>
      <c r="AT681">
        <f>_xlfn.RANK.AVG(Table2[[#This Row],[6M Return vs Nifty Z-Score]],Table2[6M Return vs Nifty Z-Score])</f>
        <v>675</v>
      </c>
      <c r="AU681">
        <f>_xlfn.RANK.AVG(Table2[[#This Row],[Sharpe Ratio Z-Score]],Table2[Sharpe Ratio Z-Score])</f>
        <v>659</v>
      </c>
      <c r="AV681">
        <f>(Table2[[#This Row],[Rank 1Y]]+Table2[[#This Row],[Rank 6M]]+Table2[[#This Row],[Rank Sharpe]])/3</f>
        <v>626.66666666666663</v>
      </c>
    </row>
    <row r="682" spans="1:48" x14ac:dyDescent="0.3">
      <c r="A682" t="s">
        <v>1501</v>
      </c>
      <c r="B682" t="s">
        <v>1502</v>
      </c>
      <c r="C682" t="s">
        <v>10305</v>
      </c>
      <c r="D682" t="s">
        <v>450</v>
      </c>
      <c r="E682">
        <v>6650.8017072449902</v>
      </c>
      <c r="F682">
        <v>608.45000000000005</v>
      </c>
      <c r="G682">
        <v>-39.478473763972502</v>
      </c>
      <c r="H682">
        <f>(Table2[[#This Row],[1Y Return vs Nifty]]-AVERAGE(Table2[1Y Return vs Nifty]))/_xlfn.STDEV.P(Table2[1Y Return vs Nifty])</f>
        <v>-1.1120694357574714</v>
      </c>
      <c r="I682">
        <v>-11.2051494578296</v>
      </c>
      <c r="J682">
        <f>(Table2[[#This Row],[1M Return vs Nifty]]-AVERAGE(Table2[1M Return vs Nifty]))/_xlfn.STDEV.P(Table2[1M Return vs Nifty])</f>
        <v>-1.2827079746569516</v>
      </c>
      <c r="K682">
        <v>-8.9910372811319998</v>
      </c>
      <c r="L682">
        <f>(Table2[[#This Row],[6M Return vs Nifty]]-AVERAGE(Table2[6M Return vs Nifty]))/_xlfn.STDEV.P(Table2[6M Return vs Nifty])</f>
        <v>-0.57133589742411506</v>
      </c>
      <c r="M682">
        <v>-0.78509522776960505</v>
      </c>
      <c r="N682">
        <f>(Table2[[#This Row],[1W Return vs Nifty]]-AVERAGE(Table2[1W Return vs Nifty]))/_xlfn.STDEV.P(Table2[1W Return vs Nifty])</f>
        <v>-0.15855635242601576</v>
      </c>
      <c r="O682">
        <v>619.01</v>
      </c>
      <c r="P682">
        <v>638.36828743374895</v>
      </c>
      <c r="Q682">
        <v>644.07395513101505</v>
      </c>
      <c r="R682">
        <v>42.145818690982303</v>
      </c>
      <c r="S682" s="2">
        <f>(Table2[[#This Row],[Close Price]]-Table2[[#This Row],[20D EMA]])/Table2[[#This Row],[20D EMA]]</f>
        <v>-1.7059498231046261E-2</v>
      </c>
      <c r="T682" s="2">
        <f>(Table2[[#This Row],[Close Price]]-Table2[[#This Row],[50D EMA]])/Table2[[#This Row],[50D EMA]]</f>
        <v>-4.6866813440907144E-2</v>
      </c>
      <c r="U682" s="2">
        <f>(Table2[[#This Row],[Close Price]]-Table2[[#This Row],[200D EMA]])/Table2[[#This Row],[200D EMA]]</f>
        <v>-5.5310348830622288E-2</v>
      </c>
      <c r="V682">
        <v>0.75136894433827695</v>
      </c>
      <c r="W682">
        <v>601.6</v>
      </c>
      <c r="X682">
        <v>612</v>
      </c>
      <c r="Y682">
        <v>598.04999999999995</v>
      </c>
      <c r="Z682">
        <v>612</v>
      </c>
      <c r="AA682">
        <v>577.5</v>
      </c>
      <c r="AB682">
        <v>680.3</v>
      </c>
      <c r="AC682" s="2">
        <f>(Table2[[#This Row],[Close Price]]/Table2[[#This Row],[Day Low]])-1</f>
        <v>1.1386303191489366E-2</v>
      </c>
      <c r="AD682" s="2">
        <f>(Table2[[#This Row],[Day High]]/Table2[[#This Row],[Close Price]])-1</f>
        <v>5.8344974936312965E-3</v>
      </c>
      <c r="AE682" s="2">
        <f>(Table2[[#This Row],[Close Price]]/Table2[[#This Row],[Current Week Low]])-1</f>
        <v>1.7389850346961166E-2</v>
      </c>
      <c r="AF682" s="2">
        <f>(Table2[[#This Row],[Current Week High]]/Table2[[#This Row],[Close Price]])-1</f>
        <v>5.8344974936312965E-3</v>
      </c>
      <c r="AG682" s="2">
        <f>(Table2[[#This Row],[Close Price]]/Table2[[#This Row],[Current Month Low]])-1</f>
        <v>5.3593073593073637E-2</v>
      </c>
      <c r="AH682" s="2">
        <f>(Table2[[#This Row],[Current Month High]]/Table2[[#This Row],[Close Price]])-1</f>
        <v>0.11808694223025706</v>
      </c>
      <c r="AI682">
        <v>27.537184649519201</v>
      </c>
      <c r="AJ682">
        <v>16.706627025990201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-0.12</v>
      </c>
      <c r="AM682" t="s">
        <v>10339</v>
      </c>
      <c r="AN682">
        <v>-4.12</v>
      </c>
      <c r="AO682" t="s">
        <v>10339</v>
      </c>
      <c r="AP682">
        <v>-5.9291806350804999E-2</v>
      </c>
      <c r="AQ682">
        <f>(Table2[[#This Row],[Sharpe Ratio]]-AVERAGE(Table2[Sharpe Ratio]))/_xlfn.STDEV.P(Table2[Sharpe Ratio])</f>
        <v>-1.4258893716615215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697</v>
      </c>
      <c r="AT682">
        <f>_xlfn.RANK.AVG(Table2[[#This Row],[6M Return vs Nifty Z-Score]],Table2[6M Return vs Nifty Z-Score])</f>
        <v>510</v>
      </c>
      <c r="AU682">
        <f>_xlfn.RANK.AVG(Table2[[#This Row],[Sharpe Ratio Z-Score]],Table2[Sharpe Ratio Z-Score])</f>
        <v>678</v>
      </c>
      <c r="AV682">
        <f>(Table2[[#This Row],[Rank 1Y]]+Table2[[#This Row],[Rank 6M]]+Table2[[#This Row],[Rank Sharpe]])/3</f>
        <v>628.33333333333337</v>
      </c>
    </row>
    <row r="683" spans="1:48" x14ac:dyDescent="0.3">
      <c r="A683" t="s">
        <v>1442</v>
      </c>
      <c r="B683" t="s">
        <v>1443</v>
      </c>
      <c r="C683" t="s">
        <v>10295</v>
      </c>
      <c r="D683" t="s">
        <v>24</v>
      </c>
      <c r="E683">
        <v>7330.0888056599997</v>
      </c>
      <c r="F683">
        <v>457.8</v>
      </c>
      <c r="G683">
        <v>-47.730568253885501</v>
      </c>
      <c r="H683">
        <f>(Table2[[#This Row],[1Y Return vs Nifty]]-AVERAGE(Table2[1Y Return vs Nifty]))/_xlfn.STDEV.P(Table2[1Y Return vs Nifty])</f>
        <v>-1.2376267934959639</v>
      </c>
      <c r="I683">
        <v>-1.2451042776119401</v>
      </c>
      <c r="J683">
        <f>(Table2[[#This Row],[1M Return vs Nifty]]-AVERAGE(Table2[1M Return vs Nifty]))/_xlfn.STDEV.P(Table2[1M Return vs Nifty])</f>
        <v>-0.42125309308619963</v>
      </c>
      <c r="K683">
        <v>-19.1957651169547</v>
      </c>
      <c r="L683">
        <f>(Table2[[#This Row],[6M Return vs Nifty]]-AVERAGE(Table2[6M Return vs Nifty]))/_xlfn.STDEV.P(Table2[6M Return vs Nifty])</f>
        <v>-0.9150981485445856</v>
      </c>
      <c r="M683">
        <v>0.206577640800336</v>
      </c>
      <c r="N683">
        <f>(Table2[[#This Row],[1W Return vs Nifty]]-AVERAGE(Table2[1W Return vs Nifty]))/_xlfn.STDEV.P(Table2[1W Return vs Nifty])</f>
        <v>4.969072517062538E-2</v>
      </c>
      <c r="O683">
        <v>456.95</v>
      </c>
      <c r="P683">
        <v>463.31167691724801</v>
      </c>
      <c r="Q683">
        <v>479.324009226263</v>
      </c>
      <c r="R683">
        <v>66.409979531728794</v>
      </c>
      <c r="S683" s="2">
        <f>(Table2[[#This Row],[Close Price]]-Table2[[#This Row],[20D EMA]])/Table2[[#This Row],[20D EMA]]</f>
        <v>1.8601597548966468E-3</v>
      </c>
      <c r="T683" s="2">
        <f>(Table2[[#This Row],[Close Price]]-Table2[[#This Row],[50D EMA]])/Table2[[#This Row],[50D EMA]]</f>
        <v>-1.189626161361013E-2</v>
      </c>
      <c r="U683" s="2">
        <f>(Table2[[#This Row],[Close Price]]-Table2[[#This Row],[200D EMA]])/Table2[[#This Row],[200D EMA]]</f>
        <v>-4.4904926129211833E-2</v>
      </c>
      <c r="V683">
        <v>0.62579460511666796</v>
      </c>
      <c r="W683">
        <v>455.15</v>
      </c>
      <c r="X683">
        <v>464.2</v>
      </c>
      <c r="Y683">
        <v>455.15</v>
      </c>
      <c r="Z683">
        <v>471.35</v>
      </c>
      <c r="AA683">
        <v>438.05</v>
      </c>
      <c r="AB683">
        <v>485</v>
      </c>
      <c r="AC683" s="2">
        <f>(Table2[[#This Row],[Close Price]]/Table2[[#This Row],[Day Low]])-1</f>
        <v>5.8222563989893672E-3</v>
      </c>
      <c r="AD683" s="2">
        <f>(Table2[[#This Row],[Day High]]/Table2[[#This Row],[Close Price]])-1</f>
        <v>1.3979903888160727E-2</v>
      </c>
      <c r="AE683" s="2">
        <f>(Table2[[#This Row],[Close Price]]/Table2[[#This Row],[Current Week Low]])-1</f>
        <v>5.8222563989893672E-3</v>
      </c>
      <c r="AF683" s="2">
        <f>(Table2[[#This Row],[Current Week High]]/Table2[[#This Row],[Close Price]])-1</f>
        <v>2.9598077763215436E-2</v>
      </c>
      <c r="AG683" s="2">
        <f>(Table2[[#This Row],[Close Price]]/Table2[[#This Row],[Current Month Low]])-1</f>
        <v>4.5086177377011705E-2</v>
      </c>
      <c r="AH683" s="2">
        <f>(Table2[[#This Row],[Current Month High]]/Table2[[#This Row],[Close Price]])-1</f>
        <v>5.9414591524683313E-2</v>
      </c>
      <c r="AI683">
        <v>33.540847531673201</v>
      </c>
      <c r="AJ683">
        <v>4.5086177377011696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-0.03</v>
      </c>
      <c r="AM683" t="s">
        <v>10339</v>
      </c>
      <c r="AN683">
        <v>1.53</v>
      </c>
      <c r="AO683" t="s">
        <v>10340</v>
      </c>
      <c r="AQ683">
        <f>(Table2[[#This Row],[Sharpe Ratio]]-AVERAGE(Table2[Sharpe Ratio]))/_xlfn.STDEV.P(Table2[Sharpe Ratio])</f>
        <v>-0.74704189624239536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717</v>
      </c>
      <c r="AT683">
        <f>_xlfn.RANK.AVG(Table2[[#This Row],[6M Return vs Nifty Z-Score]],Table2[6M Return vs Nifty Z-Score])</f>
        <v>620</v>
      </c>
      <c r="AU683">
        <f>_xlfn.RANK.AVG(Table2[[#This Row],[Sharpe Ratio Z-Score]],Table2[Sharpe Ratio Z-Score])</f>
        <v>549.5</v>
      </c>
      <c r="AV683">
        <f>(Table2[[#This Row],[Rank 1Y]]+Table2[[#This Row],[Rank 6M]]+Table2[[#This Row],[Rank Sharpe]])/3</f>
        <v>628.83333333333337</v>
      </c>
    </row>
    <row r="684" spans="1:48" x14ac:dyDescent="0.3">
      <c r="A684" t="s">
        <v>1936</v>
      </c>
      <c r="B684" t="s">
        <v>1937</v>
      </c>
      <c r="C684" t="s">
        <v>10300</v>
      </c>
      <c r="D684" t="s">
        <v>203</v>
      </c>
      <c r="E684">
        <v>3521.3371236749999</v>
      </c>
      <c r="F684">
        <v>222.55</v>
      </c>
      <c r="G684">
        <v>-30.199477247425001</v>
      </c>
      <c r="H684">
        <f>(Table2[[#This Row],[1Y Return vs Nifty]]-AVERAGE(Table2[1Y Return vs Nifty]))/_xlfn.STDEV.P(Table2[1Y Return vs Nifty])</f>
        <v>-0.97088754714646741</v>
      </c>
      <c r="I684">
        <v>-3.8790093400846901</v>
      </c>
      <c r="J684">
        <f>(Table2[[#This Row],[1M Return vs Nifty]]-AVERAGE(Table2[1M Return vs Nifty]))/_xlfn.STDEV.P(Table2[1M Return vs Nifty])</f>
        <v>-0.6490623381855759</v>
      </c>
      <c r="K684">
        <v>-22.699350490989801</v>
      </c>
      <c r="L684">
        <f>(Table2[[#This Row],[6M Return vs Nifty]]-AVERAGE(Table2[6M Return vs Nifty]))/_xlfn.STDEV.P(Table2[6M Return vs Nifty])</f>
        <v>-1.0331219130729379</v>
      </c>
      <c r="M684">
        <v>1.86995089255799</v>
      </c>
      <c r="N684">
        <f>(Table2[[#This Row],[1W Return vs Nifty]]-AVERAGE(Table2[1W Return vs Nifty]))/_xlfn.STDEV.P(Table2[1W Return vs Nifty])</f>
        <v>0.39899202160568359</v>
      </c>
      <c r="O684">
        <v>222.64</v>
      </c>
      <c r="P684">
        <v>224.24531584559</v>
      </c>
      <c r="Q684">
        <v>231.29935498048701</v>
      </c>
      <c r="R684">
        <v>55.312352751020804</v>
      </c>
      <c r="S684" s="2">
        <f>(Table2[[#This Row],[Close Price]]-Table2[[#This Row],[20D EMA]])/Table2[[#This Row],[20D EMA]]</f>
        <v>-4.0424002874584527E-4</v>
      </c>
      <c r="T684" s="2">
        <f>(Table2[[#This Row],[Close Price]]-Table2[[#This Row],[50D EMA]])/Table2[[#This Row],[50D EMA]]</f>
        <v>-7.5600947970629736E-3</v>
      </c>
      <c r="U684" s="2">
        <f>(Table2[[#This Row],[Close Price]]-Table2[[#This Row],[200D EMA]])/Table2[[#This Row],[200D EMA]]</f>
        <v>-3.7826975268586964E-2</v>
      </c>
      <c r="V684">
        <v>0.373173916760424</v>
      </c>
      <c r="W684">
        <v>221.55</v>
      </c>
      <c r="X684">
        <v>224.9</v>
      </c>
      <c r="Y684">
        <v>219.01</v>
      </c>
      <c r="Z684">
        <v>225</v>
      </c>
      <c r="AA684">
        <v>206</v>
      </c>
      <c r="AB684">
        <v>239.9</v>
      </c>
      <c r="AC684" s="2">
        <f>(Table2[[#This Row],[Close Price]]/Table2[[#This Row],[Day Low]])-1</f>
        <v>4.5136538027532591E-3</v>
      </c>
      <c r="AD684" s="2">
        <f>(Table2[[#This Row],[Day High]]/Table2[[#This Row],[Close Price]])-1</f>
        <v>1.0559424848348709E-2</v>
      </c>
      <c r="AE684" s="2">
        <f>(Table2[[#This Row],[Close Price]]/Table2[[#This Row],[Current Week Low]])-1</f>
        <v>1.6163645495639534E-2</v>
      </c>
      <c r="AF684" s="2">
        <f>(Table2[[#This Row],[Current Week High]]/Table2[[#This Row],[Close Price]])-1</f>
        <v>1.1008762075938039E-2</v>
      </c>
      <c r="AG684" s="2">
        <f>(Table2[[#This Row],[Close Price]]/Table2[[#This Row],[Current Month Low]])-1</f>
        <v>8.0339805825242694E-2</v>
      </c>
      <c r="AH684" s="2">
        <f>(Table2[[#This Row],[Current Month High]]/Table2[[#This Row],[Close Price]])-1</f>
        <v>7.7960008986744489E-2</v>
      </c>
      <c r="AI684">
        <v>34.351831049202403</v>
      </c>
      <c r="AJ684">
        <v>16.793492521647799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-0.05</v>
      </c>
      <c r="AM684" t="s">
        <v>10339</v>
      </c>
      <c r="AN684">
        <v>-3.97</v>
      </c>
      <c r="AO684" t="s">
        <v>10339</v>
      </c>
      <c r="AP684">
        <v>-2.0602895303860002E-3</v>
      </c>
      <c r="AQ684">
        <f>(Table2[[#This Row],[Sharpe Ratio]]-AVERAGE(Table2[Sharpe Ratio]))/_xlfn.STDEV.P(Table2[Sharpe Ratio])</f>
        <v>-0.77063069261098516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657</v>
      </c>
      <c r="AT684">
        <f>_xlfn.RANK.AVG(Table2[[#This Row],[6M Return vs Nifty Z-Score]],Table2[6M Return vs Nifty Z-Score])</f>
        <v>656</v>
      </c>
      <c r="AU684">
        <f>_xlfn.RANK.AVG(Table2[[#This Row],[Sharpe Ratio Z-Score]],Table2[Sharpe Ratio Z-Score])</f>
        <v>574</v>
      </c>
      <c r="AV684">
        <f>(Table2[[#This Row],[Rank 1Y]]+Table2[[#This Row],[Rank 6M]]+Table2[[#This Row],[Rank Sharpe]])/3</f>
        <v>629</v>
      </c>
    </row>
    <row r="685" spans="1:48" x14ac:dyDescent="0.3">
      <c r="A685" t="s">
        <v>52</v>
      </c>
      <c r="B685" t="s">
        <v>53</v>
      </c>
      <c r="C685" t="s">
        <v>10295</v>
      </c>
      <c r="D685" t="s">
        <v>54</v>
      </c>
      <c r="E685">
        <v>415761.04193990002</v>
      </c>
      <c r="F685">
        <v>6735.35</v>
      </c>
      <c r="G685">
        <v>-32.162300855822103</v>
      </c>
      <c r="H685">
        <f>(Table2[[#This Row],[1Y Return vs Nifty]]-AVERAGE(Table2[1Y Return vs Nifty]))/_xlfn.STDEV.P(Table2[1Y Return vs Nifty])</f>
        <v>-1.0007523222382118</v>
      </c>
      <c r="I685">
        <v>-3.0684564896066799</v>
      </c>
      <c r="J685">
        <f>(Table2[[#This Row],[1M Return vs Nifty]]-AVERAGE(Table2[1M Return vs Nifty]))/_xlfn.STDEV.P(Table2[1M Return vs Nifty])</f>
        <v>-0.57895676163636289</v>
      </c>
      <c r="K685">
        <v>-11.6148464841957</v>
      </c>
      <c r="L685">
        <f>(Table2[[#This Row],[6M Return vs Nifty]]-AVERAGE(Table2[6M Return vs Nifty]))/_xlfn.STDEV.P(Table2[6M Return vs Nifty])</f>
        <v>-0.65972302275140893</v>
      </c>
      <c r="M685">
        <v>1.30332336945322</v>
      </c>
      <c r="N685">
        <f>(Table2[[#This Row],[1W Return vs Nifty]]-AVERAGE(Table2[1W Return vs Nifty]))/_xlfn.STDEV.P(Table2[1W Return vs Nifty])</f>
        <v>0.28000265574499061</v>
      </c>
      <c r="O685">
        <v>6689.8</v>
      </c>
      <c r="P685">
        <v>6812.4692799121203</v>
      </c>
      <c r="Q685">
        <v>6949.6904251199503</v>
      </c>
      <c r="R685">
        <v>58.724691751685398</v>
      </c>
      <c r="S685" s="2">
        <f>(Table2[[#This Row],[Close Price]]-Table2[[#This Row],[20D EMA]])/Table2[[#This Row],[20D EMA]]</f>
        <v>6.8088732099614606E-3</v>
      </c>
      <c r="T685" s="2">
        <f>(Table2[[#This Row],[Close Price]]-Table2[[#This Row],[50D EMA]])/Table2[[#This Row],[50D EMA]]</f>
        <v>-1.132031231898851E-2</v>
      </c>
      <c r="U685" s="2">
        <f>(Table2[[#This Row],[Close Price]]-Table2[[#This Row],[200D EMA]])/Table2[[#This Row],[200D EMA]]</f>
        <v>-3.0841722725548665E-2</v>
      </c>
      <c r="V685">
        <v>0.68381390278656595</v>
      </c>
      <c r="W685">
        <v>6695</v>
      </c>
      <c r="X685">
        <v>6747.3</v>
      </c>
      <c r="Y685">
        <v>6593.6</v>
      </c>
      <c r="Z685">
        <v>6773.9</v>
      </c>
      <c r="AA685">
        <v>6425</v>
      </c>
      <c r="AB685">
        <v>6844</v>
      </c>
      <c r="AC685" s="2">
        <f>(Table2[[#This Row],[Close Price]]/Table2[[#This Row],[Day Low]])-1</f>
        <v>6.0268857356235994E-3</v>
      </c>
      <c r="AD685" s="2">
        <f>(Table2[[#This Row],[Day High]]/Table2[[#This Row],[Close Price]])-1</f>
        <v>1.774221087248673E-3</v>
      </c>
      <c r="AE685" s="2">
        <f>(Table2[[#This Row],[Close Price]]/Table2[[#This Row],[Current Week Low]])-1</f>
        <v>2.1498119388497994E-2</v>
      </c>
      <c r="AF685" s="2">
        <f>(Table2[[#This Row],[Current Week High]]/Table2[[#This Row],[Close Price]])-1</f>
        <v>5.7235332981953047E-3</v>
      </c>
      <c r="AG685" s="2">
        <f>(Table2[[#This Row],[Close Price]]/Table2[[#This Row],[Current Month Low]])-1</f>
        <v>4.8303501945525351E-2</v>
      </c>
      <c r="AH685" s="2">
        <f>(Table2[[#This Row],[Current Month High]]/Table2[[#This Row],[Close Price]])-1</f>
        <v>1.6131307207494672E-2</v>
      </c>
      <c r="AI685">
        <v>21.626938466449399</v>
      </c>
      <c r="AJ685">
        <v>8.8488638934677901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-0.06</v>
      </c>
      <c r="AM685" t="s">
        <v>10339</v>
      </c>
      <c r="AN685">
        <v>0.15</v>
      </c>
      <c r="AO685" t="s">
        <v>10340</v>
      </c>
      <c r="AP685">
        <v>-7.0388143699913003E-2</v>
      </c>
      <c r="AQ685">
        <f>(Table2[[#This Row],[Sharpe Ratio]]-AVERAGE(Table2[Sharpe Ratio]))/_xlfn.STDEV.P(Table2[Sharpe Ratio])</f>
        <v>-1.5529342545796259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665</v>
      </c>
      <c r="AT685">
        <f>_xlfn.RANK.AVG(Table2[[#This Row],[6M Return vs Nifty Z-Score]],Table2[6M Return vs Nifty Z-Score])</f>
        <v>538</v>
      </c>
      <c r="AU685">
        <f>_xlfn.RANK.AVG(Table2[[#This Row],[Sharpe Ratio Z-Score]],Table2[Sharpe Ratio Z-Score])</f>
        <v>688</v>
      </c>
      <c r="AV685">
        <f>(Table2[[#This Row],[Rank 1Y]]+Table2[[#This Row],[Rank 6M]]+Table2[[#This Row],[Rank Sharpe]])/3</f>
        <v>630.33333333333337</v>
      </c>
    </row>
    <row r="686" spans="1:48" x14ac:dyDescent="0.3">
      <c r="A686" t="s">
        <v>1629</v>
      </c>
      <c r="B686" t="s">
        <v>1630</v>
      </c>
      <c r="C686" t="s">
        <v>10295</v>
      </c>
      <c r="D686" t="s">
        <v>24</v>
      </c>
      <c r="E686">
        <v>5436.0713367500002</v>
      </c>
      <c r="F686">
        <v>325.45</v>
      </c>
      <c r="G686">
        <v>-26.730561069341601</v>
      </c>
      <c r="H686">
        <f>(Table2[[#This Row],[1Y Return vs Nifty]]-AVERAGE(Table2[1Y Return vs Nifty]))/_xlfn.STDEV.P(Table2[1Y Return vs Nifty])</f>
        <v>-0.91810725602536414</v>
      </c>
      <c r="I686">
        <v>-10.5113693427868</v>
      </c>
      <c r="J686">
        <f>(Table2[[#This Row],[1M Return vs Nifty]]-AVERAGE(Table2[1M Return vs Nifty]))/_xlfn.STDEV.P(Table2[1M Return vs Nifty])</f>
        <v>-1.2227021959655664</v>
      </c>
      <c r="K686">
        <v>-19.708708855999699</v>
      </c>
      <c r="L686">
        <f>(Table2[[#This Row],[6M Return vs Nifty]]-AVERAGE(Table2[6M Return vs Nifty]))/_xlfn.STDEV.P(Table2[6M Return vs Nifty])</f>
        <v>-0.93237746233610763</v>
      </c>
      <c r="M686">
        <v>-4.5010269726543397</v>
      </c>
      <c r="N686">
        <f>(Table2[[#This Row],[1W Return vs Nifty]]-AVERAGE(Table2[1W Return vs Nifty]))/_xlfn.STDEV.P(Table2[1W Return vs Nifty])</f>
        <v>-0.93888618794602074</v>
      </c>
      <c r="O686">
        <v>331.67</v>
      </c>
      <c r="P686">
        <v>343.22916993042702</v>
      </c>
      <c r="Q686">
        <v>349.47096394491803</v>
      </c>
      <c r="R686">
        <v>35.128903985445497</v>
      </c>
      <c r="S686" s="2">
        <f>(Table2[[#This Row],[Close Price]]-Table2[[#This Row],[20D EMA]])/Table2[[#This Row],[20D EMA]]</f>
        <v>-1.8753580366026555E-2</v>
      </c>
      <c r="T686" s="2">
        <f>(Table2[[#This Row],[Close Price]]-Table2[[#This Row],[50D EMA]])/Table2[[#This Row],[50D EMA]]</f>
        <v>-5.1799705526284059E-2</v>
      </c>
      <c r="U686" s="2">
        <f>(Table2[[#This Row],[Close Price]]-Table2[[#This Row],[200D EMA]])/Table2[[#This Row],[200D EMA]]</f>
        <v>-6.8735221014539299E-2</v>
      </c>
      <c r="V686">
        <v>0.47636346701867399</v>
      </c>
      <c r="W686">
        <v>319</v>
      </c>
      <c r="X686">
        <v>326.89999999999998</v>
      </c>
      <c r="Y686">
        <v>318.35000000000002</v>
      </c>
      <c r="Z686">
        <v>326.89999999999998</v>
      </c>
      <c r="AA686">
        <v>314.3</v>
      </c>
      <c r="AB686">
        <v>339</v>
      </c>
      <c r="AC686" s="2">
        <f>(Table2[[#This Row],[Close Price]]/Table2[[#This Row],[Day Low]])-1</f>
        <v>2.0219435736677172E-2</v>
      </c>
      <c r="AD686" s="2">
        <f>(Table2[[#This Row],[Day High]]/Table2[[#This Row],[Close Price]])-1</f>
        <v>4.4553694884006401E-3</v>
      </c>
      <c r="AE686" s="2">
        <f>(Table2[[#This Row],[Close Price]]/Table2[[#This Row],[Current Week Low]])-1</f>
        <v>2.2302497251452724E-2</v>
      </c>
      <c r="AF686" s="2">
        <f>(Table2[[#This Row],[Current Week High]]/Table2[[#This Row],[Close Price]])-1</f>
        <v>4.4553694884006401E-3</v>
      </c>
      <c r="AG686" s="2">
        <f>(Table2[[#This Row],[Close Price]]/Table2[[#This Row],[Current Month Low]])-1</f>
        <v>3.547566019726367E-2</v>
      </c>
      <c r="AH686" s="2">
        <f>(Table2[[#This Row],[Current Month High]]/Table2[[#This Row],[Close Price]])-1</f>
        <v>4.1634659701951238E-2</v>
      </c>
      <c r="AI686">
        <v>29.7434321708403</v>
      </c>
      <c r="AJ686">
        <v>4.5790488431876701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-0.05</v>
      </c>
      <c r="AM686" t="s">
        <v>10339</v>
      </c>
      <c r="AN686">
        <v>-3.8</v>
      </c>
      <c r="AO686" t="s">
        <v>10339</v>
      </c>
      <c r="AP686">
        <v>-2.7778387672928E-2</v>
      </c>
      <c r="AQ686">
        <f>(Table2[[#This Row],[Sharpe Ratio]]-AVERAGE(Table2[Sharpe Ratio]))/_xlfn.STDEV.P(Table2[Sharpe Ratio])</f>
        <v>-1.0650839580984672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641</v>
      </c>
      <c r="AT686">
        <f>_xlfn.RANK.AVG(Table2[[#This Row],[6M Return vs Nifty Z-Score]],Table2[6M Return vs Nifty Z-Score])</f>
        <v>626</v>
      </c>
      <c r="AU686">
        <f>_xlfn.RANK.AVG(Table2[[#This Row],[Sharpe Ratio Z-Score]],Table2[Sharpe Ratio Z-Score])</f>
        <v>629</v>
      </c>
      <c r="AV686">
        <f>(Table2[[#This Row],[Rank 1Y]]+Table2[[#This Row],[Rank 6M]]+Table2[[#This Row],[Rank Sharpe]])/3</f>
        <v>632</v>
      </c>
    </row>
    <row r="687" spans="1:48" x14ac:dyDescent="0.3">
      <c r="A687" t="s">
        <v>1211</v>
      </c>
      <c r="B687" t="s">
        <v>1212</v>
      </c>
      <c r="C687" t="s">
        <v>10296</v>
      </c>
      <c r="D687" t="s">
        <v>21</v>
      </c>
      <c r="E687">
        <v>9665.9805587399896</v>
      </c>
      <c r="F687">
        <v>1563</v>
      </c>
      <c r="G687">
        <v>-25.9127399339962</v>
      </c>
      <c r="H687">
        <f>(Table2[[#This Row],[1Y Return vs Nifty]]-AVERAGE(Table2[1Y Return vs Nifty]))/_xlfn.STDEV.P(Table2[1Y Return vs Nifty])</f>
        <v>-0.90566393500157083</v>
      </c>
      <c r="I687">
        <v>-10.3129601942726</v>
      </c>
      <c r="J687">
        <f>(Table2[[#This Row],[1M Return vs Nifty]]-AVERAGE(Table2[1M Return vs Nifty]))/_xlfn.STDEV.P(Table2[1M Return vs Nifty])</f>
        <v>-1.2055415780724537</v>
      </c>
      <c r="K687">
        <v>-14.3876584395106</v>
      </c>
      <c r="L687">
        <f>(Table2[[#This Row],[6M Return vs Nifty]]-AVERAGE(Table2[6M Return vs Nifty]))/_xlfn.STDEV.P(Table2[6M Return vs Nifty])</f>
        <v>-0.75312953932177051</v>
      </c>
      <c r="M687">
        <v>-1.2950687519886099</v>
      </c>
      <c r="N687">
        <f>(Table2[[#This Row],[1W Return vs Nifty]]-AVERAGE(Table2[1W Return vs Nifty]))/_xlfn.STDEV.P(Table2[1W Return vs Nifty])</f>
        <v>-0.26564861988253691</v>
      </c>
      <c r="O687">
        <v>1589.5</v>
      </c>
      <c r="P687">
        <v>1616.3866117462501</v>
      </c>
      <c r="Q687">
        <v>1579.52159679892</v>
      </c>
      <c r="R687">
        <v>40.309802147421401</v>
      </c>
      <c r="S687" s="2">
        <f>(Table2[[#This Row],[Close Price]]-Table2[[#This Row],[20D EMA]])/Table2[[#This Row],[20D EMA]]</f>
        <v>-1.6671909405473421E-2</v>
      </c>
      <c r="T687" s="2">
        <f>(Table2[[#This Row],[Close Price]]-Table2[[#This Row],[50D EMA]])/Table2[[#This Row],[50D EMA]]</f>
        <v>-3.3028367940126833E-2</v>
      </c>
      <c r="U687" s="2">
        <f>(Table2[[#This Row],[Close Price]]-Table2[[#This Row],[200D EMA]])/Table2[[#This Row],[200D EMA]]</f>
        <v>-1.0459873946898141E-2</v>
      </c>
      <c r="V687">
        <v>0.56777862481039099</v>
      </c>
      <c r="W687">
        <v>1536.7</v>
      </c>
      <c r="X687">
        <v>1570</v>
      </c>
      <c r="Y687">
        <v>1515.1</v>
      </c>
      <c r="Z687">
        <v>1570</v>
      </c>
      <c r="AA687">
        <v>1491</v>
      </c>
      <c r="AB687">
        <v>1650.65</v>
      </c>
      <c r="AC687" s="2">
        <f>(Table2[[#This Row],[Close Price]]/Table2[[#This Row],[Day Low]])-1</f>
        <v>1.7114596212663535E-2</v>
      </c>
      <c r="AD687" s="2">
        <f>(Table2[[#This Row],[Day High]]/Table2[[#This Row],[Close Price]])-1</f>
        <v>4.4785668586051486E-3</v>
      </c>
      <c r="AE687" s="2">
        <f>(Table2[[#This Row],[Close Price]]/Table2[[#This Row],[Current Week Low]])-1</f>
        <v>3.1615074912547003E-2</v>
      </c>
      <c r="AF687" s="2">
        <f>(Table2[[#This Row],[Current Week High]]/Table2[[#This Row],[Close Price]])-1</f>
        <v>4.4785668586051486E-3</v>
      </c>
      <c r="AG687" s="2">
        <f>(Table2[[#This Row],[Close Price]]/Table2[[#This Row],[Current Month Low]])-1</f>
        <v>4.8289738430583595E-2</v>
      </c>
      <c r="AH687" s="2">
        <f>(Table2[[#This Row],[Current Month High]]/Table2[[#This Row],[Close Price]])-1</f>
        <v>5.6078055022392936E-2</v>
      </c>
      <c r="AI687">
        <v>24.277031349967999</v>
      </c>
      <c r="AJ687">
        <v>12.766494715197799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-0.18</v>
      </c>
      <c r="AM687" t="s">
        <v>10339</v>
      </c>
      <c r="AN687">
        <v>-2.66</v>
      </c>
      <c r="AO687" t="s">
        <v>10339</v>
      </c>
      <c r="AP687">
        <v>-6.6222096710814998E-2</v>
      </c>
      <c r="AQ687">
        <f>(Table2[[#This Row],[Sharpe Ratio]]-AVERAGE(Table2[Sharpe Ratio]))/_xlfn.STDEV.P(Table2[Sharpe Ratio])</f>
        <v>-1.5052360875800597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639</v>
      </c>
      <c r="AT687">
        <f>_xlfn.RANK.AVG(Table2[[#This Row],[6M Return vs Nifty Z-Score]],Table2[6M Return vs Nifty Z-Score])</f>
        <v>575</v>
      </c>
      <c r="AU687">
        <f>_xlfn.RANK.AVG(Table2[[#This Row],[Sharpe Ratio Z-Score]],Table2[Sharpe Ratio Z-Score])</f>
        <v>683</v>
      </c>
      <c r="AV687">
        <f>(Table2[[#This Row],[Rank 1Y]]+Table2[[#This Row],[Rank 6M]]+Table2[[#This Row],[Rank Sharpe]])/3</f>
        <v>632.33333333333337</v>
      </c>
    </row>
    <row r="688" spans="1:48" x14ac:dyDescent="0.3">
      <c r="A688" t="s">
        <v>364</v>
      </c>
      <c r="B688" t="s">
        <v>365</v>
      </c>
      <c r="C688" t="s">
        <v>10306</v>
      </c>
      <c r="D688" t="s">
        <v>101</v>
      </c>
      <c r="E688">
        <v>66217.215583199999</v>
      </c>
      <c r="F688">
        <v>576.04999999999995</v>
      </c>
      <c r="G688">
        <v>-29.783652587892998</v>
      </c>
      <c r="H688">
        <f>(Table2[[#This Row],[1Y Return vs Nifty]]-AVERAGE(Table2[1Y Return vs Nifty]))/_xlfn.STDEV.P(Table2[1Y Return vs Nifty])</f>
        <v>-0.96456068726899447</v>
      </c>
      <c r="I688">
        <v>7.8159149044554797</v>
      </c>
      <c r="J688">
        <f>(Table2[[#This Row],[1M Return vs Nifty]]-AVERAGE(Table2[1M Return vs Nifty]))/_xlfn.STDEV.P(Table2[1M Return vs Nifty])</f>
        <v>0.36244407546696755</v>
      </c>
      <c r="K688">
        <v>-11.6467405304314</v>
      </c>
      <c r="L688">
        <f>(Table2[[#This Row],[6M Return vs Nifty]]-AVERAGE(Table2[6M Return vs Nifty]))/_xlfn.STDEV.P(Table2[6M Return vs Nifty])</f>
        <v>-0.66079742368671235</v>
      </c>
      <c r="M688">
        <v>3.3754818967548901</v>
      </c>
      <c r="N688">
        <f>(Table2[[#This Row],[1W Return vs Nifty]]-AVERAGE(Table2[1W Return vs Nifty]))/_xlfn.STDEV.P(Table2[1W Return vs Nifty])</f>
        <v>0.71514711850498802</v>
      </c>
      <c r="O688">
        <v>544.02</v>
      </c>
      <c r="P688">
        <v>530.24547006483999</v>
      </c>
      <c r="Q688">
        <v>536.27700772155004</v>
      </c>
      <c r="R688">
        <v>73.758686564702302</v>
      </c>
      <c r="S688" s="2">
        <f>(Table2[[#This Row],[Close Price]]-Table2[[#This Row],[20D EMA]])/Table2[[#This Row],[20D EMA]]</f>
        <v>5.8876511892945065E-2</v>
      </c>
      <c r="T688" s="2">
        <f>(Table2[[#This Row],[Close Price]]-Table2[[#This Row],[50D EMA]])/Table2[[#This Row],[50D EMA]]</f>
        <v>8.6383632715539935E-2</v>
      </c>
      <c r="U688" s="2">
        <f>(Table2[[#This Row],[Close Price]]-Table2[[#This Row],[200D EMA]])/Table2[[#This Row],[200D EMA]]</f>
        <v>7.416501491912024E-2</v>
      </c>
      <c r="V688">
        <v>0.77642669201559</v>
      </c>
      <c r="W688">
        <v>558</v>
      </c>
      <c r="X688">
        <v>582.95000000000005</v>
      </c>
      <c r="Y688">
        <v>548.04999999999995</v>
      </c>
      <c r="Z688">
        <v>582.95000000000005</v>
      </c>
      <c r="AA688">
        <v>514.79999999999995</v>
      </c>
      <c r="AB688">
        <v>582.95000000000005</v>
      </c>
      <c r="AC688" s="2">
        <f>(Table2[[#This Row],[Close Price]]/Table2[[#This Row],[Day Low]])-1</f>
        <v>3.2347670250896021E-2</v>
      </c>
      <c r="AD688" s="2">
        <f>(Table2[[#This Row],[Day High]]/Table2[[#This Row],[Close Price]])-1</f>
        <v>1.197812689870692E-2</v>
      </c>
      <c r="AE688" s="2">
        <f>(Table2[[#This Row],[Close Price]]/Table2[[#This Row],[Current Week Low]])-1</f>
        <v>5.1090228993704967E-2</v>
      </c>
      <c r="AF688" s="2">
        <f>(Table2[[#This Row],[Current Week High]]/Table2[[#This Row],[Close Price]])-1</f>
        <v>1.197812689870692E-2</v>
      </c>
      <c r="AG688" s="2">
        <f>(Table2[[#This Row],[Close Price]]/Table2[[#This Row],[Current Month Low]])-1</f>
        <v>0.11897824397824408</v>
      </c>
      <c r="AH688" s="2">
        <f>(Table2[[#This Row],[Current Month High]]/Table2[[#This Row],[Close Price]])-1</f>
        <v>1.197812689870692E-2</v>
      </c>
      <c r="AI688">
        <v>18.001909556462099</v>
      </c>
      <c r="AJ688">
        <v>31.218678815489699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0.18</v>
      </c>
      <c r="AM688" t="s">
        <v>10340</v>
      </c>
      <c r="AN688">
        <v>4.6900000000000004</v>
      </c>
      <c r="AO688" t="s">
        <v>10340</v>
      </c>
      <c r="AP688">
        <v>-8.5371312485248999E-2</v>
      </c>
      <c r="AQ688">
        <f>(Table2[[#This Row],[Sharpe Ratio]]-AVERAGE(Table2[Sharpe Ratio]))/_xlfn.STDEV.P(Table2[Sharpe Ratio])</f>
        <v>-1.7244804922422925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656</v>
      </c>
      <c r="AT688">
        <f>_xlfn.RANK.AVG(Table2[[#This Row],[6M Return vs Nifty Z-Score]],Table2[6M Return vs Nifty Z-Score])</f>
        <v>539</v>
      </c>
      <c r="AU688">
        <f>_xlfn.RANK.AVG(Table2[[#This Row],[Sharpe Ratio Z-Score]],Table2[Sharpe Ratio Z-Score])</f>
        <v>705</v>
      </c>
      <c r="AV688">
        <f>(Table2[[#This Row],[Rank 1Y]]+Table2[[#This Row],[Rank 6M]]+Table2[[#This Row],[Rank Sharpe]])/3</f>
        <v>633.33333333333337</v>
      </c>
    </row>
    <row r="689" spans="1:48" x14ac:dyDescent="0.3">
      <c r="A689" t="s">
        <v>921</v>
      </c>
      <c r="B689" t="s">
        <v>922</v>
      </c>
      <c r="C689" t="s">
        <v>10308</v>
      </c>
      <c r="D689" t="s">
        <v>559</v>
      </c>
      <c r="E689">
        <v>16309.219845</v>
      </c>
      <c r="F689">
        <v>3302.65</v>
      </c>
      <c r="G689">
        <v>-53.717102939834497</v>
      </c>
      <c r="H689">
        <f>(Table2[[#This Row],[1Y Return vs Nifty]]-AVERAGE(Table2[1Y Return vs Nifty]))/_xlfn.STDEV.P(Table2[1Y Return vs Nifty])</f>
        <v>-1.3287131810908195</v>
      </c>
      <c r="I689">
        <v>-7.2646781530576998</v>
      </c>
      <c r="J689">
        <f>(Table2[[#This Row],[1M Return vs Nifty]]-AVERAGE(Table2[1M Return vs Nifty]))/_xlfn.STDEV.P(Table2[1M Return vs Nifty])</f>
        <v>-0.94189242816451668</v>
      </c>
      <c r="K689">
        <v>-7.96000633194953</v>
      </c>
      <c r="L689">
        <f>(Table2[[#This Row],[6M Return vs Nifty]]-AVERAGE(Table2[6M Return vs Nifty]))/_xlfn.STDEV.P(Table2[6M Return vs Nifty])</f>
        <v>-0.53660400395590802</v>
      </c>
      <c r="M689">
        <v>-2.1580194692224199</v>
      </c>
      <c r="N689">
        <f>(Table2[[#This Row],[1W Return vs Nifty]]-AVERAGE(Table2[1W Return vs Nifty]))/_xlfn.STDEV.P(Table2[1W Return vs Nifty])</f>
        <v>-0.44686459409086215</v>
      </c>
      <c r="O689">
        <v>3445.79</v>
      </c>
      <c r="P689">
        <v>3487.9765919892002</v>
      </c>
      <c r="Q689">
        <v>3543.8506493473101</v>
      </c>
      <c r="R689">
        <v>34.062375153351297</v>
      </c>
      <c r="S689" s="2">
        <f>(Table2[[#This Row],[Close Price]]-Table2[[#This Row],[20D EMA]])/Table2[[#This Row],[20D EMA]]</f>
        <v>-4.1540546580029508E-2</v>
      </c>
      <c r="T689" s="2">
        <f>(Table2[[#This Row],[Close Price]]-Table2[[#This Row],[50D EMA]])/Table2[[#This Row],[50D EMA]]</f>
        <v>-5.3132980426198323E-2</v>
      </c>
      <c r="U689" s="2">
        <f>(Table2[[#This Row],[Close Price]]-Table2[[#This Row],[200D EMA]])/Table2[[#This Row],[200D EMA]]</f>
        <v>-6.8061742215838925E-2</v>
      </c>
      <c r="V689">
        <v>0.85811157024014495</v>
      </c>
      <c r="W689">
        <v>3295.95</v>
      </c>
      <c r="X689">
        <v>3355.4</v>
      </c>
      <c r="Y689">
        <v>3262.2</v>
      </c>
      <c r="Z689">
        <v>3355.4</v>
      </c>
      <c r="AA689">
        <v>3226.4</v>
      </c>
      <c r="AB689">
        <v>3790</v>
      </c>
      <c r="AC689" s="2">
        <f>(Table2[[#This Row],[Close Price]]/Table2[[#This Row],[Day Low]])-1</f>
        <v>2.0327978276371006E-3</v>
      </c>
      <c r="AD689" s="2">
        <f>(Table2[[#This Row],[Day High]]/Table2[[#This Row],[Close Price]])-1</f>
        <v>1.5972022466806957E-2</v>
      </c>
      <c r="AE689" s="2">
        <f>(Table2[[#This Row],[Close Price]]/Table2[[#This Row],[Current Week Low]])-1</f>
        <v>1.239960762675496E-2</v>
      </c>
      <c r="AF689" s="2">
        <f>(Table2[[#This Row],[Current Week High]]/Table2[[#This Row],[Close Price]])-1</f>
        <v>1.5972022466806957E-2</v>
      </c>
      <c r="AG689" s="2">
        <f>(Table2[[#This Row],[Close Price]]/Table2[[#This Row],[Current Month Low]])-1</f>
        <v>2.3633151500124017E-2</v>
      </c>
      <c r="AH689" s="2">
        <f>(Table2[[#This Row],[Current Month High]]/Table2[[#This Row],[Close Price]])-1</f>
        <v>0.14756332036395015</v>
      </c>
      <c r="AI689">
        <v>43.044222064099998</v>
      </c>
      <c r="AJ689">
        <v>14.8368365235835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-0.02</v>
      </c>
      <c r="AM689" t="s">
        <v>10339</v>
      </c>
      <c r="AN689">
        <v>-8.42</v>
      </c>
      <c r="AO689" t="s">
        <v>10339</v>
      </c>
      <c r="AP689">
        <v>-6.9889814499686995E-2</v>
      </c>
      <c r="AQ689">
        <f>(Table2[[#This Row],[Sharpe Ratio]]-AVERAGE(Table2[Sharpe Ratio]))/_xlfn.STDEV.P(Table2[Sharpe Ratio])</f>
        <v>-1.5472287525832866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721</v>
      </c>
      <c r="AT689">
        <f>_xlfn.RANK.AVG(Table2[[#This Row],[6M Return vs Nifty Z-Score]],Table2[6M Return vs Nifty Z-Score])</f>
        <v>493</v>
      </c>
      <c r="AU689">
        <f>_xlfn.RANK.AVG(Table2[[#This Row],[Sharpe Ratio Z-Score]],Table2[Sharpe Ratio Z-Score])</f>
        <v>687</v>
      </c>
      <c r="AV689">
        <f>(Table2[[#This Row],[Rank 1Y]]+Table2[[#This Row],[Rank 6M]]+Table2[[#This Row],[Rank Sharpe]])/3</f>
        <v>633.66666666666663</v>
      </c>
    </row>
    <row r="690" spans="1:48" x14ac:dyDescent="0.3">
      <c r="A690" t="s">
        <v>1566</v>
      </c>
      <c r="B690" t="s">
        <v>1567</v>
      </c>
      <c r="C690" t="s">
        <v>10303</v>
      </c>
      <c r="D690" t="s">
        <v>475</v>
      </c>
      <c r="E690">
        <v>6212.6534295199999</v>
      </c>
      <c r="F690">
        <v>1155.4000000000001</v>
      </c>
      <c r="G690">
        <v>-36.181369191123999</v>
      </c>
      <c r="H690">
        <f>(Table2[[#This Row],[1Y Return vs Nifty]]-AVERAGE(Table2[1Y Return vs Nifty]))/_xlfn.STDEV.P(Table2[1Y Return vs Nifty])</f>
        <v>-1.0619032944389997</v>
      </c>
      <c r="I690">
        <v>8.1373988619225308</v>
      </c>
      <c r="J690">
        <f>(Table2[[#This Row],[1M Return vs Nifty]]-AVERAGE(Table2[1M Return vs Nifty]))/_xlfn.STDEV.P(Table2[1M Return vs Nifty])</f>
        <v>0.39024956424695151</v>
      </c>
      <c r="K690">
        <v>-13.321752380472001</v>
      </c>
      <c r="L690">
        <f>(Table2[[#This Row],[6M Return vs Nifty]]-AVERAGE(Table2[6M Return vs Nifty]))/_xlfn.STDEV.P(Table2[6M Return vs Nifty])</f>
        <v>-0.71722282311795538</v>
      </c>
      <c r="M690">
        <v>-0.363457080964186</v>
      </c>
      <c r="N690">
        <f>(Table2[[#This Row],[1W Return vs Nifty]]-AVERAGE(Table2[1W Return vs Nifty]))/_xlfn.STDEV.P(Table2[1W Return vs Nifty])</f>
        <v>-7.001413789299879E-2</v>
      </c>
      <c r="O690">
        <v>1119.3399999999999</v>
      </c>
      <c r="P690">
        <v>1094.0629227231</v>
      </c>
      <c r="Q690">
        <v>1115.3950862798999</v>
      </c>
      <c r="R690">
        <v>68.068692619432497</v>
      </c>
      <c r="S690" s="2">
        <f>(Table2[[#This Row],[Close Price]]-Table2[[#This Row],[20D EMA]])/Table2[[#This Row],[20D EMA]]</f>
        <v>3.2215412653885479E-2</v>
      </c>
      <c r="T690" s="2">
        <f>(Table2[[#This Row],[Close Price]]-Table2[[#This Row],[50D EMA]])/Table2[[#This Row],[50D EMA]]</f>
        <v>5.6063573678407273E-2</v>
      </c>
      <c r="U690" s="2">
        <f>(Table2[[#This Row],[Close Price]]-Table2[[#This Row],[200D EMA]])/Table2[[#This Row],[200D EMA]]</f>
        <v>3.5866137669232315E-2</v>
      </c>
      <c r="V690">
        <v>0.27515479956762301</v>
      </c>
      <c r="W690">
        <v>1140</v>
      </c>
      <c r="X690">
        <v>1174.2</v>
      </c>
      <c r="Y690">
        <v>1123.05</v>
      </c>
      <c r="Z690">
        <v>1174.2</v>
      </c>
      <c r="AA690">
        <v>1082.7</v>
      </c>
      <c r="AB690">
        <v>1174.2</v>
      </c>
      <c r="AC690" s="2">
        <f>(Table2[[#This Row],[Close Price]]/Table2[[#This Row],[Day Low]])-1</f>
        <v>1.3508771929824581E-2</v>
      </c>
      <c r="AD690" s="2">
        <f>(Table2[[#This Row],[Day High]]/Table2[[#This Row],[Close Price]])-1</f>
        <v>1.627142115284741E-2</v>
      </c>
      <c r="AE690" s="2">
        <f>(Table2[[#This Row],[Close Price]]/Table2[[#This Row],[Current Week Low]])-1</f>
        <v>2.8805485062998182E-2</v>
      </c>
      <c r="AF690" s="2">
        <f>(Table2[[#This Row],[Current Week High]]/Table2[[#This Row],[Close Price]])-1</f>
        <v>1.627142115284741E-2</v>
      </c>
      <c r="AG690" s="2">
        <f>(Table2[[#This Row],[Close Price]]/Table2[[#This Row],[Current Month Low]])-1</f>
        <v>6.7146947446199423E-2</v>
      </c>
      <c r="AH690" s="2">
        <f>(Table2[[#This Row],[Current Month High]]/Table2[[#This Row],[Close Price]])-1</f>
        <v>1.627142115284741E-2</v>
      </c>
      <c r="AI690">
        <v>21.5769430500259</v>
      </c>
      <c r="AJ690">
        <v>23.797278474231199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0.05</v>
      </c>
      <c r="AM690" t="s">
        <v>10340</v>
      </c>
      <c r="AN690">
        <v>2.4900000000000002</v>
      </c>
      <c r="AO690" t="s">
        <v>10340</v>
      </c>
      <c r="AP690">
        <v>-5.1901854240252003E-2</v>
      </c>
      <c r="AQ690">
        <f>(Table2[[#This Row],[Sharpe Ratio]]-AVERAGE(Table2[Sharpe Ratio]))/_xlfn.STDEV.P(Table2[Sharpe Ratio])</f>
        <v>-1.3412798675415811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679</v>
      </c>
      <c r="AT690">
        <f>_xlfn.RANK.AVG(Table2[[#This Row],[6M Return vs Nifty Z-Score]],Table2[6M Return vs Nifty Z-Score])</f>
        <v>556</v>
      </c>
      <c r="AU690">
        <f>_xlfn.RANK.AVG(Table2[[#This Row],[Sharpe Ratio Z-Score]],Table2[Sharpe Ratio Z-Score])</f>
        <v>667</v>
      </c>
      <c r="AV690">
        <f>(Table2[[#This Row],[Rank 1Y]]+Table2[[#This Row],[Rank 6M]]+Table2[[#This Row],[Rank Sharpe]])/3</f>
        <v>634</v>
      </c>
    </row>
    <row r="691" spans="1:48" x14ac:dyDescent="0.3">
      <c r="A691" t="s">
        <v>2033</v>
      </c>
      <c r="B691" t="s">
        <v>2034</v>
      </c>
      <c r="C691" t="s">
        <v>10299</v>
      </c>
      <c r="D691" t="s">
        <v>51</v>
      </c>
      <c r="E691">
        <v>3095.0175328750001</v>
      </c>
      <c r="F691">
        <v>351.85</v>
      </c>
      <c r="G691">
        <v>-20.891940837634699</v>
      </c>
      <c r="H691">
        <f>(Table2[[#This Row],[1Y Return vs Nifty]]-AVERAGE(Table2[1Y Return vs Nifty]))/_xlfn.STDEV.P(Table2[1Y Return vs Nifty])</f>
        <v>-0.82927141804172133</v>
      </c>
      <c r="I691">
        <v>1.82608779778172</v>
      </c>
      <c r="J691">
        <f>(Table2[[#This Row],[1M Return vs Nifty]]-AVERAGE(Table2[1M Return vs Nifty]))/_xlfn.STDEV.P(Table2[1M Return vs Nifty])</f>
        <v>-0.15562243000004483</v>
      </c>
      <c r="K691">
        <v>-14.9398159914094</v>
      </c>
      <c r="L691">
        <f>(Table2[[#This Row],[6M Return vs Nifty]]-AVERAGE(Table2[6M Return vs Nifty]))/_xlfn.STDEV.P(Table2[6M Return vs Nifty])</f>
        <v>-0.77172983185946931</v>
      </c>
      <c r="M691">
        <v>-0.69785400341043702</v>
      </c>
      <c r="N691">
        <f>(Table2[[#This Row],[1W Return vs Nifty]]-AVERAGE(Table2[1W Return vs Nifty]))/_xlfn.STDEV.P(Table2[1W Return vs Nifty])</f>
        <v>-0.14023606698254212</v>
      </c>
      <c r="O691">
        <v>330.2</v>
      </c>
      <c r="P691">
        <v>329.05009336520999</v>
      </c>
      <c r="Q691">
        <v>337.46469248137601</v>
      </c>
      <c r="R691">
        <v>64.263186109985497</v>
      </c>
      <c r="S691" s="2">
        <f>(Table2[[#This Row],[Close Price]]-Table2[[#This Row],[20D EMA]])/Table2[[#This Row],[20D EMA]]</f>
        <v>6.5566323440339289E-2</v>
      </c>
      <c r="T691" s="2">
        <f>(Table2[[#This Row],[Close Price]]-Table2[[#This Row],[50D EMA]])/Table2[[#This Row],[50D EMA]]</f>
        <v>6.9290077998806723E-2</v>
      </c>
      <c r="U691" s="2">
        <f>(Table2[[#This Row],[Close Price]]-Table2[[#This Row],[200D EMA]])/Table2[[#This Row],[200D EMA]]</f>
        <v>4.2627592868601842E-2</v>
      </c>
      <c r="V691">
        <v>0.962368457976708</v>
      </c>
      <c r="W691">
        <v>335.15</v>
      </c>
      <c r="X691">
        <v>354</v>
      </c>
      <c r="Y691">
        <v>325.85000000000002</v>
      </c>
      <c r="Z691">
        <v>354</v>
      </c>
      <c r="AA691">
        <v>315.14999999999998</v>
      </c>
      <c r="AB691">
        <v>354</v>
      </c>
      <c r="AC691" s="2">
        <f>(Table2[[#This Row],[Close Price]]/Table2[[#This Row],[Day Low]])-1</f>
        <v>4.9828435029091622E-2</v>
      </c>
      <c r="AD691" s="2">
        <f>(Table2[[#This Row],[Day High]]/Table2[[#This Row],[Close Price]])-1</f>
        <v>6.1105584766234511E-3</v>
      </c>
      <c r="AE691" s="2">
        <f>(Table2[[#This Row],[Close Price]]/Table2[[#This Row],[Current Week Low]])-1</f>
        <v>7.9791315022249565E-2</v>
      </c>
      <c r="AF691" s="2">
        <f>(Table2[[#This Row],[Current Week High]]/Table2[[#This Row],[Close Price]])-1</f>
        <v>6.1105584766234511E-3</v>
      </c>
      <c r="AG691" s="2">
        <f>(Table2[[#This Row],[Close Price]]/Table2[[#This Row],[Current Month Low]])-1</f>
        <v>0.11645248294462962</v>
      </c>
      <c r="AH691" s="2">
        <f>(Table2[[#This Row],[Current Month High]]/Table2[[#This Row],[Close Price]])-1</f>
        <v>6.1105584766234511E-3</v>
      </c>
      <c r="AI691">
        <v>17.947989199943098</v>
      </c>
      <c r="AJ691">
        <v>22.766922540125599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-0.03</v>
      </c>
      <c r="AM691" t="s">
        <v>10339</v>
      </c>
      <c r="AN691">
        <v>8.01</v>
      </c>
      <c r="AO691" t="s">
        <v>10340</v>
      </c>
      <c r="AP691">
        <v>-8.9778142124789004E-2</v>
      </c>
      <c r="AQ691">
        <f>(Table2[[#This Row],[Sharpe Ratio]]-AVERAGE(Table2[Sharpe Ratio]))/_xlfn.STDEV.P(Table2[Sharpe Ratio])</f>
        <v>-1.7749354430950974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611</v>
      </c>
      <c r="AT691">
        <f>_xlfn.RANK.AVG(Table2[[#This Row],[6M Return vs Nifty Z-Score]],Table2[6M Return vs Nifty Z-Score])</f>
        <v>580</v>
      </c>
      <c r="AU691">
        <f>_xlfn.RANK.AVG(Table2[[#This Row],[Sharpe Ratio Z-Score]],Table2[Sharpe Ratio Z-Score])</f>
        <v>712</v>
      </c>
      <c r="AV691">
        <f>(Table2[[#This Row],[Rank 1Y]]+Table2[[#This Row],[Rank 6M]]+Table2[[#This Row],[Rank Sharpe]])/3</f>
        <v>634.33333333333337</v>
      </c>
    </row>
    <row r="692" spans="1:48" x14ac:dyDescent="0.3">
      <c r="A692" t="s">
        <v>1670</v>
      </c>
      <c r="B692" t="s">
        <v>1671</v>
      </c>
      <c r="C692" t="s">
        <v>10295</v>
      </c>
      <c r="D692" t="s">
        <v>413</v>
      </c>
      <c r="E692">
        <v>5010.8350058550004</v>
      </c>
      <c r="F692">
        <v>284.55</v>
      </c>
      <c r="G692">
        <v>-24.2194867634948</v>
      </c>
      <c r="H692">
        <f>(Table2[[#This Row],[1Y Return vs Nifty]]-AVERAGE(Table2[1Y Return vs Nifty]))/_xlfn.STDEV.P(Table2[1Y Return vs Nifty])</f>
        <v>-0.87990073096526789</v>
      </c>
      <c r="I692">
        <v>-4.6217011538350796</v>
      </c>
      <c r="J692">
        <f>(Table2[[#This Row],[1M Return vs Nifty]]-AVERAGE(Table2[1M Return vs Nifty]))/_xlfn.STDEV.P(Table2[1M Return vs Nifty])</f>
        <v>-0.71329854162455741</v>
      </c>
      <c r="K692">
        <v>-25.525986648295799</v>
      </c>
      <c r="L692">
        <f>(Table2[[#This Row],[6M Return vs Nifty]]-AVERAGE(Table2[6M Return vs Nifty]))/_xlfn.STDEV.P(Table2[6M Return vs Nifty])</f>
        <v>-1.1283415822465734</v>
      </c>
      <c r="M692">
        <v>-2.4314464647022298</v>
      </c>
      <c r="N692">
        <f>(Table2[[#This Row],[1W Return vs Nifty]]-AVERAGE(Table2[1W Return vs Nifty]))/_xlfn.STDEV.P(Table2[1W Return vs Nifty])</f>
        <v>-0.50428309826634921</v>
      </c>
      <c r="O692">
        <v>282.95</v>
      </c>
      <c r="P692">
        <v>288.49212609387098</v>
      </c>
      <c r="Q692">
        <v>292.620375316881</v>
      </c>
      <c r="R692">
        <v>35.711036399993901</v>
      </c>
      <c r="S692" s="2">
        <f>(Table2[[#This Row],[Close Price]]-Table2[[#This Row],[20D EMA]])/Table2[[#This Row],[20D EMA]]</f>
        <v>5.6547093125994801E-3</v>
      </c>
      <c r="T692" s="2">
        <f>(Table2[[#This Row],[Close Price]]-Table2[[#This Row],[50D EMA]])/Table2[[#This Row],[50D EMA]]</f>
        <v>-1.3664588171769581E-2</v>
      </c>
      <c r="U692" s="2">
        <f>(Table2[[#This Row],[Close Price]]-Table2[[#This Row],[200D EMA]])/Table2[[#This Row],[200D EMA]]</f>
        <v>-2.7579676596824497E-2</v>
      </c>
      <c r="V692">
        <v>0.93123249117769102</v>
      </c>
      <c r="W692">
        <v>277.14999999999998</v>
      </c>
      <c r="X692">
        <v>285.89999999999998</v>
      </c>
      <c r="Y692">
        <v>273.89999999999998</v>
      </c>
      <c r="Z692">
        <v>285.89999999999998</v>
      </c>
      <c r="AA692">
        <v>271.39999999999998</v>
      </c>
      <c r="AB692">
        <v>294.2</v>
      </c>
      <c r="AC692" s="2">
        <f>(Table2[[#This Row],[Close Price]]/Table2[[#This Row],[Day Low]])-1</f>
        <v>2.6700342774670816E-2</v>
      </c>
      <c r="AD692" s="2">
        <f>(Table2[[#This Row],[Day High]]/Table2[[#This Row],[Close Price]])-1</f>
        <v>4.744333157617131E-3</v>
      </c>
      <c r="AE692" s="2">
        <f>(Table2[[#This Row],[Close Price]]/Table2[[#This Row],[Current Week Low]])-1</f>
        <v>3.8882803943045108E-2</v>
      </c>
      <c r="AF692" s="2">
        <f>(Table2[[#This Row],[Current Week High]]/Table2[[#This Row],[Close Price]])-1</f>
        <v>4.744333157617131E-3</v>
      </c>
      <c r="AG692" s="2">
        <f>(Table2[[#This Row],[Close Price]]/Table2[[#This Row],[Current Month Low]])-1</f>
        <v>4.8452468680914018E-2</v>
      </c>
      <c r="AH692" s="2">
        <f>(Table2[[#This Row],[Current Month High]]/Table2[[#This Row],[Close Price]])-1</f>
        <v>3.3913196274819812E-2</v>
      </c>
      <c r="AI692">
        <v>36.338077666490904</v>
      </c>
      <c r="AJ692">
        <v>7.3301062425347396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-7.0000000000000007E-2</v>
      </c>
      <c r="AM692" t="s">
        <v>10339</v>
      </c>
      <c r="AN692">
        <v>-1.64</v>
      </c>
      <c r="AO692" t="s">
        <v>10339</v>
      </c>
      <c r="AP692">
        <v>-1.0634980238425001E-2</v>
      </c>
      <c r="AQ692">
        <f>(Table2[[#This Row],[Sharpe Ratio]]-AVERAGE(Table2[Sharpe Ratio]))/_xlfn.STDEV.P(Table2[Sharpe Ratio])</f>
        <v>-0.86880458033523866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629</v>
      </c>
      <c r="AT692">
        <f>_xlfn.RANK.AVG(Table2[[#This Row],[6M Return vs Nifty Z-Score]],Table2[6M Return vs Nifty Z-Score])</f>
        <v>679</v>
      </c>
      <c r="AU692">
        <f>_xlfn.RANK.AVG(Table2[[#This Row],[Sharpe Ratio Z-Score]],Table2[Sharpe Ratio Z-Score])</f>
        <v>598</v>
      </c>
      <c r="AV692">
        <f>(Table2[[#This Row],[Rank 1Y]]+Table2[[#This Row],[Rank 6M]]+Table2[[#This Row],[Rank Sharpe]])/3</f>
        <v>635.33333333333337</v>
      </c>
    </row>
    <row r="693" spans="1:48" x14ac:dyDescent="0.3">
      <c r="A693" t="s">
        <v>1197</v>
      </c>
      <c r="B693" t="s">
        <v>1198</v>
      </c>
      <c r="C693" t="s">
        <v>6499</v>
      </c>
      <c r="D693" t="s">
        <v>80</v>
      </c>
      <c r="E693">
        <v>9871.3154319299992</v>
      </c>
      <c r="F693">
        <v>1306.3</v>
      </c>
      <c r="G693">
        <v>-11.778076760232199</v>
      </c>
      <c r="H693">
        <f>(Table2[[#This Row],[1Y Return vs Nifty]]-AVERAGE(Table2[1Y Return vs Nifty]))/_xlfn.STDEV.P(Table2[1Y Return vs Nifty])</f>
        <v>-0.69060205431289134</v>
      </c>
      <c r="I693">
        <v>-15.229684965890501</v>
      </c>
      <c r="J693">
        <f>(Table2[[#This Row],[1M Return vs Nifty]]-AVERAGE(Table2[1M Return vs Nifty]))/_xlfn.STDEV.P(Table2[1M Return vs Nifty])</f>
        <v>-1.6307943233373623</v>
      </c>
      <c r="K693">
        <v>-35.356441340671303</v>
      </c>
      <c r="L693">
        <f>(Table2[[#This Row],[6M Return vs Nifty]]-AVERAGE(Table2[6M Return vs Nifty]))/_xlfn.STDEV.P(Table2[6M Return vs Nifty])</f>
        <v>-1.4594958559280287</v>
      </c>
      <c r="M693">
        <v>0.75935989449498298</v>
      </c>
      <c r="N693">
        <f>(Table2[[#This Row],[1W Return vs Nifty]]-AVERAGE(Table2[1W Return vs Nifty]))/_xlfn.STDEV.P(Table2[1W Return vs Nifty])</f>
        <v>0.16577264343990233</v>
      </c>
      <c r="O693">
        <v>1387.61</v>
      </c>
      <c r="P693">
        <v>1456.7939302694399</v>
      </c>
      <c r="Q693">
        <v>1437.00887198992</v>
      </c>
      <c r="R693">
        <v>30.699034543883901</v>
      </c>
      <c r="S693" s="2">
        <f>(Table2[[#This Row],[Close Price]]-Table2[[#This Row],[20D EMA]])/Table2[[#This Row],[20D EMA]]</f>
        <v>-5.8597156261485539E-2</v>
      </c>
      <c r="T693" s="2">
        <f>(Table2[[#This Row],[Close Price]]-Table2[[#This Row],[50D EMA]])/Table2[[#This Row],[50D EMA]]</f>
        <v>-0.10330488557266675</v>
      </c>
      <c r="U693" s="2">
        <f>(Table2[[#This Row],[Close Price]]-Table2[[#This Row],[200D EMA]])/Table2[[#This Row],[200D EMA]]</f>
        <v>-9.0958987475782876E-2</v>
      </c>
      <c r="V693">
        <v>1.2940209731802601</v>
      </c>
      <c r="W693">
        <v>1271</v>
      </c>
      <c r="X693">
        <v>1313.95</v>
      </c>
      <c r="Y693">
        <v>1271</v>
      </c>
      <c r="Z693">
        <v>1313.95</v>
      </c>
      <c r="AA693">
        <v>1212</v>
      </c>
      <c r="AB693">
        <v>1554.95</v>
      </c>
      <c r="AC693" s="2">
        <f>(Table2[[#This Row],[Close Price]]/Table2[[#This Row],[Day Low]])-1</f>
        <v>2.7773406766325781E-2</v>
      </c>
      <c r="AD693" s="2">
        <f>(Table2[[#This Row],[Day High]]/Table2[[#This Row],[Close Price]])-1</f>
        <v>5.8562351680320202E-3</v>
      </c>
      <c r="AE693" s="2">
        <f>(Table2[[#This Row],[Close Price]]/Table2[[#This Row],[Current Week Low]])-1</f>
        <v>2.7773406766325781E-2</v>
      </c>
      <c r="AF693" s="2">
        <f>(Table2[[#This Row],[Current Week High]]/Table2[[#This Row],[Close Price]])-1</f>
        <v>5.8562351680320202E-3</v>
      </c>
      <c r="AG693" s="2">
        <f>(Table2[[#This Row],[Close Price]]/Table2[[#This Row],[Current Month Low]])-1</f>
        <v>7.7805280528052689E-2</v>
      </c>
      <c r="AH693" s="2">
        <f>(Table2[[#This Row],[Current Month High]]/Table2[[#This Row],[Close Price]])-1</f>
        <v>0.1903467809844599</v>
      </c>
      <c r="AI693">
        <v>37.946872846972298</v>
      </c>
      <c r="AJ693">
        <v>19.630019689546199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-0.13</v>
      </c>
      <c r="AM693" t="s">
        <v>10339</v>
      </c>
      <c r="AN693">
        <v>-13.46</v>
      </c>
      <c r="AO693" t="s">
        <v>10339</v>
      </c>
      <c r="AP693">
        <v>-2.6288880862854001E-2</v>
      </c>
      <c r="AQ693">
        <f>(Table2[[#This Row],[Sharpe Ratio]]-AVERAGE(Table2[Sharpe Ratio]))/_xlfn.STDEV.P(Table2[Sharpe Ratio])</f>
        <v>-1.0480302031216699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566</v>
      </c>
      <c r="AT693">
        <f>_xlfn.RANK.AVG(Table2[[#This Row],[6M Return vs Nifty Z-Score]],Table2[6M Return vs Nifty Z-Score])</f>
        <v>716</v>
      </c>
      <c r="AU693">
        <f>_xlfn.RANK.AVG(Table2[[#This Row],[Sharpe Ratio Z-Score]],Table2[Sharpe Ratio Z-Score])</f>
        <v>626</v>
      </c>
      <c r="AV693">
        <f>(Table2[[#This Row],[Rank 1Y]]+Table2[[#This Row],[Rank 6M]]+Table2[[#This Row],[Rank Sharpe]])/3</f>
        <v>636</v>
      </c>
    </row>
    <row r="694" spans="1:48" x14ac:dyDescent="0.3">
      <c r="A694" t="s">
        <v>2335</v>
      </c>
      <c r="B694" t="s">
        <v>2336</v>
      </c>
      <c r="C694" t="s">
        <v>10300</v>
      </c>
      <c r="D694" t="s">
        <v>258</v>
      </c>
      <c r="E694">
        <v>2231.0847299400002</v>
      </c>
      <c r="F694">
        <v>486.9</v>
      </c>
      <c r="G694">
        <v>-44.171455360507402</v>
      </c>
      <c r="H694">
        <f>(Table2[[#This Row],[1Y Return vs Nifty]]-AVERAGE(Table2[1Y Return vs Nifty]))/_xlfn.STDEV.P(Table2[1Y Return vs Nifty])</f>
        <v>-1.1834741403323588</v>
      </c>
      <c r="I694">
        <v>-1.6133993105598801</v>
      </c>
      <c r="J694">
        <f>(Table2[[#This Row],[1M Return vs Nifty]]-AVERAGE(Table2[1M Return vs Nifty]))/_xlfn.STDEV.P(Table2[1M Return vs Nifty])</f>
        <v>-0.45310732148080723</v>
      </c>
      <c r="K694">
        <v>-22.922131659997</v>
      </c>
      <c r="L694">
        <f>(Table2[[#This Row],[6M Return vs Nifty]]-AVERAGE(Table2[6M Return vs Nifty]))/_xlfn.STDEV.P(Table2[6M Return vs Nifty])</f>
        <v>-1.0406266459180731</v>
      </c>
      <c r="M694">
        <v>1.10865106599245</v>
      </c>
      <c r="N694">
        <f>(Table2[[#This Row],[1W Return vs Nifty]]-AVERAGE(Table2[1W Return vs Nifty]))/_xlfn.STDEV.P(Table2[1W Return vs Nifty])</f>
        <v>0.23912230137654536</v>
      </c>
      <c r="O694">
        <v>493.97</v>
      </c>
      <c r="P694">
        <v>504.66514525781002</v>
      </c>
      <c r="Q694">
        <v>533.92104358829999</v>
      </c>
      <c r="R694">
        <v>56.956253611661403</v>
      </c>
      <c r="S694" s="2">
        <f>(Table2[[#This Row],[Close Price]]-Table2[[#This Row],[20D EMA]])/Table2[[#This Row],[20D EMA]]</f>
        <v>-1.4312610077535173E-2</v>
      </c>
      <c r="T694" s="2">
        <f>(Table2[[#This Row],[Close Price]]-Table2[[#This Row],[50D EMA]])/Table2[[#This Row],[50D EMA]]</f>
        <v>-3.5201847055902104E-2</v>
      </c>
      <c r="U694" s="2">
        <f>(Table2[[#This Row],[Close Price]]-Table2[[#This Row],[200D EMA]])/Table2[[#This Row],[200D EMA]]</f>
        <v>-8.8067410252811409E-2</v>
      </c>
      <c r="V694">
        <v>1.1935768627661301</v>
      </c>
      <c r="W694">
        <v>482.55</v>
      </c>
      <c r="X694">
        <v>496.35</v>
      </c>
      <c r="Y694">
        <v>476.75</v>
      </c>
      <c r="Z694">
        <v>504</v>
      </c>
      <c r="AA694">
        <v>467.1</v>
      </c>
      <c r="AB694">
        <v>521.95000000000005</v>
      </c>
      <c r="AC694" s="2">
        <f>(Table2[[#This Row],[Close Price]]/Table2[[#This Row],[Day Low]])-1</f>
        <v>9.0146098849859246E-3</v>
      </c>
      <c r="AD694" s="2">
        <f>(Table2[[#This Row],[Day High]]/Table2[[#This Row],[Close Price]])-1</f>
        <v>1.9408502772643388E-2</v>
      </c>
      <c r="AE694" s="2">
        <f>(Table2[[#This Row],[Close Price]]/Table2[[#This Row],[Current Week Low]])-1</f>
        <v>2.1289984268484385E-2</v>
      </c>
      <c r="AF694" s="2">
        <f>(Table2[[#This Row],[Current Week High]]/Table2[[#This Row],[Close Price]])-1</f>
        <v>3.512014787430684E-2</v>
      </c>
      <c r="AG694" s="2">
        <f>(Table2[[#This Row],[Close Price]]/Table2[[#This Row],[Current Month Low]])-1</f>
        <v>4.2389210019267765E-2</v>
      </c>
      <c r="AH694" s="2">
        <f>(Table2[[#This Row],[Current Month High]]/Table2[[#This Row],[Close Price]])-1</f>
        <v>7.1986034093243001E-2</v>
      </c>
      <c r="AI694">
        <v>32.481002259190703</v>
      </c>
      <c r="AJ694">
        <v>7.2466960352422802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-0.06</v>
      </c>
      <c r="AM694" t="s">
        <v>10339</v>
      </c>
      <c r="AN694">
        <v>-5</v>
      </c>
      <c r="AO694" t="s">
        <v>10339</v>
      </c>
      <c r="AQ694">
        <f>(Table2[[#This Row],[Sharpe Ratio]]-AVERAGE(Table2[Sharpe Ratio]))/_xlfn.STDEV.P(Table2[Sharpe Ratio])</f>
        <v>-0.74704189624239536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708</v>
      </c>
      <c r="AT694">
        <f>_xlfn.RANK.AVG(Table2[[#This Row],[6M Return vs Nifty Z-Score]],Table2[6M Return vs Nifty Z-Score])</f>
        <v>658</v>
      </c>
      <c r="AU694">
        <f>_xlfn.RANK.AVG(Table2[[#This Row],[Sharpe Ratio Z-Score]],Table2[Sharpe Ratio Z-Score])</f>
        <v>549.5</v>
      </c>
      <c r="AV694">
        <f>(Table2[[#This Row],[Rank 1Y]]+Table2[[#This Row],[Rank 6M]]+Table2[[#This Row],[Rank Sharpe]])/3</f>
        <v>638.5</v>
      </c>
    </row>
    <row r="695" spans="1:48" x14ac:dyDescent="0.3">
      <c r="A695" t="s">
        <v>600</v>
      </c>
      <c r="B695" t="s">
        <v>601</v>
      </c>
      <c r="C695" t="s">
        <v>10295</v>
      </c>
      <c r="D695" t="s">
        <v>24</v>
      </c>
      <c r="E695">
        <v>31721.628484174998</v>
      </c>
      <c r="F695">
        <v>203.77</v>
      </c>
      <c r="G695">
        <v>-39.339280495801603</v>
      </c>
      <c r="H695">
        <f>(Table2[[#This Row],[1Y Return vs Nifty]]-AVERAGE(Table2[1Y Return vs Nifty]))/_xlfn.STDEV.P(Table2[1Y Return vs Nifty])</f>
        <v>-1.1099515808313207</v>
      </c>
      <c r="I695">
        <v>2.2376207016365699</v>
      </c>
      <c r="J695">
        <f>(Table2[[#This Row],[1M Return vs Nifty]]-AVERAGE(Table2[1M Return vs Nifty]))/_xlfn.STDEV.P(Table2[1M Return vs Nifty])</f>
        <v>-0.1200285122478565</v>
      </c>
      <c r="K695">
        <v>-10.7052013228852</v>
      </c>
      <c r="L695">
        <f>(Table2[[#This Row],[6M Return vs Nifty]]-AVERAGE(Table2[6M Return vs Nifty]))/_xlfn.STDEV.P(Table2[6M Return vs Nifty])</f>
        <v>-0.62908019979681407</v>
      </c>
      <c r="M695">
        <v>-0.31969722245195797</v>
      </c>
      <c r="N695">
        <f>(Table2[[#This Row],[1W Return vs Nifty]]-AVERAGE(Table2[1W Return vs Nifty]))/_xlfn.STDEV.P(Table2[1W Return vs Nifty])</f>
        <v>-6.0824754034634942E-2</v>
      </c>
      <c r="O695">
        <v>198.98</v>
      </c>
      <c r="P695">
        <v>198.54621582632001</v>
      </c>
      <c r="Q695">
        <v>205.476373733164</v>
      </c>
      <c r="R695">
        <v>48.500803268583297</v>
      </c>
      <c r="S695" s="2">
        <f>(Table2[[#This Row],[Close Price]]-Table2[[#This Row],[20D EMA]])/Table2[[#This Row],[20D EMA]]</f>
        <v>2.4072771132777268E-2</v>
      </c>
      <c r="T695" s="2">
        <f>(Table2[[#This Row],[Close Price]]-Table2[[#This Row],[50D EMA]])/Table2[[#This Row],[50D EMA]]</f>
        <v>2.6310167393215653E-2</v>
      </c>
      <c r="U695" s="2">
        <f>(Table2[[#This Row],[Close Price]]-Table2[[#This Row],[200D EMA]])/Table2[[#This Row],[200D EMA]]</f>
        <v>-8.3044765788008266E-3</v>
      </c>
      <c r="V695">
        <v>0.61619436965624996</v>
      </c>
      <c r="W695">
        <v>197</v>
      </c>
      <c r="X695">
        <v>204.76</v>
      </c>
      <c r="Y695">
        <v>191.5</v>
      </c>
      <c r="Z695">
        <v>204.76</v>
      </c>
      <c r="AA695">
        <v>189.5</v>
      </c>
      <c r="AB695">
        <v>218.49</v>
      </c>
      <c r="AC695" s="2">
        <f>(Table2[[#This Row],[Close Price]]/Table2[[#This Row],[Day Low]])-1</f>
        <v>3.4365482233502664E-2</v>
      </c>
      <c r="AD695" s="2">
        <f>(Table2[[#This Row],[Day High]]/Table2[[#This Row],[Close Price]])-1</f>
        <v>4.8584188055158517E-3</v>
      </c>
      <c r="AE695" s="2">
        <f>(Table2[[#This Row],[Close Price]]/Table2[[#This Row],[Current Week Low]])-1</f>
        <v>6.4073107049608335E-2</v>
      </c>
      <c r="AF695" s="2">
        <f>(Table2[[#This Row],[Current Week High]]/Table2[[#This Row],[Close Price]])-1</f>
        <v>4.8584188055158517E-3</v>
      </c>
      <c r="AG695" s="2">
        <f>(Table2[[#This Row],[Close Price]]/Table2[[#This Row],[Current Month Low]])-1</f>
        <v>7.5303430079155742E-2</v>
      </c>
      <c r="AH695" s="2">
        <f>(Table2[[#This Row],[Current Month High]]/Table2[[#This Row],[Close Price]])-1</f>
        <v>7.2238307896157483E-2</v>
      </c>
      <c r="AI695">
        <v>29.1161603768955</v>
      </c>
      <c r="AJ695">
        <v>20.467041087791799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0.05</v>
      </c>
      <c r="AM695" t="s">
        <v>10340</v>
      </c>
      <c r="AN695">
        <v>-4.12</v>
      </c>
      <c r="AO695" t="s">
        <v>10339</v>
      </c>
      <c r="AP695">
        <v>-7.5447933743834003E-2</v>
      </c>
      <c r="AQ695">
        <f>(Table2[[#This Row],[Sharpe Ratio]]-AVERAGE(Table2[Sharpe Ratio]))/_xlfn.STDEV.P(Table2[Sharpe Ratio])</f>
        <v>-1.610865120729059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696</v>
      </c>
      <c r="AT695">
        <f>_xlfn.RANK.AVG(Table2[[#This Row],[6M Return vs Nifty Z-Score]],Table2[6M Return vs Nifty Z-Score])</f>
        <v>526</v>
      </c>
      <c r="AU695">
        <f>_xlfn.RANK.AVG(Table2[[#This Row],[Sharpe Ratio Z-Score]],Table2[Sharpe Ratio Z-Score])</f>
        <v>696</v>
      </c>
      <c r="AV695">
        <f>(Table2[[#This Row],[Rank 1Y]]+Table2[[#This Row],[Rank 6M]]+Table2[[#This Row],[Rank Sharpe]])/3</f>
        <v>639.33333333333337</v>
      </c>
    </row>
    <row r="696" spans="1:48" x14ac:dyDescent="0.3">
      <c r="A696" t="s">
        <v>308</v>
      </c>
      <c r="B696" t="s">
        <v>309</v>
      </c>
      <c r="C696" t="s">
        <v>6499</v>
      </c>
      <c r="D696" t="s">
        <v>80</v>
      </c>
      <c r="E696">
        <v>89229.674245140006</v>
      </c>
      <c r="F696">
        <v>24808.05</v>
      </c>
      <c r="G696">
        <v>-22.650136078601601</v>
      </c>
      <c r="H696">
        <f>(Table2[[#This Row],[1Y Return vs Nifty]]-AVERAGE(Table2[1Y Return vs Nifty]))/_xlfn.STDEV.P(Table2[1Y Return vs Nifty])</f>
        <v>-0.8560227293741397</v>
      </c>
      <c r="I696">
        <v>-10.135686333334</v>
      </c>
      <c r="J696">
        <f>(Table2[[#This Row],[1M Return vs Nifty]]-AVERAGE(Table2[1M Return vs Nifty]))/_xlfn.STDEV.P(Table2[1M Return vs Nifty])</f>
        <v>-1.1902089736397181</v>
      </c>
      <c r="K696">
        <v>-18.144720298009599</v>
      </c>
      <c r="L696">
        <f>(Table2[[#This Row],[6M Return vs Nifty]]-AVERAGE(Table2[6M Return vs Nifty]))/_xlfn.STDEV.P(Table2[6M Return vs Nifty])</f>
        <v>-0.87969205650548843</v>
      </c>
      <c r="M696">
        <v>-0.23735598741393099</v>
      </c>
      <c r="N696">
        <f>(Table2[[#This Row],[1W Return vs Nifty]]-AVERAGE(Table2[1W Return vs Nifty]))/_xlfn.STDEV.P(Table2[1W Return vs Nifty])</f>
        <v>-4.3533445473279565E-2</v>
      </c>
      <c r="O696">
        <v>25600.42</v>
      </c>
      <c r="P696">
        <v>26260.8020478137</v>
      </c>
      <c r="Q696">
        <v>26184.044988071899</v>
      </c>
      <c r="R696">
        <v>35.263639198664897</v>
      </c>
      <c r="S696" s="2">
        <f>(Table2[[#This Row],[Close Price]]-Table2[[#This Row],[20D EMA]])/Table2[[#This Row],[20D EMA]]</f>
        <v>-3.0951445327850054E-2</v>
      </c>
      <c r="T696" s="2">
        <f>(Table2[[#This Row],[Close Price]]-Table2[[#This Row],[50D EMA]])/Table2[[#This Row],[50D EMA]]</f>
        <v>-5.5320170540436621E-2</v>
      </c>
      <c r="U696" s="2">
        <f>(Table2[[#This Row],[Close Price]]-Table2[[#This Row],[200D EMA]])/Table2[[#This Row],[200D EMA]]</f>
        <v>-5.2550894588621888E-2</v>
      </c>
      <c r="V696">
        <v>1.76694760259991</v>
      </c>
      <c r="W696">
        <v>24672.5</v>
      </c>
      <c r="X696">
        <v>24892.45</v>
      </c>
      <c r="Y696">
        <v>24600</v>
      </c>
      <c r="Z696">
        <v>24965.9</v>
      </c>
      <c r="AA696">
        <v>23850</v>
      </c>
      <c r="AB696">
        <v>27899.8</v>
      </c>
      <c r="AC696" s="2">
        <f>(Table2[[#This Row],[Close Price]]/Table2[[#This Row],[Day Low]])-1</f>
        <v>5.4939710203667502E-3</v>
      </c>
      <c r="AD696" s="2">
        <f>(Table2[[#This Row],[Day High]]/Table2[[#This Row],[Close Price]])-1</f>
        <v>3.4021214887909323E-3</v>
      </c>
      <c r="AE696" s="2">
        <f>(Table2[[#This Row],[Close Price]]/Table2[[#This Row],[Current Week Low]])-1</f>
        <v>8.457317073170767E-3</v>
      </c>
      <c r="AF696" s="2">
        <f>(Table2[[#This Row],[Current Week High]]/Table2[[#This Row],[Close Price]])-1</f>
        <v>6.3628539929581063E-3</v>
      </c>
      <c r="AG696" s="2">
        <f>(Table2[[#This Row],[Close Price]]/Table2[[#This Row],[Current Month Low]])-1</f>
        <v>4.01698113207547E-2</v>
      </c>
      <c r="AH696" s="2">
        <f>(Table2[[#This Row],[Current Month High]]/Table2[[#This Row],[Close Price]])-1</f>
        <v>0.12462688522475562</v>
      </c>
      <c r="AI696">
        <v>23.902322028535099</v>
      </c>
      <c r="AJ696">
        <v>5.4573472055431997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-0.06</v>
      </c>
      <c r="AM696" t="s">
        <v>10339</v>
      </c>
      <c r="AN696">
        <v>-9.11</v>
      </c>
      <c r="AO696" t="s">
        <v>10339</v>
      </c>
      <c r="AP696">
        <v>-6.6650086974835002E-2</v>
      </c>
      <c r="AQ696">
        <f>(Table2[[#This Row],[Sharpe Ratio]]-AVERAGE(Table2[Sharpe Ratio]))/_xlfn.STDEV.P(Table2[Sharpe Ratio])</f>
        <v>-1.5101362606075932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623</v>
      </c>
      <c r="AT696">
        <f>_xlfn.RANK.AVG(Table2[[#This Row],[6M Return vs Nifty Z-Score]],Table2[6M Return vs Nifty Z-Score])</f>
        <v>612</v>
      </c>
      <c r="AU696">
        <f>_xlfn.RANK.AVG(Table2[[#This Row],[Sharpe Ratio Z-Score]],Table2[Sharpe Ratio Z-Score])</f>
        <v>684</v>
      </c>
      <c r="AV696">
        <f>(Table2[[#This Row],[Rank 1Y]]+Table2[[#This Row],[Rank 6M]]+Table2[[#This Row],[Rank Sharpe]])/3</f>
        <v>639.66666666666663</v>
      </c>
    </row>
    <row r="697" spans="1:48" x14ac:dyDescent="0.3">
      <c r="A697" t="s">
        <v>1486</v>
      </c>
      <c r="B697" t="s">
        <v>1487</v>
      </c>
      <c r="C697" t="s">
        <v>10297</v>
      </c>
      <c r="D697" t="s">
        <v>368</v>
      </c>
      <c r="E697">
        <v>6740.8073193999999</v>
      </c>
      <c r="F697">
        <v>294.85000000000002</v>
      </c>
      <c r="G697">
        <v>-54.704757714017802</v>
      </c>
      <c r="H697">
        <f>(Table2[[#This Row],[1Y Return vs Nifty]]-AVERAGE(Table2[1Y Return vs Nifty]))/_xlfn.STDEV.P(Table2[1Y Return vs Nifty])</f>
        <v>-1.3437405567414311</v>
      </c>
      <c r="I697">
        <v>-4.0686271016265803</v>
      </c>
      <c r="J697">
        <f>(Table2[[#This Row],[1M Return vs Nifty]]-AVERAGE(Table2[1M Return vs Nifty]))/_xlfn.STDEV.P(Table2[1M Return vs Nifty])</f>
        <v>-0.66546257968620837</v>
      </c>
      <c r="K697">
        <v>-27.106335741163001</v>
      </c>
      <c r="L697">
        <f>(Table2[[#This Row],[6M Return vs Nifty]]-AVERAGE(Table2[6M Return vs Nifty]))/_xlfn.STDEV.P(Table2[6M Return vs Nifty])</f>
        <v>-1.1815781183365557</v>
      </c>
      <c r="M697">
        <v>-0.231094190483567</v>
      </c>
      <c r="N697">
        <f>(Table2[[#This Row],[1W Return vs Nifty]]-AVERAGE(Table2[1W Return vs Nifty]))/_xlfn.STDEV.P(Table2[1W Return vs Nifty])</f>
        <v>-4.2218494794904769E-2</v>
      </c>
      <c r="O697">
        <v>294.18</v>
      </c>
      <c r="P697">
        <v>297.16308695137201</v>
      </c>
      <c r="Q697">
        <v>317.34688546512899</v>
      </c>
      <c r="R697">
        <v>54.192501392746998</v>
      </c>
      <c r="S697" s="2">
        <f>(Table2[[#This Row],[Close Price]]-Table2[[#This Row],[20D EMA]])/Table2[[#This Row],[20D EMA]]</f>
        <v>2.2775171663607856E-3</v>
      </c>
      <c r="T697" s="2">
        <f>(Table2[[#This Row],[Close Price]]-Table2[[#This Row],[50D EMA]])/Table2[[#This Row],[50D EMA]]</f>
        <v>-7.7838973040097043E-3</v>
      </c>
      <c r="U697" s="2">
        <f>(Table2[[#This Row],[Close Price]]-Table2[[#This Row],[200D EMA]])/Table2[[#This Row],[200D EMA]]</f>
        <v>-7.0890519162196075E-2</v>
      </c>
      <c r="V697">
        <v>0.40176060048768197</v>
      </c>
      <c r="W697">
        <v>294</v>
      </c>
      <c r="X697">
        <v>298.60000000000002</v>
      </c>
      <c r="Y697">
        <v>293.2</v>
      </c>
      <c r="Z697">
        <v>301</v>
      </c>
      <c r="AA697">
        <v>275</v>
      </c>
      <c r="AB697">
        <v>304.89999999999998</v>
      </c>
      <c r="AC697" s="2">
        <f>(Table2[[#This Row],[Close Price]]/Table2[[#This Row],[Day Low]])-1</f>
        <v>2.8911564625850872E-3</v>
      </c>
      <c r="AD697" s="2">
        <f>(Table2[[#This Row],[Day High]]/Table2[[#This Row],[Close Price]])-1</f>
        <v>1.2718331354926171E-2</v>
      </c>
      <c r="AE697" s="2">
        <f>(Table2[[#This Row],[Close Price]]/Table2[[#This Row],[Current Week Low]])-1</f>
        <v>5.6275579809004217E-3</v>
      </c>
      <c r="AF697" s="2">
        <f>(Table2[[#This Row],[Current Week High]]/Table2[[#This Row],[Close Price]])-1</f>
        <v>2.0858063422078965E-2</v>
      </c>
      <c r="AG697" s="2">
        <f>(Table2[[#This Row],[Close Price]]/Table2[[#This Row],[Current Month Low]])-1</f>
        <v>7.2181818181818347E-2</v>
      </c>
      <c r="AH697" s="2">
        <f>(Table2[[#This Row],[Current Month High]]/Table2[[#This Row],[Close Price]])-1</f>
        <v>3.4085128031202228E-2</v>
      </c>
      <c r="AI697">
        <v>59.708326267593598</v>
      </c>
      <c r="AJ697">
        <v>14.216540770869599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-0.05</v>
      </c>
      <c r="AM697" t="s">
        <v>10339</v>
      </c>
      <c r="AN697">
        <v>0.19</v>
      </c>
      <c r="AO697" t="s">
        <v>10340</v>
      </c>
      <c r="AP697">
        <v>4.6317351705650002E-3</v>
      </c>
      <c r="AQ697">
        <f>(Table2[[#This Row],[Sharpe Ratio]]-AVERAGE(Table2[Sharpe Ratio]))/_xlfn.STDEV.P(Table2[Sharpe Ratio])</f>
        <v>-0.69401194284976542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722</v>
      </c>
      <c r="AT697">
        <f>_xlfn.RANK.AVG(Table2[[#This Row],[6M Return vs Nifty Z-Score]],Table2[6M Return vs Nifty Z-Score])</f>
        <v>685</v>
      </c>
      <c r="AU697">
        <f>_xlfn.RANK.AVG(Table2[[#This Row],[Sharpe Ratio Z-Score]],Table2[Sharpe Ratio Z-Score])</f>
        <v>512</v>
      </c>
      <c r="AV697">
        <f>(Table2[[#This Row],[Rank 1Y]]+Table2[[#This Row],[Rank 6M]]+Table2[[#This Row],[Rank Sharpe]])/3</f>
        <v>639.66666666666663</v>
      </c>
    </row>
    <row r="698" spans="1:48" x14ac:dyDescent="0.3">
      <c r="A698" t="s">
        <v>2043</v>
      </c>
      <c r="B698" t="s">
        <v>2044</v>
      </c>
      <c r="C698" t="s">
        <v>6499</v>
      </c>
      <c r="D698" t="s">
        <v>80</v>
      </c>
      <c r="E698">
        <v>3050.4527552240002</v>
      </c>
      <c r="F698">
        <v>233.97</v>
      </c>
      <c r="G698">
        <v>-27.800452711477799</v>
      </c>
      <c r="H698">
        <f>(Table2[[#This Row],[1Y Return vs Nifty]]-AVERAGE(Table2[1Y Return vs Nifty]))/_xlfn.STDEV.P(Table2[1Y Return vs Nifty])</f>
        <v>-0.93438588296272174</v>
      </c>
      <c r="I698">
        <v>-2.91668083447215</v>
      </c>
      <c r="J698">
        <f>(Table2[[#This Row],[1M Return vs Nifty]]-AVERAGE(Table2[1M Return vs Nifty]))/_xlfn.STDEV.P(Table2[1M Return vs Nifty])</f>
        <v>-0.56582952409341203</v>
      </c>
      <c r="K698">
        <v>-16.890720712264201</v>
      </c>
      <c r="L698">
        <f>(Table2[[#This Row],[6M Return vs Nifty]]-AVERAGE(Table2[6M Return vs Nifty]))/_xlfn.STDEV.P(Table2[6M Return vs Nifty])</f>
        <v>-0.83744911505371167</v>
      </c>
      <c r="M698">
        <v>-1.60808146342387</v>
      </c>
      <c r="N698">
        <f>(Table2[[#This Row],[1W Return vs Nifty]]-AVERAGE(Table2[1W Return vs Nifty]))/_xlfn.STDEV.P(Table2[1W Return vs Nifty])</f>
        <v>-0.33137995576247614</v>
      </c>
      <c r="O698">
        <v>233.76</v>
      </c>
      <c r="P698">
        <v>235.985641889833</v>
      </c>
      <c r="Q698">
        <v>236.02017646965399</v>
      </c>
      <c r="R698">
        <v>52.736541600132902</v>
      </c>
      <c r="S698" s="2">
        <f>(Table2[[#This Row],[Close Price]]-Table2[[#This Row],[20D EMA]])/Table2[[#This Row],[20D EMA]]</f>
        <v>8.9835728952775487E-4</v>
      </c>
      <c r="T698" s="2">
        <f>(Table2[[#This Row],[Close Price]]-Table2[[#This Row],[50D EMA]])/Table2[[#This Row],[50D EMA]]</f>
        <v>-8.5413751179573179E-3</v>
      </c>
      <c r="U698" s="2">
        <f>(Table2[[#This Row],[Close Price]]-Table2[[#This Row],[200D EMA]])/Table2[[#This Row],[200D EMA]]</f>
        <v>-8.686445795949101E-3</v>
      </c>
      <c r="V698">
        <v>0.32267889427461999</v>
      </c>
      <c r="W698">
        <v>230.95</v>
      </c>
      <c r="X698">
        <v>235.9</v>
      </c>
      <c r="Y698">
        <v>225.3</v>
      </c>
      <c r="Z698">
        <v>236</v>
      </c>
      <c r="AA698">
        <v>219.52</v>
      </c>
      <c r="AB698">
        <v>252.99</v>
      </c>
      <c r="AC698" s="2">
        <f>(Table2[[#This Row],[Close Price]]/Table2[[#This Row],[Day Low]])-1</f>
        <v>1.3076423468283194E-2</v>
      </c>
      <c r="AD698" s="2">
        <f>(Table2[[#This Row],[Day High]]/Table2[[#This Row],[Close Price]])-1</f>
        <v>8.2489208018121651E-3</v>
      </c>
      <c r="AE698" s="2">
        <f>(Table2[[#This Row],[Close Price]]/Table2[[#This Row],[Current Week Low]])-1</f>
        <v>3.8482023968042567E-2</v>
      </c>
      <c r="AF698" s="2">
        <f>(Table2[[#This Row],[Current Week High]]/Table2[[#This Row],[Close Price]])-1</f>
        <v>8.6763260247040286E-3</v>
      </c>
      <c r="AG698" s="2">
        <f>(Table2[[#This Row],[Close Price]]/Table2[[#This Row],[Current Month Low]])-1</f>
        <v>6.582543731778423E-2</v>
      </c>
      <c r="AH698" s="2">
        <f>(Table2[[#This Row],[Current Month High]]/Table2[[#This Row],[Close Price]])-1</f>
        <v>8.1292473394025011E-2</v>
      </c>
      <c r="AI698">
        <v>30.358592982006201</v>
      </c>
      <c r="AJ698">
        <v>20.603092783505101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</v>
      </c>
      <c r="AM698" t="s">
        <v>10341</v>
      </c>
      <c r="AN698">
        <v>-3.91</v>
      </c>
      <c r="AO698" t="s">
        <v>10339</v>
      </c>
      <c r="AP698">
        <v>-6.1421238079450997E-2</v>
      </c>
      <c r="AQ698">
        <f>(Table2[[#This Row],[Sharpe Ratio]]-AVERAGE(Table2[Sharpe Ratio]))/_xlfn.STDEV.P(Table2[Sharpe Ratio])</f>
        <v>-1.4502697952316173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646</v>
      </c>
      <c r="AT698">
        <f>_xlfn.RANK.AVG(Table2[[#This Row],[6M Return vs Nifty Z-Score]],Table2[6M Return vs Nifty Z-Score])</f>
        <v>601</v>
      </c>
      <c r="AU698">
        <f>_xlfn.RANK.AVG(Table2[[#This Row],[Sharpe Ratio Z-Score]],Table2[Sharpe Ratio Z-Score])</f>
        <v>680</v>
      </c>
      <c r="AV698">
        <f>(Table2[[#This Row],[Rank 1Y]]+Table2[[#This Row],[Rank 6M]]+Table2[[#This Row],[Rank Sharpe]])/3</f>
        <v>642.33333333333337</v>
      </c>
    </row>
    <row r="699" spans="1:48" x14ac:dyDescent="0.3">
      <c r="A699" t="s">
        <v>2157</v>
      </c>
      <c r="B699" t="s">
        <v>2158</v>
      </c>
      <c r="C699" t="s">
        <v>10311</v>
      </c>
      <c r="D699" t="s">
        <v>1897</v>
      </c>
      <c r="E699">
        <v>2684.5514725319999</v>
      </c>
      <c r="F699">
        <v>15</v>
      </c>
      <c r="G699">
        <v>-46.642497831549903</v>
      </c>
      <c r="H699">
        <f>(Table2[[#This Row],[1Y Return vs Nifty]]-AVERAGE(Table2[1Y Return vs Nifty]))/_xlfn.STDEV.P(Table2[1Y Return vs Nifty])</f>
        <v>-1.2210715725846115</v>
      </c>
      <c r="I699">
        <v>-3.1231553705953199</v>
      </c>
      <c r="J699">
        <f>(Table2[[#This Row],[1M Return vs Nifty]]-AVERAGE(Table2[1M Return vs Nifty]))/_xlfn.STDEV.P(Table2[1M Return vs Nifty])</f>
        <v>-0.5836877259233233</v>
      </c>
      <c r="K699">
        <v>-47.375721030054102</v>
      </c>
      <c r="L699">
        <f>(Table2[[#This Row],[6M Return vs Nifty]]-AVERAGE(Table2[6M Return vs Nifty]))/_xlfn.STDEV.P(Table2[6M Return vs Nifty])</f>
        <v>-1.8643841302007229</v>
      </c>
      <c r="M699">
        <v>-3.0045034225502198</v>
      </c>
      <c r="N699">
        <f>(Table2[[#This Row],[1W Return vs Nifty]]-AVERAGE(Table2[1W Return vs Nifty]))/_xlfn.STDEV.P(Table2[1W Return vs Nifty])</f>
        <v>-0.62462261803193297</v>
      </c>
      <c r="O699">
        <v>15.04</v>
      </c>
      <c r="P699">
        <v>15.475515305931401</v>
      </c>
      <c r="Q699">
        <v>17.0382991291381</v>
      </c>
      <c r="R699">
        <v>31.0801970356532</v>
      </c>
      <c r="S699" s="2">
        <f>(Table2[[#This Row],[Close Price]]-Table2[[#This Row],[20D EMA]])/Table2[[#This Row],[20D EMA]]</f>
        <v>-2.6595744680850499E-3</v>
      </c>
      <c r="T699" s="2">
        <f>(Table2[[#This Row],[Close Price]]-Table2[[#This Row],[50D EMA]])/Table2[[#This Row],[50D EMA]]</f>
        <v>-3.0726944888817172E-2</v>
      </c>
      <c r="U699" s="2">
        <f>(Table2[[#This Row],[Close Price]]-Table2[[#This Row],[200D EMA]])/Table2[[#This Row],[200D EMA]]</f>
        <v>-0.11963043456915814</v>
      </c>
      <c r="V699">
        <v>0.51503623176076896</v>
      </c>
      <c r="W699">
        <v>14.58</v>
      </c>
      <c r="X699">
        <v>15.13</v>
      </c>
      <c r="Y699">
        <v>14.5</v>
      </c>
      <c r="Z699">
        <v>15.13</v>
      </c>
      <c r="AA699">
        <v>14.37</v>
      </c>
      <c r="AB699">
        <v>16.579999999999998</v>
      </c>
      <c r="AC699" s="2">
        <f>(Table2[[#This Row],[Close Price]]/Table2[[#This Row],[Day Low]])-1</f>
        <v>2.8806584362139898E-2</v>
      </c>
      <c r="AD699" s="2">
        <f>(Table2[[#This Row],[Day High]]/Table2[[#This Row],[Close Price]])-1</f>
        <v>8.6666666666668224E-3</v>
      </c>
      <c r="AE699" s="2">
        <f>(Table2[[#This Row],[Close Price]]/Table2[[#This Row],[Current Week Low]])-1</f>
        <v>3.4482758620689724E-2</v>
      </c>
      <c r="AF699" s="2">
        <f>(Table2[[#This Row],[Current Week High]]/Table2[[#This Row],[Close Price]])-1</f>
        <v>8.6666666666668224E-3</v>
      </c>
      <c r="AG699" s="2">
        <f>(Table2[[#This Row],[Close Price]]/Table2[[#This Row],[Current Month Low]])-1</f>
        <v>4.3841336116910323E-2</v>
      </c>
      <c r="AH699" s="2">
        <f>(Table2[[#This Row],[Current Month High]]/Table2[[#This Row],[Close Price]])-1</f>
        <v>0.10533333333333328</v>
      </c>
      <c r="AI699">
        <v>73.6666666666666</v>
      </c>
      <c r="AJ699">
        <v>16.731517509727599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-0.12</v>
      </c>
      <c r="AM699" t="s">
        <v>10339</v>
      </c>
      <c r="AN699">
        <v>-6.13</v>
      </c>
      <c r="AO699" t="s">
        <v>10339</v>
      </c>
      <c r="AP699">
        <v>1.7562277030673999E-2</v>
      </c>
      <c r="AQ699">
        <f>(Table2[[#This Row],[Sharpe Ratio]]-AVERAGE(Table2[Sharpe Ratio]))/_xlfn.STDEV.P(Table2[Sharpe Ratio])</f>
        <v>-0.54596677037515162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715</v>
      </c>
      <c r="AT699">
        <f>_xlfn.RANK.AVG(Table2[[#This Row],[6M Return vs Nifty Z-Score]],Table2[6M Return vs Nifty Z-Score])</f>
        <v>729</v>
      </c>
      <c r="AU699">
        <f>_xlfn.RANK.AVG(Table2[[#This Row],[Sharpe Ratio Z-Score]],Table2[Sharpe Ratio Z-Score])</f>
        <v>484</v>
      </c>
      <c r="AV699">
        <f>(Table2[[#This Row],[Rank 1Y]]+Table2[[#This Row],[Rank 6M]]+Table2[[#This Row],[Rank Sharpe]])/3</f>
        <v>642.66666666666663</v>
      </c>
    </row>
    <row r="700" spans="1:48" x14ac:dyDescent="0.3">
      <c r="A700" t="s">
        <v>592</v>
      </c>
      <c r="B700" t="s">
        <v>593</v>
      </c>
      <c r="C700" t="s">
        <v>10304</v>
      </c>
      <c r="D700" t="s">
        <v>397</v>
      </c>
      <c r="E700">
        <v>32401.488297219999</v>
      </c>
      <c r="F700">
        <v>430.4</v>
      </c>
      <c r="G700">
        <v>-22.078021720681999</v>
      </c>
      <c r="H700">
        <f>(Table2[[#This Row],[1Y Return vs Nifty]]-AVERAGE(Table2[1Y Return vs Nifty]))/_xlfn.STDEV.P(Table2[1Y Return vs Nifty])</f>
        <v>-0.84731788877973724</v>
      </c>
      <c r="I700">
        <v>16.2686427933067</v>
      </c>
      <c r="J700">
        <f>(Table2[[#This Row],[1M Return vs Nifty]]-AVERAGE(Table2[1M Return vs Nifty]))/_xlfn.STDEV.P(Table2[1M Return vs Nifty])</f>
        <v>1.0935294842864676</v>
      </c>
      <c r="K700">
        <v>-21.2882629662822</v>
      </c>
      <c r="L700">
        <f>(Table2[[#This Row],[6M Return vs Nifty]]-AVERAGE(Table2[6M Return vs Nifty]))/_xlfn.STDEV.P(Table2[6M Return vs Nifty])</f>
        <v>-0.98558721819174033</v>
      </c>
      <c r="M700">
        <v>4.5446969462020297</v>
      </c>
      <c r="N700">
        <f>(Table2[[#This Row],[1W Return vs Nifty]]-AVERAGE(Table2[1W Return vs Nifty]))/_xlfn.STDEV.P(Table2[1W Return vs Nifty])</f>
        <v>0.96067729770662502</v>
      </c>
      <c r="O700">
        <v>411.39</v>
      </c>
      <c r="P700">
        <v>406.403135069303</v>
      </c>
      <c r="Q700">
        <v>415.30904624177998</v>
      </c>
      <c r="R700">
        <v>80.060283570486305</v>
      </c>
      <c r="S700" s="2">
        <f>(Table2[[#This Row],[Close Price]]-Table2[[#This Row],[20D EMA]])/Table2[[#This Row],[20D EMA]]</f>
        <v>4.6209193222975745E-2</v>
      </c>
      <c r="T700" s="2">
        <f>(Table2[[#This Row],[Close Price]]-Table2[[#This Row],[50D EMA]])/Table2[[#This Row],[50D EMA]]</f>
        <v>5.9046948362258184E-2</v>
      </c>
      <c r="U700" s="2">
        <f>(Table2[[#This Row],[Close Price]]-Table2[[#This Row],[200D EMA]])/Table2[[#This Row],[200D EMA]]</f>
        <v>3.6336684439651025E-2</v>
      </c>
      <c r="V700">
        <v>1.33819530281474</v>
      </c>
      <c r="W700">
        <v>423.55</v>
      </c>
      <c r="X700">
        <v>440</v>
      </c>
      <c r="Y700">
        <v>417.6</v>
      </c>
      <c r="Z700">
        <v>441.8</v>
      </c>
      <c r="AA700">
        <v>395.05</v>
      </c>
      <c r="AB700">
        <v>441.8</v>
      </c>
      <c r="AC700" s="2">
        <f>(Table2[[#This Row],[Close Price]]/Table2[[#This Row],[Day Low]])-1</f>
        <v>1.6172824932121355E-2</v>
      </c>
      <c r="AD700" s="2">
        <f>(Table2[[#This Row],[Day High]]/Table2[[#This Row],[Close Price]])-1</f>
        <v>2.2304832713754719E-2</v>
      </c>
      <c r="AE700" s="2">
        <f>(Table2[[#This Row],[Close Price]]/Table2[[#This Row],[Current Week Low]])-1</f>
        <v>3.0651340996168397E-2</v>
      </c>
      <c r="AF700" s="2">
        <f>(Table2[[#This Row],[Current Week High]]/Table2[[#This Row],[Close Price]])-1</f>
        <v>2.6486988847583826E-2</v>
      </c>
      <c r="AG700" s="2">
        <f>(Table2[[#This Row],[Close Price]]/Table2[[#This Row],[Current Month Low]])-1</f>
        <v>8.9482344007087544E-2</v>
      </c>
      <c r="AH700" s="2">
        <f>(Table2[[#This Row],[Current Month High]]/Table2[[#This Row],[Close Price]])-1</f>
        <v>2.6486988847583826E-2</v>
      </c>
      <c r="AI700">
        <v>13.3828996282527</v>
      </c>
      <c r="AJ700">
        <v>21.513269339356199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0.05</v>
      </c>
      <c r="AM700" t="s">
        <v>10340</v>
      </c>
      <c r="AN700">
        <v>3.44</v>
      </c>
      <c r="AO700" t="s">
        <v>10340</v>
      </c>
      <c r="AP700">
        <v>-6.0172697578417998E-2</v>
      </c>
      <c r="AQ700">
        <f>(Table2[[#This Row],[Sharpe Ratio]]-AVERAGE(Table2[Sharpe Ratio]))/_xlfn.STDEV.P(Table2[Sharpe Ratio])</f>
        <v>-1.435974926863633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618</v>
      </c>
      <c r="AT700">
        <f>_xlfn.RANK.AVG(Table2[[#This Row],[6M Return vs Nifty Z-Score]],Table2[6M Return vs Nifty Z-Score])</f>
        <v>641</v>
      </c>
      <c r="AU700">
        <f>_xlfn.RANK.AVG(Table2[[#This Row],[Sharpe Ratio Z-Score]],Table2[Sharpe Ratio Z-Score])</f>
        <v>679</v>
      </c>
      <c r="AV700">
        <f>(Table2[[#This Row],[Rank 1Y]]+Table2[[#This Row],[Rank 6M]]+Table2[[#This Row],[Rank Sharpe]])/3</f>
        <v>646</v>
      </c>
    </row>
    <row r="701" spans="1:48" x14ac:dyDescent="0.3">
      <c r="A701" t="s">
        <v>1082</v>
      </c>
      <c r="B701" t="s">
        <v>1083</v>
      </c>
      <c r="C701" t="s">
        <v>6499</v>
      </c>
      <c r="D701" t="s">
        <v>80</v>
      </c>
      <c r="E701">
        <v>12057.591725280001</v>
      </c>
      <c r="F701">
        <v>340.1</v>
      </c>
      <c r="G701">
        <v>-27.723578912630899</v>
      </c>
      <c r="H701">
        <f>(Table2[[#This Row],[1Y Return vs Nifty]]-AVERAGE(Table2[1Y Return vs Nifty]))/_xlfn.STDEV.P(Table2[1Y Return vs Nifty])</f>
        <v>-0.93321623190330449</v>
      </c>
      <c r="I701">
        <v>-9.4775896948554705E-2</v>
      </c>
      <c r="J701">
        <f>(Table2[[#This Row],[1M Return vs Nifty]]-AVERAGE(Table2[1M Return vs Nifty]))/_xlfn.STDEV.P(Table2[1M Return vs Nifty])</f>
        <v>-0.32175997021361891</v>
      </c>
      <c r="K701">
        <v>-13.8879817399707</v>
      </c>
      <c r="L701">
        <f>(Table2[[#This Row],[6M Return vs Nifty]]-AVERAGE(Table2[6M Return vs Nifty]))/_xlfn.STDEV.P(Table2[6M Return vs Nifty])</f>
        <v>-0.73629714654953982</v>
      </c>
      <c r="M701">
        <v>-1.65366661015046</v>
      </c>
      <c r="N701">
        <f>(Table2[[#This Row],[1W Return vs Nifty]]-AVERAGE(Table2[1W Return vs Nifty]))/_xlfn.STDEV.P(Table2[1W Return vs Nifty])</f>
        <v>-0.34095264236961909</v>
      </c>
      <c r="O701">
        <v>338.85</v>
      </c>
      <c r="P701">
        <v>341.10338363928997</v>
      </c>
      <c r="Q701">
        <v>342.04441209805299</v>
      </c>
      <c r="R701">
        <v>51.983321253437403</v>
      </c>
      <c r="S701" s="2">
        <f>(Table2[[#This Row],[Close Price]]-Table2[[#This Row],[20D EMA]])/Table2[[#This Row],[20D EMA]]</f>
        <v>3.6889479120554816E-3</v>
      </c>
      <c r="T701" s="2">
        <f>(Table2[[#This Row],[Close Price]]-Table2[[#This Row],[50D EMA]])/Table2[[#This Row],[50D EMA]]</f>
        <v>-2.9415821930133899E-3</v>
      </c>
      <c r="U701" s="2">
        <f>(Table2[[#This Row],[Close Price]]-Table2[[#This Row],[200D EMA]])/Table2[[#This Row],[200D EMA]]</f>
        <v>-5.6846772795562149E-3</v>
      </c>
      <c r="V701">
        <v>0.56605452295083203</v>
      </c>
      <c r="W701">
        <v>335.75</v>
      </c>
      <c r="X701">
        <v>345</v>
      </c>
      <c r="Y701">
        <v>330.35</v>
      </c>
      <c r="Z701">
        <v>345</v>
      </c>
      <c r="AA701">
        <v>323.95</v>
      </c>
      <c r="AB701">
        <v>351</v>
      </c>
      <c r="AC701" s="2">
        <f>(Table2[[#This Row],[Close Price]]/Table2[[#This Row],[Day Low]])-1</f>
        <v>1.2956068503350737E-2</v>
      </c>
      <c r="AD701" s="2">
        <f>(Table2[[#This Row],[Day High]]/Table2[[#This Row],[Close Price]])-1</f>
        <v>1.4407527197882963E-2</v>
      </c>
      <c r="AE701" s="2">
        <f>(Table2[[#This Row],[Close Price]]/Table2[[#This Row],[Current Week Low]])-1</f>
        <v>2.9514151657333176E-2</v>
      </c>
      <c r="AF701" s="2">
        <f>(Table2[[#This Row],[Current Week High]]/Table2[[#This Row],[Close Price]])-1</f>
        <v>1.4407527197882963E-2</v>
      </c>
      <c r="AG701" s="2">
        <f>(Table2[[#This Row],[Close Price]]/Table2[[#This Row],[Current Month Low]])-1</f>
        <v>4.9853372434017773E-2</v>
      </c>
      <c r="AH701" s="2">
        <f>(Table2[[#This Row],[Current Month High]]/Table2[[#This Row],[Close Price]])-1</f>
        <v>3.2049397236106891E-2</v>
      </c>
      <c r="AI701">
        <v>17.024404586886199</v>
      </c>
      <c r="AJ701">
        <v>16.752488843117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0.02</v>
      </c>
      <c r="AM701" t="s">
        <v>10340</v>
      </c>
      <c r="AN701">
        <v>0.62</v>
      </c>
      <c r="AO701" t="s">
        <v>10340</v>
      </c>
      <c r="AP701">
        <v>-0.112605386464527</v>
      </c>
      <c r="AQ701">
        <f>(Table2[[#This Row],[Sharpe Ratio]]-AVERAGE(Table2[Sharpe Ratio]))/_xlfn.STDEV.P(Table2[Sharpe Ratio])</f>
        <v>-2.0362905635500557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644</v>
      </c>
      <c r="AT701">
        <f>_xlfn.RANK.AVG(Table2[[#This Row],[6M Return vs Nifty Z-Score]],Table2[6M Return vs Nifty Z-Score])</f>
        <v>565</v>
      </c>
      <c r="AU701">
        <f>_xlfn.RANK.AVG(Table2[[#This Row],[Sharpe Ratio Z-Score]],Table2[Sharpe Ratio Z-Score])</f>
        <v>729</v>
      </c>
      <c r="AV701">
        <f>(Table2[[#This Row],[Rank 1Y]]+Table2[[#This Row],[Rank 6M]]+Table2[[#This Row],[Rank Sharpe]])/3</f>
        <v>646</v>
      </c>
    </row>
    <row r="702" spans="1:48" x14ac:dyDescent="0.3">
      <c r="A702" t="s">
        <v>1586</v>
      </c>
      <c r="B702" t="s">
        <v>1587</v>
      </c>
      <c r="C702" t="s">
        <v>10305</v>
      </c>
      <c r="D702" t="s">
        <v>258</v>
      </c>
      <c r="E702">
        <v>5903.3330834400003</v>
      </c>
      <c r="F702">
        <v>1326.25</v>
      </c>
      <c r="G702">
        <v>-39.5361994326123</v>
      </c>
      <c r="H702">
        <f>(Table2[[#This Row],[1Y Return vs Nifty]]-AVERAGE(Table2[1Y Return vs Nifty]))/_xlfn.STDEV.P(Table2[1Y Return vs Nifty])</f>
        <v>-1.1129477439781252</v>
      </c>
      <c r="I702">
        <v>-6.1428751796135304</v>
      </c>
      <c r="J702">
        <f>(Table2[[#This Row],[1M Return vs Nifty]]-AVERAGE(Table2[1M Return vs Nifty]))/_xlfn.STDEV.P(Table2[1M Return vs Nifty])</f>
        <v>-0.84486649804589997</v>
      </c>
      <c r="K702">
        <v>-14.2443854918863</v>
      </c>
      <c r="L702">
        <f>(Table2[[#This Row],[6M Return vs Nifty]]-AVERAGE(Table2[6M Return vs Nifty]))/_xlfn.STDEV.P(Table2[6M Return vs Nifty])</f>
        <v>-0.7483031655279393</v>
      </c>
      <c r="M702">
        <v>-0.58651043330195296</v>
      </c>
      <c r="N702">
        <f>(Table2[[#This Row],[1W Return vs Nifty]]-AVERAGE(Table2[1W Return vs Nifty]))/_xlfn.STDEV.P(Table2[1W Return vs Nifty])</f>
        <v>-0.11685439161442833</v>
      </c>
      <c r="O702">
        <v>1354.84</v>
      </c>
      <c r="P702">
        <v>1368.80156815484</v>
      </c>
      <c r="Q702">
        <v>1419.4428524272901</v>
      </c>
      <c r="R702">
        <v>37.222430295484102</v>
      </c>
      <c r="S702" s="2">
        <f>(Table2[[#This Row],[Close Price]]-Table2[[#This Row],[20D EMA]])/Table2[[#This Row],[20D EMA]]</f>
        <v>-2.1102122759883025E-2</v>
      </c>
      <c r="T702" s="2">
        <f>(Table2[[#This Row],[Close Price]]-Table2[[#This Row],[50D EMA]])/Table2[[#This Row],[50D EMA]]</f>
        <v>-3.1086732470799232E-2</v>
      </c>
      <c r="U702" s="2">
        <f>(Table2[[#This Row],[Close Price]]-Table2[[#This Row],[200D EMA]])/Table2[[#This Row],[200D EMA]]</f>
        <v>-6.5654529358422198E-2</v>
      </c>
      <c r="V702">
        <v>0.96292473460786898</v>
      </c>
      <c r="W702">
        <v>1311.6</v>
      </c>
      <c r="X702">
        <v>1333</v>
      </c>
      <c r="Y702">
        <v>1275.05</v>
      </c>
      <c r="Z702">
        <v>1333</v>
      </c>
      <c r="AA702">
        <v>1265.55</v>
      </c>
      <c r="AB702">
        <v>1466.95</v>
      </c>
      <c r="AC702" s="2">
        <f>(Table2[[#This Row],[Close Price]]/Table2[[#This Row],[Day Low]])-1</f>
        <v>1.1169563891430423E-2</v>
      </c>
      <c r="AD702" s="2">
        <f>(Table2[[#This Row],[Day High]]/Table2[[#This Row],[Close Price]])-1</f>
        <v>5.0895381715363452E-3</v>
      </c>
      <c r="AE702" s="2">
        <f>(Table2[[#This Row],[Close Price]]/Table2[[#This Row],[Current Week Low]])-1</f>
        <v>4.0155288027920566E-2</v>
      </c>
      <c r="AF702" s="2">
        <f>(Table2[[#This Row],[Current Week High]]/Table2[[#This Row],[Close Price]])-1</f>
        <v>5.0895381715363452E-3</v>
      </c>
      <c r="AG702" s="2">
        <f>(Table2[[#This Row],[Close Price]]/Table2[[#This Row],[Current Month Low]])-1</f>
        <v>4.7963336098929332E-2</v>
      </c>
      <c r="AH702" s="2">
        <f>(Table2[[#This Row],[Current Month High]]/Table2[[#This Row],[Close Price]])-1</f>
        <v>0.10608859566446749</v>
      </c>
      <c r="AI702">
        <v>43.106503298774697</v>
      </c>
      <c r="AJ702">
        <v>16.022220278190801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0.01</v>
      </c>
      <c r="AM702" t="s">
        <v>10340</v>
      </c>
      <c r="AN702">
        <v>-8.6</v>
      </c>
      <c r="AO702" t="s">
        <v>10339</v>
      </c>
      <c r="AP702">
        <v>-5.6725327054402003E-2</v>
      </c>
      <c r="AQ702">
        <f>(Table2[[#This Row],[Sharpe Ratio]]-AVERAGE(Table2[Sharpe Ratio]))/_xlfn.STDEV.P(Table2[Sharpe Ratio])</f>
        <v>-1.3965050756127477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699</v>
      </c>
      <c r="AT702">
        <f>_xlfn.RANK.AVG(Table2[[#This Row],[6M Return vs Nifty Z-Score]],Table2[6M Return vs Nifty Z-Score])</f>
        <v>570</v>
      </c>
      <c r="AU702">
        <f>_xlfn.RANK.AVG(Table2[[#This Row],[Sharpe Ratio Z-Score]],Table2[Sharpe Ratio Z-Score])</f>
        <v>674</v>
      </c>
      <c r="AV702">
        <f>(Table2[[#This Row],[Rank 1Y]]+Table2[[#This Row],[Rank 6M]]+Table2[[#This Row],[Rank Sharpe]])/3</f>
        <v>647.66666666666663</v>
      </c>
    </row>
    <row r="703" spans="1:48" x14ac:dyDescent="0.3">
      <c r="A703" t="s">
        <v>1645</v>
      </c>
      <c r="B703" t="s">
        <v>1646</v>
      </c>
      <c r="C703" t="s">
        <v>10303</v>
      </c>
      <c r="D703" t="s">
        <v>505</v>
      </c>
      <c r="E703">
        <v>5300.2513564519904</v>
      </c>
      <c r="F703">
        <v>109.01</v>
      </c>
      <c r="G703">
        <v>-32.767132919599597</v>
      </c>
      <c r="H703">
        <f>(Table2[[#This Row],[1Y Return vs Nifty]]-AVERAGE(Table2[1Y Return vs Nifty]))/_xlfn.STDEV.P(Table2[1Y Return vs Nifty])</f>
        <v>-1.0099549696262471</v>
      </c>
      <c r="I703">
        <v>-2.6751164089605801</v>
      </c>
      <c r="J703">
        <f>(Table2[[#This Row],[1M Return vs Nifty]]-AVERAGE(Table2[1M Return vs Nifty]))/_xlfn.STDEV.P(Table2[1M Return vs Nifty])</f>
        <v>-0.54493636047763938</v>
      </c>
      <c r="K703">
        <v>-13.300795047771199</v>
      </c>
      <c r="L703">
        <f>(Table2[[#This Row],[6M Return vs Nifty]]-AVERAGE(Table2[6M Return vs Nifty]))/_xlfn.STDEV.P(Table2[6M Return vs Nifty])</f>
        <v>-0.71651684251929437</v>
      </c>
      <c r="M703">
        <v>-3.32227929727495</v>
      </c>
      <c r="N703">
        <f>(Table2[[#This Row],[1W Return vs Nifty]]-AVERAGE(Table2[1W Return vs Nifty]))/_xlfn.STDEV.P(Table2[1W Return vs Nifty])</f>
        <v>-0.69135419791025665</v>
      </c>
      <c r="O703">
        <v>107.93</v>
      </c>
      <c r="P703">
        <v>107.726449740904</v>
      </c>
      <c r="Q703">
        <v>108.667829033462</v>
      </c>
      <c r="R703">
        <v>41.484594025142997</v>
      </c>
      <c r="S703" s="2">
        <f>(Table2[[#This Row],[Close Price]]-Table2[[#This Row],[20D EMA]])/Table2[[#This Row],[20D EMA]]</f>
        <v>1.0006485685166294E-2</v>
      </c>
      <c r="T703" s="2">
        <f>(Table2[[#This Row],[Close Price]]-Table2[[#This Row],[50D EMA]])/Table2[[#This Row],[50D EMA]]</f>
        <v>1.1914903556026464E-2</v>
      </c>
      <c r="U703" s="2">
        <f>(Table2[[#This Row],[Close Price]]-Table2[[#This Row],[200D EMA]])/Table2[[#This Row],[200D EMA]]</f>
        <v>3.148778894189944E-3</v>
      </c>
      <c r="V703">
        <v>0.71918506432690299</v>
      </c>
      <c r="W703">
        <v>105.8</v>
      </c>
      <c r="X703">
        <v>114.25</v>
      </c>
      <c r="Y703">
        <v>105.8</v>
      </c>
      <c r="Z703">
        <v>114.25</v>
      </c>
      <c r="AA703">
        <v>104.43</v>
      </c>
      <c r="AB703">
        <v>114.74</v>
      </c>
      <c r="AC703" s="2">
        <f>(Table2[[#This Row],[Close Price]]/Table2[[#This Row],[Day Low]])-1</f>
        <v>3.0340264650283721E-2</v>
      </c>
      <c r="AD703" s="2">
        <f>(Table2[[#This Row],[Day High]]/Table2[[#This Row],[Close Price]])-1</f>
        <v>4.8068984496835165E-2</v>
      </c>
      <c r="AE703" s="2">
        <f>(Table2[[#This Row],[Close Price]]/Table2[[#This Row],[Current Week Low]])-1</f>
        <v>3.0340264650283721E-2</v>
      </c>
      <c r="AF703" s="2">
        <f>(Table2[[#This Row],[Current Week High]]/Table2[[#This Row],[Close Price]])-1</f>
        <v>4.8068984496835165E-2</v>
      </c>
      <c r="AG703" s="2">
        <f>(Table2[[#This Row],[Close Price]]/Table2[[#This Row],[Current Month Low]])-1</f>
        <v>4.3857129177439447E-2</v>
      </c>
      <c r="AH703" s="2">
        <f>(Table2[[#This Row],[Current Month High]]/Table2[[#This Row],[Close Price]])-1</f>
        <v>5.2563984955508625E-2</v>
      </c>
      <c r="AI703">
        <v>26.3186863590496</v>
      </c>
      <c r="AJ703">
        <v>19.1366120218579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-0.04</v>
      </c>
      <c r="AM703" t="s">
        <v>10339</v>
      </c>
      <c r="AN703">
        <v>-2.3199999999999998</v>
      </c>
      <c r="AO703" t="s">
        <v>10339</v>
      </c>
      <c r="AP703">
        <v>-0.107699979930668</v>
      </c>
      <c r="AQ703">
        <f>(Table2[[#This Row],[Sharpe Ratio]]-AVERAGE(Table2[Sharpe Ratio]))/_xlfn.STDEV.P(Table2[Sharpe Ratio])</f>
        <v>-1.9801272747861358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670</v>
      </c>
      <c r="AT703">
        <f>_xlfn.RANK.AVG(Table2[[#This Row],[6M Return vs Nifty Z-Score]],Table2[6M Return vs Nifty Z-Score])</f>
        <v>555</v>
      </c>
      <c r="AU703">
        <f>_xlfn.RANK.AVG(Table2[[#This Row],[Sharpe Ratio Z-Score]],Table2[Sharpe Ratio Z-Score])</f>
        <v>723</v>
      </c>
      <c r="AV703">
        <f>(Table2[[#This Row],[Rank 1Y]]+Table2[[#This Row],[Rank 6M]]+Table2[[#This Row],[Rank Sharpe]])/3</f>
        <v>649.33333333333337</v>
      </c>
    </row>
    <row r="704" spans="1:48" x14ac:dyDescent="0.3">
      <c r="A704" t="s">
        <v>2113</v>
      </c>
      <c r="B704" t="s">
        <v>2114</v>
      </c>
      <c r="C704" t="s">
        <v>10293</v>
      </c>
      <c r="D704" t="s">
        <v>416</v>
      </c>
      <c r="E704">
        <v>2846.3090153809999</v>
      </c>
      <c r="F704">
        <v>84.52</v>
      </c>
      <c r="G704">
        <v>-29.330098121012799</v>
      </c>
      <c r="H704">
        <f>(Table2[[#This Row],[1Y Return vs Nifty]]-AVERAGE(Table2[1Y Return vs Nifty]))/_xlfn.STDEV.P(Table2[1Y Return vs Nifty])</f>
        <v>-0.95765976041683853</v>
      </c>
      <c r="I704">
        <v>7.8947459855886999</v>
      </c>
      <c r="J704">
        <f>(Table2[[#This Row],[1M Return vs Nifty]]-AVERAGE(Table2[1M Return vs Nifty]))/_xlfn.STDEV.P(Table2[1M Return vs Nifty])</f>
        <v>0.36926225936402379</v>
      </c>
      <c r="K704">
        <v>-35.544210124973702</v>
      </c>
      <c r="L704">
        <f>(Table2[[#This Row],[6M Return vs Nifty]]-AVERAGE(Table2[6M Return vs Nifty]))/_xlfn.STDEV.P(Table2[6M Return vs Nifty])</f>
        <v>-1.4658211417191263</v>
      </c>
      <c r="M704">
        <v>0.73424351022896295</v>
      </c>
      <c r="N704">
        <f>(Table2[[#This Row],[1W Return vs Nifty]]-AVERAGE(Table2[1W Return vs Nifty]))/_xlfn.STDEV.P(Table2[1W Return vs Nifty])</f>
        <v>0.16049830974684132</v>
      </c>
      <c r="O704">
        <v>84.3</v>
      </c>
      <c r="P704">
        <v>84.290836565603897</v>
      </c>
      <c r="Q704">
        <v>85.718093836286599</v>
      </c>
      <c r="R704">
        <v>56.563226380896701</v>
      </c>
      <c r="S704" s="2">
        <f>(Table2[[#This Row],[Close Price]]-Table2[[#This Row],[20D EMA]])/Table2[[#This Row],[20D EMA]]</f>
        <v>2.609727164887294E-3</v>
      </c>
      <c r="T704" s="2">
        <f>(Table2[[#This Row],[Close Price]]-Table2[[#This Row],[50D EMA]])/Table2[[#This Row],[50D EMA]]</f>
        <v>2.7187229802582455E-3</v>
      </c>
      <c r="U704" s="2">
        <f>(Table2[[#This Row],[Close Price]]-Table2[[#This Row],[200D EMA]])/Table2[[#This Row],[200D EMA]]</f>
        <v>-1.397714044568989E-2</v>
      </c>
      <c r="V704">
        <v>0.80241774774598595</v>
      </c>
      <c r="W704">
        <v>84.04</v>
      </c>
      <c r="X704">
        <v>85.38</v>
      </c>
      <c r="Y704">
        <v>81.25</v>
      </c>
      <c r="Z704">
        <v>86.88</v>
      </c>
      <c r="AA704">
        <v>80.489999999999995</v>
      </c>
      <c r="AB704">
        <v>90.9</v>
      </c>
      <c r="AC704" s="2">
        <f>(Table2[[#This Row],[Close Price]]/Table2[[#This Row],[Day Low]])-1</f>
        <v>5.7115659209898695E-3</v>
      </c>
      <c r="AD704" s="2">
        <f>(Table2[[#This Row],[Day High]]/Table2[[#This Row],[Close Price]])-1</f>
        <v>1.0175106483672591E-2</v>
      </c>
      <c r="AE704" s="2">
        <f>(Table2[[#This Row],[Close Price]]/Table2[[#This Row],[Current Week Low]])-1</f>
        <v>4.024615384615382E-2</v>
      </c>
      <c r="AF704" s="2">
        <f>(Table2[[#This Row],[Current Week High]]/Table2[[#This Row],[Close Price]])-1</f>
        <v>2.7922385234264047E-2</v>
      </c>
      <c r="AG704" s="2">
        <f>(Table2[[#This Row],[Close Price]]/Table2[[#This Row],[Current Month Low]])-1</f>
        <v>5.0068331469747873E-2</v>
      </c>
      <c r="AH704" s="2">
        <f>(Table2[[#This Row],[Current Month High]]/Table2[[#This Row],[Close Price]])-1</f>
        <v>7.5485092285849653E-2</v>
      </c>
      <c r="AI704">
        <v>41.978230004732602</v>
      </c>
      <c r="AJ704">
        <v>35.1239008792965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-0.04</v>
      </c>
      <c r="AM704" t="s">
        <v>10339</v>
      </c>
      <c r="AN704">
        <v>-4.58</v>
      </c>
      <c r="AO704" t="s">
        <v>10339</v>
      </c>
      <c r="AP704">
        <v>-4.0255100933569996E-3</v>
      </c>
      <c r="AQ704">
        <f>(Table2[[#This Row],[Sharpe Ratio]]-AVERAGE(Table2[Sharpe Ratio]))/_xlfn.STDEV.P(Table2[Sharpe Ratio])</f>
        <v>-0.79313101938331154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653</v>
      </c>
      <c r="AT704">
        <f>_xlfn.RANK.AVG(Table2[[#This Row],[6M Return vs Nifty Z-Score]],Table2[6M Return vs Nifty Z-Score])</f>
        <v>717</v>
      </c>
      <c r="AU704">
        <f>_xlfn.RANK.AVG(Table2[[#This Row],[Sharpe Ratio Z-Score]],Table2[Sharpe Ratio Z-Score])</f>
        <v>582</v>
      </c>
      <c r="AV704">
        <f>(Table2[[#This Row],[Rank 1Y]]+Table2[[#This Row],[Rank 6M]]+Table2[[#This Row],[Rank Sharpe]])/3</f>
        <v>650.66666666666663</v>
      </c>
    </row>
    <row r="705" spans="1:48" x14ac:dyDescent="0.3">
      <c r="A705" t="s">
        <v>1474</v>
      </c>
      <c r="B705" t="s">
        <v>1475</v>
      </c>
      <c r="C705" t="s">
        <v>10306</v>
      </c>
      <c r="D705" t="s">
        <v>101</v>
      </c>
      <c r="E705">
        <v>6925.5201394100004</v>
      </c>
      <c r="F705">
        <v>1469.45</v>
      </c>
      <c r="G705">
        <v>-31.2776613489659</v>
      </c>
      <c r="H705">
        <f>(Table2[[#This Row],[1Y Return vs Nifty]]-AVERAGE(Table2[1Y Return vs Nifty]))/_xlfn.STDEV.P(Table2[1Y Return vs Nifty])</f>
        <v>-0.98729234560225332</v>
      </c>
      <c r="I705">
        <v>-0.70384933138846795</v>
      </c>
      <c r="J705">
        <f>(Table2[[#This Row],[1M Return vs Nifty]]-AVERAGE(Table2[1M Return vs Nifty]))/_xlfn.STDEV.P(Table2[1M Return vs Nifty])</f>
        <v>-0.37443937817207357</v>
      </c>
      <c r="K705">
        <v>-13.8254805128889</v>
      </c>
      <c r="L705">
        <f>(Table2[[#This Row],[6M Return vs Nifty]]-AVERAGE(Table2[6M Return vs Nifty]))/_xlfn.STDEV.P(Table2[6M Return vs Nifty])</f>
        <v>-0.73419169475649859</v>
      </c>
      <c r="M705">
        <v>-0.94938012886713796</v>
      </c>
      <c r="N705">
        <f>(Table2[[#This Row],[1W Return vs Nifty]]-AVERAGE(Table2[1W Return vs Nifty]))/_xlfn.STDEV.P(Table2[1W Return vs Nifty])</f>
        <v>-0.19305548175699186</v>
      </c>
      <c r="O705">
        <v>1455.28</v>
      </c>
      <c r="P705">
        <v>1438.9098452779599</v>
      </c>
      <c r="Q705">
        <v>1418.5333072312601</v>
      </c>
      <c r="R705">
        <v>51.530589352674603</v>
      </c>
      <c r="S705" s="2">
        <f>(Table2[[#This Row],[Close Price]]-Table2[[#This Row],[20D EMA]])/Table2[[#This Row],[20D EMA]]</f>
        <v>9.7369578362927218E-3</v>
      </c>
      <c r="T705" s="2">
        <f>(Table2[[#This Row],[Close Price]]-Table2[[#This Row],[50D EMA]])/Table2[[#This Row],[50D EMA]]</f>
        <v>2.1224508833727927E-2</v>
      </c>
      <c r="U705" s="2">
        <f>(Table2[[#This Row],[Close Price]]-Table2[[#This Row],[200D EMA]])/Table2[[#This Row],[200D EMA]]</f>
        <v>3.5893900065075542E-2</v>
      </c>
      <c r="V705">
        <v>0.60488736165006396</v>
      </c>
      <c r="W705">
        <v>1454.1</v>
      </c>
      <c r="X705">
        <v>1475.2</v>
      </c>
      <c r="Y705">
        <v>1435</v>
      </c>
      <c r="Z705">
        <v>1475.2</v>
      </c>
      <c r="AA705">
        <v>1410</v>
      </c>
      <c r="AB705">
        <v>1517.3</v>
      </c>
      <c r="AC705" s="2">
        <f>(Table2[[#This Row],[Close Price]]/Table2[[#This Row],[Day Low]])-1</f>
        <v>1.0556357884602185E-2</v>
      </c>
      <c r="AD705" s="2">
        <f>(Table2[[#This Row],[Day High]]/Table2[[#This Row],[Close Price]])-1</f>
        <v>3.9130286842015138E-3</v>
      </c>
      <c r="AE705" s="2">
        <f>(Table2[[#This Row],[Close Price]]/Table2[[#This Row],[Current Week Low]])-1</f>
        <v>2.4006968641115067E-2</v>
      </c>
      <c r="AF705" s="2">
        <f>(Table2[[#This Row],[Current Week High]]/Table2[[#This Row],[Close Price]])-1</f>
        <v>3.9130286842015138E-3</v>
      </c>
      <c r="AG705" s="2">
        <f>(Table2[[#This Row],[Close Price]]/Table2[[#This Row],[Current Month Low]])-1</f>
        <v>4.2163120567375811E-2</v>
      </c>
      <c r="AH705" s="2">
        <f>(Table2[[#This Row],[Current Month High]]/Table2[[#This Row],[Close Price]])-1</f>
        <v>3.2563203919833805E-2</v>
      </c>
      <c r="AI705">
        <v>9.2245397938003997</v>
      </c>
      <c r="AJ705">
        <v>17.555999999999901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0.03</v>
      </c>
      <c r="AM705" t="s">
        <v>10340</v>
      </c>
      <c r="AN705">
        <v>-0.78</v>
      </c>
      <c r="AO705" t="s">
        <v>10339</v>
      </c>
      <c r="AP705">
        <v>-0.14152539337612999</v>
      </c>
      <c r="AQ705">
        <f>(Table2[[#This Row],[Sharpe Ratio]]-AVERAGE(Table2[Sharpe Ratio]))/_xlfn.STDEV.P(Table2[Sharpe Ratio])</f>
        <v>-2.3674033241377388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-4.6563822244255553</v>
      </c>
      <c r="AS705">
        <f>_xlfn.RANK.AVG(Table2[[#This Row],[1Y Return vs Nifty Z-Score]],Table2[1Y Return vs Nifty Z-Score])</f>
        <v>660</v>
      </c>
      <c r="AT705">
        <f>_xlfn.RANK.AVG(Table2[[#This Row],[6M Return vs Nifty Z-Score]],Table2[6M Return vs Nifty Z-Score])</f>
        <v>564</v>
      </c>
      <c r="AU705">
        <f>_xlfn.RANK.AVG(Table2[[#This Row],[Sharpe Ratio Z-Score]],Table2[Sharpe Ratio Z-Score])</f>
        <v>732</v>
      </c>
      <c r="AV705">
        <f>(Table2[[#This Row],[Rank 1Y]]+Table2[[#This Row],[Rank 6M]]+Table2[[#This Row],[Rank Sharpe]])/3</f>
        <v>652</v>
      </c>
    </row>
    <row r="706" spans="1:48" x14ac:dyDescent="0.3">
      <c r="A706" t="s">
        <v>1468</v>
      </c>
      <c r="B706" t="s">
        <v>1469</v>
      </c>
      <c r="C706" t="s">
        <v>10308</v>
      </c>
      <c r="D706" t="s">
        <v>559</v>
      </c>
      <c r="E706">
        <v>6971.5611650000001</v>
      </c>
      <c r="F706">
        <v>2146.3000000000002</v>
      </c>
      <c r="G706">
        <v>-24.052613352084201</v>
      </c>
      <c r="H706">
        <f>(Table2[[#This Row],[1Y Return vs Nifty]]-AVERAGE(Table2[1Y Return vs Nifty]))/_xlfn.STDEV.P(Table2[1Y Return vs Nifty])</f>
        <v>-0.87736171682296327</v>
      </c>
      <c r="I706">
        <v>-4.0117455513515399</v>
      </c>
      <c r="J706">
        <f>(Table2[[#This Row],[1M Return vs Nifty]]-AVERAGE(Table2[1M Return vs Nifty]))/_xlfn.STDEV.P(Table2[1M Return vs Nifty])</f>
        <v>-0.66054283401546887</v>
      </c>
      <c r="K706">
        <v>-18.688103304268498</v>
      </c>
      <c r="L706">
        <f>(Table2[[#This Row],[6M Return vs Nifty]]-AVERAGE(Table2[6M Return vs Nifty]))/_xlfn.STDEV.P(Table2[6M Return vs Nifty])</f>
        <v>-0.89799676472087497</v>
      </c>
      <c r="M706">
        <v>-1.0640069796179601</v>
      </c>
      <c r="N706">
        <f>(Table2[[#This Row],[1W Return vs Nifty]]-AVERAGE(Table2[1W Return vs Nifty]))/_xlfn.STDEV.P(Table2[1W Return vs Nifty])</f>
        <v>-0.21712663207230523</v>
      </c>
      <c r="O706">
        <v>2241.7800000000002</v>
      </c>
      <c r="P706">
        <v>2269.7640147345001</v>
      </c>
      <c r="Q706">
        <v>2264.4970806842898</v>
      </c>
      <c r="R706">
        <v>35.520146263543403</v>
      </c>
      <c r="S706" s="2">
        <f>(Table2[[#This Row],[Close Price]]-Table2[[#This Row],[20D EMA]])/Table2[[#This Row],[20D EMA]]</f>
        <v>-4.2591155242708921E-2</v>
      </c>
      <c r="T706" s="2">
        <f>(Table2[[#This Row],[Close Price]]-Table2[[#This Row],[50D EMA]])/Table2[[#This Row],[50D EMA]]</f>
        <v>-5.4395088622876842E-2</v>
      </c>
      <c r="U706" s="2">
        <f>(Table2[[#This Row],[Close Price]]-Table2[[#This Row],[200D EMA]])/Table2[[#This Row],[200D EMA]]</f>
        <v>-5.219573109300394E-2</v>
      </c>
      <c r="V706">
        <v>1.10610230084794</v>
      </c>
      <c r="W706">
        <v>2125</v>
      </c>
      <c r="X706">
        <v>2159.1</v>
      </c>
      <c r="Y706">
        <v>2125</v>
      </c>
      <c r="Z706">
        <v>2209.1</v>
      </c>
      <c r="AA706">
        <v>2089.25</v>
      </c>
      <c r="AB706">
        <v>2549.75</v>
      </c>
      <c r="AC706" s="2">
        <f>(Table2[[#This Row],[Close Price]]/Table2[[#This Row],[Day Low]])-1</f>
        <v>1.0023529411764764E-2</v>
      </c>
      <c r="AD706" s="2">
        <f>(Table2[[#This Row],[Day High]]/Table2[[#This Row],[Close Price]])-1</f>
        <v>5.9637515724735302E-3</v>
      </c>
      <c r="AE706" s="2">
        <f>(Table2[[#This Row],[Close Price]]/Table2[[#This Row],[Current Week Low]])-1</f>
        <v>1.0023529411764764E-2</v>
      </c>
      <c r="AF706" s="2">
        <f>(Table2[[#This Row],[Current Week High]]/Table2[[#This Row],[Close Price]])-1</f>
        <v>2.9259656152448299E-2</v>
      </c>
      <c r="AG706" s="2">
        <f>(Table2[[#This Row],[Close Price]]/Table2[[#This Row],[Current Month Low]])-1</f>
        <v>2.7306449682900746E-2</v>
      </c>
      <c r="AH706" s="2">
        <f>(Table2[[#This Row],[Current Month High]]/Table2[[#This Row],[Close Price]])-1</f>
        <v>0.18797465405581693</v>
      </c>
      <c r="AI706">
        <v>27.428598052462299</v>
      </c>
      <c r="AJ706">
        <v>9.5051020408163307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-0.03</v>
      </c>
      <c r="AM706" t="s">
        <v>10339</v>
      </c>
      <c r="AN706">
        <v>-12.02</v>
      </c>
      <c r="AO706" t="s">
        <v>10339</v>
      </c>
      <c r="AP706">
        <v>-9.1840855755631001E-2</v>
      </c>
      <c r="AQ706">
        <f>(Table2[[#This Row],[Sharpe Ratio]]-AVERAGE(Table2[Sharpe Ratio]))/_xlfn.STDEV.P(Table2[Sharpe Ratio])</f>
        <v>-1.7985519936269687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628</v>
      </c>
      <c r="AT706">
        <f>_xlfn.RANK.AVG(Table2[[#This Row],[6M Return vs Nifty Z-Score]],Table2[6M Return vs Nifty Z-Score])</f>
        <v>614</v>
      </c>
      <c r="AU706">
        <f>_xlfn.RANK.AVG(Table2[[#This Row],[Sharpe Ratio Z-Score]],Table2[Sharpe Ratio Z-Score])</f>
        <v>716</v>
      </c>
      <c r="AV706">
        <f>(Table2[[#This Row],[Rank 1Y]]+Table2[[#This Row],[Rank 6M]]+Table2[[#This Row],[Rank Sharpe]])/3</f>
        <v>652.66666666666663</v>
      </c>
    </row>
    <row r="707" spans="1:48" x14ac:dyDescent="0.3">
      <c r="A707" t="s">
        <v>1950</v>
      </c>
      <c r="B707" t="s">
        <v>1951</v>
      </c>
      <c r="C707" t="s">
        <v>10306</v>
      </c>
      <c r="D707" t="s">
        <v>1494</v>
      </c>
      <c r="E707">
        <v>3463.2</v>
      </c>
      <c r="F707">
        <v>322.05</v>
      </c>
      <c r="G707">
        <v>-55.458348350530599</v>
      </c>
      <c r="H707">
        <f>(Table2[[#This Row],[1Y Return vs Nifty]]-AVERAGE(Table2[1Y Return vs Nifty]))/_xlfn.STDEV.P(Table2[1Y Return vs Nifty])</f>
        <v>-1.3552065971815488</v>
      </c>
      <c r="I707">
        <v>-2.3639549792199701</v>
      </c>
      <c r="J707">
        <f>(Table2[[#This Row],[1M Return vs Nifty]]-AVERAGE(Table2[1M Return vs Nifty]))/_xlfn.STDEV.P(Table2[1M Return vs Nifty])</f>
        <v>-0.51802367807947325</v>
      </c>
      <c r="K707">
        <v>-20.8193086923918</v>
      </c>
      <c r="L707">
        <f>(Table2[[#This Row],[6M Return vs Nifty]]-AVERAGE(Table2[6M Return vs Nifty]))/_xlfn.STDEV.P(Table2[6M Return vs Nifty])</f>
        <v>-0.96978975847907423</v>
      </c>
      <c r="M707">
        <v>0.35377606255904598</v>
      </c>
      <c r="N707">
        <f>(Table2[[#This Row],[1W Return vs Nifty]]-AVERAGE(Table2[1W Return vs Nifty]))/_xlfn.STDEV.P(Table2[1W Return vs Nifty])</f>
        <v>8.06017666336169E-2</v>
      </c>
      <c r="O707">
        <v>315.02999999999997</v>
      </c>
      <c r="P707">
        <v>319.58999965026698</v>
      </c>
      <c r="Q707">
        <v>342.03935359637399</v>
      </c>
      <c r="R707">
        <v>48.915812314530001</v>
      </c>
      <c r="S707" s="2">
        <f>(Table2[[#This Row],[Close Price]]-Table2[[#This Row],[20D EMA]])/Table2[[#This Row],[20D EMA]]</f>
        <v>2.2283592038853568E-2</v>
      </c>
      <c r="T707" s="2">
        <f>(Table2[[#This Row],[Close Price]]-Table2[[#This Row],[50D EMA]])/Table2[[#This Row],[50D EMA]]</f>
        <v>7.6973633481180843E-3</v>
      </c>
      <c r="U707" s="2">
        <f>(Table2[[#This Row],[Close Price]]-Table2[[#This Row],[200D EMA]])/Table2[[#This Row],[200D EMA]]</f>
        <v>-5.8441677503468084E-2</v>
      </c>
      <c r="V707">
        <v>0.62623248676509702</v>
      </c>
      <c r="W707">
        <v>311.85000000000002</v>
      </c>
      <c r="X707">
        <v>324</v>
      </c>
      <c r="Y707">
        <v>308.3</v>
      </c>
      <c r="Z707">
        <v>324</v>
      </c>
      <c r="AA707">
        <v>298.95</v>
      </c>
      <c r="AB707">
        <v>324.60000000000002</v>
      </c>
      <c r="AC707" s="2">
        <f>(Table2[[#This Row],[Close Price]]/Table2[[#This Row],[Day Low]])-1</f>
        <v>3.2708032708032686E-2</v>
      </c>
      <c r="AD707" s="2">
        <f>(Table2[[#This Row],[Day High]]/Table2[[#This Row],[Close Price]])-1</f>
        <v>6.0549604098742993E-3</v>
      </c>
      <c r="AE707" s="2">
        <f>(Table2[[#This Row],[Close Price]]/Table2[[#This Row],[Current Week Low]])-1</f>
        <v>4.4599416153097593E-2</v>
      </c>
      <c r="AF707" s="2">
        <f>(Table2[[#This Row],[Current Week High]]/Table2[[#This Row],[Close Price]])-1</f>
        <v>6.0549604098742993E-3</v>
      </c>
      <c r="AG707" s="2">
        <f>(Table2[[#This Row],[Close Price]]/Table2[[#This Row],[Current Month Low]])-1</f>
        <v>7.7270446562970552E-2</v>
      </c>
      <c r="AH707" s="2">
        <f>(Table2[[#This Row],[Current Month High]]/Table2[[#This Row],[Close Price]])-1</f>
        <v>7.9180251513739641E-3</v>
      </c>
      <c r="AI707">
        <v>44.915385809656797</v>
      </c>
      <c r="AJ707">
        <v>10.898760330578501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-0.02</v>
      </c>
      <c r="AM707" t="s">
        <v>10339</v>
      </c>
      <c r="AN707">
        <v>1.4</v>
      </c>
      <c r="AO707" t="s">
        <v>10340</v>
      </c>
      <c r="AP707">
        <v>-1.3734731244348999E-2</v>
      </c>
      <c r="AQ707">
        <f>(Table2[[#This Row],[Sharpe Ratio]]-AVERAGE(Table2[Sharpe Ratio]))/_xlfn.STDEV.P(Table2[Sharpe Ratio])</f>
        <v>-0.90429444435370654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724</v>
      </c>
      <c r="AT707">
        <f>_xlfn.RANK.AVG(Table2[[#This Row],[6M Return vs Nifty Z-Score]],Table2[6M Return vs Nifty Z-Score])</f>
        <v>636</v>
      </c>
      <c r="AU707">
        <f>_xlfn.RANK.AVG(Table2[[#This Row],[Sharpe Ratio Z-Score]],Table2[Sharpe Ratio Z-Score])</f>
        <v>603</v>
      </c>
      <c r="AV707">
        <f>(Table2[[#This Row],[Rank 1Y]]+Table2[[#This Row],[Rank 6M]]+Table2[[#This Row],[Rank Sharpe]])/3</f>
        <v>654.33333333333337</v>
      </c>
    </row>
    <row r="708" spans="1:48" x14ac:dyDescent="0.3">
      <c r="A708" t="s">
        <v>2267</v>
      </c>
      <c r="B708" t="s">
        <v>2268</v>
      </c>
      <c r="C708" t="s">
        <v>10300</v>
      </c>
      <c r="D708" t="s">
        <v>1574</v>
      </c>
      <c r="E708">
        <v>2418.4781986500002</v>
      </c>
      <c r="F708">
        <v>586.20000000000005</v>
      </c>
      <c r="G708">
        <v>-46.363412361624697</v>
      </c>
      <c r="H708">
        <f>(Table2[[#This Row],[1Y Return vs Nifty]]-AVERAGE(Table2[1Y Return vs Nifty]))/_xlfn.STDEV.P(Table2[1Y Return vs Nifty])</f>
        <v>-1.2168252283104581</v>
      </c>
      <c r="I708">
        <v>-9.1387696700063596</v>
      </c>
      <c r="J708">
        <f>(Table2[[#This Row],[1M Return vs Nifty]]-AVERAGE(Table2[1M Return vs Nifty]))/_xlfn.STDEV.P(Table2[1M Return vs Nifty])</f>
        <v>-1.1039845930667724</v>
      </c>
      <c r="K708">
        <v>-32.788300717883097</v>
      </c>
      <c r="L708">
        <f>(Table2[[#This Row],[6M Return vs Nifty]]-AVERAGE(Table2[6M Return vs Nifty]))/_xlfn.STDEV.P(Table2[6M Return vs Nifty])</f>
        <v>-1.3729840139772307</v>
      </c>
      <c r="M708">
        <v>-4.4403049408690602</v>
      </c>
      <c r="N708">
        <f>(Table2[[#This Row],[1W Return vs Nifty]]-AVERAGE(Table2[1W Return vs Nifty]))/_xlfn.STDEV.P(Table2[1W Return vs Nifty])</f>
        <v>-0.92613481996390579</v>
      </c>
      <c r="O708">
        <v>604.37</v>
      </c>
      <c r="P708">
        <v>644.60721053176701</v>
      </c>
      <c r="Q708">
        <v>701.99759778825899</v>
      </c>
      <c r="R708">
        <v>43.736398213148902</v>
      </c>
      <c r="S708" s="2">
        <f>(Table2[[#This Row],[Close Price]]-Table2[[#This Row],[20D EMA]])/Table2[[#This Row],[20D EMA]]</f>
        <v>-3.0064364544897925E-2</v>
      </c>
      <c r="T708" s="2">
        <f>(Table2[[#This Row],[Close Price]]-Table2[[#This Row],[50D EMA]])/Table2[[#This Row],[50D EMA]]</f>
        <v>-9.0608993473070359E-2</v>
      </c>
      <c r="U708" s="2">
        <f>(Table2[[#This Row],[Close Price]]-Table2[[#This Row],[200D EMA]])/Table2[[#This Row],[200D EMA]]</f>
        <v>-0.16495440746962009</v>
      </c>
      <c r="V708">
        <v>1.20583649876843</v>
      </c>
      <c r="W708">
        <v>582.35</v>
      </c>
      <c r="X708">
        <v>597.95000000000005</v>
      </c>
      <c r="Y708">
        <v>550.45000000000005</v>
      </c>
      <c r="Z708">
        <v>602.79999999999995</v>
      </c>
      <c r="AA708">
        <v>541.20000000000005</v>
      </c>
      <c r="AB708">
        <v>649.54999999999995</v>
      </c>
      <c r="AC708" s="2">
        <f>(Table2[[#This Row],[Close Price]]/Table2[[#This Row],[Day Low]])-1</f>
        <v>6.6111445007297487E-3</v>
      </c>
      <c r="AD708" s="2">
        <f>(Table2[[#This Row],[Day High]]/Table2[[#This Row],[Close Price]])-1</f>
        <v>2.0044353462981945E-2</v>
      </c>
      <c r="AE708" s="2">
        <f>(Table2[[#This Row],[Close Price]]/Table2[[#This Row],[Current Week Low]])-1</f>
        <v>6.4946861658642829E-2</v>
      </c>
      <c r="AF708" s="2">
        <f>(Table2[[#This Row],[Current Week High]]/Table2[[#This Row],[Close Price]])-1</f>
        <v>2.8317980211531646E-2</v>
      </c>
      <c r="AG708" s="2">
        <f>(Table2[[#This Row],[Close Price]]/Table2[[#This Row],[Current Month Low]])-1</f>
        <v>8.314855875831495E-2</v>
      </c>
      <c r="AH708" s="2">
        <f>(Table2[[#This Row],[Current Month High]]/Table2[[#This Row],[Close Price]])-1</f>
        <v>0.10806891845786404</v>
      </c>
      <c r="AI708">
        <v>54.384169225520203</v>
      </c>
      <c r="AJ708">
        <v>8.3148558758314906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-0.19</v>
      </c>
      <c r="AM708" t="s">
        <v>10339</v>
      </c>
      <c r="AN708">
        <v>-6.22</v>
      </c>
      <c r="AO708" t="s">
        <v>10339</v>
      </c>
      <c r="AQ708">
        <f>(Table2[[#This Row],[Sharpe Ratio]]-AVERAGE(Table2[Sharpe Ratio]))/_xlfn.STDEV.P(Table2[Sharpe Ratio])</f>
        <v>-0.74704189624239536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714</v>
      </c>
      <c r="AT708">
        <f>_xlfn.RANK.AVG(Table2[[#This Row],[6M Return vs Nifty Z-Score]],Table2[6M Return vs Nifty Z-Score])</f>
        <v>709</v>
      </c>
      <c r="AU708">
        <f>_xlfn.RANK.AVG(Table2[[#This Row],[Sharpe Ratio Z-Score]],Table2[Sharpe Ratio Z-Score])</f>
        <v>549.5</v>
      </c>
      <c r="AV708">
        <f>(Table2[[#This Row],[Rank 1Y]]+Table2[[#This Row],[Rank 6M]]+Table2[[#This Row],[Rank Sharpe]])/3</f>
        <v>657.5</v>
      </c>
    </row>
    <row r="709" spans="1:48" x14ac:dyDescent="0.3">
      <c r="A709" t="s">
        <v>1273</v>
      </c>
      <c r="B709" t="s">
        <v>1274</v>
      </c>
      <c r="C709" t="s">
        <v>10308</v>
      </c>
      <c r="D709" t="s">
        <v>559</v>
      </c>
      <c r="E709">
        <v>8844.9874246399995</v>
      </c>
      <c r="F709">
        <v>807.4</v>
      </c>
      <c r="G709">
        <v>-45.708240398739903</v>
      </c>
      <c r="H709">
        <f>(Table2[[#This Row],[1Y Return vs Nifty]]-AVERAGE(Table2[1Y Return vs Nifty]))/_xlfn.STDEV.P(Table2[1Y Return vs Nifty])</f>
        <v>-1.2068566487426031</v>
      </c>
      <c r="I709">
        <v>3.0400396775668601</v>
      </c>
      <c r="J709">
        <f>(Table2[[#This Row],[1M Return vs Nifty]]-AVERAGE(Table2[1M Return vs Nifty]))/_xlfn.STDEV.P(Table2[1M Return vs Nifty])</f>
        <v>-5.0626443143482615E-2</v>
      </c>
      <c r="K709">
        <v>-21.6629808680044</v>
      </c>
      <c r="L709">
        <f>(Table2[[#This Row],[6M Return vs Nifty]]-AVERAGE(Table2[6M Return vs Nifty]))/_xlfn.STDEV.P(Table2[6M Return vs Nifty])</f>
        <v>-0.99821017801032297</v>
      </c>
      <c r="M709">
        <v>3.7629485370632798</v>
      </c>
      <c r="N709">
        <f>(Table2[[#This Row],[1W Return vs Nifty]]-AVERAGE(Table2[1W Return vs Nifty]))/_xlfn.STDEV.P(Table2[1W Return vs Nifty])</f>
        <v>0.79651346225377861</v>
      </c>
      <c r="O709">
        <v>788.14</v>
      </c>
      <c r="P709">
        <v>786.66591925369403</v>
      </c>
      <c r="Q709">
        <v>846.142295374833</v>
      </c>
      <c r="R709">
        <v>72.333085994584707</v>
      </c>
      <c r="S709" s="2">
        <f>(Table2[[#This Row],[Close Price]]-Table2[[#This Row],[20D EMA]])/Table2[[#This Row],[20D EMA]]</f>
        <v>2.4437282716268671E-2</v>
      </c>
      <c r="T709" s="2">
        <f>(Table2[[#This Row],[Close Price]]-Table2[[#This Row],[50D EMA]])/Table2[[#This Row],[50D EMA]]</f>
        <v>2.6356907346356463E-2</v>
      </c>
      <c r="U709" s="2">
        <f>(Table2[[#This Row],[Close Price]]-Table2[[#This Row],[200D EMA]])/Table2[[#This Row],[200D EMA]]</f>
        <v>-4.5786974113698635E-2</v>
      </c>
      <c r="V709">
        <v>0.64167783394464495</v>
      </c>
      <c r="W709">
        <v>801</v>
      </c>
      <c r="X709">
        <v>808.85</v>
      </c>
      <c r="Y709">
        <v>799.75</v>
      </c>
      <c r="Z709">
        <v>809.95</v>
      </c>
      <c r="AA709">
        <v>733.35</v>
      </c>
      <c r="AB709">
        <v>819.9</v>
      </c>
      <c r="AC709" s="2">
        <f>(Table2[[#This Row],[Close Price]]/Table2[[#This Row],[Day Low]])-1</f>
        <v>7.9900124843945708E-3</v>
      </c>
      <c r="AD709" s="2">
        <f>(Table2[[#This Row],[Day High]]/Table2[[#This Row],[Close Price]])-1</f>
        <v>1.7958880356701012E-3</v>
      </c>
      <c r="AE709" s="2">
        <f>(Table2[[#This Row],[Close Price]]/Table2[[#This Row],[Current Week Low]])-1</f>
        <v>9.5654892153798077E-3</v>
      </c>
      <c r="AF709" s="2">
        <f>(Table2[[#This Row],[Current Week High]]/Table2[[#This Row],[Close Price]])-1</f>
        <v>3.1582858558336646E-3</v>
      </c>
      <c r="AG709" s="2">
        <f>(Table2[[#This Row],[Close Price]]/Table2[[#This Row],[Current Month Low]])-1</f>
        <v>0.10097497784141263</v>
      </c>
      <c r="AH709" s="2">
        <f>(Table2[[#This Row],[Current Month High]]/Table2[[#This Row],[Close Price]])-1</f>
        <v>1.5481793410948796E-2</v>
      </c>
      <c r="AI709">
        <v>37.020064404260502</v>
      </c>
      <c r="AJ709">
        <v>12.076624097723499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</v>
      </c>
      <c r="AM709" t="s">
        <v>10341</v>
      </c>
      <c r="AN709">
        <v>2.3199999999999998</v>
      </c>
      <c r="AO709" t="s">
        <v>10340</v>
      </c>
      <c r="AP709">
        <v>-2.3141020397431999E-2</v>
      </c>
      <c r="AQ709">
        <f>(Table2[[#This Row],[Sharpe Ratio]]-AVERAGE(Table2[Sharpe Ratio]))/_xlfn.STDEV.P(Table2[Sharpe Ratio])</f>
        <v>-1.0119895212561159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712</v>
      </c>
      <c r="AT709">
        <f>_xlfn.RANK.AVG(Table2[[#This Row],[6M Return vs Nifty Z-Score]],Table2[6M Return vs Nifty Z-Score])</f>
        <v>649</v>
      </c>
      <c r="AU709">
        <f>_xlfn.RANK.AVG(Table2[[#This Row],[Sharpe Ratio Z-Score]],Table2[Sharpe Ratio Z-Score])</f>
        <v>620</v>
      </c>
      <c r="AV709">
        <f>(Table2[[#This Row],[Rank 1Y]]+Table2[[#This Row],[Rank 6M]]+Table2[[#This Row],[Rank Sharpe]])/3</f>
        <v>660.33333333333337</v>
      </c>
    </row>
    <row r="710" spans="1:48" x14ac:dyDescent="0.3">
      <c r="A710" t="s">
        <v>848</v>
      </c>
      <c r="B710" t="s">
        <v>849</v>
      </c>
      <c r="C710" t="s">
        <v>10306</v>
      </c>
      <c r="D710" t="s">
        <v>553</v>
      </c>
      <c r="E710">
        <v>18241.271114499999</v>
      </c>
      <c r="F710">
        <v>1421.05</v>
      </c>
      <c r="G710">
        <v>-45.707591840804596</v>
      </c>
      <c r="H710">
        <f>(Table2[[#This Row],[1Y Return vs Nifty]]-AVERAGE(Table2[1Y Return vs Nifty]))/_xlfn.STDEV.P(Table2[1Y Return vs Nifty])</f>
        <v>-1.2068467807968595</v>
      </c>
      <c r="I710">
        <v>-7.1329117712913099</v>
      </c>
      <c r="J710">
        <f>(Table2[[#This Row],[1M Return vs Nifty]]-AVERAGE(Table2[1M Return vs Nifty]))/_xlfn.STDEV.P(Table2[1M Return vs Nifty])</f>
        <v>-0.93049581391772351</v>
      </c>
      <c r="K710">
        <v>-13.0719857276806</v>
      </c>
      <c r="L710">
        <f>(Table2[[#This Row],[6M Return vs Nifty]]-AVERAGE(Table2[6M Return vs Nifty]))/_xlfn.STDEV.P(Table2[6M Return vs Nifty])</f>
        <v>-0.70880904195693395</v>
      </c>
      <c r="M710">
        <v>-1.9598930742004499</v>
      </c>
      <c r="N710">
        <f>(Table2[[#This Row],[1W Return vs Nifty]]-AVERAGE(Table2[1W Return vs Nifty]))/_xlfn.STDEV.P(Table2[1W Return vs Nifty])</f>
        <v>-0.40525889520995845</v>
      </c>
      <c r="O710">
        <v>1473.3</v>
      </c>
      <c r="P710">
        <v>1480.1834473019101</v>
      </c>
      <c r="Q710">
        <v>1485.57182999475</v>
      </c>
      <c r="R710">
        <v>31.410193584422</v>
      </c>
      <c r="S710" s="2">
        <f>(Table2[[#This Row],[Close Price]]-Table2[[#This Row],[20D EMA]])/Table2[[#This Row],[20D EMA]]</f>
        <v>-3.5464603271567231E-2</v>
      </c>
      <c r="T710" s="2">
        <f>(Table2[[#This Row],[Close Price]]-Table2[[#This Row],[50D EMA]])/Table2[[#This Row],[50D EMA]]</f>
        <v>-3.9950080113177203E-2</v>
      </c>
      <c r="U710" s="2">
        <f>(Table2[[#This Row],[Close Price]]-Table2[[#This Row],[200D EMA]])/Table2[[#This Row],[200D EMA]]</f>
        <v>-4.3432319253777246E-2</v>
      </c>
      <c r="V710">
        <v>0.799049978441561</v>
      </c>
      <c r="W710">
        <v>1415.05</v>
      </c>
      <c r="X710">
        <v>1428</v>
      </c>
      <c r="Y710">
        <v>1410</v>
      </c>
      <c r="Z710">
        <v>1453.2</v>
      </c>
      <c r="AA710">
        <v>1384.25</v>
      </c>
      <c r="AB710">
        <v>1628</v>
      </c>
      <c r="AC710" s="2">
        <f>(Table2[[#This Row],[Close Price]]/Table2[[#This Row],[Day Low]])-1</f>
        <v>4.2401328574961372E-3</v>
      </c>
      <c r="AD710" s="2">
        <f>(Table2[[#This Row],[Day High]]/Table2[[#This Row],[Close Price]])-1</f>
        <v>4.8907497976848902E-3</v>
      </c>
      <c r="AE710" s="2">
        <f>(Table2[[#This Row],[Close Price]]/Table2[[#This Row],[Current Week Low]])-1</f>
        <v>7.836879432624011E-3</v>
      </c>
      <c r="AF710" s="2">
        <f>(Table2[[#This Row],[Current Week High]]/Table2[[#This Row],[Close Price]])-1</f>
        <v>2.2624115970585112E-2</v>
      </c>
      <c r="AG710" s="2">
        <f>(Table2[[#This Row],[Close Price]]/Table2[[#This Row],[Current Month Low]])-1</f>
        <v>2.6584793209319058E-2</v>
      </c>
      <c r="AH710" s="2">
        <f>(Table2[[#This Row],[Current Month High]]/Table2[[#This Row],[Close Price]])-1</f>
        <v>0.14563175116990967</v>
      </c>
      <c r="AI710">
        <v>23.074487174976198</v>
      </c>
      <c r="AJ710">
        <v>11.9818754925137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-0.08</v>
      </c>
      <c r="AM710" t="s">
        <v>10339</v>
      </c>
      <c r="AN710">
        <v>-12.24</v>
      </c>
      <c r="AO710" t="s">
        <v>10339</v>
      </c>
      <c r="AP710">
        <v>-0.107116010944333</v>
      </c>
      <c r="AQ710">
        <f>(Table2[[#This Row],[Sharpe Ratio]]-AVERAGE(Table2[Sharpe Ratio]))/_xlfn.STDEV.P(Table2[Sharpe Ratio])</f>
        <v>-1.9734412603687121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711</v>
      </c>
      <c r="AT710">
        <f>_xlfn.RANK.AVG(Table2[[#This Row],[6M Return vs Nifty Z-Score]],Table2[6M Return vs Nifty Z-Score])</f>
        <v>553</v>
      </c>
      <c r="AU710">
        <f>_xlfn.RANK.AVG(Table2[[#This Row],[Sharpe Ratio Z-Score]],Table2[Sharpe Ratio Z-Score])</f>
        <v>722</v>
      </c>
      <c r="AV710">
        <f>(Table2[[#This Row],[Rank 1Y]]+Table2[[#This Row],[Rank 6M]]+Table2[[#This Row],[Rank Sharpe]])/3</f>
        <v>662</v>
      </c>
    </row>
    <row r="711" spans="1:48" x14ac:dyDescent="0.3">
      <c r="A711" t="s">
        <v>2029</v>
      </c>
      <c r="B711" t="s">
        <v>2030</v>
      </c>
      <c r="C711" t="s">
        <v>10310</v>
      </c>
      <c r="D711" t="s">
        <v>397</v>
      </c>
      <c r="E711">
        <v>3103.9026341399999</v>
      </c>
      <c r="F711">
        <v>20.11</v>
      </c>
      <c r="G711">
        <v>-43.756981835386703</v>
      </c>
      <c r="H711">
        <f>(Table2[[#This Row],[1Y Return vs Nifty]]-AVERAGE(Table2[1Y Return vs Nifty]))/_xlfn.STDEV.P(Table2[1Y Return vs Nifty])</f>
        <v>-1.1771678382498603</v>
      </c>
      <c r="I711">
        <v>8.20376129486338</v>
      </c>
      <c r="J711">
        <f>(Table2[[#This Row],[1M Return vs Nifty]]-AVERAGE(Table2[1M Return vs Nifty]))/_xlfn.STDEV.P(Table2[1M Return vs Nifty])</f>
        <v>0.39598932152469479</v>
      </c>
      <c r="K711">
        <v>-59.039262786311099</v>
      </c>
      <c r="L711">
        <f>(Table2[[#This Row],[6M Return vs Nifty]]-AVERAGE(Table2[6M Return vs Nifty]))/_xlfn.STDEV.P(Table2[6M Return vs Nifty])</f>
        <v>-2.2572888146444967</v>
      </c>
      <c r="M711">
        <v>-13.2837132933722</v>
      </c>
      <c r="N711">
        <f>(Table2[[#This Row],[1W Return vs Nifty]]-AVERAGE(Table2[1W Return vs Nifty]))/_xlfn.STDEV.P(Table2[1W Return vs Nifty])</f>
        <v>-2.7832128986031219</v>
      </c>
      <c r="O711">
        <v>19.600000000000001</v>
      </c>
      <c r="P711">
        <v>20.357377202164699</v>
      </c>
      <c r="Q711">
        <v>23.930169379887499</v>
      </c>
      <c r="R711">
        <v>54.762298029393598</v>
      </c>
      <c r="S711" s="2">
        <f>(Table2[[#This Row],[Close Price]]-Table2[[#This Row],[20D EMA]])/Table2[[#This Row],[20D EMA]]</f>
        <v>2.6020408163265202E-2</v>
      </c>
      <c r="T711" s="2">
        <f>(Table2[[#This Row],[Close Price]]-Table2[[#This Row],[50D EMA]])/Table2[[#This Row],[50D EMA]]</f>
        <v>-1.2151722675669366E-2</v>
      </c>
      <c r="U711" s="2">
        <f>(Table2[[#This Row],[Close Price]]-Table2[[#This Row],[200D EMA]])/Table2[[#This Row],[200D EMA]]</f>
        <v>-0.15963820895886441</v>
      </c>
      <c r="V711">
        <v>1.7218393809978501</v>
      </c>
      <c r="W711">
        <v>19.89</v>
      </c>
      <c r="X711">
        <v>20.76</v>
      </c>
      <c r="Y711">
        <v>19.89</v>
      </c>
      <c r="Z711">
        <v>21.28</v>
      </c>
      <c r="AA711">
        <v>17.07</v>
      </c>
      <c r="AB711">
        <v>23.15</v>
      </c>
      <c r="AC711" s="2">
        <f>(Table2[[#This Row],[Close Price]]/Table2[[#This Row],[Day Low]])-1</f>
        <v>1.1060834590246316E-2</v>
      </c>
      <c r="AD711" s="2">
        <f>(Table2[[#This Row],[Day High]]/Table2[[#This Row],[Close Price]])-1</f>
        <v>3.2322227747389576E-2</v>
      </c>
      <c r="AE711" s="2">
        <f>(Table2[[#This Row],[Close Price]]/Table2[[#This Row],[Current Week Low]])-1</f>
        <v>1.1060834590246316E-2</v>
      </c>
      <c r="AF711" s="2">
        <f>(Table2[[#This Row],[Current Week High]]/Table2[[#This Row],[Close Price]])-1</f>
        <v>5.8180009945300926E-2</v>
      </c>
      <c r="AG711" s="2">
        <f>(Table2[[#This Row],[Close Price]]/Table2[[#This Row],[Current Month Low]])-1</f>
        <v>0.17809021675454018</v>
      </c>
      <c r="AH711" s="2">
        <f>(Table2[[#This Row],[Current Month High]]/Table2[[#This Row],[Close Price]])-1</f>
        <v>0.15116857284932861</v>
      </c>
      <c r="AI711">
        <v>124.515166583789</v>
      </c>
      <c r="AJ711">
        <v>20.419161676646699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-0.19</v>
      </c>
      <c r="AM711" t="s">
        <v>10339</v>
      </c>
      <c r="AN711">
        <v>8.76</v>
      </c>
      <c r="AO711" t="s">
        <v>10340</v>
      </c>
      <c r="AQ711">
        <f>(Table2[[#This Row],[Sharpe Ratio]]-AVERAGE(Table2[Sharpe Ratio]))/_xlfn.STDEV.P(Table2[Sharpe Ratio])</f>
        <v>-0.74704189624239536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707</v>
      </c>
      <c r="AT711">
        <f>_xlfn.RANK.AVG(Table2[[#This Row],[6M Return vs Nifty Z-Score]],Table2[6M Return vs Nifty Z-Score])</f>
        <v>732</v>
      </c>
      <c r="AU711">
        <f>_xlfn.RANK.AVG(Table2[[#This Row],[Sharpe Ratio Z-Score]],Table2[Sharpe Ratio Z-Score])</f>
        <v>549.5</v>
      </c>
      <c r="AV711">
        <f>(Table2[[#This Row],[Rank 1Y]]+Table2[[#This Row],[Rank 6M]]+Table2[[#This Row],[Rank Sharpe]])/3</f>
        <v>662.83333333333337</v>
      </c>
    </row>
    <row r="712" spans="1:48" x14ac:dyDescent="0.3">
      <c r="A712" t="s">
        <v>2131</v>
      </c>
      <c r="B712" t="s">
        <v>2132</v>
      </c>
      <c r="C712" t="s">
        <v>10306</v>
      </c>
      <c r="D712" t="s">
        <v>1182</v>
      </c>
      <c r="E712">
        <v>2757.0230233249999</v>
      </c>
      <c r="F712">
        <v>380.05</v>
      </c>
      <c r="G712">
        <v>-56.626394364880497</v>
      </c>
      <c r="H712">
        <f>(Table2[[#This Row],[1Y Return vs Nifty]]-AVERAGE(Table2[1Y Return vs Nifty]))/_xlfn.STDEV.P(Table2[1Y Return vs Nifty])</f>
        <v>-1.3729786635894186</v>
      </c>
      <c r="I712">
        <v>-8.0112317142070495</v>
      </c>
      <c r="J712">
        <f>(Table2[[#This Row],[1M Return vs Nifty]]-AVERAGE(Table2[1M Return vs Nifty]))/_xlfn.STDEV.P(Table2[1M Return vs Nifty])</f>
        <v>-1.0064626382358008</v>
      </c>
      <c r="K712">
        <v>-23.1390356131716</v>
      </c>
      <c r="L712">
        <f>(Table2[[#This Row],[6M Return vs Nifty]]-AVERAGE(Table2[6M Return vs Nifty]))/_xlfn.STDEV.P(Table2[6M Return vs Nifty])</f>
        <v>-1.0479333955364689</v>
      </c>
      <c r="M712">
        <v>-2.90847488835719</v>
      </c>
      <c r="N712">
        <f>(Table2[[#This Row],[1W Return vs Nifty]]-AVERAGE(Table2[1W Return vs Nifty]))/_xlfn.STDEV.P(Table2[1W Return vs Nifty])</f>
        <v>-0.60445703495973946</v>
      </c>
      <c r="O712">
        <v>406.55</v>
      </c>
      <c r="P712">
        <v>414.54442177960499</v>
      </c>
      <c r="Q712">
        <v>428.63953127914402</v>
      </c>
      <c r="R712">
        <v>34.2308599045816</v>
      </c>
      <c r="S712" s="2">
        <f>(Table2[[#This Row],[Close Price]]-Table2[[#This Row],[20D EMA]])/Table2[[#This Row],[20D EMA]]</f>
        <v>-6.5182634362317055E-2</v>
      </c>
      <c r="T712" s="2">
        <f>(Table2[[#This Row],[Close Price]]-Table2[[#This Row],[50D EMA]])/Table2[[#This Row],[50D EMA]]</f>
        <v>-8.321043528103278E-2</v>
      </c>
      <c r="U712" s="2">
        <f>(Table2[[#This Row],[Close Price]]-Table2[[#This Row],[200D EMA]])/Table2[[#This Row],[200D EMA]]</f>
        <v>-0.11335755975223136</v>
      </c>
      <c r="V712">
        <v>0.92995635996136095</v>
      </c>
      <c r="W712">
        <v>378</v>
      </c>
      <c r="X712">
        <v>394.95</v>
      </c>
      <c r="Y712">
        <v>368</v>
      </c>
      <c r="Z712">
        <v>405.1</v>
      </c>
      <c r="AA712">
        <v>359.65</v>
      </c>
      <c r="AB712">
        <v>453.8</v>
      </c>
      <c r="AC712" s="2">
        <f>(Table2[[#This Row],[Close Price]]/Table2[[#This Row],[Day Low]])-1</f>
        <v>5.423280423280552E-3</v>
      </c>
      <c r="AD712" s="2">
        <f>(Table2[[#This Row],[Day High]]/Table2[[#This Row],[Close Price]])-1</f>
        <v>3.9205367714774342E-2</v>
      </c>
      <c r="AE712" s="2">
        <f>(Table2[[#This Row],[Close Price]]/Table2[[#This Row],[Current Week Low]])-1</f>
        <v>3.2744565217391441E-2</v>
      </c>
      <c r="AF712" s="2">
        <f>(Table2[[#This Row],[Current Week High]]/Table2[[#This Row],[Close Price]])-1</f>
        <v>6.5912379950006539E-2</v>
      </c>
      <c r="AG712" s="2">
        <f>(Table2[[#This Row],[Close Price]]/Table2[[#This Row],[Current Month Low]])-1</f>
        <v>5.672181287362732E-2</v>
      </c>
      <c r="AH712" s="2">
        <f>(Table2[[#This Row],[Current Month High]]/Table2[[#This Row],[Close Price]])-1</f>
        <v>0.19405341402447052</v>
      </c>
      <c r="AI712">
        <v>61.807656887251603</v>
      </c>
      <c r="AJ712">
        <v>20.650793650793599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-0.06</v>
      </c>
      <c r="AM712" t="s">
        <v>10339</v>
      </c>
      <c r="AN712">
        <v>-13.09</v>
      </c>
      <c r="AO712" t="s">
        <v>10339</v>
      </c>
      <c r="AP712">
        <v>-1.3890415028876E-2</v>
      </c>
      <c r="AQ712">
        <f>(Table2[[#This Row],[Sharpe Ratio]]-AVERAGE(Table2[Sharpe Ratio]))/_xlfn.STDEV.P(Table2[Sharpe Ratio])</f>
        <v>-0.90607690892333959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726</v>
      </c>
      <c r="AT712">
        <f>_xlfn.RANK.AVG(Table2[[#This Row],[6M Return vs Nifty Z-Score]],Table2[6M Return vs Nifty Z-Score])</f>
        <v>660</v>
      </c>
      <c r="AU712">
        <f>_xlfn.RANK.AVG(Table2[[#This Row],[Sharpe Ratio Z-Score]],Table2[Sharpe Ratio Z-Score])</f>
        <v>604</v>
      </c>
      <c r="AV712">
        <f>(Table2[[#This Row],[Rank 1Y]]+Table2[[#This Row],[Rank 6M]]+Table2[[#This Row],[Rank Sharpe]])/3</f>
        <v>663.33333333333337</v>
      </c>
    </row>
    <row r="713" spans="1:48" x14ac:dyDescent="0.3">
      <c r="A713" t="s">
        <v>2212</v>
      </c>
      <c r="B713" t="s">
        <v>2213</v>
      </c>
      <c r="C713" t="s">
        <v>10297</v>
      </c>
      <c r="D713" t="s">
        <v>368</v>
      </c>
      <c r="E713">
        <v>2560.4358340099998</v>
      </c>
      <c r="F713">
        <v>50.96</v>
      </c>
      <c r="G713">
        <v>-46.847527492221502</v>
      </c>
      <c r="H713">
        <f>(Table2[[#This Row],[1Y Return vs Nifty]]-AVERAGE(Table2[1Y Return vs Nifty]))/_xlfn.STDEV.P(Table2[1Y Return vs Nifty])</f>
        <v>-1.2241911421052238</v>
      </c>
      <c r="I713">
        <v>-2.9194723455877298</v>
      </c>
      <c r="J713">
        <f>(Table2[[#This Row],[1M Return vs Nifty]]-AVERAGE(Table2[1M Return vs Nifty]))/_xlfn.STDEV.P(Table2[1M Return vs Nifty])</f>
        <v>-0.56607096485336483</v>
      </c>
      <c r="K713">
        <v>-42.835666674048802</v>
      </c>
      <c r="L713">
        <f>(Table2[[#This Row],[6M Return vs Nifty]]-AVERAGE(Table2[6M Return vs Nifty]))/_xlfn.STDEV.P(Table2[6M Return vs Nifty])</f>
        <v>-1.7114452835466263</v>
      </c>
      <c r="M713">
        <v>-3.2703430326521099</v>
      </c>
      <c r="N713">
        <f>(Table2[[#This Row],[1W Return vs Nifty]]-AVERAGE(Table2[1W Return vs Nifty]))/_xlfn.STDEV.P(Table2[1W Return vs Nifty])</f>
        <v>-0.68044780360243506</v>
      </c>
      <c r="O713">
        <v>51.68</v>
      </c>
      <c r="P713">
        <v>53.050370043984699</v>
      </c>
      <c r="Q713">
        <v>59.865270372930198</v>
      </c>
      <c r="R713">
        <v>46.827791789844497</v>
      </c>
      <c r="S713" s="2">
        <f>(Table2[[#This Row],[Close Price]]-Table2[[#This Row],[20D EMA]])/Table2[[#This Row],[20D EMA]]</f>
        <v>-1.393188854489162E-2</v>
      </c>
      <c r="T713" s="2">
        <f>(Table2[[#This Row],[Close Price]]-Table2[[#This Row],[50D EMA]])/Table2[[#This Row],[50D EMA]]</f>
        <v>-3.9403496002978822E-2</v>
      </c>
      <c r="U713" s="2">
        <f>(Table2[[#This Row],[Close Price]]-Table2[[#This Row],[200D EMA]])/Table2[[#This Row],[200D EMA]]</f>
        <v>-0.14875520176314064</v>
      </c>
      <c r="V713">
        <v>0.830036991923917</v>
      </c>
      <c r="W713">
        <v>50.6</v>
      </c>
      <c r="X713">
        <v>51.9</v>
      </c>
      <c r="Y713">
        <v>49.56</v>
      </c>
      <c r="Z713">
        <v>52.52</v>
      </c>
      <c r="AA713">
        <v>48</v>
      </c>
      <c r="AB713">
        <v>54</v>
      </c>
      <c r="AC713" s="2">
        <f>(Table2[[#This Row],[Close Price]]/Table2[[#This Row],[Day Low]])-1</f>
        <v>7.1146245059288127E-3</v>
      </c>
      <c r="AD713" s="2">
        <f>(Table2[[#This Row],[Day High]]/Table2[[#This Row],[Close Price]])-1</f>
        <v>1.8445839874411174E-2</v>
      </c>
      <c r="AE713" s="2">
        <f>(Table2[[#This Row],[Close Price]]/Table2[[#This Row],[Current Week Low]])-1</f>
        <v>2.8248587570621542E-2</v>
      </c>
      <c r="AF713" s="2">
        <f>(Table2[[#This Row],[Current Week High]]/Table2[[#This Row],[Close Price]])-1</f>
        <v>3.0612244897959329E-2</v>
      </c>
      <c r="AG713" s="2">
        <f>(Table2[[#This Row],[Close Price]]/Table2[[#This Row],[Current Month Low]])-1</f>
        <v>6.1666666666666758E-2</v>
      </c>
      <c r="AH713" s="2">
        <f>(Table2[[#This Row],[Current Month High]]/Table2[[#This Row],[Close Price]])-1</f>
        <v>5.9654631083202458E-2</v>
      </c>
      <c r="AI713">
        <v>64.933281004709499</v>
      </c>
      <c r="AJ713">
        <v>6.1666666666666696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-0.16</v>
      </c>
      <c r="AM713" t="s">
        <v>10339</v>
      </c>
      <c r="AN713">
        <v>-3.65</v>
      </c>
      <c r="AO713" t="s">
        <v>10339</v>
      </c>
      <c r="AQ713">
        <f>(Table2[[#This Row],[Sharpe Ratio]]-AVERAGE(Table2[Sharpe Ratio]))/_xlfn.STDEV.P(Table2[Sharpe Ratio])</f>
        <v>-0.74704189624239536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716</v>
      </c>
      <c r="AT713">
        <f>_xlfn.RANK.AVG(Table2[[#This Row],[6M Return vs Nifty Z-Score]],Table2[6M Return vs Nifty Z-Score])</f>
        <v>726</v>
      </c>
      <c r="AU713">
        <f>_xlfn.RANK.AVG(Table2[[#This Row],[Sharpe Ratio Z-Score]],Table2[Sharpe Ratio Z-Score])</f>
        <v>549.5</v>
      </c>
      <c r="AV713">
        <f>(Table2[[#This Row],[Rank 1Y]]+Table2[[#This Row],[Rank 6M]]+Table2[[#This Row],[Rank Sharpe]])/3</f>
        <v>663.83333333333337</v>
      </c>
    </row>
    <row r="714" spans="1:48" x14ac:dyDescent="0.3">
      <c r="A714" t="s">
        <v>830</v>
      </c>
      <c r="B714" t="s">
        <v>831</v>
      </c>
      <c r="C714" t="s">
        <v>6499</v>
      </c>
      <c r="D714" t="s">
        <v>80</v>
      </c>
      <c r="E714">
        <v>19134.9569324</v>
      </c>
      <c r="F714">
        <v>813.05</v>
      </c>
      <c r="G714">
        <v>-32.813172095377702</v>
      </c>
      <c r="H714">
        <f>(Table2[[#This Row],[1Y Return vs Nifty]]-AVERAGE(Table2[1Y Return vs Nifty]))/_xlfn.STDEV.P(Table2[1Y Return vs Nifty])</f>
        <v>-1.0106554653937425</v>
      </c>
      <c r="I714">
        <v>3.5541123608547598</v>
      </c>
      <c r="J714">
        <f>(Table2[[#This Row],[1M Return vs Nifty]]-AVERAGE(Table2[1M Return vs Nifty]))/_xlfn.STDEV.P(Table2[1M Return vs Nifty])</f>
        <v>-6.1637510082990943E-3</v>
      </c>
      <c r="K714">
        <v>-18.754603927261599</v>
      </c>
      <c r="L714">
        <f>(Table2[[#This Row],[6M Return vs Nifty]]-AVERAGE(Table2[6M Return vs Nifty]))/_xlfn.STDEV.P(Table2[6M Return vs Nifty])</f>
        <v>-0.90023694243348107</v>
      </c>
      <c r="M714">
        <v>0.25594530253724102</v>
      </c>
      <c r="N714">
        <f>(Table2[[#This Row],[1W Return vs Nifty]]-AVERAGE(Table2[1W Return vs Nifty]))/_xlfn.STDEV.P(Table2[1W Return vs Nifty])</f>
        <v>6.0057723815365366E-2</v>
      </c>
      <c r="O714">
        <v>806.95</v>
      </c>
      <c r="P714">
        <v>809.94482066865203</v>
      </c>
      <c r="Q714">
        <v>842.81090817628399</v>
      </c>
      <c r="R714">
        <v>53.768637151858499</v>
      </c>
      <c r="S714" s="2">
        <f>(Table2[[#This Row],[Close Price]]-Table2[[#This Row],[20D EMA]])/Table2[[#This Row],[20D EMA]]</f>
        <v>7.5593283350888019E-3</v>
      </c>
      <c r="T714" s="2">
        <f>(Table2[[#This Row],[Close Price]]-Table2[[#This Row],[50D EMA]])/Table2[[#This Row],[50D EMA]]</f>
        <v>3.8338158996861511E-3</v>
      </c>
      <c r="U714" s="2">
        <f>(Table2[[#This Row],[Close Price]]-Table2[[#This Row],[200D EMA]])/Table2[[#This Row],[200D EMA]]</f>
        <v>-3.5311489074912619E-2</v>
      </c>
      <c r="V714">
        <v>0.33921921202816802</v>
      </c>
      <c r="W714">
        <v>807.05</v>
      </c>
      <c r="X714">
        <v>816</v>
      </c>
      <c r="Y714">
        <v>805.55</v>
      </c>
      <c r="Z714">
        <v>828.6</v>
      </c>
      <c r="AA714">
        <v>777.8</v>
      </c>
      <c r="AB714">
        <v>840.9</v>
      </c>
      <c r="AC714" s="2">
        <f>(Table2[[#This Row],[Close Price]]/Table2[[#This Row],[Day Low]])-1</f>
        <v>7.4344836131590153E-3</v>
      </c>
      <c r="AD714" s="2">
        <f>(Table2[[#This Row],[Day High]]/Table2[[#This Row],[Close Price]])-1</f>
        <v>3.628313141873285E-3</v>
      </c>
      <c r="AE714" s="2">
        <f>(Table2[[#This Row],[Close Price]]/Table2[[#This Row],[Current Week Low]])-1</f>
        <v>9.3104090373037351E-3</v>
      </c>
      <c r="AF714" s="2">
        <f>(Table2[[#This Row],[Current Week High]]/Table2[[#This Row],[Close Price]])-1</f>
        <v>1.9125515035975704E-2</v>
      </c>
      <c r="AG714" s="2">
        <f>(Table2[[#This Row],[Close Price]]/Table2[[#This Row],[Current Month Low]])-1</f>
        <v>4.5320133710465393E-2</v>
      </c>
      <c r="AH714" s="2">
        <f>(Table2[[#This Row],[Current Month High]]/Table2[[#This Row],[Close Price]])-1</f>
        <v>3.4253735932599394E-2</v>
      </c>
      <c r="AI714">
        <v>30.1518971772953</v>
      </c>
      <c r="AJ714">
        <v>16.149999999999999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0.03</v>
      </c>
      <c r="AM714" t="s">
        <v>10340</v>
      </c>
      <c r="AN714">
        <v>-1.78</v>
      </c>
      <c r="AO714" t="s">
        <v>10339</v>
      </c>
      <c r="AP714">
        <v>-8.6684842762122002E-2</v>
      </c>
      <c r="AQ714">
        <f>(Table2[[#This Row],[Sharpe Ratio]]-AVERAGE(Table2[Sharpe Ratio]))/_xlfn.STDEV.P(Table2[Sharpe Ratio])</f>
        <v>-1.7395194456360559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671</v>
      </c>
      <c r="AT714">
        <f>_xlfn.RANK.AVG(Table2[[#This Row],[6M Return vs Nifty Z-Score]],Table2[6M Return vs Nifty Z-Score])</f>
        <v>615</v>
      </c>
      <c r="AU714">
        <f>_xlfn.RANK.AVG(Table2[[#This Row],[Sharpe Ratio Z-Score]],Table2[Sharpe Ratio Z-Score])</f>
        <v>708</v>
      </c>
      <c r="AV714">
        <f>(Table2[[#This Row],[Rank 1Y]]+Table2[[#This Row],[Rank 6M]]+Table2[[#This Row],[Rank Sharpe]])/3</f>
        <v>664.66666666666663</v>
      </c>
    </row>
    <row r="715" spans="1:48" x14ac:dyDescent="0.3">
      <c r="A715" t="s">
        <v>2228</v>
      </c>
      <c r="B715" t="s">
        <v>2229</v>
      </c>
      <c r="C715" t="s">
        <v>10303</v>
      </c>
      <c r="D715" t="s">
        <v>630</v>
      </c>
      <c r="E715">
        <v>2523.810234776</v>
      </c>
      <c r="F715">
        <v>171.46</v>
      </c>
      <c r="G715">
        <v>-57.711329014713399</v>
      </c>
      <c r="H715">
        <f>(Table2[[#This Row],[1Y Return vs Nifty]]-AVERAGE(Table2[1Y Return vs Nifty]))/_xlfn.STDEV.P(Table2[1Y Return vs Nifty])</f>
        <v>-1.3894861730609191</v>
      </c>
      <c r="I715">
        <v>1.4135741344096</v>
      </c>
      <c r="J715">
        <f>(Table2[[#This Row],[1M Return vs Nifty]]-AVERAGE(Table2[1M Return vs Nifty]))/_xlfn.STDEV.P(Table2[1M Return vs Nifty])</f>
        <v>-0.19130117468409064</v>
      </c>
      <c r="K715">
        <v>-37.908529510356601</v>
      </c>
      <c r="L715">
        <f>(Table2[[#This Row],[6M Return vs Nifty]]-AVERAGE(Table2[6M Return vs Nifty]))/_xlfn.STDEV.P(Table2[6M Return vs Nifty])</f>
        <v>-1.5454669458368866</v>
      </c>
      <c r="M715">
        <v>6.3225300952528496</v>
      </c>
      <c r="N715">
        <f>(Table2[[#This Row],[1W Return vs Nifty]]-AVERAGE(Table2[1W Return vs Nifty]))/_xlfn.STDEV.P(Table2[1W Return vs Nifty])</f>
        <v>1.334014684942157</v>
      </c>
      <c r="O715">
        <v>164.63</v>
      </c>
      <c r="P715">
        <v>171.296614361759</v>
      </c>
      <c r="Q715">
        <v>213.50155507420601</v>
      </c>
      <c r="R715">
        <v>65.398563824486502</v>
      </c>
      <c r="S715" s="2">
        <f>(Table2[[#This Row],[Close Price]]-Table2[[#This Row],[20D EMA]])/Table2[[#This Row],[20D EMA]]</f>
        <v>4.1486970782967945E-2</v>
      </c>
      <c r="T715" s="2">
        <f>(Table2[[#This Row],[Close Price]]-Table2[[#This Row],[50D EMA]])/Table2[[#This Row],[50D EMA]]</f>
        <v>9.53817090021162E-4</v>
      </c>
      <c r="U715" s="2">
        <f>(Table2[[#This Row],[Close Price]]-Table2[[#This Row],[200D EMA]])/Table2[[#This Row],[200D EMA]]</f>
        <v>-0.1969145145551458</v>
      </c>
      <c r="V715">
        <v>1.3591463756418301</v>
      </c>
      <c r="W715">
        <v>169</v>
      </c>
      <c r="X715">
        <v>174.95</v>
      </c>
      <c r="Y715">
        <v>152.19999999999999</v>
      </c>
      <c r="Z715">
        <v>174.95</v>
      </c>
      <c r="AA715">
        <v>143.91999999999999</v>
      </c>
      <c r="AB715">
        <v>174.95</v>
      </c>
      <c r="AC715" s="2">
        <f>(Table2[[#This Row],[Close Price]]/Table2[[#This Row],[Day Low]])-1</f>
        <v>1.4556213017751451E-2</v>
      </c>
      <c r="AD715" s="2">
        <f>(Table2[[#This Row],[Day High]]/Table2[[#This Row],[Close Price]])-1</f>
        <v>2.0354601656362936E-2</v>
      </c>
      <c r="AE715" s="2">
        <f>(Table2[[#This Row],[Close Price]]/Table2[[#This Row],[Current Week Low]])-1</f>
        <v>0.12654402102496731</v>
      </c>
      <c r="AF715" s="2">
        <f>(Table2[[#This Row],[Current Week High]]/Table2[[#This Row],[Close Price]])-1</f>
        <v>2.0354601656362936E-2</v>
      </c>
      <c r="AG715" s="2">
        <f>(Table2[[#This Row],[Close Price]]/Table2[[#This Row],[Current Month Low]])-1</f>
        <v>0.19135630906058942</v>
      </c>
      <c r="AH715" s="2">
        <f>(Table2[[#This Row],[Current Month High]]/Table2[[#This Row],[Close Price]])-1</f>
        <v>2.0354601656362936E-2</v>
      </c>
      <c r="AI715">
        <v>81.966639449434197</v>
      </c>
      <c r="AJ715">
        <v>19.1356309060589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-0.13</v>
      </c>
      <c r="AM715" t="s">
        <v>10339</v>
      </c>
      <c r="AN715">
        <v>2.72</v>
      </c>
      <c r="AO715" t="s">
        <v>10340</v>
      </c>
      <c r="AQ715">
        <f>(Table2[[#This Row],[Sharpe Ratio]]-AVERAGE(Table2[Sharpe Ratio]))/_xlfn.STDEV.P(Table2[Sharpe Ratio])</f>
        <v>-0.74704189624239536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728</v>
      </c>
      <c r="AT715">
        <f>_xlfn.RANK.AVG(Table2[[#This Row],[6M Return vs Nifty Z-Score]],Table2[6M Return vs Nifty Z-Score])</f>
        <v>722</v>
      </c>
      <c r="AU715">
        <f>_xlfn.RANK.AVG(Table2[[#This Row],[Sharpe Ratio Z-Score]],Table2[Sharpe Ratio Z-Score])</f>
        <v>549.5</v>
      </c>
      <c r="AV715">
        <f>(Table2[[#This Row],[Rank 1Y]]+Table2[[#This Row],[Rank 6M]]+Table2[[#This Row],[Rank Sharpe]])/3</f>
        <v>666.5</v>
      </c>
    </row>
    <row r="716" spans="1:48" x14ac:dyDescent="0.3">
      <c r="A716" t="s">
        <v>709</v>
      </c>
      <c r="B716" t="s">
        <v>710</v>
      </c>
      <c r="C716" t="s">
        <v>10306</v>
      </c>
      <c r="D716" t="s">
        <v>101</v>
      </c>
      <c r="E716">
        <v>23879.587885299999</v>
      </c>
      <c r="F716">
        <v>296.7</v>
      </c>
      <c r="G716">
        <v>-36.697347895603798</v>
      </c>
      <c r="H716">
        <f>(Table2[[#This Row],[1Y Return vs Nifty]]-AVERAGE(Table2[1Y Return vs Nifty]))/_xlfn.STDEV.P(Table2[1Y Return vs Nifty])</f>
        <v>-1.0697540192292943</v>
      </c>
      <c r="I716">
        <v>7.9477994709243402</v>
      </c>
      <c r="J716">
        <f>(Table2[[#This Row],[1M Return vs Nifty]]-AVERAGE(Table2[1M Return vs Nifty]))/_xlfn.STDEV.P(Table2[1M Return vs Nifty])</f>
        <v>0.37385091163414641</v>
      </c>
      <c r="K716">
        <v>-15.9170237818832</v>
      </c>
      <c r="L716">
        <f>(Table2[[#This Row],[6M Return vs Nifty]]-AVERAGE(Table2[6M Return vs Nifty]))/_xlfn.STDEV.P(Table2[6M Return vs Nifty])</f>
        <v>-0.80464860786900627</v>
      </c>
      <c r="M716">
        <v>-1.4822251184003701</v>
      </c>
      <c r="N716">
        <f>(Table2[[#This Row],[1W Return vs Nifty]]-AVERAGE(Table2[1W Return vs Nifty]))/_xlfn.STDEV.P(Table2[1W Return vs Nifty])</f>
        <v>-0.30495065949067851</v>
      </c>
      <c r="O716">
        <v>291.56</v>
      </c>
      <c r="P716">
        <v>285.74518794120399</v>
      </c>
      <c r="Q716">
        <v>291.64944235869399</v>
      </c>
      <c r="R716">
        <v>57.411306080965304</v>
      </c>
      <c r="S716" s="2">
        <f>(Table2[[#This Row],[Close Price]]-Table2[[#This Row],[20D EMA]])/Table2[[#This Row],[20D EMA]]</f>
        <v>1.7629304431334841E-2</v>
      </c>
      <c r="T716" s="2">
        <f>(Table2[[#This Row],[Close Price]]-Table2[[#This Row],[50D EMA]])/Table2[[#This Row],[50D EMA]]</f>
        <v>3.833769568518542E-2</v>
      </c>
      <c r="U716" s="2">
        <f>(Table2[[#This Row],[Close Price]]-Table2[[#This Row],[200D EMA]])/Table2[[#This Row],[200D EMA]]</f>
        <v>1.7317220291799554E-2</v>
      </c>
      <c r="V716">
        <v>0.73825827584800197</v>
      </c>
      <c r="W716">
        <v>295.95</v>
      </c>
      <c r="X716">
        <v>302</v>
      </c>
      <c r="Y716">
        <v>291</v>
      </c>
      <c r="Z716">
        <v>302</v>
      </c>
      <c r="AA716">
        <v>285</v>
      </c>
      <c r="AB716">
        <v>310</v>
      </c>
      <c r="AC716" s="2">
        <f>(Table2[[#This Row],[Close Price]]/Table2[[#This Row],[Day Low]])-1</f>
        <v>2.5342118601114905E-3</v>
      </c>
      <c r="AD716" s="2">
        <f>(Table2[[#This Row],[Day High]]/Table2[[#This Row],[Close Price]])-1</f>
        <v>1.7863161442534636E-2</v>
      </c>
      <c r="AE716" s="2">
        <f>(Table2[[#This Row],[Close Price]]/Table2[[#This Row],[Current Week Low]])-1</f>
        <v>1.9587628865979312E-2</v>
      </c>
      <c r="AF716" s="2">
        <f>(Table2[[#This Row],[Current Week High]]/Table2[[#This Row],[Close Price]])-1</f>
        <v>1.7863161442534636E-2</v>
      </c>
      <c r="AG716" s="2">
        <f>(Table2[[#This Row],[Close Price]]/Table2[[#This Row],[Current Month Low]])-1</f>
        <v>4.105263157894723E-2</v>
      </c>
      <c r="AH716" s="2">
        <f>(Table2[[#This Row],[Current Month High]]/Table2[[#This Row],[Close Price]])-1</f>
        <v>4.4826423997303744E-2</v>
      </c>
      <c r="AI716">
        <v>20.424671385237598</v>
      </c>
      <c r="AJ716">
        <v>17.808219178082101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0.04</v>
      </c>
      <c r="AM716" t="s">
        <v>10340</v>
      </c>
      <c r="AN716">
        <v>-1.95</v>
      </c>
      <c r="AO716" t="s">
        <v>10339</v>
      </c>
      <c r="AP716">
        <v>-0.111002753620825</v>
      </c>
      <c r="AQ716">
        <f>(Table2[[#This Row],[Sharpe Ratio]]-AVERAGE(Table2[Sharpe Ratio]))/_xlfn.STDEV.P(Table2[Sharpe Ratio])</f>
        <v>-2.0179415988797267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684</v>
      </c>
      <c r="AT716">
        <f>_xlfn.RANK.AVG(Table2[[#This Row],[6M Return vs Nifty Z-Score]],Table2[6M Return vs Nifty Z-Score])</f>
        <v>590</v>
      </c>
      <c r="AU716">
        <f>_xlfn.RANK.AVG(Table2[[#This Row],[Sharpe Ratio Z-Score]],Table2[Sharpe Ratio Z-Score])</f>
        <v>727</v>
      </c>
      <c r="AV716">
        <f>(Table2[[#This Row],[Rank 1Y]]+Table2[[#This Row],[Rank 6M]]+Table2[[#This Row],[Rank Sharpe]])/3</f>
        <v>667</v>
      </c>
    </row>
    <row r="717" spans="1:48" x14ac:dyDescent="0.3">
      <c r="A717" t="s">
        <v>1511</v>
      </c>
      <c r="B717" t="s">
        <v>1512</v>
      </c>
      <c r="C717" t="s">
        <v>10296</v>
      </c>
      <c r="D717" t="s">
        <v>653</v>
      </c>
      <c r="E717">
        <v>6608.2448447070001</v>
      </c>
      <c r="F717">
        <v>137.79</v>
      </c>
      <c r="G717">
        <v>-36.682944621253299</v>
      </c>
      <c r="H717">
        <f>(Table2[[#This Row],[1Y Return vs Nifty]]-AVERAGE(Table2[1Y Return vs Nifty]))/_xlfn.STDEV.P(Table2[1Y Return vs Nifty])</f>
        <v>-1.0695348703729111</v>
      </c>
      <c r="I717">
        <v>-2.1352417818270202</v>
      </c>
      <c r="J717">
        <f>(Table2[[#This Row],[1M Return vs Nifty]]-AVERAGE(Table2[1M Return vs Nifty]))/_xlfn.STDEV.P(Table2[1M Return vs Nifty])</f>
        <v>-0.49824203082699497</v>
      </c>
      <c r="K717">
        <v>-17.184793559181902</v>
      </c>
      <c r="L717">
        <f>(Table2[[#This Row],[6M Return vs Nifty]]-AVERAGE(Table2[6M Return vs Nifty]))/_xlfn.STDEV.P(Table2[6M Return vs Nifty])</f>
        <v>-0.8473554198054134</v>
      </c>
      <c r="M717">
        <v>-3.6822585978523601</v>
      </c>
      <c r="N717">
        <f>(Table2[[#This Row],[1W Return vs Nifty]]-AVERAGE(Table2[1W Return vs Nifty]))/_xlfn.STDEV.P(Table2[1W Return vs Nifty])</f>
        <v>-0.76694831741927638</v>
      </c>
      <c r="O717">
        <v>137.99</v>
      </c>
      <c r="P717">
        <v>137.698351193419</v>
      </c>
      <c r="Q717">
        <v>139.40082878391601</v>
      </c>
      <c r="R717">
        <v>44.288869203524499</v>
      </c>
      <c r="S717" s="2">
        <f>(Table2[[#This Row],[Close Price]]-Table2[[#This Row],[20D EMA]])/Table2[[#This Row],[20D EMA]]</f>
        <v>-1.4493803898834483E-3</v>
      </c>
      <c r="T717" s="2">
        <f>(Table2[[#This Row],[Close Price]]-Table2[[#This Row],[50D EMA]])/Table2[[#This Row],[50D EMA]]</f>
        <v>6.6557664479407119E-4</v>
      </c>
      <c r="U717" s="2">
        <f>(Table2[[#This Row],[Close Price]]-Table2[[#This Row],[200D EMA]])/Table2[[#This Row],[200D EMA]]</f>
        <v>-1.1555374512248785E-2</v>
      </c>
      <c r="V717">
        <v>0.80311203313771296</v>
      </c>
      <c r="W717">
        <v>135.6</v>
      </c>
      <c r="X717">
        <v>139.5</v>
      </c>
      <c r="Y717">
        <v>132.61000000000001</v>
      </c>
      <c r="Z717">
        <v>139.5</v>
      </c>
      <c r="AA717">
        <v>131.4</v>
      </c>
      <c r="AB717">
        <v>144.82</v>
      </c>
      <c r="AC717" s="2">
        <f>(Table2[[#This Row],[Close Price]]/Table2[[#This Row],[Day Low]])-1</f>
        <v>1.6150442477876004E-2</v>
      </c>
      <c r="AD717" s="2">
        <f>(Table2[[#This Row],[Day High]]/Table2[[#This Row],[Close Price]])-1</f>
        <v>1.2410189418680551E-2</v>
      </c>
      <c r="AE717" s="2">
        <f>(Table2[[#This Row],[Close Price]]/Table2[[#This Row],[Current Week Low]])-1</f>
        <v>3.9061910866450278E-2</v>
      </c>
      <c r="AF717" s="2">
        <f>(Table2[[#This Row],[Current Week High]]/Table2[[#This Row],[Close Price]])-1</f>
        <v>1.2410189418680551E-2</v>
      </c>
      <c r="AG717" s="2">
        <f>(Table2[[#This Row],[Close Price]]/Table2[[#This Row],[Current Month Low]])-1</f>
        <v>4.8630136986301364E-2</v>
      </c>
      <c r="AH717" s="2">
        <f>(Table2[[#This Row],[Current Month High]]/Table2[[#This Row],[Close Price]])-1</f>
        <v>5.1019667610131325E-2</v>
      </c>
      <c r="AI717">
        <v>29.9441178605123</v>
      </c>
      <c r="AJ717">
        <v>25.835616438356102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-0.04</v>
      </c>
      <c r="AM717" t="s">
        <v>10339</v>
      </c>
      <c r="AN717">
        <v>-0.11</v>
      </c>
      <c r="AO717" t="s">
        <v>10339</v>
      </c>
      <c r="AP717">
        <v>-9.0944922796022995E-2</v>
      </c>
      <c r="AQ717">
        <f>(Table2[[#This Row],[Sharpe Ratio]]-AVERAGE(Table2[Sharpe Ratio]))/_xlfn.STDEV.P(Table2[Sharpe Ratio])</f>
        <v>-1.788294221681614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683</v>
      </c>
      <c r="AT717">
        <f>_xlfn.RANK.AVG(Table2[[#This Row],[6M Return vs Nifty Z-Score]],Table2[6M Return vs Nifty Z-Score])</f>
        <v>603</v>
      </c>
      <c r="AU717">
        <f>_xlfn.RANK.AVG(Table2[[#This Row],[Sharpe Ratio Z-Score]],Table2[Sharpe Ratio Z-Score])</f>
        <v>715</v>
      </c>
      <c r="AV717">
        <f>(Table2[[#This Row],[Rank 1Y]]+Table2[[#This Row],[Rank 6M]]+Table2[[#This Row],[Rank Sharpe]])/3</f>
        <v>667</v>
      </c>
    </row>
    <row r="718" spans="1:48" x14ac:dyDescent="0.3">
      <c r="A718" t="s">
        <v>1092</v>
      </c>
      <c r="B718" t="s">
        <v>1093</v>
      </c>
      <c r="C718" t="s">
        <v>10294</v>
      </c>
      <c r="D718" t="s">
        <v>21</v>
      </c>
      <c r="E718">
        <v>11759.21981982</v>
      </c>
      <c r="F718">
        <v>801.4</v>
      </c>
      <c r="G718">
        <v>-38.599913432203898</v>
      </c>
      <c r="H718">
        <f>(Table2[[#This Row],[1Y Return vs Nifty]]-AVERAGE(Table2[1Y Return vs Nifty]))/_xlfn.STDEV.P(Table2[1Y Return vs Nifty])</f>
        <v>-1.0987019550523538</v>
      </c>
      <c r="I718">
        <v>-3.7694220298500398</v>
      </c>
      <c r="J718">
        <f>(Table2[[#This Row],[1M Return vs Nifty]]-AVERAGE(Table2[1M Return vs Nifty]))/_xlfn.STDEV.P(Table2[1M Return vs Nifty])</f>
        <v>-0.63958401538164411</v>
      </c>
      <c r="K718">
        <v>-15.2889941975646</v>
      </c>
      <c r="L718">
        <f>(Table2[[#This Row],[6M Return vs Nifty]]-AVERAGE(Table2[6M Return vs Nifty]))/_xlfn.STDEV.P(Table2[6M Return vs Nifty])</f>
        <v>-0.78349244700426035</v>
      </c>
      <c r="M718">
        <v>1.2758742546483799</v>
      </c>
      <c r="N718">
        <f>(Table2[[#This Row],[1W Return vs Nifty]]-AVERAGE(Table2[1W Return vs Nifty]))/_xlfn.STDEV.P(Table2[1W Return vs Nifty])</f>
        <v>0.27423845857686019</v>
      </c>
      <c r="O718">
        <v>788.77</v>
      </c>
      <c r="P718">
        <v>806.13009994765105</v>
      </c>
      <c r="Q718">
        <v>835.14947080441902</v>
      </c>
      <c r="R718">
        <v>55.0846804936578</v>
      </c>
      <c r="S718" s="2">
        <f>(Table2[[#This Row],[Close Price]]-Table2[[#This Row],[20D EMA]])/Table2[[#This Row],[20D EMA]]</f>
        <v>1.6012272272018454E-2</v>
      </c>
      <c r="T718" s="2">
        <f>(Table2[[#This Row],[Close Price]]-Table2[[#This Row],[50D EMA]])/Table2[[#This Row],[50D EMA]]</f>
        <v>-5.8676632319748833E-3</v>
      </c>
      <c r="U718" s="2">
        <f>(Table2[[#This Row],[Close Price]]-Table2[[#This Row],[200D EMA]])/Table2[[#This Row],[200D EMA]]</f>
        <v>-4.041129400694158E-2</v>
      </c>
      <c r="V718">
        <v>0.50042396382698295</v>
      </c>
      <c r="W718">
        <v>786.35</v>
      </c>
      <c r="X718">
        <v>804.2</v>
      </c>
      <c r="Y718">
        <v>764.65</v>
      </c>
      <c r="Z718">
        <v>804.2</v>
      </c>
      <c r="AA718">
        <v>749.1</v>
      </c>
      <c r="AB718">
        <v>823.7</v>
      </c>
      <c r="AC718" s="2">
        <f>(Table2[[#This Row],[Close Price]]/Table2[[#This Row],[Day Low]])-1</f>
        <v>1.913906021491707E-2</v>
      </c>
      <c r="AD718" s="2">
        <f>(Table2[[#This Row],[Day High]]/Table2[[#This Row],[Close Price]])-1</f>
        <v>3.4938857000250678E-3</v>
      </c>
      <c r="AE718" s="2">
        <f>(Table2[[#This Row],[Close Price]]/Table2[[#This Row],[Current Week Low]])-1</f>
        <v>4.8061204472634511E-2</v>
      </c>
      <c r="AF718" s="2">
        <f>(Table2[[#This Row],[Current Week High]]/Table2[[#This Row],[Close Price]])-1</f>
        <v>3.4938857000250678E-3</v>
      </c>
      <c r="AG718" s="2">
        <f>(Table2[[#This Row],[Close Price]]/Table2[[#This Row],[Current Month Low]])-1</f>
        <v>6.9817113869977243E-2</v>
      </c>
      <c r="AH718" s="2">
        <f>(Table2[[#This Row],[Current Month High]]/Table2[[#This Row],[Close Price]])-1</f>
        <v>2.7826303968055965E-2</v>
      </c>
      <c r="AI718">
        <v>21.038183179435901</v>
      </c>
      <c r="AJ718">
        <v>8.1511470985155192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-0.21</v>
      </c>
      <c r="AM718" t="s">
        <v>10339</v>
      </c>
      <c r="AN718">
        <v>-0.56999999999999995</v>
      </c>
      <c r="AO718" t="s">
        <v>10339</v>
      </c>
      <c r="AP718">
        <v>-0.15369036450704099</v>
      </c>
      <c r="AQ718">
        <f>(Table2[[#This Row],[Sharpe Ratio]]-AVERAGE(Table2[Sharpe Ratio]))/_xlfn.STDEV.P(Table2[Sharpe Ratio])</f>
        <v>-2.5066832761079212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689</v>
      </c>
      <c r="AT718">
        <f>_xlfn.RANK.AVG(Table2[[#This Row],[6M Return vs Nifty Z-Score]],Table2[6M Return vs Nifty Z-Score])</f>
        <v>582</v>
      </c>
      <c r="AU718">
        <f>_xlfn.RANK.AVG(Table2[[#This Row],[Sharpe Ratio Z-Score]],Table2[Sharpe Ratio Z-Score])</f>
        <v>734</v>
      </c>
      <c r="AV718">
        <f>(Table2[[#This Row],[Rank 1Y]]+Table2[[#This Row],[Rank 6M]]+Table2[[#This Row],[Rank Sharpe]])/3</f>
        <v>668.33333333333337</v>
      </c>
    </row>
    <row r="719" spans="1:48" x14ac:dyDescent="0.3">
      <c r="A719" t="s">
        <v>1958</v>
      </c>
      <c r="B719" t="s">
        <v>1959</v>
      </c>
      <c r="C719" t="s">
        <v>10303</v>
      </c>
      <c r="D719" t="s">
        <v>1450</v>
      </c>
      <c r="E719">
        <v>3418.6335953990001</v>
      </c>
      <c r="F719">
        <v>130.31</v>
      </c>
      <c r="G719">
        <v>-55.589618215149599</v>
      </c>
      <c r="H719">
        <f>(Table2[[#This Row],[1Y Return vs Nifty]]-AVERAGE(Table2[1Y Return vs Nifty]))/_xlfn.STDEV.P(Table2[1Y Return vs Nifty])</f>
        <v>-1.3572038958518922</v>
      </c>
      <c r="I719">
        <v>-5.7064945884940101</v>
      </c>
      <c r="J719">
        <f>(Table2[[#This Row],[1M Return vs Nifty]]-AVERAGE(Table2[1M Return vs Nifty]))/_xlfn.STDEV.P(Table2[1M Return vs Nifty])</f>
        <v>-0.80712347744301283</v>
      </c>
      <c r="K719">
        <v>-20.800954504444899</v>
      </c>
      <c r="L719">
        <f>(Table2[[#This Row],[6M Return vs Nifty]]-AVERAGE(Table2[6M Return vs Nifty]))/_xlfn.STDEV.P(Table2[6M Return vs Nifty])</f>
        <v>-0.96917146889138284</v>
      </c>
      <c r="M719">
        <v>-1.3496237407988001</v>
      </c>
      <c r="N719">
        <f>(Table2[[#This Row],[1W Return vs Nifty]]-AVERAGE(Table2[1W Return vs Nifty]))/_xlfn.STDEV.P(Table2[1W Return vs Nifty])</f>
        <v>-0.27710493511320644</v>
      </c>
      <c r="O719">
        <v>129.88999999999999</v>
      </c>
      <c r="P719">
        <v>130.638007276514</v>
      </c>
      <c r="Q719">
        <v>138.73304728833401</v>
      </c>
      <c r="R719">
        <v>45.025933383470999</v>
      </c>
      <c r="S719" s="2">
        <f>(Table2[[#This Row],[Close Price]]-Table2[[#This Row],[20D EMA]])/Table2[[#This Row],[20D EMA]]</f>
        <v>3.233505273693248E-3</v>
      </c>
      <c r="T719" s="2">
        <f>(Table2[[#This Row],[Close Price]]-Table2[[#This Row],[50D EMA]])/Table2[[#This Row],[50D EMA]]</f>
        <v>-2.5108104704913807E-3</v>
      </c>
      <c r="U719" s="2">
        <f>(Table2[[#This Row],[Close Price]]-Table2[[#This Row],[200D EMA]])/Table2[[#This Row],[200D EMA]]</f>
        <v>-6.0714065271182824E-2</v>
      </c>
      <c r="V719">
        <v>0.40341217320167699</v>
      </c>
      <c r="W719">
        <v>127.8</v>
      </c>
      <c r="X719">
        <v>132.75</v>
      </c>
      <c r="Y719">
        <v>125.6</v>
      </c>
      <c r="Z719">
        <v>132.75</v>
      </c>
      <c r="AA719">
        <v>123.1</v>
      </c>
      <c r="AB719">
        <v>136.69999999999999</v>
      </c>
      <c r="AC719" s="2">
        <f>(Table2[[#This Row],[Close Price]]/Table2[[#This Row],[Day Low]])-1</f>
        <v>1.9640062597809038E-2</v>
      </c>
      <c r="AD719" s="2">
        <f>(Table2[[#This Row],[Day High]]/Table2[[#This Row],[Close Price]])-1</f>
        <v>1.8724579848054645E-2</v>
      </c>
      <c r="AE719" s="2">
        <f>(Table2[[#This Row],[Close Price]]/Table2[[#This Row],[Current Week Low]])-1</f>
        <v>3.7500000000000089E-2</v>
      </c>
      <c r="AF719" s="2">
        <f>(Table2[[#This Row],[Current Week High]]/Table2[[#This Row],[Close Price]])-1</f>
        <v>1.8724579848054645E-2</v>
      </c>
      <c r="AG719" s="2">
        <f>(Table2[[#This Row],[Close Price]]/Table2[[#This Row],[Current Month Low]])-1</f>
        <v>5.8570268074735976E-2</v>
      </c>
      <c r="AH719" s="2">
        <f>(Table2[[#This Row],[Current Month High]]/Table2[[#This Row],[Close Price]])-1</f>
        <v>4.9036911979126518E-2</v>
      </c>
      <c r="AI719">
        <v>46.420075205279701</v>
      </c>
      <c r="AJ719">
        <v>24.758257539492501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0.02</v>
      </c>
      <c r="AM719" t="s">
        <v>10340</v>
      </c>
      <c r="AN719">
        <v>-2.66</v>
      </c>
      <c r="AO719" t="s">
        <v>10339</v>
      </c>
      <c r="AP719">
        <v>-4.5073965421099003E-2</v>
      </c>
      <c r="AQ719">
        <f>(Table2[[#This Row],[Sharpe Ratio]]-AVERAGE(Table2[Sharpe Ratio]))/_xlfn.STDEV.P(Table2[Sharpe Ratio])</f>
        <v>-1.2631055737799683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725</v>
      </c>
      <c r="AT719">
        <f>_xlfn.RANK.AVG(Table2[[#This Row],[6M Return vs Nifty Z-Score]],Table2[6M Return vs Nifty Z-Score])</f>
        <v>635</v>
      </c>
      <c r="AU719">
        <f>_xlfn.RANK.AVG(Table2[[#This Row],[Sharpe Ratio Z-Score]],Table2[Sharpe Ratio Z-Score])</f>
        <v>654</v>
      </c>
      <c r="AV719">
        <f>(Table2[[#This Row],[Rank 1Y]]+Table2[[#This Row],[Rank 6M]]+Table2[[#This Row],[Rank Sharpe]])/3</f>
        <v>671.33333333333337</v>
      </c>
    </row>
    <row r="720" spans="1:48" x14ac:dyDescent="0.3">
      <c r="A720" t="s">
        <v>2091</v>
      </c>
      <c r="B720" t="s">
        <v>2092</v>
      </c>
      <c r="C720" t="s">
        <v>10295</v>
      </c>
      <c r="D720" t="s">
        <v>54</v>
      </c>
      <c r="E720">
        <v>2918.88132</v>
      </c>
      <c r="F720">
        <v>285</v>
      </c>
      <c r="G720">
        <v>-76.980233412764505</v>
      </c>
      <c r="H720">
        <f>(Table2[[#This Row],[1Y Return vs Nifty]]-AVERAGE(Table2[1Y Return vs Nifty]))/_xlfn.STDEV.P(Table2[1Y Return vs Nifty])</f>
        <v>-1.6826666166067632</v>
      </c>
      <c r="I720">
        <v>-33.230177261080101</v>
      </c>
      <c r="J720">
        <f>(Table2[[#This Row],[1M Return vs Nifty]]-AVERAGE(Table2[1M Return vs Nifty]))/_xlfn.STDEV.P(Table2[1M Return vs Nifty])</f>
        <v>-3.1876760119030476</v>
      </c>
      <c r="K720">
        <v>-59.949955540720701</v>
      </c>
      <c r="L720">
        <f>(Table2[[#This Row],[6M Return vs Nifty]]-AVERAGE(Table2[6M Return vs Nifty]))/_xlfn.STDEV.P(Table2[6M Return vs Nifty])</f>
        <v>-2.287966927414538</v>
      </c>
      <c r="M720">
        <v>-7.52909358648464</v>
      </c>
      <c r="N720">
        <f>(Table2[[#This Row],[1W Return vs Nifty]]-AVERAGE(Table2[1W Return vs Nifty]))/_xlfn.STDEV.P(Table2[1W Return vs Nifty])</f>
        <v>-1.574767276441932</v>
      </c>
      <c r="O720">
        <v>348.88</v>
      </c>
      <c r="P720">
        <v>401.41548272558498</v>
      </c>
      <c r="Q720">
        <v>476.40677774159701</v>
      </c>
      <c r="R720">
        <v>11.963260077184099</v>
      </c>
      <c r="S720" s="2">
        <f>(Table2[[#This Row],[Close Price]]-Table2[[#This Row],[20D EMA]])/Table2[[#This Row],[20D EMA]]</f>
        <v>-0.18310020637468469</v>
      </c>
      <c r="T720" s="2">
        <f>(Table2[[#This Row],[Close Price]]-Table2[[#This Row],[50D EMA]])/Table2[[#This Row],[50D EMA]]</f>
        <v>-0.29001243782410047</v>
      </c>
      <c r="U720" s="2">
        <f>(Table2[[#This Row],[Close Price]]-Table2[[#This Row],[200D EMA]])/Table2[[#This Row],[200D EMA]]</f>
        <v>-0.40177173517337328</v>
      </c>
      <c r="V720">
        <v>2.6974033349759798</v>
      </c>
      <c r="W720">
        <v>284.55</v>
      </c>
      <c r="X720">
        <v>295.39999999999998</v>
      </c>
      <c r="Y720">
        <v>282.10000000000002</v>
      </c>
      <c r="Z720">
        <v>301</v>
      </c>
      <c r="AA720">
        <v>281.2</v>
      </c>
      <c r="AB720">
        <v>450.5</v>
      </c>
      <c r="AC720" s="2">
        <f>(Table2[[#This Row],[Close Price]]/Table2[[#This Row],[Day Low]])-1</f>
        <v>1.581444385872377E-3</v>
      </c>
      <c r="AD720" s="2">
        <f>(Table2[[#This Row],[Day High]]/Table2[[#This Row],[Close Price]])-1</f>
        <v>3.6491228070175463E-2</v>
      </c>
      <c r="AE720" s="2">
        <f>(Table2[[#This Row],[Close Price]]/Table2[[#This Row],[Current Week Low]])-1</f>
        <v>1.0280042538106882E-2</v>
      </c>
      <c r="AF720" s="2">
        <f>(Table2[[#This Row],[Current Week High]]/Table2[[#This Row],[Close Price]])-1</f>
        <v>5.6140350877192935E-2</v>
      </c>
      <c r="AG720" s="2">
        <f>(Table2[[#This Row],[Close Price]]/Table2[[#This Row],[Current Month Low]])-1</f>
        <v>1.3513513513513598E-2</v>
      </c>
      <c r="AH720" s="2">
        <f>(Table2[[#This Row],[Current Month High]]/Table2[[#This Row],[Close Price]])-1</f>
        <v>0.58070175438596494</v>
      </c>
      <c r="AI720">
        <v>136.78947368421001</v>
      </c>
      <c r="AJ720">
        <v>1.35135135135135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-0.41</v>
      </c>
      <c r="AM720" t="s">
        <v>10339</v>
      </c>
      <c r="AN720">
        <v>-34.61</v>
      </c>
      <c r="AO720" t="s">
        <v>10339</v>
      </c>
      <c r="AQ720">
        <f>(Table2[[#This Row],[Sharpe Ratio]]-AVERAGE(Table2[Sharpe Ratio]))/_xlfn.STDEV.P(Table2[Sharpe Ratio])</f>
        <v>-0.74704189624239536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735</v>
      </c>
      <c r="AT720">
        <f>_xlfn.RANK.AVG(Table2[[#This Row],[6M Return vs Nifty Z-Score]],Table2[6M Return vs Nifty Z-Score])</f>
        <v>734</v>
      </c>
      <c r="AU720">
        <f>_xlfn.RANK.AVG(Table2[[#This Row],[Sharpe Ratio Z-Score]],Table2[Sharpe Ratio Z-Score])</f>
        <v>549.5</v>
      </c>
      <c r="AV720">
        <f>(Table2[[#This Row],[Rank 1Y]]+Table2[[#This Row],[Rank 6M]]+Table2[[#This Row],[Rank Sharpe]])/3</f>
        <v>672.83333333333337</v>
      </c>
    </row>
    <row r="721" spans="1:48" x14ac:dyDescent="0.3">
      <c r="A721" t="s">
        <v>1637</v>
      </c>
      <c r="B721" t="s">
        <v>1638</v>
      </c>
      <c r="C721" t="s">
        <v>10308</v>
      </c>
      <c r="D721" t="s">
        <v>297</v>
      </c>
      <c r="E721">
        <v>5332.7607405449999</v>
      </c>
      <c r="F721">
        <v>160.4</v>
      </c>
      <c r="G721">
        <v>-25.914629372802299</v>
      </c>
      <c r="H721">
        <f>(Table2[[#This Row],[1Y Return vs Nifty]]-AVERAGE(Table2[1Y Return vs Nifty]))/_xlfn.STDEV.P(Table2[1Y Return vs Nifty])</f>
        <v>-0.90569268321142138</v>
      </c>
      <c r="I721">
        <v>-0.57021020898554498</v>
      </c>
      <c r="J721">
        <f>(Table2[[#This Row],[1M Return vs Nifty]]-AVERAGE(Table2[1M Return vs Nifty]))/_xlfn.STDEV.P(Table2[1M Return vs Nifty])</f>
        <v>-0.36288078859945944</v>
      </c>
      <c r="K721">
        <v>-33.373778091103297</v>
      </c>
      <c r="L721">
        <f>(Table2[[#This Row],[6M Return vs Nifty]]-AVERAGE(Table2[6M Return vs Nifty]))/_xlfn.STDEV.P(Table2[6M Return vs Nifty])</f>
        <v>-1.3927067369186261</v>
      </c>
      <c r="M721">
        <v>-0.88833596945959004</v>
      </c>
      <c r="N721">
        <f>(Table2[[#This Row],[1W Return vs Nifty]]-AVERAGE(Table2[1W Return vs Nifty]))/_xlfn.STDEV.P(Table2[1W Return vs Nifty])</f>
        <v>-0.18023646834655407</v>
      </c>
      <c r="O721">
        <v>160.41999999999999</v>
      </c>
      <c r="P721">
        <v>163.25719879477501</v>
      </c>
      <c r="Q721">
        <v>165.194567822425</v>
      </c>
      <c r="R721">
        <v>47.719056507314797</v>
      </c>
      <c r="S721" s="2">
        <f>(Table2[[#This Row],[Close Price]]-Table2[[#This Row],[20D EMA]])/Table2[[#This Row],[20D EMA]]</f>
        <v>-1.2467273407294483E-4</v>
      </c>
      <c r="T721" s="2">
        <f>(Table2[[#This Row],[Close Price]]-Table2[[#This Row],[50D EMA]])/Table2[[#This Row],[50D EMA]]</f>
        <v>-1.7501211682350911E-2</v>
      </c>
      <c r="U721" s="2">
        <f>(Table2[[#This Row],[Close Price]]-Table2[[#This Row],[200D EMA]])/Table2[[#This Row],[200D EMA]]</f>
        <v>-2.9023762013644958E-2</v>
      </c>
      <c r="V721">
        <v>0.67414220139765002</v>
      </c>
      <c r="W721">
        <v>159.1</v>
      </c>
      <c r="X721">
        <v>163.22</v>
      </c>
      <c r="Y721">
        <v>154.35</v>
      </c>
      <c r="Z721">
        <v>163.22</v>
      </c>
      <c r="AA721">
        <v>151.5</v>
      </c>
      <c r="AB721">
        <v>176.01</v>
      </c>
      <c r="AC721" s="2">
        <f>(Table2[[#This Row],[Close Price]]/Table2[[#This Row],[Day Low]])-1</f>
        <v>8.1709616593337309E-3</v>
      </c>
      <c r="AD721" s="2">
        <f>(Table2[[#This Row],[Day High]]/Table2[[#This Row],[Close Price]])-1</f>
        <v>1.7581047381546089E-2</v>
      </c>
      <c r="AE721" s="2">
        <f>(Table2[[#This Row],[Close Price]]/Table2[[#This Row],[Current Week Low]])-1</f>
        <v>3.9196631033365792E-2</v>
      </c>
      <c r="AF721" s="2">
        <f>(Table2[[#This Row],[Current Week High]]/Table2[[#This Row],[Close Price]])-1</f>
        <v>1.7581047381546089E-2</v>
      </c>
      <c r="AG721" s="2">
        <f>(Table2[[#This Row],[Close Price]]/Table2[[#This Row],[Current Month Low]])-1</f>
        <v>5.8745874587458724E-2</v>
      </c>
      <c r="AH721" s="2">
        <f>(Table2[[#This Row],[Current Month High]]/Table2[[#This Row],[Close Price]])-1</f>
        <v>9.7319201995012428E-2</v>
      </c>
      <c r="AI721">
        <v>36.907730673316699</v>
      </c>
      <c r="AJ721">
        <v>23.337178008458199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-0.09</v>
      </c>
      <c r="AM721" t="s">
        <v>10339</v>
      </c>
      <c r="AN721">
        <v>-5.81</v>
      </c>
      <c r="AO721" t="s">
        <v>10339</v>
      </c>
      <c r="AP721">
        <v>-5.7897862161294E-2</v>
      </c>
      <c r="AQ721">
        <f>(Table2[[#This Row],[Sharpe Ratio]]-AVERAGE(Table2[Sharpe Ratio]))/_xlfn.STDEV.P(Table2[Sharpe Ratio])</f>
        <v>-1.4099297382456331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640</v>
      </c>
      <c r="AT721">
        <f>_xlfn.RANK.AVG(Table2[[#This Row],[6M Return vs Nifty Z-Score]],Table2[6M Return vs Nifty Z-Score])</f>
        <v>712</v>
      </c>
      <c r="AU721">
        <f>_xlfn.RANK.AVG(Table2[[#This Row],[Sharpe Ratio Z-Score]],Table2[Sharpe Ratio Z-Score])</f>
        <v>675</v>
      </c>
      <c r="AV721">
        <f>(Table2[[#This Row],[Rank 1Y]]+Table2[[#This Row],[Rank 6M]]+Table2[[#This Row],[Rank Sharpe]])/3</f>
        <v>675.66666666666663</v>
      </c>
    </row>
    <row r="722" spans="1:48" x14ac:dyDescent="0.3">
      <c r="A722" t="s">
        <v>2247</v>
      </c>
      <c r="B722" t="s">
        <v>2248</v>
      </c>
      <c r="C722" t="s">
        <v>10299</v>
      </c>
      <c r="D722" t="s">
        <v>775</v>
      </c>
      <c r="E722">
        <v>2475.6882549299999</v>
      </c>
      <c r="F722">
        <v>456.25</v>
      </c>
      <c r="G722">
        <v>-38.1394433716221</v>
      </c>
      <c r="H722">
        <f>(Table2[[#This Row],[1Y Return vs Nifty]]-AVERAGE(Table2[1Y Return vs Nifty]))/_xlfn.STDEV.P(Table2[1Y Return vs Nifty])</f>
        <v>-1.0916958059837742</v>
      </c>
      <c r="I722">
        <v>-3.0176096270418</v>
      </c>
      <c r="J722">
        <f>(Table2[[#This Row],[1M Return vs Nifty]]-AVERAGE(Table2[1M Return vs Nifty]))/_xlfn.STDEV.P(Table2[1M Return vs Nifty])</f>
        <v>-0.57455896251231153</v>
      </c>
      <c r="K722">
        <v>-19.265002341176999</v>
      </c>
      <c r="L722">
        <f>(Table2[[#This Row],[6M Return vs Nifty]]-AVERAGE(Table2[6M Return vs Nifty]))/_xlfn.STDEV.P(Table2[6M Return vs Nifty])</f>
        <v>-0.91743051295869948</v>
      </c>
      <c r="M722">
        <v>-2.9693595740838199</v>
      </c>
      <c r="N722">
        <f>(Table2[[#This Row],[1W Return vs Nifty]]-AVERAGE(Table2[1W Return vs Nifty]))/_xlfn.STDEV.P(Table2[1W Return vs Nifty])</f>
        <v>-0.6172425595765868</v>
      </c>
      <c r="O722">
        <v>480.32</v>
      </c>
      <c r="P722">
        <v>481.56462727944398</v>
      </c>
      <c r="Q722">
        <v>486.38397214659301</v>
      </c>
      <c r="R722">
        <v>43.706499229830797</v>
      </c>
      <c r="S722" s="2">
        <f>(Table2[[#This Row],[Close Price]]-Table2[[#This Row],[20D EMA]])/Table2[[#This Row],[20D EMA]]</f>
        <v>-5.0112425049966679E-2</v>
      </c>
      <c r="T722" s="2">
        <f>(Table2[[#This Row],[Close Price]]-Table2[[#This Row],[50D EMA]])/Table2[[#This Row],[50D EMA]]</f>
        <v>-5.2567455841714725E-2</v>
      </c>
      <c r="U722" s="2">
        <f>(Table2[[#This Row],[Close Price]]-Table2[[#This Row],[200D EMA]])/Table2[[#This Row],[200D EMA]]</f>
        <v>-6.1955109280432505E-2</v>
      </c>
      <c r="V722">
        <v>1.2379345092773</v>
      </c>
      <c r="W722">
        <v>454</v>
      </c>
      <c r="X722">
        <v>465.75</v>
      </c>
      <c r="Y722">
        <v>423.15</v>
      </c>
      <c r="Z722">
        <v>483</v>
      </c>
      <c r="AA722">
        <v>420</v>
      </c>
      <c r="AB722">
        <v>526.4</v>
      </c>
      <c r="AC722" s="2">
        <f>(Table2[[#This Row],[Close Price]]/Table2[[#This Row],[Day Low]])-1</f>
        <v>4.9559471365638874E-3</v>
      </c>
      <c r="AD722" s="2">
        <f>(Table2[[#This Row],[Day High]]/Table2[[#This Row],[Close Price]])-1</f>
        <v>2.0821917808219181E-2</v>
      </c>
      <c r="AE722" s="2">
        <f>(Table2[[#This Row],[Close Price]]/Table2[[#This Row],[Current Week Low]])-1</f>
        <v>7.8222852416400812E-2</v>
      </c>
      <c r="AF722" s="2">
        <f>(Table2[[#This Row],[Current Week High]]/Table2[[#This Row],[Close Price]])-1</f>
        <v>5.8630136986301373E-2</v>
      </c>
      <c r="AG722" s="2">
        <f>(Table2[[#This Row],[Close Price]]/Table2[[#This Row],[Current Month Low]])-1</f>
        <v>8.6309523809523725E-2</v>
      </c>
      <c r="AH722" s="2">
        <f>(Table2[[#This Row],[Current Month High]]/Table2[[#This Row],[Close Price]])-1</f>
        <v>0.15375342465753428</v>
      </c>
      <c r="AI722">
        <v>25.895890410958899</v>
      </c>
      <c r="AJ722">
        <v>17.257774351066502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-0.03</v>
      </c>
      <c r="AM722" t="s">
        <v>10339</v>
      </c>
      <c r="AN722">
        <v>-9.6</v>
      </c>
      <c r="AO722" t="s">
        <v>10339</v>
      </c>
      <c r="AP722">
        <v>-0.100295636821965</v>
      </c>
      <c r="AQ722">
        <f>(Table2[[#This Row],[Sharpe Ratio]]-AVERAGE(Table2[Sharpe Ratio]))/_xlfn.STDEV.P(Table2[Sharpe Ratio])</f>
        <v>-1.8953530043457851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688</v>
      </c>
      <c r="AT722">
        <f>_xlfn.RANK.AVG(Table2[[#This Row],[6M Return vs Nifty Z-Score]],Table2[6M Return vs Nifty Z-Score])</f>
        <v>621</v>
      </c>
      <c r="AU722">
        <f>_xlfn.RANK.AVG(Table2[[#This Row],[Sharpe Ratio Z-Score]],Table2[Sharpe Ratio Z-Score])</f>
        <v>720</v>
      </c>
      <c r="AV722">
        <f>(Table2[[#This Row],[Rank 1Y]]+Table2[[#This Row],[Rank 6M]]+Table2[[#This Row],[Rank Sharpe]])/3</f>
        <v>676.33333333333337</v>
      </c>
    </row>
    <row r="723" spans="1:48" x14ac:dyDescent="0.3">
      <c r="A723" t="s">
        <v>359</v>
      </c>
      <c r="B723" t="s">
        <v>360</v>
      </c>
      <c r="C723" t="s">
        <v>10295</v>
      </c>
      <c r="D723" t="s">
        <v>361</v>
      </c>
      <c r="E723">
        <v>67593.329086380007</v>
      </c>
      <c r="F723">
        <v>709.55</v>
      </c>
      <c r="G723">
        <v>-42.803466411882901</v>
      </c>
      <c r="H723">
        <f>(Table2[[#This Row],[1Y Return vs Nifty]]-AVERAGE(Table2[1Y Return vs Nifty]))/_xlfn.STDEV.P(Table2[1Y Return vs Nifty])</f>
        <v>-1.1626599000186175</v>
      </c>
      <c r="I723">
        <v>-1.4794942840854901</v>
      </c>
      <c r="J723">
        <f>(Table2[[#This Row],[1M Return vs Nifty]]-AVERAGE(Table2[1M Return vs Nifty]))/_xlfn.STDEV.P(Table2[1M Return vs Nifty])</f>
        <v>-0.44152573358275882</v>
      </c>
      <c r="K723">
        <v>-16.3283713557176</v>
      </c>
      <c r="L723">
        <f>(Table2[[#This Row],[6M Return vs Nifty]]-AVERAGE(Table2[6M Return vs Nifty]))/_xlfn.STDEV.P(Table2[6M Return vs Nifty])</f>
        <v>-0.81850549560273544</v>
      </c>
      <c r="M723">
        <v>-0.15880687845236199</v>
      </c>
      <c r="N723">
        <f>(Table2[[#This Row],[1W Return vs Nifty]]-AVERAGE(Table2[1W Return vs Nifty]))/_xlfn.STDEV.P(Table2[1W Return vs Nifty])</f>
        <v>-2.703846723246546E-2</v>
      </c>
      <c r="O723">
        <v>709.75</v>
      </c>
      <c r="P723">
        <v>715.85588510475998</v>
      </c>
      <c r="Q723">
        <v>736.15381737798202</v>
      </c>
      <c r="R723">
        <v>54.292923788187402</v>
      </c>
      <c r="S723" s="2">
        <f>(Table2[[#This Row],[Close Price]]-Table2[[#This Row],[20D EMA]])/Table2[[#This Row],[20D EMA]]</f>
        <v>-2.8178936245163154E-4</v>
      </c>
      <c r="T723" s="2">
        <f>(Table2[[#This Row],[Close Price]]-Table2[[#This Row],[50D EMA]])/Table2[[#This Row],[50D EMA]]</f>
        <v>-8.8088751325096741E-3</v>
      </c>
      <c r="U723" s="2">
        <f>(Table2[[#This Row],[Close Price]]-Table2[[#This Row],[200D EMA]])/Table2[[#This Row],[200D EMA]]</f>
        <v>-3.6138938289743593E-2</v>
      </c>
      <c r="V723">
        <v>0.70428332661991999</v>
      </c>
      <c r="W723">
        <v>706.55</v>
      </c>
      <c r="X723">
        <v>714.55</v>
      </c>
      <c r="Y723">
        <v>697</v>
      </c>
      <c r="Z723">
        <v>714.55</v>
      </c>
      <c r="AA723">
        <v>689</v>
      </c>
      <c r="AB723">
        <v>726.25</v>
      </c>
      <c r="AC723" s="2">
        <f>(Table2[[#This Row],[Close Price]]/Table2[[#This Row],[Day Low]])-1</f>
        <v>4.2459840067936572E-3</v>
      </c>
      <c r="AD723" s="2">
        <f>(Table2[[#This Row],[Day High]]/Table2[[#This Row],[Close Price]])-1</f>
        <v>7.046719751955477E-3</v>
      </c>
      <c r="AE723" s="2">
        <f>(Table2[[#This Row],[Close Price]]/Table2[[#This Row],[Current Week Low]])-1</f>
        <v>1.8005738880918054E-2</v>
      </c>
      <c r="AF723" s="2">
        <f>(Table2[[#This Row],[Current Week High]]/Table2[[#This Row],[Close Price]])-1</f>
        <v>7.046719751955477E-3</v>
      </c>
      <c r="AG723" s="2">
        <f>(Table2[[#This Row],[Close Price]]/Table2[[#This Row],[Current Month Low]])-1</f>
        <v>2.982583454281551E-2</v>
      </c>
      <c r="AH723" s="2">
        <f>(Table2[[#This Row],[Current Month High]]/Table2[[#This Row],[Close Price]])-1</f>
        <v>2.3536043971531306E-2</v>
      </c>
      <c r="AI723">
        <v>20.893524064547901</v>
      </c>
      <c r="AJ723">
        <v>9.5069063970985201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-0.04</v>
      </c>
      <c r="AM723" t="s">
        <v>10339</v>
      </c>
      <c r="AN723">
        <v>-0.7</v>
      </c>
      <c r="AO723" t="s">
        <v>10339</v>
      </c>
      <c r="AP723">
        <v>-0.153074360320956</v>
      </c>
      <c r="AQ723">
        <f>(Table2[[#This Row],[Sharpe Ratio]]-AVERAGE(Table2[Sharpe Ratio]))/_xlfn.STDEV.P(Table2[Sharpe Ratio])</f>
        <v>-2.4996304822682927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704</v>
      </c>
      <c r="AT723">
        <f>_xlfn.RANK.AVG(Table2[[#This Row],[6M Return vs Nifty Z-Score]],Table2[6M Return vs Nifty Z-Score])</f>
        <v>595</v>
      </c>
      <c r="AU723">
        <f>_xlfn.RANK.AVG(Table2[[#This Row],[Sharpe Ratio Z-Score]],Table2[Sharpe Ratio Z-Score])</f>
        <v>733</v>
      </c>
      <c r="AV723">
        <f>(Table2[[#This Row],[Rank 1Y]]+Table2[[#This Row],[Rank 6M]]+Table2[[#This Row],[Rank Sharpe]])/3</f>
        <v>677.33333333333337</v>
      </c>
    </row>
    <row r="724" spans="1:48" x14ac:dyDescent="0.3">
      <c r="A724" t="s">
        <v>2275</v>
      </c>
      <c r="B724" t="s">
        <v>2276</v>
      </c>
      <c r="C724" t="s">
        <v>10308</v>
      </c>
      <c r="D724" t="s">
        <v>394</v>
      </c>
      <c r="E724">
        <v>2406.1111726439999</v>
      </c>
      <c r="F724">
        <v>212.91</v>
      </c>
      <c r="G724">
        <v>-29.608371539358998</v>
      </c>
      <c r="H724">
        <f>(Table2[[#This Row],[1Y Return vs Nifty]]-AVERAGE(Table2[1Y Return vs Nifty]))/_xlfn.STDEV.P(Table2[1Y Return vs Nifty])</f>
        <v>-0.96189374915498438</v>
      </c>
      <c r="I724">
        <v>-1.1665902091999201</v>
      </c>
      <c r="J724">
        <f>(Table2[[#This Row],[1M Return vs Nifty]]-AVERAGE(Table2[1M Return vs Nifty]))/_xlfn.STDEV.P(Table2[1M Return vs Nifty])</f>
        <v>-0.41446232795595184</v>
      </c>
      <c r="K724">
        <v>-59.308545487150397</v>
      </c>
      <c r="L724">
        <f>(Table2[[#This Row],[6M Return vs Nifty]]-AVERAGE(Table2[6M Return vs Nifty]))/_xlfn.STDEV.P(Table2[6M Return vs Nifty])</f>
        <v>-2.2663600244717066</v>
      </c>
      <c r="M724">
        <v>-3.1041911665002502</v>
      </c>
      <c r="N724">
        <f>(Table2[[#This Row],[1W Return vs Nifty]]-AVERAGE(Table2[1W Return vs Nifty]))/_xlfn.STDEV.P(Table2[1W Return vs Nifty])</f>
        <v>-0.64555661956384225</v>
      </c>
      <c r="O724">
        <v>212.7</v>
      </c>
      <c r="P724">
        <v>219.65689671594501</v>
      </c>
      <c r="Q724">
        <v>255.21606745603799</v>
      </c>
      <c r="R724">
        <v>41.753697383254497</v>
      </c>
      <c r="S724" s="2">
        <f>(Table2[[#This Row],[Close Price]]-Table2[[#This Row],[20D EMA]])/Table2[[#This Row],[20D EMA]]</f>
        <v>9.8730606488015038E-4</v>
      </c>
      <c r="T724" s="2">
        <f>(Table2[[#This Row],[Close Price]]-Table2[[#This Row],[50D EMA]])/Table2[[#This Row],[50D EMA]]</f>
        <v>-3.0715615201784157E-2</v>
      </c>
      <c r="U724" s="2">
        <f>(Table2[[#This Row],[Close Price]]-Table2[[#This Row],[200D EMA]])/Table2[[#This Row],[200D EMA]]</f>
        <v>-0.16576568974571079</v>
      </c>
      <c r="V724">
        <v>0.49466140821937998</v>
      </c>
      <c r="W724">
        <v>209.3</v>
      </c>
      <c r="X724">
        <v>215.85</v>
      </c>
      <c r="Y724">
        <v>208</v>
      </c>
      <c r="Z724">
        <v>215.85</v>
      </c>
      <c r="AA724">
        <v>205.6</v>
      </c>
      <c r="AB724">
        <v>228.44</v>
      </c>
      <c r="AC724" s="2">
        <f>(Table2[[#This Row],[Close Price]]/Table2[[#This Row],[Day Low]])-1</f>
        <v>1.7247969421882337E-2</v>
      </c>
      <c r="AD724" s="2">
        <f>(Table2[[#This Row],[Day High]]/Table2[[#This Row],[Close Price]])-1</f>
        <v>1.3808651542905448E-2</v>
      </c>
      <c r="AE724" s="2">
        <f>(Table2[[#This Row],[Close Price]]/Table2[[#This Row],[Current Week Low]])-1</f>
        <v>2.360576923076918E-2</v>
      </c>
      <c r="AF724" s="2">
        <f>(Table2[[#This Row],[Current Week High]]/Table2[[#This Row],[Close Price]])-1</f>
        <v>1.3808651542905448E-2</v>
      </c>
      <c r="AG724" s="2">
        <f>(Table2[[#This Row],[Close Price]]/Table2[[#This Row],[Current Month Low]])-1</f>
        <v>3.5554474708171302E-2</v>
      </c>
      <c r="AH724" s="2">
        <f>(Table2[[#This Row],[Current Month High]]/Table2[[#This Row],[Close Price]])-1</f>
        <v>7.2941618524259066E-2</v>
      </c>
      <c r="AI724">
        <v>102.785214409844</v>
      </c>
      <c r="AJ724">
        <v>11.1801566579634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-0.06</v>
      </c>
      <c r="AM724" t="s">
        <v>10339</v>
      </c>
      <c r="AN724">
        <v>-3.83</v>
      </c>
      <c r="AO724" t="s">
        <v>10339</v>
      </c>
      <c r="AP724">
        <v>-4.2840623786013998E-2</v>
      </c>
      <c r="AQ724">
        <f>(Table2[[#This Row],[Sharpe Ratio]]-AVERAGE(Table2[Sharpe Ratio]))/_xlfn.STDEV.P(Table2[Sharpe Ratio])</f>
        <v>-1.2375354583789338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654</v>
      </c>
      <c r="AT724">
        <f>_xlfn.RANK.AVG(Table2[[#This Row],[6M Return vs Nifty Z-Score]],Table2[6M Return vs Nifty Z-Score])</f>
        <v>733</v>
      </c>
      <c r="AU724">
        <f>_xlfn.RANK.AVG(Table2[[#This Row],[Sharpe Ratio Z-Score]],Table2[Sharpe Ratio Z-Score])</f>
        <v>649</v>
      </c>
      <c r="AV724">
        <f>(Table2[[#This Row],[Rank 1Y]]+Table2[[#This Row],[Rank 6M]]+Table2[[#This Row],[Rank Sharpe]])/3</f>
        <v>678.66666666666663</v>
      </c>
    </row>
    <row r="725" spans="1:48" x14ac:dyDescent="0.3">
      <c r="A725" t="s">
        <v>1472</v>
      </c>
      <c r="B725" t="s">
        <v>1473</v>
      </c>
      <c r="C725" t="s">
        <v>10299</v>
      </c>
      <c r="D725" t="s">
        <v>51</v>
      </c>
      <c r="E725">
        <v>6925.6152095079997</v>
      </c>
      <c r="F725">
        <v>213.97</v>
      </c>
      <c r="G725">
        <v>-33.318107922116901</v>
      </c>
      <c r="H725">
        <f>(Table2[[#This Row],[1Y Return vs Nifty]]-AVERAGE(Table2[1Y Return vs Nifty]))/_xlfn.STDEV.P(Table2[1Y Return vs Nifty])</f>
        <v>-1.0183381704706622</v>
      </c>
      <c r="I725">
        <v>-4.31804705150563</v>
      </c>
      <c r="J725">
        <f>(Table2[[#This Row],[1M Return vs Nifty]]-AVERAGE(Table2[1M Return vs Nifty]))/_xlfn.STDEV.P(Table2[1M Return vs Nifty])</f>
        <v>-0.68703517594422503</v>
      </c>
      <c r="K725">
        <v>-52.998242652575797</v>
      </c>
      <c r="L725">
        <f>(Table2[[#This Row],[6M Return vs Nifty]]-AVERAGE(Table2[6M Return vs Nifty]))/_xlfn.STDEV.P(Table2[6M Return vs Nifty])</f>
        <v>-2.0537875832890684</v>
      </c>
      <c r="M725">
        <v>-3.3342022406973699</v>
      </c>
      <c r="N725">
        <f>(Table2[[#This Row],[1W Return vs Nifty]]-AVERAGE(Table2[1W Return vs Nifty]))/_xlfn.STDEV.P(Table2[1W Return vs Nifty])</f>
        <v>-0.69385796523389998</v>
      </c>
      <c r="O725">
        <v>219.4</v>
      </c>
      <c r="P725">
        <v>229.73631323434401</v>
      </c>
      <c r="Q725">
        <v>262.76668374972701</v>
      </c>
      <c r="R725">
        <v>32.752749756375103</v>
      </c>
      <c r="S725" s="2">
        <f>(Table2[[#This Row],[Close Price]]-Table2[[#This Row],[20D EMA]])/Table2[[#This Row],[20D EMA]]</f>
        <v>-2.4749316317228837E-2</v>
      </c>
      <c r="T725" s="2">
        <f>(Table2[[#This Row],[Close Price]]-Table2[[#This Row],[50D EMA]])/Table2[[#This Row],[50D EMA]]</f>
        <v>-6.8627867368366277E-2</v>
      </c>
      <c r="U725" s="2">
        <f>(Table2[[#This Row],[Close Price]]-Table2[[#This Row],[200D EMA]])/Table2[[#This Row],[200D EMA]]</f>
        <v>-0.1857034653457193</v>
      </c>
      <c r="V725">
        <v>0.526225956861605</v>
      </c>
      <c r="W725">
        <v>213.1</v>
      </c>
      <c r="X725">
        <v>216.7</v>
      </c>
      <c r="Y725">
        <v>208.5</v>
      </c>
      <c r="Z725">
        <v>218.29</v>
      </c>
      <c r="AA725">
        <v>208.5</v>
      </c>
      <c r="AB725">
        <v>232.76</v>
      </c>
      <c r="AC725" s="2">
        <f>(Table2[[#This Row],[Close Price]]/Table2[[#This Row],[Day Low]])-1</f>
        <v>4.0825903331769275E-3</v>
      </c>
      <c r="AD725" s="2">
        <f>(Table2[[#This Row],[Day High]]/Table2[[#This Row],[Close Price]])-1</f>
        <v>1.2758797962331148E-2</v>
      </c>
      <c r="AE725" s="2">
        <f>(Table2[[#This Row],[Close Price]]/Table2[[#This Row],[Current Week Low]])-1</f>
        <v>2.6235011990407564E-2</v>
      </c>
      <c r="AF725" s="2">
        <f>(Table2[[#This Row],[Current Week High]]/Table2[[#This Row],[Close Price]])-1</f>
        <v>2.0189746226106475E-2</v>
      </c>
      <c r="AG725" s="2">
        <f>(Table2[[#This Row],[Close Price]]/Table2[[#This Row],[Current Month Low]])-1</f>
        <v>2.6235011990407564E-2</v>
      </c>
      <c r="AH725" s="2">
        <f>(Table2[[#This Row],[Current Month High]]/Table2[[#This Row],[Close Price]])-1</f>
        <v>8.7816048978828665E-2</v>
      </c>
      <c r="AI725">
        <v>120.965555919054</v>
      </c>
      <c r="AJ725">
        <v>9.1126976032636495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-0.13</v>
      </c>
      <c r="AM725" t="s">
        <v>10339</v>
      </c>
      <c r="AN725">
        <v>-5.42</v>
      </c>
      <c r="AO725" t="s">
        <v>10339</v>
      </c>
      <c r="AP725">
        <v>-3.3342689290355998E-2</v>
      </c>
      <c r="AQ725">
        <f>(Table2[[#This Row],[Sharpe Ratio]]-AVERAGE(Table2[Sharpe Ratio]))/_xlfn.STDEV.P(Table2[Sharpe Ratio])</f>
        <v>-1.1287911098609344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672</v>
      </c>
      <c r="AT725">
        <f>_xlfn.RANK.AVG(Table2[[#This Row],[6M Return vs Nifty Z-Score]],Table2[6M Return vs Nifty Z-Score])</f>
        <v>731</v>
      </c>
      <c r="AU725">
        <f>_xlfn.RANK.AVG(Table2[[#This Row],[Sharpe Ratio Z-Score]],Table2[Sharpe Ratio Z-Score])</f>
        <v>641</v>
      </c>
      <c r="AV725">
        <f>(Table2[[#This Row],[Rank 1Y]]+Table2[[#This Row],[Rank 6M]]+Table2[[#This Row],[Rank Sharpe]])/3</f>
        <v>681.33333333333337</v>
      </c>
    </row>
    <row r="726" spans="1:48" x14ac:dyDescent="0.3">
      <c r="A726" t="s">
        <v>1035</v>
      </c>
      <c r="B726" t="s">
        <v>1036</v>
      </c>
      <c r="C726" t="s">
        <v>10311</v>
      </c>
      <c r="D726" t="s">
        <v>612</v>
      </c>
      <c r="E726">
        <v>12995.8277526</v>
      </c>
      <c r="F726">
        <v>139.30000000000001</v>
      </c>
      <c r="G726">
        <v>-76.3403255006059</v>
      </c>
      <c r="H726">
        <f>(Table2[[#This Row],[1Y Return vs Nifty]]-AVERAGE(Table2[1Y Return vs Nifty]))/_xlfn.STDEV.P(Table2[1Y Return vs Nifty])</f>
        <v>-1.6729302827893546</v>
      </c>
      <c r="I726">
        <v>-2.71128764516794</v>
      </c>
      <c r="J726">
        <f>(Table2[[#This Row],[1M Return vs Nifty]]-AVERAGE(Table2[1M Return vs Nifty]))/_xlfn.STDEV.P(Table2[1M Return vs Nifty])</f>
        <v>-0.54806484909786846</v>
      </c>
      <c r="K726">
        <v>-27.681381347865099</v>
      </c>
      <c r="L726">
        <f>(Table2[[#This Row],[6M Return vs Nifty]]-AVERAGE(Table2[6M Return vs Nifty]))/_xlfn.STDEV.P(Table2[6M Return vs Nifty])</f>
        <v>-1.200949430872978</v>
      </c>
      <c r="M726">
        <v>-3.2408709110959899</v>
      </c>
      <c r="N726">
        <f>(Table2[[#This Row],[1W Return vs Nifty]]-AVERAGE(Table2[1W Return vs Nifty]))/_xlfn.STDEV.P(Table2[1W Return vs Nifty])</f>
        <v>-0.67425878363510894</v>
      </c>
      <c r="O726">
        <v>138.75</v>
      </c>
      <c r="P726">
        <v>143.454489419662</v>
      </c>
      <c r="Q726">
        <v>172.70568257847299</v>
      </c>
      <c r="R726">
        <v>40.5848112051371</v>
      </c>
      <c r="S726" s="2">
        <f>(Table2[[#This Row],[Close Price]]-Table2[[#This Row],[20D EMA]])/Table2[[#This Row],[20D EMA]]</f>
        <v>3.9639639639640458E-3</v>
      </c>
      <c r="T726" s="2">
        <f>(Table2[[#This Row],[Close Price]]-Table2[[#This Row],[50D EMA]])/Table2[[#This Row],[50D EMA]]</f>
        <v>-2.8960330460683144E-2</v>
      </c>
      <c r="U726" s="2">
        <f>(Table2[[#This Row],[Close Price]]-Table2[[#This Row],[200D EMA]])/Table2[[#This Row],[200D EMA]]</f>
        <v>-0.19342549752695196</v>
      </c>
      <c r="V726">
        <v>0.45709658149565602</v>
      </c>
      <c r="W726">
        <v>135.35</v>
      </c>
      <c r="X726">
        <v>142.69999999999999</v>
      </c>
      <c r="Y726">
        <v>134.4</v>
      </c>
      <c r="Z726">
        <v>142.69999999999999</v>
      </c>
      <c r="AA726">
        <v>133.41</v>
      </c>
      <c r="AB726">
        <v>150.19999999999999</v>
      </c>
      <c r="AC726" s="2">
        <f>(Table2[[#This Row],[Close Price]]/Table2[[#This Row],[Day Low]])-1</f>
        <v>2.9183598079054462E-2</v>
      </c>
      <c r="AD726" s="2">
        <f>(Table2[[#This Row],[Day High]]/Table2[[#This Row],[Close Price]])-1</f>
        <v>2.4407753050968983E-2</v>
      </c>
      <c r="AE726" s="2">
        <f>(Table2[[#This Row],[Close Price]]/Table2[[#This Row],[Current Week Low]])-1</f>
        <v>3.6458333333333481E-2</v>
      </c>
      <c r="AF726" s="2">
        <f>(Table2[[#This Row],[Current Week High]]/Table2[[#This Row],[Close Price]])-1</f>
        <v>2.4407753050968983E-2</v>
      </c>
      <c r="AG726" s="2">
        <f>(Table2[[#This Row],[Close Price]]/Table2[[#This Row],[Current Month Low]])-1</f>
        <v>4.4149613971966151E-2</v>
      </c>
      <c r="AH726" s="2">
        <f>(Table2[[#This Row],[Current Month High]]/Table2[[#This Row],[Close Price]])-1</f>
        <v>7.8248384781048008E-2</v>
      </c>
      <c r="AI726">
        <v>115.147164393395</v>
      </c>
      <c r="AJ726">
        <v>10.996015936254899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-0.17</v>
      </c>
      <c r="AM726" t="s">
        <v>10339</v>
      </c>
      <c r="AN726">
        <v>-2.36</v>
      </c>
      <c r="AO726" t="s">
        <v>10339</v>
      </c>
      <c r="AP726">
        <v>-2.4462396801940001E-2</v>
      </c>
      <c r="AQ726">
        <f>(Table2[[#This Row],[Sharpe Ratio]]-AVERAGE(Table2[Sharpe Ratio]))/_xlfn.STDEV.P(Table2[Sharpe Ratio])</f>
        <v>-1.0271183070274821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734</v>
      </c>
      <c r="AT726">
        <f>_xlfn.RANK.AVG(Table2[[#This Row],[6M Return vs Nifty Z-Score]],Table2[6M Return vs Nifty Z-Score])</f>
        <v>691</v>
      </c>
      <c r="AU726">
        <f>_xlfn.RANK.AVG(Table2[[#This Row],[Sharpe Ratio Z-Score]],Table2[Sharpe Ratio Z-Score])</f>
        <v>622</v>
      </c>
      <c r="AV726">
        <f>(Table2[[#This Row],[Rank 1Y]]+Table2[[#This Row],[Rank 6M]]+Table2[[#This Row],[Rank Sharpe]])/3</f>
        <v>682.33333333333337</v>
      </c>
    </row>
    <row r="727" spans="1:48" x14ac:dyDescent="0.3">
      <c r="A727" t="s">
        <v>582</v>
      </c>
      <c r="B727" t="s">
        <v>583</v>
      </c>
      <c r="C727" t="s">
        <v>6499</v>
      </c>
      <c r="D727" t="s">
        <v>80</v>
      </c>
      <c r="E727">
        <v>33152.79437833</v>
      </c>
      <c r="F727">
        <v>1755.45</v>
      </c>
      <c r="G727">
        <v>-36.281984955084397</v>
      </c>
      <c r="H727">
        <f>(Table2[[#This Row],[1Y Return vs Nifty]]-AVERAGE(Table2[1Y Return vs Nifty]))/_xlfn.STDEV.P(Table2[1Y Return vs Nifty])</f>
        <v>-1.0634341845039583</v>
      </c>
      <c r="I727">
        <v>-2.6525074509045101</v>
      </c>
      <c r="J727">
        <f>(Table2[[#This Row],[1M Return vs Nifty]]-AVERAGE(Table2[1M Return vs Nifty]))/_xlfn.STDEV.P(Table2[1M Return vs Nifty])</f>
        <v>-0.54298088769290598</v>
      </c>
      <c r="K727">
        <v>-28.195210603945998</v>
      </c>
      <c r="L727">
        <f>(Table2[[#This Row],[6M Return vs Nifty]]-AVERAGE(Table2[6M Return vs Nifty]))/_xlfn.STDEV.P(Table2[6M Return vs Nifty])</f>
        <v>-1.218258574693734</v>
      </c>
      <c r="M727">
        <v>-0.72461981339482695</v>
      </c>
      <c r="N727">
        <f>(Table2[[#This Row],[1W Return vs Nifty]]-AVERAGE(Table2[1W Return vs Nifty]))/_xlfn.STDEV.P(Table2[1W Return vs Nifty])</f>
        <v>-0.14585677304944716</v>
      </c>
      <c r="O727">
        <v>1775.56</v>
      </c>
      <c r="P727">
        <v>1807.92290384591</v>
      </c>
      <c r="Q727">
        <v>1930.5263644530301</v>
      </c>
      <c r="R727">
        <v>50.163801177934602</v>
      </c>
      <c r="S727" s="2">
        <f>(Table2[[#This Row],[Close Price]]-Table2[[#This Row],[20D EMA]])/Table2[[#This Row],[20D EMA]]</f>
        <v>-1.1326004190227253E-2</v>
      </c>
      <c r="T727" s="2">
        <f>(Table2[[#This Row],[Close Price]]-Table2[[#This Row],[50D EMA]])/Table2[[#This Row],[50D EMA]]</f>
        <v>-2.9023861434736408E-2</v>
      </c>
      <c r="U727" s="2">
        <f>(Table2[[#This Row],[Close Price]]-Table2[[#This Row],[200D EMA]])/Table2[[#This Row],[200D EMA]]</f>
        <v>-9.0688408962823902E-2</v>
      </c>
      <c r="V727">
        <v>0.94878282676917403</v>
      </c>
      <c r="W727">
        <v>1752.4</v>
      </c>
      <c r="X727">
        <v>1773</v>
      </c>
      <c r="Y727">
        <v>1751.7</v>
      </c>
      <c r="Z727">
        <v>1786.35</v>
      </c>
      <c r="AA727">
        <v>1705.45</v>
      </c>
      <c r="AB727">
        <v>1866</v>
      </c>
      <c r="AC727" s="2">
        <f>(Table2[[#This Row],[Close Price]]/Table2[[#This Row],[Day Low]])-1</f>
        <v>1.7404702122802984E-3</v>
      </c>
      <c r="AD727" s="2">
        <f>(Table2[[#This Row],[Day High]]/Table2[[#This Row],[Close Price]])-1</f>
        <v>9.9974365547295108E-3</v>
      </c>
      <c r="AE727" s="2">
        <f>(Table2[[#This Row],[Close Price]]/Table2[[#This Row],[Current Week Low]])-1</f>
        <v>2.1407775303989851E-3</v>
      </c>
      <c r="AF727" s="2">
        <f>(Table2[[#This Row],[Current Week High]]/Table2[[#This Row],[Close Price]])-1</f>
        <v>1.7602324190378438E-2</v>
      </c>
      <c r="AG727" s="2">
        <f>(Table2[[#This Row],[Close Price]]/Table2[[#This Row],[Current Month Low]])-1</f>
        <v>2.9317775367205146E-2</v>
      </c>
      <c r="AH727" s="2">
        <f>(Table2[[#This Row],[Current Month High]]/Table2[[#This Row],[Close Price]])-1</f>
        <v>6.2975305477227961E-2</v>
      </c>
      <c r="AI727">
        <v>38.4659204192657</v>
      </c>
      <c r="AJ727">
        <v>6.3007145452343503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-7.0000000000000007E-2</v>
      </c>
      <c r="AM727" t="s">
        <v>10339</v>
      </c>
      <c r="AN727">
        <v>-2.4</v>
      </c>
      <c r="AO727" t="s">
        <v>10339</v>
      </c>
      <c r="AP727">
        <v>-5.5837531681695002E-2</v>
      </c>
      <c r="AQ727">
        <f>(Table2[[#This Row],[Sharpe Ratio]]-AVERAGE(Table2[Sharpe Ratio]))/_xlfn.STDEV.P(Table2[Sharpe Ratio])</f>
        <v>-1.3863404730387403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681</v>
      </c>
      <c r="AT727">
        <f>_xlfn.RANK.AVG(Table2[[#This Row],[6M Return vs Nifty Z-Score]],Table2[6M Return vs Nifty Z-Score])</f>
        <v>696</v>
      </c>
      <c r="AU727">
        <f>_xlfn.RANK.AVG(Table2[[#This Row],[Sharpe Ratio Z-Score]],Table2[Sharpe Ratio Z-Score])</f>
        <v>672</v>
      </c>
      <c r="AV727">
        <f>(Table2[[#This Row],[Rank 1Y]]+Table2[[#This Row],[Rank 6M]]+Table2[[#This Row],[Rank Sharpe]])/3</f>
        <v>683</v>
      </c>
    </row>
    <row r="728" spans="1:48" x14ac:dyDescent="0.3">
      <c r="A728" t="s">
        <v>1780</v>
      </c>
      <c r="B728" t="s">
        <v>1781</v>
      </c>
      <c r="C728" t="s">
        <v>10295</v>
      </c>
      <c r="D728" t="s">
        <v>54</v>
      </c>
      <c r="E728">
        <v>4328.2222407999998</v>
      </c>
      <c r="F728">
        <v>617.4</v>
      </c>
      <c r="G728">
        <v>-51.5906483990358</v>
      </c>
      <c r="H728">
        <f>(Table2[[#This Row],[1Y Return vs Nifty]]-AVERAGE(Table2[1Y Return vs Nifty]))/_xlfn.STDEV.P(Table2[1Y Return vs Nifty])</f>
        <v>-1.2963587268586168</v>
      </c>
      <c r="I728">
        <v>-15.7466360684612</v>
      </c>
      <c r="J728">
        <f>(Table2[[#This Row],[1M Return vs Nifty]]-AVERAGE(Table2[1M Return vs Nifty]))/_xlfn.STDEV.P(Table2[1M Return vs Nifty])</f>
        <v>-1.675505973012146</v>
      </c>
      <c r="K728">
        <v>-50.1949853715278</v>
      </c>
      <c r="L728">
        <f>(Table2[[#This Row],[6M Return vs Nifty]]-AVERAGE(Table2[6M Return vs Nifty]))/_xlfn.STDEV.P(Table2[6M Return vs Nifty])</f>
        <v>-1.9593554682041276</v>
      </c>
      <c r="M728">
        <v>-1.59633125048726</v>
      </c>
      <c r="N728">
        <f>(Table2[[#This Row],[1W Return vs Nifty]]-AVERAGE(Table2[1W Return vs Nifty]))/_xlfn.STDEV.P(Table2[1W Return vs Nifty])</f>
        <v>-0.32891246110497285</v>
      </c>
      <c r="O728">
        <v>631.96</v>
      </c>
      <c r="P728">
        <v>686.29194023589298</v>
      </c>
      <c r="Q728">
        <v>793.73045068979502</v>
      </c>
      <c r="R728">
        <v>39.373823552494898</v>
      </c>
      <c r="S728" s="2">
        <f>(Table2[[#This Row],[Close Price]]-Table2[[#This Row],[20D EMA]])/Table2[[#This Row],[20D EMA]]</f>
        <v>-2.303943287549854E-2</v>
      </c>
      <c r="T728" s="2">
        <f>(Table2[[#This Row],[Close Price]]-Table2[[#This Row],[50D EMA]])/Table2[[#This Row],[50D EMA]]</f>
        <v>-0.10038284904265872</v>
      </c>
      <c r="U728" s="2">
        <f>(Table2[[#This Row],[Close Price]]-Table2[[#This Row],[200D EMA]])/Table2[[#This Row],[200D EMA]]</f>
        <v>-0.22215407073844057</v>
      </c>
      <c r="V728">
        <v>0.99591276312425303</v>
      </c>
      <c r="W728">
        <v>607</v>
      </c>
      <c r="X728">
        <v>630</v>
      </c>
      <c r="Y728">
        <v>592</v>
      </c>
      <c r="Z728">
        <v>638</v>
      </c>
      <c r="AA728">
        <v>586.35</v>
      </c>
      <c r="AB728">
        <v>683.95</v>
      </c>
      <c r="AC728" s="2">
        <f>(Table2[[#This Row],[Close Price]]/Table2[[#This Row],[Day Low]])-1</f>
        <v>1.7133443163097173E-2</v>
      </c>
      <c r="AD728" s="2">
        <f>(Table2[[#This Row],[Day High]]/Table2[[#This Row],[Close Price]])-1</f>
        <v>2.0408163265306145E-2</v>
      </c>
      <c r="AE728" s="2">
        <f>(Table2[[#This Row],[Close Price]]/Table2[[#This Row],[Current Week Low]])-1</f>
        <v>4.2905405405405439E-2</v>
      </c>
      <c r="AF728" s="2">
        <f>(Table2[[#This Row],[Current Week High]]/Table2[[#This Row],[Close Price]])-1</f>
        <v>3.3365727243278354E-2</v>
      </c>
      <c r="AG728" s="2">
        <f>(Table2[[#This Row],[Close Price]]/Table2[[#This Row],[Current Month Low]])-1</f>
        <v>5.2954719877206458E-2</v>
      </c>
      <c r="AH728" s="2">
        <f>(Table2[[#This Row],[Current Month High]]/Table2[[#This Row],[Close Price]])-1</f>
        <v>0.10779073534175576</v>
      </c>
      <c r="AI728">
        <v>101.36054421768701</v>
      </c>
      <c r="AJ728">
        <v>5.2954719877206404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-0.23</v>
      </c>
      <c r="AM728" t="s">
        <v>10339</v>
      </c>
      <c r="AN728">
        <v>-5.21</v>
      </c>
      <c r="AO728" t="s">
        <v>10339</v>
      </c>
      <c r="AP728">
        <v>-1.3951673628920001E-2</v>
      </c>
      <c r="AQ728">
        <f>(Table2[[#This Row],[Sharpe Ratio]]-AVERAGE(Table2[Sharpe Ratio]))/_xlfn.STDEV.P(Table2[Sharpe Ratio])</f>
        <v>-0.90677827473671235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720</v>
      </c>
      <c r="AT728">
        <f>_xlfn.RANK.AVG(Table2[[#This Row],[6M Return vs Nifty Z-Score]],Table2[6M Return vs Nifty Z-Score])</f>
        <v>730</v>
      </c>
      <c r="AU728">
        <f>_xlfn.RANK.AVG(Table2[[#This Row],[Sharpe Ratio Z-Score]],Table2[Sharpe Ratio Z-Score])</f>
        <v>605</v>
      </c>
      <c r="AV728">
        <f>(Table2[[#This Row],[Rank 1Y]]+Table2[[#This Row],[Rank 6M]]+Table2[[#This Row],[Rank Sharpe]])/3</f>
        <v>685</v>
      </c>
    </row>
    <row r="729" spans="1:48" x14ac:dyDescent="0.3">
      <c r="A729" t="s">
        <v>1180</v>
      </c>
      <c r="B729" t="s">
        <v>1181</v>
      </c>
      <c r="C729" t="s">
        <v>10306</v>
      </c>
      <c r="D729" t="s">
        <v>1182</v>
      </c>
      <c r="E729">
        <v>10153.962109515</v>
      </c>
      <c r="F729">
        <v>939.75</v>
      </c>
      <c r="G729">
        <v>-43.190881242396202</v>
      </c>
      <c r="H729">
        <f>(Table2[[#This Row],[1Y Return vs Nifty]]-AVERAGE(Table2[1Y Return vs Nifty]))/_xlfn.STDEV.P(Table2[1Y Return vs Nifty])</f>
        <v>-1.168554498356944</v>
      </c>
      <c r="I729">
        <v>-5.7856309461623896</v>
      </c>
      <c r="J729">
        <f>(Table2[[#This Row],[1M Return vs Nifty]]-AVERAGE(Table2[1M Return vs Nifty]))/_xlfn.STDEV.P(Table2[1M Return vs Nifty])</f>
        <v>-0.81396806503168739</v>
      </c>
      <c r="K729">
        <v>-24.471369224454499</v>
      </c>
      <c r="L729">
        <f>(Table2[[#This Row],[6M Return vs Nifty]]-AVERAGE(Table2[6M Return vs Nifty]))/_xlfn.STDEV.P(Table2[6M Return vs Nifty])</f>
        <v>-1.0928151414121687</v>
      </c>
      <c r="M729">
        <v>-0.75836379812264099</v>
      </c>
      <c r="N729">
        <f>(Table2[[#This Row],[1W Return vs Nifty]]-AVERAGE(Table2[1W Return vs Nifty]))/_xlfn.STDEV.P(Table2[1W Return vs Nifty])</f>
        <v>-0.1529428660835003</v>
      </c>
      <c r="O729">
        <v>954.94</v>
      </c>
      <c r="P729">
        <v>963.993186583382</v>
      </c>
      <c r="Q729">
        <v>1016.58761995426</v>
      </c>
      <c r="R729">
        <v>42.0175805330977</v>
      </c>
      <c r="S729" s="2">
        <f>(Table2[[#This Row],[Close Price]]-Table2[[#This Row],[20D EMA]])/Table2[[#This Row],[20D EMA]]</f>
        <v>-1.5906758539803605E-2</v>
      </c>
      <c r="T729" s="2">
        <f>(Table2[[#This Row],[Close Price]]-Table2[[#This Row],[50D EMA]])/Table2[[#This Row],[50D EMA]]</f>
        <v>-2.5148711547750186E-2</v>
      </c>
      <c r="U729" s="2">
        <f>(Table2[[#This Row],[Close Price]]-Table2[[#This Row],[200D EMA]])/Table2[[#This Row],[200D EMA]]</f>
        <v>-7.5583863551001385E-2</v>
      </c>
      <c r="V729">
        <v>0.66244081121565401</v>
      </c>
      <c r="W729">
        <v>933</v>
      </c>
      <c r="X729">
        <v>946</v>
      </c>
      <c r="Y729">
        <v>908.85</v>
      </c>
      <c r="Z729">
        <v>946</v>
      </c>
      <c r="AA729">
        <v>903.05</v>
      </c>
      <c r="AB729">
        <v>1031.3</v>
      </c>
      <c r="AC729" s="2">
        <f>(Table2[[#This Row],[Close Price]]/Table2[[#This Row],[Day Low]])-1</f>
        <v>7.2347266881029881E-3</v>
      </c>
      <c r="AD729" s="2">
        <f>(Table2[[#This Row],[Day High]]/Table2[[#This Row],[Close Price]])-1</f>
        <v>6.6507049747273062E-3</v>
      </c>
      <c r="AE729" s="2">
        <f>(Table2[[#This Row],[Close Price]]/Table2[[#This Row],[Current Week Low]])-1</f>
        <v>3.399900973758041E-2</v>
      </c>
      <c r="AF729" s="2">
        <f>(Table2[[#This Row],[Current Week High]]/Table2[[#This Row],[Close Price]])-1</f>
        <v>6.6507049747273062E-3</v>
      </c>
      <c r="AG729" s="2">
        <f>(Table2[[#This Row],[Close Price]]/Table2[[#This Row],[Current Month Low]])-1</f>
        <v>4.0640053153203182E-2</v>
      </c>
      <c r="AH729" s="2">
        <f>(Table2[[#This Row],[Current Month High]]/Table2[[#This Row],[Close Price]])-1</f>
        <v>9.7419526469805673E-2</v>
      </c>
      <c r="AI729">
        <v>38.015429635541302</v>
      </c>
      <c r="AJ729">
        <v>10.040983606557299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-0.09</v>
      </c>
      <c r="AM729" t="s">
        <v>10339</v>
      </c>
      <c r="AN729">
        <v>-5.86</v>
      </c>
      <c r="AO729" t="s">
        <v>10339</v>
      </c>
      <c r="AP729">
        <v>-7.3724728438952003E-2</v>
      </c>
      <c r="AQ729">
        <f>(Table2[[#This Row],[Sharpe Ratio]]-AVERAGE(Table2[Sharpe Ratio]))/_xlfn.STDEV.P(Table2[Sharpe Ratio])</f>
        <v>-1.5911356902589058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705</v>
      </c>
      <c r="AT729">
        <f>_xlfn.RANK.AVG(Table2[[#This Row],[6M Return vs Nifty Z-Score]],Table2[6M Return vs Nifty Z-Score])</f>
        <v>667</v>
      </c>
      <c r="AU729">
        <f>_xlfn.RANK.AVG(Table2[[#This Row],[Sharpe Ratio Z-Score]],Table2[Sharpe Ratio Z-Score])</f>
        <v>693</v>
      </c>
      <c r="AV729">
        <f>(Table2[[#This Row],[Rank 1Y]]+Table2[[#This Row],[Rank 6M]]+Table2[[#This Row],[Rank Sharpe]])/3</f>
        <v>688.33333333333337</v>
      </c>
    </row>
    <row r="730" spans="1:48" x14ac:dyDescent="0.3">
      <c r="A730" t="s">
        <v>1543</v>
      </c>
      <c r="B730" t="s">
        <v>1544</v>
      </c>
      <c r="C730" t="s">
        <v>10306</v>
      </c>
      <c r="D730" t="s">
        <v>475</v>
      </c>
      <c r="E730">
        <v>6470.44107755</v>
      </c>
      <c r="F730">
        <v>461.75</v>
      </c>
      <c r="G730">
        <v>-60.638005761388698</v>
      </c>
      <c r="H730">
        <f>(Table2[[#This Row],[1Y Return vs Nifty]]-AVERAGE(Table2[1Y Return vs Nifty]))/_xlfn.STDEV.P(Table2[1Y Return vs Nifty])</f>
        <v>-1.4340161768940562</v>
      </c>
      <c r="I730">
        <v>-2.67937581864504</v>
      </c>
      <c r="J730">
        <f>(Table2[[#This Row],[1M Return vs Nifty]]-AVERAGE(Table2[1M Return vs Nifty]))/_xlfn.STDEV.P(Table2[1M Return vs Nifty])</f>
        <v>-0.54530476134318717</v>
      </c>
      <c r="K730">
        <v>-27.3052631374313</v>
      </c>
      <c r="L730">
        <f>(Table2[[#This Row],[6M Return vs Nifty]]-AVERAGE(Table2[6M Return vs Nifty]))/_xlfn.STDEV.P(Table2[6M Return vs Nifty])</f>
        <v>-1.1882792994607274</v>
      </c>
      <c r="M730">
        <v>0.49286939941350499</v>
      </c>
      <c r="N730">
        <f>(Table2[[#This Row],[1W Return vs Nifty]]-AVERAGE(Table2[1W Return vs Nifty]))/_xlfn.STDEV.P(Table2[1W Return vs Nifty])</f>
        <v>0.10981077479663831</v>
      </c>
      <c r="O730">
        <v>454.47</v>
      </c>
      <c r="P730">
        <v>468.98601074943298</v>
      </c>
      <c r="Q730">
        <v>525.19778753057597</v>
      </c>
      <c r="R730">
        <v>56.943061841256402</v>
      </c>
      <c r="S730" s="2">
        <f>(Table2[[#This Row],[Close Price]]-Table2[[#This Row],[20D EMA]])/Table2[[#This Row],[20D EMA]]</f>
        <v>1.6018659097410109E-2</v>
      </c>
      <c r="T730" s="2">
        <f>(Table2[[#This Row],[Close Price]]-Table2[[#This Row],[50D EMA]])/Table2[[#This Row],[50D EMA]]</f>
        <v>-1.5429054563631729E-2</v>
      </c>
      <c r="U730" s="2">
        <f>(Table2[[#This Row],[Close Price]]-Table2[[#This Row],[200D EMA]])/Table2[[#This Row],[200D EMA]]</f>
        <v>-0.12080741586688837</v>
      </c>
      <c r="V730">
        <v>0.83286463721303705</v>
      </c>
      <c r="W730">
        <v>455.55</v>
      </c>
      <c r="X730">
        <v>463</v>
      </c>
      <c r="Y730">
        <v>438</v>
      </c>
      <c r="Z730">
        <v>463</v>
      </c>
      <c r="AA730">
        <v>429.6</v>
      </c>
      <c r="AB730">
        <v>474</v>
      </c>
      <c r="AC730" s="2">
        <f>(Table2[[#This Row],[Close Price]]/Table2[[#This Row],[Day Low]])-1</f>
        <v>1.3609922072220337E-2</v>
      </c>
      <c r="AD730" s="2">
        <f>(Table2[[#This Row],[Day High]]/Table2[[#This Row],[Close Price]])-1</f>
        <v>2.707092582566295E-3</v>
      </c>
      <c r="AE730" s="2">
        <f>(Table2[[#This Row],[Close Price]]/Table2[[#This Row],[Current Week Low]])-1</f>
        <v>5.422374429223753E-2</v>
      </c>
      <c r="AF730" s="2">
        <f>(Table2[[#This Row],[Current Week High]]/Table2[[#This Row],[Close Price]])-1</f>
        <v>2.707092582566295E-3</v>
      </c>
      <c r="AG730" s="2">
        <f>(Table2[[#This Row],[Close Price]]/Table2[[#This Row],[Current Month Low]])-1</f>
        <v>7.4837057728119216E-2</v>
      </c>
      <c r="AH730" s="2">
        <f>(Table2[[#This Row],[Current Month High]]/Table2[[#This Row],[Close Price]])-1</f>
        <v>2.6529507309150047E-2</v>
      </c>
      <c r="AI730">
        <v>56.545749864645302</v>
      </c>
      <c r="AJ730">
        <v>7.7596266044340698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-0.19</v>
      </c>
      <c r="AM730" t="s">
        <v>10339</v>
      </c>
      <c r="AN730">
        <v>1.52</v>
      </c>
      <c r="AO730" t="s">
        <v>10340</v>
      </c>
      <c r="AP730">
        <v>-4.2269732972265002E-2</v>
      </c>
      <c r="AQ730">
        <f>(Table2[[#This Row],[Sharpe Ratio]]-AVERAGE(Table2[Sharpe Ratio]))/_xlfn.STDEV.P(Table2[Sharpe Ratio])</f>
        <v>-1.230999179396969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732</v>
      </c>
      <c r="AT730">
        <f>_xlfn.RANK.AVG(Table2[[#This Row],[6M Return vs Nifty Z-Score]],Table2[6M Return vs Nifty Z-Score])</f>
        <v>686</v>
      </c>
      <c r="AU730">
        <f>_xlfn.RANK.AVG(Table2[[#This Row],[Sharpe Ratio Z-Score]],Table2[Sharpe Ratio Z-Score])</f>
        <v>647</v>
      </c>
      <c r="AV730">
        <f>(Table2[[#This Row],[Rank 1Y]]+Table2[[#This Row],[Rank 6M]]+Table2[[#This Row],[Rank Sharpe]])/3</f>
        <v>688.33333333333337</v>
      </c>
    </row>
    <row r="731" spans="1:48" x14ac:dyDescent="0.3">
      <c r="A731" t="s">
        <v>1164</v>
      </c>
      <c r="B731" t="s">
        <v>1165</v>
      </c>
      <c r="C731" t="s">
        <v>10308</v>
      </c>
      <c r="D731" t="s">
        <v>559</v>
      </c>
      <c r="E731">
        <v>10322.077085000001</v>
      </c>
      <c r="F731">
        <v>2028.95</v>
      </c>
      <c r="G731">
        <v>-40.6011794450826</v>
      </c>
      <c r="H731">
        <f>(Table2[[#This Row],[1Y Return vs Nifty]]-AVERAGE(Table2[1Y Return vs Nifty]))/_xlfn.STDEV.P(Table2[1Y Return vs Nifty])</f>
        <v>-1.1291516394344274</v>
      </c>
      <c r="I731">
        <v>0.107889436000994</v>
      </c>
      <c r="J731">
        <f>(Table2[[#This Row],[1M Return vs Nifty]]-AVERAGE(Table2[1M Return vs Nifty]))/_xlfn.STDEV.P(Table2[1M Return vs Nifty])</f>
        <v>-0.30423123041017802</v>
      </c>
      <c r="K731">
        <v>-20.617192020931999</v>
      </c>
      <c r="L731">
        <f>(Table2[[#This Row],[6M Return vs Nifty]]-AVERAGE(Table2[6M Return vs Nifty]))/_xlfn.STDEV.P(Table2[6M Return vs Nifty])</f>
        <v>-0.9629811416214944</v>
      </c>
      <c r="M731">
        <v>-2.6020925481751198</v>
      </c>
      <c r="N731">
        <f>(Table2[[#This Row],[1W Return vs Nifty]]-AVERAGE(Table2[1W Return vs Nifty]))/_xlfn.STDEV.P(Table2[1W Return vs Nifty])</f>
        <v>-0.54011804879573899</v>
      </c>
      <c r="O731">
        <v>2048.73</v>
      </c>
      <c r="P731">
        <v>2052.9566344247601</v>
      </c>
      <c r="Q731">
        <v>2143.4161807503901</v>
      </c>
      <c r="R731">
        <v>39.115398992157999</v>
      </c>
      <c r="S731" s="2">
        <f>(Table2[[#This Row],[Close Price]]-Table2[[#This Row],[20D EMA]])/Table2[[#This Row],[20D EMA]]</f>
        <v>-9.6547617304378677E-3</v>
      </c>
      <c r="T731" s="2">
        <f>(Table2[[#This Row],[Close Price]]-Table2[[#This Row],[50D EMA]])/Table2[[#This Row],[50D EMA]]</f>
        <v>-1.1693688031304519E-2</v>
      </c>
      <c r="U731" s="2">
        <f>(Table2[[#This Row],[Close Price]]-Table2[[#This Row],[200D EMA]])/Table2[[#This Row],[200D EMA]]</f>
        <v>-5.3403618848448062E-2</v>
      </c>
      <c r="V731">
        <v>0.55352983067503103</v>
      </c>
      <c r="W731">
        <v>2016.85</v>
      </c>
      <c r="X731">
        <v>2059.9499999999998</v>
      </c>
      <c r="Y731">
        <v>1991</v>
      </c>
      <c r="Z731">
        <v>2059.9499999999998</v>
      </c>
      <c r="AA731">
        <v>1961.9</v>
      </c>
      <c r="AB731">
        <v>2154.65</v>
      </c>
      <c r="AC731" s="2">
        <f>(Table2[[#This Row],[Close Price]]/Table2[[#This Row],[Day Low]])-1</f>
        <v>5.9994545950368128E-3</v>
      </c>
      <c r="AD731" s="2">
        <f>(Table2[[#This Row],[Day High]]/Table2[[#This Row],[Close Price]])-1</f>
        <v>1.5278838808250539E-2</v>
      </c>
      <c r="AE731" s="2">
        <f>(Table2[[#This Row],[Close Price]]/Table2[[#This Row],[Current Week Low]])-1</f>
        <v>1.9060773480662929E-2</v>
      </c>
      <c r="AF731" s="2">
        <f>(Table2[[#This Row],[Current Week High]]/Table2[[#This Row],[Close Price]])-1</f>
        <v>1.5278838808250539E-2</v>
      </c>
      <c r="AG731" s="2">
        <f>(Table2[[#This Row],[Close Price]]/Table2[[#This Row],[Current Month Low]])-1</f>
        <v>3.4176053825373254E-2</v>
      </c>
      <c r="AH731" s="2">
        <f>(Table2[[#This Row],[Current Month High]]/Table2[[#This Row],[Close Price]])-1</f>
        <v>6.1953227038616054E-2</v>
      </c>
      <c r="AI731">
        <v>34.798787550210697</v>
      </c>
      <c r="AJ731">
        <v>12.220685840707899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0.01</v>
      </c>
      <c r="AM731" t="s">
        <v>10340</v>
      </c>
      <c r="AN731">
        <v>-5.0599999999999996</v>
      </c>
      <c r="AO731" t="s">
        <v>10339</v>
      </c>
      <c r="AP731">
        <v>-0.16851981755620801</v>
      </c>
      <c r="AQ731">
        <f>(Table2[[#This Row],[Sharpe Ratio]]-AVERAGE(Table2[Sharpe Ratio]))/_xlfn.STDEV.P(Table2[Sharpe Ratio])</f>
        <v>-2.6764695819038962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701</v>
      </c>
      <c r="AT731">
        <f>_xlfn.RANK.AVG(Table2[[#This Row],[6M Return vs Nifty Z-Score]],Table2[6M Return vs Nifty Z-Score])</f>
        <v>634</v>
      </c>
      <c r="AU731">
        <f>_xlfn.RANK.AVG(Table2[[#This Row],[Sharpe Ratio Z-Score]],Table2[Sharpe Ratio Z-Score])</f>
        <v>735</v>
      </c>
      <c r="AV731">
        <f>(Table2[[#This Row],[Rank 1Y]]+Table2[[#This Row],[Rank 6M]]+Table2[[#This Row],[Rank Sharpe]])/3</f>
        <v>690</v>
      </c>
    </row>
    <row r="732" spans="1:48" x14ac:dyDescent="0.3">
      <c r="A732" t="s">
        <v>1412</v>
      </c>
      <c r="B732" t="s">
        <v>1413</v>
      </c>
      <c r="C732" t="s">
        <v>10303</v>
      </c>
      <c r="D732" t="s">
        <v>127</v>
      </c>
      <c r="E732">
        <v>7636.1052602500004</v>
      </c>
      <c r="F732">
        <v>634.54999999999995</v>
      </c>
      <c r="G732">
        <v>-57.029505828852002</v>
      </c>
      <c r="H732">
        <f>(Table2[[#This Row],[1Y Return vs Nifty]]-AVERAGE(Table2[1Y Return vs Nifty]))/_xlfn.STDEV.P(Table2[1Y Return vs Nifty])</f>
        <v>-1.3791120895156759</v>
      </c>
      <c r="I732">
        <v>-5.4814923878360098</v>
      </c>
      <c r="J732">
        <f>(Table2[[#This Row],[1M Return vs Nifty]]-AVERAGE(Table2[1M Return vs Nifty]))/_xlfn.STDEV.P(Table2[1M Return vs Nifty])</f>
        <v>-0.78766279823786489</v>
      </c>
      <c r="K732">
        <v>-21.654310502586</v>
      </c>
      <c r="L732">
        <f>(Table2[[#This Row],[6M Return vs Nifty]]-AVERAGE(Table2[6M Return vs Nifty]))/_xlfn.STDEV.P(Table2[6M Return vs Nifty])</f>
        <v>-0.99791810316205465</v>
      </c>
      <c r="M732">
        <v>-3.6877753498441201</v>
      </c>
      <c r="N732">
        <f>(Table2[[#This Row],[1W Return vs Nifty]]-AVERAGE(Table2[1W Return vs Nifty]))/_xlfn.STDEV.P(Table2[1W Return vs Nifty])</f>
        <v>-0.76810681183464358</v>
      </c>
      <c r="O732">
        <v>654.62</v>
      </c>
      <c r="P732">
        <v>669.39731936547503</v>
      </c>
      <c r="Q732">
        <v>704.53438736710496</v>
      </c>
      <c r="R732">
        <v>22.988449669259801</v>
      </c>
      <c r="S732" s="2">
        <f>(Table2[[#This Row],[Close Price]]-Table2[[#This Row],[20D EMA]])/Table2[[#This Row],[20D EMA]]</f>
        <v>-3.0659008279612675E-2</v>
      </c>
      <c r="T732" s="2">
        <f>(Table2[[#This Row],[Close Price]]-Table2[[#This Row],[50D EMA]])/Table2[[#This Row],[50D EMA]]</f>
        <v>-5.2057751588409432E-2</v>
      </c>
      <c r="U732" s="2">
        <f>(Table2[[#This Row],[Close Price]]-Table2[[#This Row],[200D EMA]])/Table2[[#This Row],[200D EMA]]</f>
        <v>-9.9334239211008035E-2</v>
      </c>
      <c r="V732">
        <v>0.57040874178207202</v>
      </c>
      <c r="W732">
        <v>632.85</v>
      </c>
      <c r="X732">
        <v>641.1</v>
      </c>
      <c r="Y732">
        <v>632.85</v>
      </c>
      <c r="Z732">
        <v>645.5</v>
      </c>
      <c r="AA732">
        <v>632.85</v>
      </c>
      <c r="AB732">
        <v>710.95</v>
      </c>
      <c r="AC732" s="2">
        <f>(Table2[[#This Row],[Close Price]]/Table2[[#This Row],[Day Low]])-1</f>
        <v>2.6862605672748341E-3</v>
      </c>
      <c r="AD732" s="2">
        <f>(Table2[[#This Row],[Day High]]/Table2[[#This Row],[Close Price]])-1</f>
        <v>1.032227562839827E-2</v>
      </c>
      <c r="AE732" s="2">
        <f>(Table2[[#This Row],[Close Price]]/Table2[[#This Row],[Current Week Low]])-1</f>
        <v>2.6862605672748341E-3</v>
      </c>
      <c r="AF732" s="2">
        <f>(Table2[[#This Row],[Current Week High]]/Table2[[#This Row],[Close Price]])-1</f>
        <v>1.7256323378772365E-2</v>
      </c>
      <c r="AG732" s="2">
        <f>(Table2[[#This Row],[Close Price]]/Table2[[#This Row],[Current Month Low]])-1</f>
        <v>2.6862605672748341E-3</v>
      </c>
      <c r="AH732" s="2">
        <f>(Table2[[#This Row],[Current Month High]]/Table2[[#This Row],[Close Price]])-1</f>
        <v>0.12040028366558997</v>
      </c>
      <c r="AI732">
        <v>44.984634780553101</v>
      </c>
      <c r="AJ732">
        <v>6.0056799198128896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-0.28000000000000003</v>
      </c>
      <c r="AM732" t="s">
        <v>10339</v>
      </c>
      <c r="AN732">
        <v>-5.77</v>
      </c>
      <c r="AO732" t="s">
        <v>10339</v>
      </c>
      <c r="AP732">
        <v>-0.11090452104007199</v>
      </c>
      <c r="AQ732">
        <f>(Table2[[#This Row],[Sharpe Ratio]]-AVERAGE(Table2[Sharpe Ratio]))/_xlfn.STDEV.P(Table2[Sharpe Ratio])</f>
        <v>-2.0168169082428196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727</v>
      </c>
      <c r="AT732">
        <f>_xlfn.RANK.AVG(Table2[[#This Row],[6M Return vs Nifty Z-Score]],Table2[6M Return vs Nifty Z-Score])</f>
        <v>648</v>
      </c>
      <c r="AU732">
        <f>_xlfn.RANK.AVG(Table2[[#This Row],[Sharpe Ratio Z-Score]],Table2[Sharpe Ratio Z-Score])</f>
        <v>726</v>
      </c>
      <c r="AV732">
        <f>(Table2[[#This Row],[Rank 1Y]]+Table2[[#This Row],[Rank 6M]]+Table2[[#This Row],[Rank Sharpe]])/3</f>
        <v>700.33333333333337</v>
      </c>
    </row>
    <row r="733" spans="1:48" x14ac:dyDescent="0.3">
      <c r="A733" t="s">
        <v>2589</v>
      </c>
      <c r="B733" t="s">
        <v>2590</v>
      </c>
      <c r="C733" t="s">
        <v>10308</v>
      </c>
      <c r="D733" t="s">
        <v>559</v>
      </c>
      <c r="E733">
        <v>1749.6549323219999</v>
      </c>
      <c r="F733">
        <v>105.06</v>
      </c>
      <c r="G733">
        <v>-59.701565315997698</v>
      </c>
      <c r="H733">
        <f>(Table2[[#This Row],[1Y Return vs Nifty]]-AVERAGE(Table2[1Y Return vs Nifty]))/_xlfn.STDEV.P(Table2[1Y Return vs Nifty])</f>
        <v>-1.4197680380553079</v>
      </c>
      <c r="I733">
        <v>-6.0118680002475502</v>
      </c>
      <c r="J733">
        <f>(Table2[[#This Row],[1M Return vs Nifty]]-AVERAGE(Table2[1M Return vs Nifty]))/_xlfn.STDEV.P(Table2[1M Return vs Nifty])</f>
        <v>-0.83353554802071417</v>
      </c>
      <c r="K733">
        <v>-27.550802100657599</v>
      </c>
      <c r="L733">
        <f>(Table2[[#This Row],[6M Return vs Nifty]]-AVERAGE(Table2[6M Return vs Nifty]))/_xlfn.STDEV.P(Table2[6M Return vs Nifty])</f>
        <v>-1.1965506642726489</v>
      </c>
      <c r="M733">
        <v>-2.15235966466875</v>
      </c>
      <c r="N733">
        <f>(Table2[[#This Row],[1W Return vs Nifty]]-AVERAGE(Table2[1W Return vs Nifty]))/_xlfn.STDEV.P(Table2[1W Return vs Nifty])</f>
        <v>-0.44567605924693765</v>
      </c>
      <c r="O733">
        <v>108.05</v>
      </c>
      <c r="P733">
        <v>108.05763620570301</v>
      </c>
      <c r="Q733">
        <v>116.85339927113399</v>
      </c>
      <c r="R733">
        <v>40.142753830182997</v>
      </c>
      <c r="S733" s="2">
        <f>(Table2[[#This Row],[Close Price]]-Table2[[#This Row],[20D EMA]])/Table2[[#This Row],[20D EMA]]</f>
        <v>-2.7672373900971724E-2</v>
      </c>
      <c r="T733" s="2">
        <f>(Table2[[#This Row],[Close Price]]-Table2[[#This Row],[50D EMA]])/Table2[[#This Row],[50D EMA]]</f>
        <v>-2.7741086247681544E-2</v>
      </c>
      <c r="U733" s="2">
        <f>(Table2[[#This Row],[Close Price]]-Table2[[#This Row],[200D EMA]])/Table2[[#This Row],[200D EMA]]</f>
        <v>-0.10092474283756063</v>
      </c>
      <c r="V733">
        <v>0.54393518863950896</v>
      </c>
      <c r="W733">
        <v>104.07</v>
      </c>
      <c r="X733">
        <v>105.55</v>
      </c>
      <c r="Y733">
        <v>103.05</v>
      </c>
      <c r="Z733">
        <v>107.5</v>
      </c>
      <c r="AA733">
        <v>99.9</v>
      </c>
      <c r="AB733">
        <v>121.97</v>
      </c>
      <c r="AC733" s="2">
        <f>(Table2[[#This Row],[Close Price]]/Table2[[#This Row],[Day Low]])-1</f>
        <v>9.5128279042953068E-3</v>
      </c>
      <c r="AD733" s="2">
        <f>(Table2[[#This Row],[Day High]]/Table2[[#This Row],[Close Price]])-1</f>
        <v>4.6640015229393317E-3</v>
      </c>
      <c r="AE733" s="2">
        <f>(Table2[[#This Row],[Close Price]]/Table2[[#This Row],[Current Week Low]])-1</f>
        <v>1.9505094614264973E-2</v>
      </c>
      <c r="AF733" s="2">
        <f>(Table2[[#This Row],[Current Week High]]/Table2[[#This Row],[Close Price]])-1</f>
        <v>2.3224823910146464E-2</v>
      </c>
      <c r="AG733" s="2">
        <f>(Table2[[#This Row],[Close Price]]/Table2[[#This Row],[Current Month Low]])-1</f>
        <v>5.1651651651651642E-2</v>
      </c>
      <c r="AH733" s="2">
        <f>(Table2[[#This Row],[Current Month High]]/Table2[[#This Row],[Close Price]])-1</f>
        <v>0.16095564439367971</v>
      </c>
      <c r="AI733">
        <v>77.374833428516993</v>
      </c>
      <c r="AJ733">
        <v>31.407129455909899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0.05</v>
      </c>
      <c r="AM733" t="s">
        <v>10340</v>
      </c>
      <c r="AN733">
        <v>-9.6999999999999993</v>
      </c>
      <c r="AO733" t="s">
        <v>10339</v>
      </c>
      <c r="AP733">
        <v>-7.1552434573802004E-2</v>
      </c>
      <c r="AQ733">
        <f>(Table2[[#This Row],[Sharpe Ratio]]-AVERAGE(Table2[Sharpe Ratio]))/_xlfn.STDEV.P(Table2[Sharpe Ratio])</f>
        <v>-1.5662645268219109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731</v>
      </c>
      <c r="AT733">
        <f>_xlfn.RANK.AVG(Table2[[#This Row],[6M Return vs Nifty Z-Score]],Table2[6M Return vs Nifty Z-Score])</f>
        <v>688</v>
      </c>
      <c r="AU733">
        <f>_xlfn.RANK.AVG(Table2[[#This Row],[Sharpe Ratio Z-Score]],Table2[Sharpe Ratio Z-Score])</f>
        <v>691</v>
      </c>
      <c r="AV733">
        <f>(Table2[[#This Row],[Rank 1Y]]+Table2[[#This Row],[Rank 6M]]+Table2[[#This Row],[Rank Sharpe]])/3</f>
        <v>703.33333333333337</v>
      </c>
    </row>
    <row r="734" spans="1:48" x14ac:dyDescent="0.3">
      <c r="A734" t="s">
        <v>1294</v>
      </c>
      <c r="B734" t="s">
        <v>1295</v>
      </c>
      <c r="C734" t="s">
        <v>10306</v>
      </c>
      <c r="D734" t="s">
        <v>95</v>
      </c>
      <c r="E734">
        <v>8682.1190943950005</v>
      </c>
      <c r="F734">
        <v>293.95</v>
      </c>
      <c r="G734">
        <v>-72.318810276310103</v>
      </c>
      <c r="H734">
        <f>(Table2[[#This Row],[1Y Return vs Nifty]]-AVERAGE(Table2[1Y Return vs Nifty]))/_xlfn.STDEV.P(Table2[1Y Return vs Nifty])</f>
        <v>-1.6117420806565621</v>
      </c>
      <c r="I734">
        <v>-1.6007155838906599</v>
      </c>
      <c r="J734">
        <f>(Table2[[#This Row],[1M Return vs Nifty]]-AVERAGE(Table2[1M Return vs Nifty]))/_xlfn.STDEV.P(Table2[1M Return vs Nifty])</f>
        <v>-0.45201029249569669</v>
      </c>
      <c r="K734">
        <v>-23.957915511256701</v>
      </c>
      <c r="L734">
        <f>(Table2[[#This Row],[6M Return vs Nifty]]-AVERAGE(Table2[6M Return vs Nifty]))/_xlfn.STDEV.P(Table2[6M Return vs Nifty])</f>
        <v>-1.0755186483420223</v>
      </c>
      <c r="M734">
        <v>-3.4209742709730602</v>
      </c>
      <c r="N734">
        <f>(Table2[[#This Row],[1W Return vs Nifty]]-AVERAGE(Table2[1W Return vs Nifty]))/_xlfn.STDEV.P(Table2[1W Return vs Nifty])</f>
        <v>-0.71207972191874092</v>
      </c>
      <c r="O734">
        <v>297.69</v>
      </c>
      <c r="P734">
        <v>298.59347441035902</v>
      </c>
      <c r="Q734">
        <v>343.98178975838601</v>
      </c>
      <c r="R734">
        <v>42.732768385772502</v>
      </c>
      <c r="S734" s="2">
        <f>(Table2[[#This Row],[Close Price]]-Table2[[#This Row],[20D EMA]])/Table2[[#This Row],[20D EMA]]</f>
        <v>-1.256340488427562E-2</v>
      </c>
      <c r="T734" s="2">
        <f>(Table2[[#This Row],[Close Price]]-Table2[[#This Row],[50D EMA]])/Table2[[#This Row],[50D EMA]]</f>
        <v>-1.5551158375207742E-2</v>
      </c>
      <c r="U734" s="2">
        <f>(Table2[[#This Row],[Close Price]]-Table2[[#This Row],[200D EMA]])/Table2[[#This Row],[200D EMA]]</f>
        <v>-0.14544894889211585</v>
      </c>
      <c r="V734">
        <v>0.32449226956509503</v>
      </c>
      <c r="W734">
        <v>293.25</v>
      </c>
      <c r="X734">
        <v>298.05</v>
      </c>
      <c r="Y734">
        <v>290.95</v>
      </c>
      <c r="Z734">
        <v>299.45</v>
      </c>
      <c r="AA734">
        <v>286.55</v>
      </c>
      <c r="AB734">
        <v>315.7</v>
      </c>
      <c r="AC734" s="2">
        <f>(Table2[[#This Row],[Close Price]]/Table2[[#This Row],[Day Low]])-1</f>
        <v>2.3870417732310134E-3</v>
      </c>
      <c r="AD734" s="2">
        <f>(Table2[[#This Row],[Day High]]/Table2[[#This Row],[Close Price]])-1</f>
        <v>1.3947950331689052E-2</v>
      </c>
      <c r="AE734" s="2">
        <f>(Table2[[#This Row],[Close Price]]/Table2[[#This Row],[Current Week Low]])-1</f>
        <v>1.0311050008592559E-2</v>
      </c>
      <c r="AF734" s="2">
        <f>(Table2[[#This Row],[Current Week High]]/Table2[[#This Row],[Close Price]])-1</f>
        <v>1.8710665079095135E-2</v>
      </c>
      <c r="AG734" s="2">
        <f>(Table2[[#This Row],[Close Price]]/Table2[[#This Row],[Current Month Low]])-1</f>
        <v>2.5824463444424905E-2</v>
      </c>
      <c r="AH734" s="2">
        <f>(Table2[[#This Row],[Current Month High]]/Table2[[#This Row],[Close Price]])-1</f>
        <v>7.3992175540057881E-2</v>
      </c>
      <c r="AI734">
        <v>90.508589896240807</v>
      </c>
      <c r="AJ734">
        <v>12.624521072796901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-0.13</v>
      </c>
      <c r="AM734" t="s">
        <v>10339</v>
      </c>
      <c r="AN734">
        <v>-3.53</v>
      </c>
      <c r="AO734" t="s">
        <v>10339</v>
      </c>
      <c r="AP734">
        <v>-9.3572748094009006E-2</v>
      </c>
      <c r="AQ734">
        <f>(Table2[[#This Row],[Sharpe Ratio]]-AVERAGE(Table2[Sharpe Ratio]))/_xlfn.STDEV.P(Table2[Sharpe Ratio])</f>
        <v>-1.8183808842269542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733</v>
      </c>
      <c r="AT734">
        <f>_xlfn.RANK.AVG(Table2[[#This Row],[6M Return vs Nifty Z-Score]],Table2[6M Return vs Nifty Z-Score])</f>
        <v>665</v>
      </c>
      <c r="AU734">
        <f>_xlfn.RANK.AVG(Table2[[#This Row],[Sharpe Ratio Z-Score]],Table2[Sharpe Ratio Z-Score])</f>
        <v>717</v>
      </c>
      <c r="AV734">
        <f>(Table2[[#This Row],[Rank 1Y]]+Table2[[#This Row],[Rank 6M]]+Table2[[#This Row],[Rank Sharpe]])/3</f>
        <v>705</v>
      </c>
    </row>
    <row r="735" spans="1:48" x14ac:dyDescent="0.3">
      <c r="A735" t="s">
        <v>1613</v>
      </c>
      <c r="B735" t="s">
        <v>1614</v>
      </c>
      <c r="C735" t="s">
        <v>10306</v>
      </c>
      <c r="D735" t="s">
        <v>475</v>
      </c>
      <c r="E735">
        <v>5655.7298444500002</v>
      </c>
      <c r="F735">
        <v>330.35</v>
      </c>
      <c r="G735">
        <v>-38.052026252478903</v>
      </c>
      <c r="H735">
        <f>(Table2[[#This Row],[1Y Return vs Nifty]]-AVERAGE(Table2[1Y Return vs Nifty]))/_xlfn.STDEV.P(Table2[1Y Return vs Nifty])</f>
        <v>-1.0903657360828363</v>
      </c>
      <c r="I735">
        <v>8.30631673262139</v>
      </c>
      <c r="J735">
        <f>(Table2[[#This Row],[1M Return vs Nifty]]-AVERAGE(Table2[1M Return vs Nifty]))/_xlfn.STDEV.P(Table2[1M Return vs Nifty])</f>
        <v>0.4048594502128392</v>
      </c>
      <c r="K735">
        <v>-38.948582989325097</v>
      </c>
      <c r="L735">
        <f>(Table2[[#This Row],[6M Return vs Nifty]]-AVERAGE(Table2[6M Return vs Nifty]))/_xlfn.STDEV.P(Table2[6M Return vs Nifty])</f>
        <v>-1.5805027773620361</v>
      </c>
      <c r="M735">
        <v>12.947705524379399</v>
      </c>
      <c r="N735">
        <f>(Table2[[#This Row],[1W Return vs Nifty]]-AVERAGE(Table2[1W Return vs Nifty]))/_xlfn.STDEV.P(Table2[1W Return vs Nifty])</f>
        <v>2.7252732999633169</v>
      </c>
      <c r="O735">
        <v>315.74</v>
      </c>
      <c r="P735">
        <v>325.66377577567403</v>
      </c>
      <c r="Q735">
        <v>364.88241578514197</v>
      </c>
      <c r="R735">
        <v>74.447339683762806</v>
      </c>
      <c r="S735" s="2">
        <f>(Table2[[#This Row],[Close Price]]-Table2[[#This Row],[20D EMA]])/Table2[[#This Row],[20D EMA]]</f>
        <v>4.627224931906003E-2</v>
      </c>
      <c r="T735" s="2">
        <f>(Table2[[#This Row],[Close Price]]-Table2[[#This Row],[50D EMA]])/Table2[[#This Row],[50D EMA]]</f>
        <v>1.4389761996599814E-2</v>
      </c>
      <c r="U735" s="2">
        <f>(Table2[[#This Row],[Close Price]]-Table2[[#This Row],[200D EMA]])/Table2[[#This Row],[200D EMA]]</f>
        <v>-9.4639846403220707E-2</v>
      </c>
      <c r="V735">
        <v>2.1906329009588799</v>
      </c>
      <c r="W735">
        <v>329.2</v>
      </c>
      <c r="X735">
        <v>341.3</v>
      </c>
      <c r="Y735">
        <v>299.45</v>
      </c>
      <c r="Z735">
        <v>344.5</v>
      </c>
      <c r="AA735">
        <v>291.05</v>
      </c>
      <c r="AB735">
        <v>352.75</v>
      </c>
      <c r="AC735" s="2">
        <f>(Table2[[#This Row],[Close Price]]/Table2[[#This Row],[Day Low]])-1</f>
        <v>3.4933171324424972E-3</v>
      </c>
      <c r="AD735" s="2">
        <f>(Table2[[#This Row],[Day High]]/Table2[[#This Row],[Close Price]])-1</f>
        <v>3.3146662630543222E-2</v>
      </c>
      <c r="AE735" s="2">
        <f>(Table2[[#This Row],[Close Price]]/Table2[[#This Row],[Current Week Low]])-1</f>
        <v>0.10318918016363354</v>
      </c>
      <c r="AF735" s="2">
        <f>(Table2[[#This Row],[Current Week High]]/Table2[[#This Row],[Close Price]])-1</f>
        <v>4.2833358559103862E-2</v>
      </c>
      <c r="AG735" s="2">
        <f>(Table2[[#This Row],[Close Price]]/Table2[[#This Row],[Current Month Low]])-1</f>
        <v>0.13502834564507826</v>
      </c>
      <c r="AH735" s="2">
        <f>(Table2[[#This Row],[Current Month High]]/Table2[[#This Row],[Close Price]])-1</f>
        <v>6.7806871499924259E-2</v>
      </c>
      <c r="AI735">
        <v>64.189495989102397</v>
      </c>
      <c r="AJ735">
        <v>25.775747192080701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-0.14000000000000001</v>
      </c>
      <c r="AM735" t="s">
        <v>10339</v>
      </c>
      <c r="AN735">
        <v>1.27</v>
      </c>
      <c r="AO735" t="s">
        <v>10340</v>
      </c>
      <c r="AP735">
        <v>-0.100365818932856</v>
      </c>
      <c r="AQ735">
        <f>(Table2[[#This Row],[Sharpe Ratio]]-AVERAGE(Table2[Sharpe Ratio]))/_xlfn.STDEV.P(Table2[Sharpe Ratio])</f>
        <v>-1.8961565377803384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686</v>
      </c>
      <c r="AT735">
        <f>_xlfn.RANK.AVG(Table2[[#This Row],[6M Return vs Nifty Z-Score]],Table2[6M Return vs Nifty Z-Score])</f>
        <v>725</v>
      </c>
      <c r="AU735">
        <f>_xlfn.RANK.AVG(Table2[[#This Row],[Sharpe Ratio Z-Score]],Table2[Sharpe Ratio Z-Score])</f>
        <v>721</v>
      </c>
      <c r="AV735">
        <f>(Table2[[#This Row],[Rank 1Y]]+Table2[[#This Row],[Rank 6M]]+Table2[[#This Row],[Rank Sharpe]])/3</f>
        <v>710.66666666666663</v>
      </c>
    </row>
    <row r="736" spans="1:48" x14ac:dyDescent="0.3">
      <c r="A736" t="s">
        <v>2123</v>
      </c>
      <c r="B736" t="s">
        <v>2124</v>
      </c>
      <c r="C736" t="s">
        <v>10305</v>
      </c>
      <c r="D736" t="s">
        <v>258</v>
      </c>
      <c r="E736">
        <v>2808.1005197999998</v>
      </c>
      <c r="F736">
        <v>411.75</v>
      </c>
      <c r="G736">
        <v>-55.436008687911801</v>
      </c>
      <c r="H736">
        <f>(Table2[[#This Row],[1Y Return vs Nifty]]-AVERAGE(Table2[1Y Return vs Nifty]))/_xlfn.STDEV.P(Table2[1Y Return vs Nifty])</f>
        <v>-1.3548666945041601</v>
      </c>
      <c r="I736">
        <v>-4.8769177501705601</v>
      </c>
      <c r="J736">
        <f>(Table2[[#This Row],[1M Return vs Nifty]]-AVERAGE(Table2[1M Return vs Nifty]))/_xlfn.STDEV.P(Table2[1M Return vs Nifty])</f>
        <v>-0.73537249598851429</v>
      </c>
      <c r="K736">
        <v>-31.8122522407789</v>
      </c>
      <c r="L736">
        <f>(Table2[[#This Row],[6M Return vs Nifty]]-AVERAGE(Table2[6M Return vs Nifty]))/_xlfn.STDEV.P(Table2[6M Return vs Nifty])</f>
        <v>-1.3401042912555523</v>
      </c>
      <c r="M736">
        <v>-2.9821234654641402</v>
      </c>
      <c r="N736">
        <f>(Table2[[#This Row],[1W Return vs Nifty]]-AVERAGE(Table2[1W Return vs Nifty]))/_xlfn.STDEV.P(Table2[1W Return vs Nifty])</f>
        <v>-0.61992292238871627</v>
      </c>
      <c r="O736">
        <v>421.52</v>
      </c>
      <c r="P736">
        <v>436.32936616759201</v>
      </c>
      <c r="Q736">
        <v>480.78532084720001</v>
      </c>
      <c r="R736">
        <v>39.988767034751604</v>
      </c>
      <c r="S736" s="2">
        <f>(Table2[[#This Row],[Close Price]]-Table2[[#This Row],[20D EMA]])/Table2[[#This Row],[20D EMA]]</f>
        <v>-2.317802239514135E-2</v>
      </c>
      <c r="T736" s="2">
        <f>(Table2[[#This Row],[Close Price]]-Table2[[#This Row],[50D EMA]])/Table2[[#This Row],[50D EMA]]</f>
        <v>-5.633213822732068E-2</v>
      </c>
      <c r="U736" s="2">
        <f>(Table2[[#This Row],[Close Price]]-Table2[[#This Row],[200D EMA]])/Table2[[#This Row],[200D EMA]]</f>
        <v>-0.14358866182842625</v>
      </c>
      <c r="V736">
        <v>0.53674034942145599</v>
      </c>
      <c r="W736">
        <v>410</v>
      </c>
      <c r="X736">
        <v>419</v>
      </c>
      <c r="Y736">
        <v>408</v>
      </c>
      <c r="Z736">
        <v>419</v>
      </c>
      <c r="AA736">
        <v>397.9</v>
      </c>
      <c r="AB736">
        <v>444.9</v>
      </c>
      <c r="AC736" s="2">
        <f>(Table2[[#This Row],[Close Price]]/Table2[[#This Row],[Day Low]])-1</f>
        <v>4.268292682926722E-3</v>
      </c>
      <c r="AD736" s="2">
        <f>(Table2[[#This Row],[Day High]]/Table2[[#This Row],[Close Price]])-1</f>
        <v>1.7607771706132258E-2</v>
      </c>
      <c r="AE736" s="2">
        <f>(Table2[[#This Row],[Close Price]]/Table2[[#This Row],[Current Week Low]])-1</f>
        <v>9.1911764705883137E-3</v>
      </c>
      <c r="AF736" s="2">
        <f>(Table2[[#This Row],[Current Week High]]/Table2[[#This Row],[Close Price]])-1</f>
        <v>1.7607771706132258E-2</v>
      </c>
      <c r="AG736" s="2">
        <f>(Table2[[#This Row],[Close Price]]/Table2[[#This Row],[Current Month Low]])-1</f>
        <v>3.4807740638351348E-2</v>
      </c>
      <c r="AH736" s="2">
        <f>(Table2[[#This Row],[Current Month High]]/Table2[[#This Row],[Close Price]])-1</f>
        <v>8.0510018214936085E-2</v>
      </c>
      <c r="AI736">
        <v>47.140255009107399</v>
      </c>
      <c r="AJ736">
        <v>3.4807740638351299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-7.0000000000000007E-2</v>
      </c>
      <c r="AM736" t="s">
        <v>10339</v>
      </c>
      <c r="AN736">
        <v>-5.68</v>
      </c>
      <c r="AO736" t="s">
        <v>10339</v>
      </c>
      <c r="AP736">
        <v>-0.11317256752159099</v>
      </c>
      <c r="AQ736">
        <f>(Table2[[#This Row],[Sharpe Ratio]]-AVERAGE(Table2[Sharpe Ratio]))/_xlfn.STDEV.P(Table2[Sharpe Ratio])</f>
        <v>-2.0427843685526454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723</v>
      </c>
      <c r="AT736">
        <f>_xlfn.RANK.AVG(Table2[[#This Row],[6M Return vs Nifty Z-Score]],Table2[6M Return vs Nifty Z-Score])</f>
        <v>706</v>
      </c>
      <c r="AU736">
        <f>_xlfn.RANK.AVG(Table2[[#This Row],[Sharpe Ratio Z-Score]],Table2[Sharpe Ratio Z-Score])</f>
        <v>730</v>
      </c>
      <c r="AV736">
        <f>(Table2[[#This Row],[Rank 1Y]]+Table2[[#This Row],[Rank 6M]]+Table2[[#This Row],[Rank Sharpe]])/3</f>
        <v>719.66666666666663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B88C-CB35-4BA1-A401-4AA69AE1FA1B}">
  <dimension ref="A1:Q5031"/>
  <sheetViews>
    <sheetView topLeftCell="G1" workbookViewId="0">
      <selection activeCell="Q1" sqref="Q1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50.441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10292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1164</v>
      </c>
      <c r="B2" t="s">
        <v>1165</v>
      </c>
      <c r="C2" t="s">
        <v>10308</v>
      </c>
      <c r="D2" t="s">
        <v>559</v>
      </c>
      <c r="E2">
        <v>10322.077085000001</v>
      </c>
      <c r="F2">
        <v>2028.95</v>
      </c>
      <c r="G2">
        <v>-40.6011794450826</v>
      </c>
      <c r="H2">
        <v>0.107889436000994</v>
      </c>
      <c r="I2">
        <v>-20.617192020931999</v>
      </c>
      <c r="J2">
        <v>-2.6020925481751198</v>
      </c>
      <c r="K2">
        <v>2052.9566344247601</v>
      </c>
      <c r="L2">
        <v>2143.4161807503901</v>
      </c>
      <c r="M2">
        <v>39.115398992157999</v>
      </c>
      <c r="N2">
        <v>0.55352983067503103</v>
      </c>
      <c r="O2">
        <v>34.798787550210697</v>
      </c>
      <c r="P2">
        <v>12.220685840707899</v>
      </c>
      <c r="Q2">
        <v>-0.16851981755620801</v>
      </c>
    </row>
    <row r="3" spans="1:17" x14ac:dyDescent="0.3">
      <c r="A3" t="s">
        <v>1092</v>
      </c>
      <c r="B3" t="s">
        <v>1093</v>
      </c>
      <c r="C3" t="s">
        <v>10294</v>
      </c>
      <c r="D3" t="s">
        <v>21</v>
      </c>
      <c r="E3">
        <v>11759.21981982</v>
      </c>
      <c r="F3">
        <v>801.4</v>
      </c>
      <c r="G3">
        <v>-38.599913432203898</v>
      </c>
      <c r="H3">
        <v>-3.7694220298500398</v>
      </c>
      <c r="I3">
        <v>-15.2889941975646</v>
      </c>
      <c r="J3">
        <v>1.2758742546483799</v>
      </c>
      <c r="K3">
        <v>806.13009994765105</v>
      </c>
      <c r="L3">
        <v>835.14947080441902</v>
      </c>
      <c r="M3">
        <v>55.0846804936578</v>
      </c>
      <c r="N3">
        <v>0.50042396382698295</v>
      </c>
      <c r="O3">
        <v>21.038183179435901</v>
      </c>
      <c r="P3">
        <v>8.1511470985155192</v>
      </c>
      <c r="Q3">
        <v>-0.15369036450704099</v>
      </c>
    </row>
    <row r="4" spans="1:17" x14ac:dyDescent="0.3">
      <c r="A4" t="s">
        <v>359</v>
      </c>
      <c r="B4" t="s">
        <v>360</v>
      </c>
      <c r="C4" t="s">
        <v>10295</v>
      </c>
      <c r="D4" t="s">
        <v>361</v>
      </c>
      <c r="E4">
        <v>67593.329086380007</v>
      </c>
      <c r="F4">
        <v>709.55</v>
      </c>
      <c r="G4">
        <v>-42.803466411882901</v>
      </c>
      <c r="H4">
        <v>-1.4794942840854901</v>
      </c>
      <c r="I4">
        <v>-16.3283713557176</v>
      </c>
      <c r="J4">
        <v>-0.15880687845236199</v>
      </c>
      <c r="K4">
        <v>715.85588510475998</v>
      </c>
      <c r="L4">
        <v>736.15381737798202</v>
      </c>
      <c r="M4">
        <v>54.292923788187402</v>
      </c>
      <c r="N4">
        <v>0.70428332661991999</v>
      </c>
      <c r="O4">
        <v>20.893524064547901</v>
      </c>
      <c r="P4">
        <v>9.5069063970985201</v>
      </c>
      <c r="Q4">
        <v>-0.153074360320956</v>
      </c>
    </row>
    <row r="5" spans="1:17" x14ac:dyDescent="0.3">
      <c r="A5" t="s">
        <v>1474</v>
      </c>
      <c r="B5" t="s">
        <v>1475</v>
      </c>
      <c r="C5" t="s">
        <v>10306</v>
      </c>
      <c r="D5" t="s">
        <v>101</v>
      </c>
      <c r="E5">
        <v>6925.5201394100004</v>
      </c>
      <c r="F5">
        <v>1469.45</v>
      </c>
      <c r="G5">
        <v>-31.2776613489659</v>
      </c>
      <c r="H5">
        <v>-0.70384933138846795</v>
      </c>
      <c r="I5">
        <v>-13.8254805128889</v>
      </c>
      <c r="J5">
        <v>-0.94938012886713796</v>
      </c>
      <c r="K5">
        <v>1438.9098452779599</v>
      </c>
      <c r="L5">
        <v>1418.5333072312601</v>
      </c>
      <c r="M5">
        <v>51.530589352674603</v>
      </c>
      <c r="N5">
        <v>0.60488736165006396</v>
      </c>
      <c r="O5">
        <v>9.2245397938003997</v>
      </c>
      <c r="P5">
        <v>17.555999999999901</v>
      </c>
      <c r="Q5">
        <v>-0.14152539337612999</v>
      </c>
    </row>
    <row r="6" spans="1:17" x14ac:dyDescent="0.3">
      <c r="A6" t="s">
        <v>1664</v>
      </c>
      <c r="B6" t="s">
        <v>1665</v>
      </c>
      <c r="C6" t="s">
        <v>10308</v>
      </c>
      <c r="D6" t="s">
        <v>559</v>
      </c>
      <c r="E6">
        <v>5059.5207316599999</v>
      </c>
      <c r="F6">
        <v>912.55</v>
      </c>
      <c r="G6">
        <v>-15.0004611311474</v>
      </c>
      <c r="H6">
        <v>9.2775076843088495</v>
      </c>
      <c r="I6">
        <v>6.6657459775145202</v>
      </c>
      <c r="J6">
        <v>0.37017089900105299</v>
      </c>
      <c r="K6">
        <v>839.102763686039</v>
      </c>
      <c r="L6">
        <v>784.87868013844798</v>
      </c>
      <c r="M6">
        <v>60.001870396547197</v>
      </c>
      <c r="N6">
        <v>0.90677166456574798</v>
      </c>
      <c r="O6">
        <v>4.4545504355925702</v>
      </c>
      <c r="P6">
        <v>38.907070553314497</v>
      </c>
      <c r="Q6">
        <v>-0.116082424024534</v>
      </c>
    </row>
    <row r="7" spans="1:17" x14ac:dyDescent="0.3">
      <c r="A7" t="s">
        <v>2123</v>
      </c>
      <c r="B7" t="s">
        <v>2124</v>
      </c>
      <c r="C7" t="s">
        <v>10305</v>
      </c>
      <c r="D7" t="s">
        <v>258</v>
      </c>
      <c r="E7">
        <v>2808.1005197999998</v>
      </c>
      <c r="F7">
        <v>411.75</v>
      </c>
      <c r="G7">
        <v>-55.436008687911801</v>
      </c>
      <c r="H7">
        <v>-4.8769177501705601</v>
      </c>
      <c r="I7">
        <v>-31.8122522407789</v>
      </c>
      <c r="J7">
        <v>-2.9821234654641402</v>
      </c>
      <c r="K7">
        <v>436.32936616759201</v>
      </c>
      <c r="L7">
        <v>480.78532084720001</v>
      </c>
      <c r="M7">
        <v>39.988767034751604</v>
      </c>
      <c r="N7">
        <v>0.53674034942145599</v>
      </c>
      <c r="O7">
        <v>47.140255009107399</v>
      </c>
      <c r="P7">
        <v>3.4807740638351299</v>
      </c>
      <c r="Q7">
        <v>-0.11317256752159099</v>
      </c>
    </row>
    <row r="8" spans="1:17" x14ac:dyDescent="0.3">
      <c r="A8" t="s">
        <v>1082</v>
      </c>
      <c r="B8" t="s">
        <v>1083</v>
      </c>
      <c r="C8" t="s">
        <v>6499</v>
      </c>
      <c r="D8" t="s">
        <v>80</v>
      </c>
      <c r="E8">
        <v>12057.591725280001</v>
      </c>
      <c r="F8">
        <v>340.1</v>
      </c>
      <c r="G8">
        <v>-27.723578912630899</v>
      </c>
      <c r="H8">
        <v>-9.4775896948554705E-2</v>
      </c>
      <c r="I8">
        <v>-13.8879817399707</v>
      </c>
      <c r="J8">
        <v>-1.65366661015046</v>
      </c>
      <c r="K8">
        <v>341.10338363928997</v>
      </c>
      <c r="L8">
        <v>342.04441209805299</v>
      </c>
      <c r="M8">
        <v>51.983321253437403</v>
      </c>
      <c r="N8">
        <v>0.56605452295083203</v>
      </c>
      <c r="O8">
        <v>17.024404586886199</v>
      </c>
      <c r="P8">
        <v>16.752488843117</v>
      </c>
      <c r="Q8">
        <v>-0.112605386464527</v>
      </c>
    </row>
    <row r="9" spans="1:17" x14ac:dyDescent="0.3">
      <c r="A9" t="s">
        <v>598</v>
      </c>
      <c r="B9" t="s">
        <v>599</v>
      </c>
      <c r="C9" t="s">
        <v>10299</v>
      </c>
      <c r="D9" t="s">
        <v>51</v>
      </c>
      <c r="E9">
        <v>31795.435021770001</v>
      </c>
      <c r="F9">
        <v>1929.75</v>
      </c>
      <c r="G9">
        <v>-6.3442034998561798</v>
      </c>
      <c r="H9">
        <v>-3.9956048663964698</v>
      </c>
      <c r="I9">
        <v>-13.486081709473</v>
      </c>
      <c r="J9">
        <v>-4.6302003519002897</v>
      </c>
      <c r="K9">
        <v>1956.97713302078</v>
      </c>
      <c r="L9">
        <v>1831.9340989677301</v>
      </c>
      <c r="M9">
        <v>28.113448210184298</v>
      </c>
      <c r="N9">
        <v>1.0261146242817001</v>
      </c>
      <c r="O9">
        <v>15.090037569633299</v>
      </c>
      <c r="P9">
        <v>30.8260736924172</v>
      </c>
      <c r="Q9">
        <v>-0.111460304578876</v>
      </c>
    </row>
    <row r="10" spans="1:17" x14ac:dyDescent="0.3">
      <c r="A10" t="s">
        <v>709</v>
      </c>
      <c r="B10" t="s">
        <v>710</v>
      </c>
      <c r="C10" t="s">
        <v>10306</v>
      </c>
      <c r="D10" t="s">
        <v>101</v>
      </c>
      <c r="E10">
        <v>23879.587885299999</v>
      </c>
      <c r="F10">
        <v>296.7</v>
      </c>
      <c r="G10">
        <v>-36.697347895603798</v>
      </c>
      <c r="H10">
        <v>7.9477994709243402</v>
      </c>
      <c r="I10">
        <v>-15.9170237818832</v>
      </c>
      <c r="J10">
        <v>-1.4822251184003701</v>
      </c>
      <c r="K10">
        <v>285.74518794120399</v>
      </c>
      <c r="L10">
        <v>291.64944235869399</v>
      </c>
      <c r="M10">
        <v>57.411306080965304</v>
      </c>
      <c r="N10">
        <v>0.73825827584800197</v>
      </c>
      <c r="O10">
        <v>20.424671385237598</v>
      </c>
      <c r="P10">
        <v>17.808219178082101</v>
      </c>
      <c r="Q10">
        <v>-0.111002753620825</v>
      </c>
    </row>
    <row r="11" spans="1:17" x14ac:dyDescent="0.3">
      <c r="A11" t="s">
        <v>1412</v>
      </c>
      <c r="B11" t="s">
        <v>1413</v>
      </c>
      <c r="C11" t="s">
        <v>10303</v>
      </c>
      <c r="D11" t="s">
        <v>127</v>
      </c>
      <c r="E11">
        <v>7636.1052602500004</v>
      </c>
      <c r="F11">
        <v>634.54999999999995</v>
      </c>
      <c r="G11">
        <v>-57.029505828852002</v>
      </c>
      <c r="H11">
        <v>-5.4814923878360098</v>
      </c>
      <c r="I11">
        <v>-21.654310502586</v>
      </c>
      <c r="J11">
        <v>-3.6877753498441201</v>
      </c>
      <c r="K11">
        <v>669.39731936547503</v>
      </c>
      <c r="L11">
        <v>704.53438736710496</v>
      </c>
      <c r="M11">
        <v>22.988449669259801</v>
      </c>
      <c r="N11">
        <v>0.57040874178207202</v>
      </c>
      <c r="O11">
        <v>44.984634780553101</v>
      </c>
      <c r="P11">
        <v>6.0056799198128896</v>
      </c>
      <c r="Q11">
        <v>-0.11090452104007199</v>
      </c>
    </row>
    <row r="12" spans="1:17" x14ac:dyDescent="0.3">
      <c r="A12" t="s">
        <v>102</v>
      </c>
      <c r="B12" t="s">
        <v>103</v>
      </c>
      <c r="C12" t="s">
        <v>10294</v>
      </c>
      <c r="D12" t="s">
        <v>21</v>
      </c>
      <c r="E12">
        <v>274124.96002206003</v>
      </c>
      <c r="F12">
        <v>526.35</v>
      </c>
      <c r="G12">
        <v>-0.76988860872360398</v>
      </c>
      <c r="H12">
        <v>-0.58323494176375501</v>
      </c>
      <c r="I12">
        <v>-11.3614188765115</v>
      </c>
      <c r="J12">
        <v>3.8360051250196898</v>
      </c>
      <c r="K12">
        <v>506.27388355363502</v>
      </c>
      <c r="L12">
        <v>476.87703307305401</v>
      </c>
      <c r="M12">
        <v>67.695703035690897</v>
      </c>
      <c r="N12">
        <v>0.57538517083876695</v>
      </c>
      <c r="O12">
        <v>10.173838700484399</v>
      </c>
      <c r="P12">
        <v>40.341287828289502</v>
      </c>
      <c r="Q12">
        <v>-0.109928319286191</v>
      </c>
    </row>
    <row r="13" spans="1:17" x14ac:dyDescent="0.3">
      <c r="A13" t="s">
        <v>488</v>
      </c>
      <c r="B13" t="s">
        <v>489</v>
      </c>
      <c r="C13" t="s">
        <v>10308</v>
      </c>
      <c r="D13" t="s">
        <v>394</v>
      </c>
      <c r="E13">
        <v>42495.651595215</v>
      </c>
      <c r="F13">
        <v>568.29999999999995</v>
      </c>
      <c r="G13">
        <v>-30.694383078586199</v>
      </c>
      <c r="H13">
        <v>4.3841308831617596</v>
      </c>
      <c r="I13">
        <v>3.1621389561447302</v>
      </c>
      <c r="J13">
        <v>-5.9124479135279601E-2</v>
      </c>
      <c r="K13">
        <v>547.96576874090999</v>
      </c>
      <c r="L13">
        <v>549.14400651169501</v>
      </c>
      <c r="M13">
        <v>61.206021888718404</v>
      </c>
      <c r="N13">
        <v>0.67956348553134904</v>
      </c>
      <c r="O13">
        <v>12.4494105226113</v>
      </c>
      <c r="P13">
        <v>26.909334524341201</v>
      </c>
      <c r="Q13">
        <v>-0.10976564761286201</v>
      </c>
    </row>
    <row r="14" spans="1:17" x14ac:dyDescent="0.3">
      <c r="A14" t="s">
        <v>1645</v>
      </c>
      <c r="B14" t="s">
        <v>1646</v>
      </c>
      <c r="C14" t="s">
        <v>10303</v>
      </c>
      <c r="D14" t="s">
        <v>505</v>
      </c>
      <c r="E14">
        <v>5300.2513564519904</v>
      </c>
      <c r="F14">
        <v>109.01</v>
      </c>
      <c r="G14">
        <v>-32.767132919599597</v>
      </c>
      <c r="H14">
        <v>-2.6751164089605801</v>
      </c>
      <c r="I14">
        <v>-13.300795047771199</v>
      </c>
      <c r="J14">
        <v>-3.32227929727495</v>
      </c>
      <c r="K14">
        <v>107.726449740904</v>
      </c>
      <c r="L14">
        <v>108.667829033462</v>
      </c>
      <c r="M14">
        <v>41.484594025142997</v>
      </c>
      <c r="N14">
        <v>0.71918506432690299</v>
      </c>
      <c r="O14">
        <v>26.3186863590496</v>
      </c>
      <c r="P14">
        <v>19.1366120218579</v>
      </c>
      <c r="Q14">
        <v>-0.107699979930668</v>
      </c>
    </row>
    <row r="15" spans="1:17" x14ac:dyDescent="0.3">
      <c r="A15" t="s">
        <v>848</v>
      </c>
      <c r="B15" t="s">
        <v>849</v>
      </c>
      <c r="C15" t="s">
        <v>10306</v>
      </c>
      <c r="D15" t="s">
        <v>553</v>
      </c>
      <c r="E15">
        <v>18241.271114499999</v>
      </c>
      <c r="F15">
        <v>1421.05</v>
      </c>
      <c r="G15">
        <v>-45.707591840804596</v>
      </c>
      <c r="H15">
        <v>-7.1329117712913099</v>
      </c>
      <c r="I15">
        <v>-13.0719857276806</v>
      </c>
      <c r="J15">
        <v>-1.9598930742004499</v>
      </c>
      <c r="K15">
        <v>1480.1834473019101</v>
      </c>
      <c r="L15">
        <v>1485.57182999475</v>
      </c>
      <c r="M15">
        <v>31.410193584422</v>
      </c>
      <c r="N15">
        <v>0.799049978441561</v>
      </c>
      <c r="O15">
        <v>23.074487174976198</v>
      </c>
      <c r="P15">
        <v>11.9818754925137</v>
      </c>
      <c r="Q15">
        <v>-0.107116010944333</v>
      </c>
    </row>
    <row r="16" spans="1:17" x14ac:dyDescent="0.3">
      <c r="A16" t="s">
        <v>1613</v>
      </c>
      <c r="B16" t="s">
        <v>1614</v>
      </c>
      <c r="C16" t="s">
        <v>10306</v>
      </c>
      <c r="D16" t="s">
        <v>475</v>
      </c>
      <c r="E16">
        <v>5655.7298444500002</v>
      </c>
      <c r="F16">
        <v>330.35</v>
      </c>
      <c r="G16">
        <v>-38.052026252478903</v>
      </c>
      <c r="H16">
        <v>8.30631673262139</v>
      </c>
      <c r="I16">
        <v>-38.948582989325097</v>
      </c>
      <c r="J16">
        <v>12.947705524379399</v>
      </c>
      <c r="K16">
        <v>325.66377577567403</v>
      </c>
      <c r="L16">
        <v>364.88241578514197</v>
      </c>
      <c r="M16">
        <v>74.447339683762806</v>
      </c>
      <c r="N16">
        <v>2.1906329009588799</v>
      </c>
      <c r="O16">
        <v>64.189495989102397</v>
      </c>
      <c r="P16">
        <v>25.775747192080701</v>
      </c>
      <c r="Q16">
        <v>-0.100365818932856</v>
      </c>
    </row>
    <row r="17" spans="1:17" x14ac:dyDescent="0.3">
      <c r="A17" t="s">
        <v>2247</v>
      </c>
      <c r="B17" t="s">
        <v>2248</v>
      </c>
      <c r="C17" t="s">
        <v>10299</v>
      </c>
      <c r="D17" t="s">
        <v>775</v>
      </c>
      <c r="E17">
        <v>2475.6882549299999</v>
      </c>
      <c r="F17">
        <v>456.25</v>
      </c>
      <c r="G17">
        <v>-38.1394433716221</v>
      </c>
      <c r="H17">
        <v>-3.0176096270418</v>
      </c>
      <c r="I17">
        <v>-19.265002341176999</v>
      </c>
      <c r="J17">
        <v>-2.9693595740838199</v>
      </c>
      <c r="K17">
        <v>481.56462727944398</v>
      </c>
      <c r="L17">
        <v>486.38397214659301</v>
      </c>
      <c r="M17">
        <v>43.706499229830797</v>
      </c>
      <c r="N17">
        <v>1.2379345092773</v>
      </c>
      <c r="O17">
        <v>25.895890410958899</v>
      </c>
      <c r="P17">
        <v>17.257774351066502</v>
      </c>
      <c r="Q17">
        <v>-0.100295636821965</v>
      </c>
    </row>
    <row r="18" spans="1:17" x14ac:dyDescent="0.3">
      <c r="A18" t="s">
        <v>716</v>
      </c>
      <c r="B18" t="s">
        <v>717</v>
      </c>
      <c r="C18" t="s">
        <v>10299</v>
      </c>
      <c r="D18" t="s">
        <v>51</v>
      </c>
      <c r="E18">
        <v>23582.82839436</v>
      </c>
      <c r="F18">
        <v>444.2</v>
      </c>
      <c r="G18">
        <v>-13.4599133177756</v>
      </c>
      <c r="H18">
        <v>-1.5438153436520401</v>
      </c>
      <c r="I18">
        <v>-3.9839421456774098E-2</v>
      </c>
      <c r="J18">
        <v>0.95646900665991696</v>
      </c>
      <c r="K18">
        <v>439.31400769476699</v>
      </c>
      <c r="L18">
        <v>421.70828161225597</v>
      </c>
      <c r="M18">
        <v>54.3041268885097</v>
      </c>
      <c r="N18">
        <v>0.96392204457790098</v>
      </c>
      <c r="O18">
        <v>9.0274651058082007</v>
      </c>
      <c r="P18">
        <v>27.132226674298799</v>
      </c>
      <c r="Q18">
        <v>-9.7022535998389003E-2</v>
      </c>
    </row>
    <row r="19" spans="1:17" x14ac:dyDescent="0.3">
      <c r="A19" t="s">
        <v>1925</v>
      </c>
      <c r="B19" t="s">
        <v>1926</v>
      </c>
      <c r="C19" t="s">
        <v>10304</v>
      </c>
      <c r="D19" t="s">
        <v>397</v>
      </c>
      <c r="E19">
        <v>3574.41741701</v>
      </c>
      <c r="F19">
        <v>496.85</v>
      </c>
      <c r="G19">
        <v>3.8226217757460401</v>
      </c>
      <c r="H19">
        <v>-4.2132652376892601</v>
      </c>
      <c r="I19">
        <v>13.299124286429301</v>
      </c>
      <c r="J19">
        <v>1.1160047450409001</v>
      </c>
      <c r="K19">
        <v>494.23172926558402</v>
      </c>
      <c r="L19">
        <v>451.74357521695998</v>
      </c>
      <c r="M19">
        <v>51.032369486175497</v>
      </c>
      <c r="N19">
        <v>0.32477297915287801</v>
      </c>
      <c r="O19">
        <v>11.6433531246855</v>
      </c>
      <c r="P19">
        <v>42.752478092228102</v>
      </c>
      <c r="Q19">
        <v>-9.412384390971E-2</v>
      </c>
    </row>
    <row r="20" spans="1:17" x14ac:dyDescent="0.3">
      <c r="A20" t="s">
        <v>1294</v>
      </c>
      <c r="B20" t="s">
        <v>1295</v>
      </c>
      <c r="C20" t="s">
        <v>10306</v>
      </c>
      <c r="D20" t="s">
        <v>95</v>
      </c>
      <c r="E20">
        <v>8682.1190943950005</v>
      </c>
      <c r="F20">
        <v>293.95</v>
      </c>
      <c r="G20">
        <v>-72.318810276310103</v>
      </c>
      <c r="H20">
        <v>-1.6007155838906599</v>
      </c>
      <c r="I20">
        <v>-23.957915511256701</v>
      </c>
      <c r="J20">
        <v>-3.4209742709730602</v>
      </c>
      <c r="K20">
        <v>298.59347441035902</v>
      </c>
      <c r="L20">
        <v>343.98178975838601</v>
      </c>
      <c r="M20">
        <v>42.732768385772502</v>
      </c>
      <c r="N20">
        <v>0.32449226956509503</v>
      </c>
      <c r="O20">
        <v>90.508589896240807</v>
      </c>
      <c r="P20">
        <v>12.624521072796901</v>
      </c>
      <c r="Q20">
        <v>-9.3572748094009006E-2</v>
      </c>
    </row>
    <row r="21" spans="1:17" x14ac:dyDescent="0.3">
      <c r="A21" t="s">
        <v>1468</v>
      </c>
      <c r="B21" t="s">
        <v>1469</v>
      </c>
      <c r="C21" t="s">
        <v>10308</v>
      </c>
      <c r="D21" t="s">
        <v>559</v>
      </c>
      <c r="E21">
        <v>6971.5611650000001</v>
      </c>
      <c r="F21">
        <v>2146.3000000000002</v>
      </c>
      <c r="G21">
        <v>-24.052613352084201</v>
      </c>
      <c r="H21">
        <v>-4.0117455513515399</v>
      </c>
      <c r="I21">
        <v>-18.688103304268498</v>
      </c>
      <c r="J21">
        <v>-1.0640069796179601</v>
      </c>
      <c r="K21">
        <v>2269.7640147345001</v>
      </c>
      <c r="L21">
        <v>2264.4970806842898</v>
      </c>
      <c r="M21">
        <v>35.520146263543403</v>
      </c>
      <c r="N21">
        <v>1.10610230084794</v>
      </c>
      <c r="O21">
        <v>27.428598052462299</v>
      </c>
      <c r="P21">
        <v>9.5051020408163307</v>
      </c>
      <c r="Q21">
        <v>-9.1840855755631001E-2</v>
      </c>
    </row>
    <row r="22" spans="1:17" x14ac:dyDescent="0.3">
      <c r="A22" t="s">
        <v>1511</v>
      </c>
      <c r="B22" t="s">
        <v>1512</v>
      </c>
      <c r="C22" t="s">
        <v>10296</v>
      </c>
      <c r="D22" t="s">
        <v>653</v>
      </c>
      <c r="E22">
        <v>6608.2448447070001</v>
      </c>
      <c r="F22">
        <v>137.79</v>
      </c>
      <c r="G22">
        <v>-36.682944621253299</v>
      </c>
      <c r="H22">
        <v>-2.1352417818270202</v>
      </c>
      <c r="I22">
        <v>-17.184793559181902</v>
      </c>
      <c r="J22">
        <v>-3.6822585978523601</v>
      </c>
      <c r="K22">
        <v>137.698351193419</v>
      </c>
      <c r="L22">
        <v>139.40082878391601</v>
      </c>
      <c r="M22">
        <v>44.288869203524499</v>
      </c>
      <c r="N22">
        <v>0.80311203313771296</v>
      </c>
      <c r="O22">
        <v>29.9441178605123</v>
      </c>
      <c r="P22">
        <v>25.835616438356102</v>
      </c>
      <c r="Q22">
        <v>-9.0944922796022995E-2</v>
      </c>
    </row>
    <row r="23" spans="1:17" x14ac:dyDescent="0.3">
      <c r="A23" t="s">
        <v>1838</v>
      </c>
      <c r="B23" t="s">
        <v>1839</v>
      </c>
      <c r="C23" t="s">
        <v>10299</v>
      </c>
      <c r="D23" t="s">
        <v>51</v>
      </c>
      <c r="E23">
        <v>3973.9831724999999</v>
      </c>
      <c r="F23">
        <v>327.2</v>
      </c>
      <c r="G23">
        <v>-12.6541222571008</v>
      </c>
      <c r="H23">
        <v>-4.0704562869608401</v>
      </c>
      <c r="I23">
        <v>2.4962315787405398</v>
      </c>
      <c r="J23">
        <v>-0.213714976024065</v>
      </c>
      <c r="K23">
        <v>327.53165376120302</v>
      </c>
      <c r="L23">
        <v>309.214890329242</v>
      </c>
      <c r="M23">
        <v>44.804812886044097</v>
      </c>
      <c r="N23">
        <v>0.37839825318805898</v>
      </c>
      <c r="O23">
        <v>15.510391198043999</v>
      </c>
      <c r="P23">
        <v>30.827668932426999</v>
      </c>
      <c r="Q23">
        <v>-9.0318364133965004E-2</v>
      </c>
    </row>
    <row r="24" spans="1:17" x14ac:dyDescent="0.3">
      <c r="A24" t="s">
        <v>2253</v>
      </c>
      <c r="B24" t="s">
        <v>2254</v>
      </c>
      <c r="C24" t="s">
        <v>10303</v>
      </c>
      <c r="D24" t="s">
        <v>505</v>
      </c>
      <c r="E24">
        <v>2463.3536283899998</v>
      </c>
      <c r="F24">
        <v>661.7</v>
      </c>
      <c r="G24">
        <v>-31.783315029783299</v>
      </c>
      <c r="H24">
        <v>17.523180341114099</v>
      </c>
      <c r="I24">
        <v>-4.1545257493622998</v>
      </c>
      <c r="J24">
        <v>8.6310822021064393</v>
      </c>
      <c r="K24">
        <v>567.45393857404895</v>
      </c>
      <c r="L24">
        <v>592.89815344489898</v>
      </c>
      <c r="M24">
        <v>80.548098107242396</v>
      </c>
      <c r="N24">
        <v>1.9596716252242199</v>
      </c>
      <c r="O24">
        <v>19.646365422396801</v>
      </c>
      <c r="P24">
        <v>43.520225572063701</v>
      </c>
      <c r="Q24">
        <v>-8.9955302351944003E-2</v>
      </c>
    </row>
    <row r="25" spans="1:17" x14ac:dyDescent="0.3">
      <c r="A25" t="s">
        <v>2033</v>
      </c>
      <c r="B25" t="s">
        <v>2034</v>
      </c>
      <c r="C25" t="s">
        <v>10299</v>
      </c>
      <c r="D25" t="s">
        <v>51</v>
      </c>
      <c r="E25">
        <v>3095.0175328750001</v>
      </c>
      <c r="F25">
        <v>351.85</v>
      </c>
      <c r="G25">
        <v>-20.891940837634699</v>
      </c>
      <c r="H25">
        <v>1.82608779778172</v>
      </c>
      <c r="I25">
        <v>-14.9398159914094</v>
      </c>
      <c r="J25">
        <v>-0.69785400341043702</v>
      </c>
      <c r="K25">
        <v>329.05009336520999</v>
      </c>
      <c r="L25">
        <v>337.46469248137601</v>
      </c>
      <c r="M25">
        <v>64.263186109985497</v>
      </c>
      <c r="N25">
        <v>0.962368457976708</v>
      </c>
      <c r="O25">
        <v>17.947989199943098</v>
      </c>
      <c r="P25">
        <v>22.766922540125599</v>
      </c>
      <c r="Q25">
        <v>-8.9778142124789004E-2</v>
      </c>
    </row>
    <row r="26" spans="1:17" x14ac:dyDescent="0.3">
      <c r="A26" t="s">
        <v>1027</v>
      </c>
      <c r="B26" t="s">
        <v>1028</v>
      </c>
      <c r="C26" t="s">
        <v>10295</v>
      </c>
      <c r="D26" t="s">
        <v>545</v>
      </c>
      <c r="E26">
        <v>13242.446837650001</v>
      </c>
      <c r="F26">
        <v>1700.05</v>
      </c>
      <c r="G26">
        <v>-19.711888579392902</v>
      </c>
      <c r="H26">
        <v>-4.1512968710885199</v>
      </c>
      <c r="I26">
        <v>5.4905513872004601</v>
      </c>
      <c r="J26">
        <v>-4.3606459547192502</v>
      </c>
      <c r="K26">
        <v>1709.12717858212</v>
      </c>
      <c r="L26">
        <v>1634.38018623998</v>
      </c>
      <c r="M26">
        <v>46.149622100534998</v>
      </c>
      <c r="N26">
        <v>0.90481587174621003</v>
      </c>
      <c r="O26">
        <v>16.405399841181101</v>
      </c>
      <c r="P26">
        <v>30.072685539403199</v>
      </c>
      <c r="Q26">
        <v>-8.8175069724063998E-2</v>
      </c>
    </row>
    <row r="27" spans="1:17" x14ac:dyDescent="0.3">
      <c r="A27" t="s">
        <v>568</v>
      </c>
      <c r="B27" t="s">
        <v>569</v>
      </c>
      <c r="C27" t="s">
        <v>10295</v>
      </c>
      <c r="D27" t="s">
        <v>37</v>
      </c>
      <c r="E27">
        <v>34957.983511625003</v>
      </c>
      <c r="F27">
        <v>601.6</v>
      </c>
      <c r="G27">
        <v>-29.262040451092499</v>
      </c>
      <c r="H27">
        <v>1.84006305474875</v>
      </c>
      <c r="I27">
        <v>-5.7669092273169102</v>
      </c>
      <c r="J27">
        <v>-0.43005407840013199</v>
      </c>
      <c r="K27">
        <v>575.95852740265502</v>
      </c>
      <c r="L27">
        <v>566.47504485682396</v>
      </c>
      <c r="M27">
        <v>61.780729802395498</v>
      </c>
      <c r="N27">
        <v>0.56383244167321001</v>
      </c>
      <c r="O27">
        <v>12.2007978723404</v>
      </c>
      <c r="P27">
        <v>32.277924362356998</v>
      </c>
      <c r="Q27">
        <v>-8.6964394710235995E-2</v>
      </c>
    </row>
    <row r="28" spans="1:17" x14ac:dyDescent="0.3">
      <c r="A28" t="s">
        <v>22</v>
      </c>
      <c r="B28" t="s">
        <v>23</v>
      </c>
      <c r="C28" t="s">
        <v>10295</v>
      </c>
      <c r="D28" t="s">
        <v>24</v>
      </c>
      <c r="E28">
        <v>1247823.66169497</v>
      </c>
      <c r="F28">
        <v>1625.8</v>
      </c>
      <c r="G28">
        <v>-25.4398418884095</v>
      </c>
      <c r="H28">
        <v>0.120208466759006</v>
      </c>
      <c r="I28">
        <v>0.65867517513728402</v>
      </c>
      <c r="J28">
        <v>-0.77614642067130701</v>
      </c>
      <c r="K28">
        <v>1615.8340437225199</v>
      </c>
      <c r="L28">
        <v>1567.93441000077</v>
      </c>
      <c r="M28">
        <v>54.140643539617898</v>
      </c>
      <c r="N28">
        <v>0.80051335731804096</v>
      </c>
      <c r="O28">
        <v>10.3456759749046</v>
      </c>
      <c r="P28">
        <v>19.2328847493674</v>
      </c>
      <c r="Q28">
        <v>-8.6773660930487995E-2</v>
      </c>
    </row>
    <row r="29" spans="1:17" x14ac:dyDescent="0.3">
      <c r="A29" t="s">
        <v>830</v>
      </c>
      <c r="B29" t="s">
        <v>831</v>
      </c>
      <c r="C29" t="s">
        <v>6499</v>
      </c>
      <c r="D29" t="s">
        <v>80</v>
      </c>
      <c r="E29">
        <v>19134.9569324</v>
      </c>
      <c r="F29">
        <v>813.05</v>
      </c>
      <c r="G29">
        <v>-32.813172095377702</v>
      </c>
      <c r="H29">
        <v>3.5541123608547598</v>
      </c>
      <c r="I29">
        <v>-18.754603927261599</v>
      </c>
      <c r="J29">
        <v>0.25594530253724102</v>
      </c>
      <c r="K29">
        <v>809.94482066865203</v>
      </c>
      <c r="L29">
        <v>842.81090817628399</v>
      </c>
      <c r="M29">
        <v>53.768637151858499</v>
      </c>
      <c r="N29">
        <v>0.33921921202816802</v>
      </c>
      <c r="O29">
        <v>30.1518971772953</v>
      </c>
      <c r="P29">
        <v>16.149999999999999</v>
      </c>
      <c r="Q29">
        <v>-8.6684842762122002E-2</v>
      </c>
    </row>
    <row r="30" spans="1:17" x14ac:dyDescent="0.3">
      <c r="A30" t="s">
        <v>1499</v>
      </c>
      <c r="B30" t="s">
        <v>1500</v>
      </c>
      <c r="C30" t="s">
        <v>630</v>
      </c>
      <c r="D30" t="s">
        <v>475</v>
      </c>
      <c r="E30">
        <v>6666.2902440799999</v>
      </c>
      <c r="F30">
        <v>2375.1999999999998</v>
      </c>
      <c r="G30">
        <v>31.285626108289499</v>
      </c>
      <c r="H30">
        <v>22.332556735458201</v>
      </c>
      <c r="I30">
        <v>85.548350192155198</v>
      </c>
      <c r="J30">
        <v>-3.9746080574245202</v>
      </c>
      <c r="K30">
        <v>1922.74292225369</v>
      </c>
      <c r="L30">
        <v>1564.5465621444</v>
      </c>
      <c r="M30">
        <v>53.3243562967752</v>
      </c>
      <c r="N30">
        <v>0.98514061809642095</v>
      </c>
      <c r="O30">
        <v>4.9595823509599199</v>
      </c>
      <c r="P30">
        <v>121.618847679029</v>
      </c>
      <c r="Q30">
        <v>-8.6479896639248002E-2</v>
      </c>
    </row>
    <row r="31" spans="1:17" x14ac:dyDescent="0.3">
      <c r="A31" t="s">
        <v>1654</v>
      </c>
      <c r="B31" t="s">
        <v>1655</v>
      </c>
      <c r="C31" t="s">
        <v>6499</v>
      </c>
      <c r="D31" t="s">
        <v>80</v>
      </c>
      <c r="E31">
        <v>5137.7725659519901</v>
      </c>
      <c r="F31">
        <v>224.63</v>
      </c>
      <c r="G31">
        <v>-6.3675551416963501</v>
      </c>
      <c r="H31">
        <v>-0.24687454337565701</v>
      </c>
      <c r="I31">
        <v>-7.2698694348408699</v>
      </c>
      <c r="J31">
        <v>0.109749404065456</v>
      </c>
      <c r="K31">
        <v>222.10757544471599</v>
      </c>
      <c r="L31">
        <v>210.43032723331399</v>
      </c>
      <c r="M31">
        <v>59.987388574636</v>
      </c>
      <c r="N31">
        <v>0.441843329443737</v>
      </c>
      <c r="O31">
        <v>9.9585985843386897</v>
      </c>
      <c r="P31">
        <v>27.521998296905998</v>
      </c>
      <c r="Q31">
        <v>-8.5425767818004997E-2</v>
      </c>
    </row>
    <row r="32" spans="1:17" x14ac:dyDescent="0.3">
      <c r="A32" t="s">
        <v>364</v>
      </c>
      <c r="B32" t="s">
        <v>365</v>
      </c>
      <c r="C32" t="s">
        <v>10306</v>
      </c>
      <c r="D32" t="s">
        <v>101</v>
      </c>
      <c r="E32">
        <v>66217.215583199999</v>
      </c>
      <c r="F32">
        <v>576.04999999999995</v>
      </c>
      <c r="G32">
        <v>-29.783652587892998</v>
      </c>
      <c r="H32">
        <v>7.8159149044554797</v>
      </c>
      <c r="I32">
        <v>-11.6467405304314</v>
      </c>
      <c r="J32">
        <v>3.3754818967548901</v>
      </c>
      <c r="K32">
        <v>530.24547006483999</v>
      </c>
      <c r="L32">
        <v>536.27700772155004</v>
      </c>
      <c r="M32">
        <v>73.758686564702302</v>
      </c>
      <c r="N32">
        <v>0.77642669201559</v>
      </c>
      <c r="O32">
        <v>18.001909556462099</v>
      </c>
      <c r="P32">
        <v>31.218678815489699</v>
      </c>
      <c r="Q32">
        <v>-8.5371312485248999E-2</v>
      </c>
    </row>
    <row r="33" spans="1:17" x14ac:dyDescent="0.3">
      <c r="A33" t="s">
        <v>1427</v>
      </c>
      <c r="B33" t="s">
        <v>1428</v>
      </c>
      <c r="C33" t="s">
        <v>10308</v>
      </c>
      <c r="D33" t="s">
        <v>559</v>
      </c>
      <c r="E33">
        <v>7537.7519017649902</v>
      </c>
      <c r="F33">
        <v>271.85000000000002</v>
      </c>
      <c r="G33">
        <v>-20.906290111059199</v>
      </c>
      <c r="H33">
        <v>7.43738346427837</v>
      </c>
      <c r="I33">
        <v>-10.3032812746875</v>
      </c>
      <c r="J33">
        <v>-2.9966406805649499</v>
      </c>
      <c r="K33">
        <v>260.77780366449099</v>
      </c>
      <c r="L33">
        <v>260.85390273593401</v>
      </c>
      <c r="M33">
        <v>59.638982315994497</v>
      </c>
      <c r="N33">
        <v>2.2322334581666801</v>
      </c>
      <c r="O33">
        <v>18.061430936177999</v>
      </c>
      <c r="P33">
        <v>23.568181818181799</v>
      </c>
      <c r="Q33">
        <v>-8.5062500101119001E-2</v>
      </c>
    </row>
    <row r="34" spans="1:17" x14ac:dyDescent="0.3">
      <c r="A34" t="s">
        <v>722</v>
      </c>
      <c r="B34" t="s">
        <v>723</v>
      </c>
      <c r="C34" t="s">
        <v>10308</v>
      </c>
      <c r="D34" t="s">
        <v>170</v>
      </c>
      <c r="E34">
        <v>23178.9048764</v>
      </c>
      <c r="F34">
        <v>7982.9</v>
      </c>
      <c r="G34">
        <v>-9.9000139044394704</v>
      </c>
      <c r="H34">
        <v>13.2836715791084</v>
      </c>
      <c r="I34">
        <v>14.1870668879716</v>
      </c>
      <c r="J34">
        <v>-0.17826574647566801</v>
      </c>
      <c r="K34">
        <v>7216.0009947185499</v>
      </c>
      <c r="L34">
        <v>6699.4472208513998</v>
      </c>
      <c r="M34">
        <v>57.428649807118603</v>
      </c>
      <c r="N34">
        <v>0.59118269319734496</v>
      </c>
      <c r="O34">
        <v>1.89154317353343</v>
      </c>
      <c r="P34">
        <v>54.263408601215403</v>
      </c>
      <c r="Q34">
        <v>-8.2152448162542996E-2</v>
      </c>
    </row>
    <row r="35" spans="1:17" x14ac:dyDescent="0.3">
      <c r="A35" t="s">
        <v>419</v>
      </c>
      <c r="B35" t="s">
        <v>420</v>
      </c>
      <c r="C35" t="s">
        <v>10303</v>
      </c>
      <c r="D35" t="s">
        <v>421</v>
      </c>
      <c r="E35">
        <v>55034.861452714002</v>
      </c>
      <c r="F35">
        <v>210.79</v>
      </c>
      <c r="G35">
        <v>32.208135806640598</v>
      </c>
      <c r="H35">
        <v>9.5985484489748796</v>
      </c>
      <c r="I35">
        <v>26.916426716518899</v>
      </c>
      <c r="J35">
        <v>-2.8639021089697998</v>
      </c>
      <c r="K35">
        <v>183.92278939584199</v>
      </c>
      <c r="L35">
        <v>170.86156855188099</v>
      </c>
      <c r="M35">
        <v>54.789139434775201</v>
      </c>
      <c r="N35">
        <v>1.9392872650059501</v>
      </c>
      <c r="O35">
        <v>8.3068456757910702</v>
      </c>
      <c r="P35">
        <v>60.9083969465648</v>
      </c>
      <c r="Q35">
        <v>-8.1770926736524002E-2</v>
      </c>
    </row>
    <row r="36" spans="1:17" x14ac:dyDescent="0.3">
      <c r="A36" t="s">
        <v>1594</v>
      </c>
      <c r="B36" t="s">
        <v>1595</v>
      </c>
      <c r="C36" t="s">
        <v>10306</v>
      </c>
      <c r="D36" t="s">
        <v>335</v>
      </c>
      <c r="E36">
        <v>5743.8100010799999</v>
      </c>
      <c r="F36">
        <v>272.7</v>
      </c>
      <c r="G36">
        <v>-13.455822784409699</v>
      </c>
      <c r="H36">
        <v>0.55308593617270396</v>
      </c>
      <c r="I36">
        <v>21.300189047129699</v>
      </c>
      <c r="J36">
        <v>-0.73930953796850296</v>
      </c>
      <c r="K36">
        <v>261.89078468083</v>
      </c>
      <c r="L36">
        <v>239.43381295589001</v>
      </c>
      <c r="M36">
        <v>50.266727855769602</v>
      </c>
      <c r="N36">
        <v>0.55051725254668005</v>
      </c>
      <c r="O36">
        <v>8.9475614228089704</v>
      </c>
      <c r="P36">
        <v>44.285714285714199</v>
      </c>
      <c r="Q36">
        <v>-8.1738921900076006E-2</v>
      </c>
    </row>
    <row r="37" spans="1:17" x14ac:dyDescent="0.3">
      <c r="A37" t="s">
        <v>736</v>
      </c>
      <c r="B37" t="s">
        <v>737</v>
      </c>
      <c r="C37" t="s">
        <v>10295</v>
      </c>
      <c r="D37" t="s">
        <v>413</v>
      </c>
      <c r="E37">
        <v>22540.21441932</v>
      </c>
      <c r="F37">
        <v>1004.65</v>
      </c>
      <c r="G37">
        <v>-33.571477324139302</v>
      </c>
      <c r="H37">
        <v>8.5057510851134701</v>
      </c>
      <c r="I37">
        <v>-3.38792587946832</v>
      </c>
      <c r="J37">
        <v>3.2028156612953702</v>
      </c>
      <c r="K37">
        <v>944.33990954940896</v>
      </c>
      <c r="L37">
        <v>919.82008925476998</v>
      </c>
      <c r="M37">
        <v>57.493561677816999</v>
      </c>
      <c r="N37">
        <v>1.59786254119416</v>
      </c>
      <c r="O37">
        <v>13.4673766983526</v>
      </c>
      <c r="P37">
        <v>36.390171056204103</v>
      </c>
      <c r="Q37">
        <v>-8.0632199762209006E-2</v>
      </c>
    </row>
    <row r="38" spans="1:17" x14ac:dyDescent="0.3">
      <c r="A38" t="s">
        <v>242</v>
      </c>
      <c r="B38" t="s">
        <v>243</v>
      </c>
      <c r="C38" t="s">
        <v>10297</v>
      </c>
      <c r="D38" t="s">
        <v>186</v>
      </c>
      <c r="E38">
        <v>110432.72215011</v>
      </c>
      <c r="F38">
        <v>634.35</v>
      </c>
      <c r="G38">
        <v>-15.993063721085401</v>
      </c>
      <c r="H38">
        <v>-1.79524172958227</v>
      </c>
      <c r="I38">
        <v>3.8067318822175298</v>
      </c>
      <c r="J38">
        <v>0.63594894521043199</v>
      </c>
      <c r="K38">
        <v>614.14114672430196</v>
      </c>
      <c r="L38">
        <v>573.22332889844904</v>
      </c>
      <c r="M38">
        <v>49.649502683613299</v>
      </c>
      <c r="N38">
        <v>0.51005787036006001</v>
      </c>
      <c r="O38">
        <v>4.4139670528887898</v>
      </c>
      <c r="P38">
        <v>29.670891251021999</v>
      </c>
      <c r="Q38">
        <v>-7.8674503401437001E-2</v>
      </c>
    </row>
    <row r="39" spans="1:17" x14ac:dyDescent="0.3">
      <c r="A39" t="s">
        <v>1166</v>
      </c>
      <c r="B39" t="s">
        <v>1167</v>
      </c>
      <c r="C39" t="s">
        <v>10294</v>
      </c>
      <c r="D39" t="s">
        <v>21</v>
      </c>
      <c r="E39">
        <v>10321.520370259999</v>
      </c>
      <c r="F39">
        <v>499.1</v>
      </c>
      <c r="G39">
        <v>-13.630539708150399</v>
      </c>
      <c r="H39">
        <v>-4.7400294767236204</v>
      </c>
      <c r="I39">
        <v>-12.8587584668626</v>
      </c>
      <c r="J39">
        <v>3.2572392660297802</v>
      </c>
      <c r="K39">
        <v>504.99623663403901</v>
      </c>
      <c r="L39">
        <v>482.08013144038699</v>
      </c>
      <c r="M39">
        <v>53.386175981408002</v>
      </c>
      <c r="N39">
        <v>0.878165358892115</v>
      </c>
      <c r="O39">
        <v>15.207373271889301</v>
      </c>
      <c r="P39">
        <v>27.045946289932498</v>
      </c>
      <c r="Q39">
        <v>-7.7121804953032003E-2</v>
      </c>
    </row>
    <row r="40" spans="1:17" x14ac:dyDescent="0.3">
      <c r="A40" t="s">
        <v>738</v>
      </c>
      <c r="B40" t="s">
        <v>739</v>
      </c>
      <c r="C40" t="s">
        <v>10308</v>
      </c>
      <c r="D40" t="s">
        <v>559</v>
      </c>
      <c r="E40">
        <v>22526.819615820001</v>
      </c>
      <c r="F40">
        <v>621.85</v>
      </c>
      <c r="G40">
        <v>9.0519627127951807</v>
      </c>
      <c r="H40">
        <v>-7.3841194704431503</v>
      </c>
      <c r="I40">
        <v>-21.846718464391699</v>
      </c>
      <c r="J40">
        <v>-2.0282326588052202</v>
      </c>
      <c r="K40">
        <v>685.39966847809796</v>
      </c>
      <c r="L40">
        <v>651.13886465769804</v>
      </c>
      <c r="M40">
        <v>30.6159235255233</v>
      </c>
      <c r="N40">
        <v>2.6046517258268902</v>
      </c>
      <c r="O40">
        <v>23.703465465948302</v>
      </c>
      <c r="P40">
        <v>41.974885844748798</v>
      </c>
      <c r="Q40">
        <v>-7.5819825797361004E-2</v>
      </c>
    </row>
    <row r="41" spans="1:17" x14ac:dyDescent="0.3">
      <c r="A41" t="s">
        <v>600</v>
      </c>
      <c r="B41" t="s">
        <v>601</v>
      </c>
      <c r="C41" t="s">
        <v>10295</v>
      </c>
      <c r="D41" t="s">
        <v>24</v>
      </c>
      <c r="E41">
        <v>31721.628484174998</v>
      </c>
      <c r="F41">
        <v>203.77</v>
      </c>
      <c r="G41">
        <v>-39.339280495801603</v>
      </c>
      <c r="H41">
        <v>2.2376207016365699</v>
      </c>
      <c r="I41">
        <v>-10.7052013228852</v>
      </c>
      <c r="J41">
        <v>-0.31969722245195797</v>
      </c>
      <c r="K41">
        <v>198.54621582632001</v>
      </c>
      <c r="L41">
        <v>205.476373733164</v>
      </c>
      <c r="M41">
        <v>48.500803268583297</v>
      </c>
      <c r="N41">
        <v>0.61619436965624996</v>
      </c>
      <c r="O41">
        <v>29.1161603768955</v>
      </c>
      <c r="P41">
        <v>20.467041087791799</v>
      </c>
      <c r="Q41">
        <v>-7.5447933743834003E-2</v>
      </c>
    </row>
    <row r="42" spans="1:17" x14ac:dyDescent="0.3">
      <c r="A42" t="s">
        <v>1290</v>
      </c>
      <c r="B42" t="s">
        <v>1291</v>
      </c>
      <c r="C42" t="s">
        <v>10306</v>
      </c>
      <c r="D42" t="s">
        <v>475</v>
      </c>
      <c r="E42">
        <v>8704.2446661899994</v>
      </c>
      <c r="F42">
        <v>288.2</v>
      </c>
      <c r="G42">
        <v>-36.419919796521299</v>
      </c>
      <c r="H42">
        <v>-0.90530429368382803</v>
      </c>
      <c r="I42">
        <v>2.0542933999602502</v>
      </c>
      <c r="J42">
        <v>-2.9964140818672602</v>
      </c>
      <c r="K42">
        <v>289.34465171485903</v>
      </c>
      <c r="L42">
        <v>281.43534690036302</v>
      </c>
      <c r="M42">
        <v>38.803329049194197</v>
      </c>
      <c r="N42">
        <v>0.299363934705279</v>
      </c>
      <c r="O42">
        <v>12.2484385843164</v>
      </c>
      <c r="P42">
        <v>35.305164319248803</v>
      </c>
      <c r="Q42">
        <v>-7.4272306141478006E-2</v>
      </c>
    </row>
    <row r="43" spans="1:17" x14ac:dyDescent="0.3">
      <c r="A43" t="s">
        <v>503</v>
      </c>
      <c r="B43" t="s">
        <v>504</v>
      </c>
      <c r="C43" t="s">
        <v>10303</v>
      </c>
      <c r="D43" t="s">
        <v>505</v>
      </c>
      <c r="E43">
        <v>41113.512768120003</v>
      </c>
      <c r="F43">
        <v>646.75</v>
      </c>
      <c r="G43">
        <v>6.0406403221156504</v>
      </c>
      <c r="H43">
        <v>11.5188736157868</v>
      </c>
      <c r="I43">
        <v>18.279824837505799</v>
      </c>
      <c r="J43">
        <v>-6.1647190186311702</v>
      </c>
      <c r="K43">
        <v>580.49154296065899</v>
      </c>
      <c r="L43">
        <v>528.13953996590101</v>
      </c>
      <c r="M43">
        <v>54.764930615156899</v>
      </c>
      <c r="N43">
        <v>1.1338066156486899</v>
      </c>
      <c r="O43">
        <v>1.5384615384615501</v>
      </c>
      <c r="P43">
        <v>53.604085025531397</v>
      </c>
      <c r="Q43">
        <v>-7.4124836883605993E-2</v>
      </c>
    </row>
    <row r="44" spans="1:17" x14ac:dyDescent="0.3">
      <c r="A44" t="s">
        <v>1180</v>
      </c>
      <c r="B44" t="s">
        <v>1181</v>
      </c>
      <c r="C44" t="s">
        <v>10306</v>
      </c>
      <c r="D44" t="s">
        <v>1182</v>
      </c>
      <c r="E44">
        <v>10153.962109515</v>
      </c>
      <c r="F44">
        <v>939.75</v>
      </c>
      <c r="G44">
        <v>-43.190881242396202</v>
      </c>
      <c r="H44">
        <v>-5.7856309461623896</v>
      </c>
      <c r="I44">
        <v>-24.471369224454499</v>
      </c>
      <c r="J44">
        <v>-0.75836379812264099</v>
      </c>
      <c r="K44">
        <v>963.993186583382</v>
      </c>
      <c r="L44">
        <v>1016.58761995426</v>
      </c>
      <c r="M44">
        <v>42.0175805330977</v>
      </c>
      <c r="N44">
        <v>0.66244081121565401</v>
      </c>
      <c r="O44">
        <v>38.015429635541302</v>
      </c>
      <c r="P44">
        <v>10.040983606557299</v>
      </c>
      <c r="Q44">
        <v>-7.3724728438952003E-2</v>
      </c>
    </row>
    <row r="45" spans="1:17" x14ac:dyDescent="0.3">
      <c r="A45" t="s">
        <v>515</v>
      </c>
      <c r="B45" t="s">
        <v>516</v>
      </c>
      <c r="C45" t="s">
        <v>10293</v>
      </c>
      <c r="D45" t="s">
        <v>173</v>
      </c>
      <c r="E45">
        <v>40477.339350000002</v>
      </c>
      <c r="F45">
        <v>596.9</v>
      </c>
      <c r="G45">
        <v>3.52092416564517</v>
      </c>
      <c r="H45">
        <v>-5.1554114770591699</v>
      </c>
      <c r="I45">
        <v>-6.7675095085723704</v>
      </c>
      <c r="J45">
        <v>-4.6518006958621001</v>
      </c>
      <c r="K45">
        <v>617.53589282383302</v>
      </c>
      <c r="L45">
        <v>562.83541389214201</v>
      </c>
      <c r="M45">
        <v>27.204054639785799</v>
      </c>
      <c r="N45">
        <v>0.83853049712362304</v>
      </c>
      <c r="O45">
        <v>15.144915396213699</v>
      </c>
      <c r="P45">
        <v>50.333711119506297</v>
      </c>
      <c r="Q45">
        <v>-7.1910180986314007E-2</v>
      </c>
    </row>
    <row r="46" spans="1:17" x14ac:dyDescent="0.3">
      <c r="A46" t="s">
        <v>2589</v>
      </c>
      <c r="B46" t="s">
        <v>2590</v>
      </c>
      <c r="C46" t="s">
        <v>10308</v>
      </c>
      <c r="D46" t="s">
        <v>559</v>
      </c>
      <c r="E46">
        <v>1749.6549323219999</v>
      </c>
      <c r="F46">
        <v>105.06</v>
      </c>
      <c r="G46">
        <v>-59.701565315997698</v>
      </c>
      <c r="H46">
        <v>-6.0118680002475502</v>
      </c>
      <c r="I46">
        <v>-27.550802100657599</v>
      </c>
      <c r="J46">
        <v>-2.15235966466875</v>
      </c>
      <c r="K46">
        <v>108.05763620570301</v>
      </c>
      <c r="L46">
        <v>116.85339927113399</v>
      </c>
      <c r="M46">
        <v>40.142753830182997</v>
      </c>
      <c r="N46">
        <v>0.54393518863950896</v>
      </c>
      <c r="O46">
        <v>77.374833428516993</v>
      </c>
      <c r="P46">
        <v>31.407129455909899</v>
      </c>
      <c r="Q46">
        <v>-7.1552434573802004E-2</v>
      </c>
    </row>
    <row r="47" spans="1:17" x14ac:dyDescent="0.3">
      <c r="A47" t="s">
        <v>554</v>
      </c>
      <c r="B47" t="s">
        <v>555</v>
      </c>
      <c r="C47" t="s">
        <v>10295</v>
      </c>
      <c r="D47" t="s">
        <v>556</v>
      </c>
      <c r="E47">
        <v>36455.283046395001</v>
      </c>
      <c r="F47">
        <v>574.04999999999995</v>
      </c>
      <c r="G47">
        <v>-59.217104779329397</v>
      </c>
      <c r="H47">
        <v>26.296213032250201</v>
      </c>
      <c r="I47">
        <v>32.999934196885597</v>
      </c>
      <c r="J47">
        <v>9.85012604767563</v>
      </c>
      <c r="K47">
        <v>475.74667322673201</v>
      </c>
      <c r="L47">
        <v>516.51049733222703</v>
      </c>
      <c r="M47">
        <v>79.276258875354202</v>
      </c>
      <c r="N47">
        <v>1.2283753260897099</v>
      </c>
      <c r="O47">
        <v>73.904712133089404</v>
      </c>
      <c r="P47">
        <v>85.177419354838605</v>
      </c>
      <c r="Q47">
        <v>-7.0908396475591995E-2</v>
      </c>
    </row>
    <row r="48" spans="1:17" x14ac:dyDescent="0.3">
      <c r="A48" t="s">
        <v>1183</v>
      </c>
      <c r="B48" t="s">
        <v>1184</v>
      </c>
      <c r="C48" t="s">
        <v>10308</v>
      </c>
      <c r="D48" t="s">
        <v>559</v>
      </c>
      <c r="E48">
        <v>10088.47240784</v>
      </c>
      <c r="F48">
        <v>2834.45</v>
      </c>
      <c r="G48">
        <v>-20.146153681114299</v>
      </c>
      <c r="H48">
        <v>3.2047937095439298</v>
      </c>
      <c r="I48">
        <v>-7.3120644773826599E-2</v>
      </c>
      <c r="J48">
        <v>-0.20278439668635401</v>
      </c>
      <c r="K48">
        <v>2803.56167439001</v>
      </c>
      <c r="L48">
        <v>2685.7176926382599</v>
      </c>
      <c r="M48">
        <v>49.403946783150097</v>
      </c>
      <c r="N48">
        <v>0.74665508536684599</v>
      </c>
      <c r="O48">
        <v>13.1806876113531</v>
      </c>
      <c r="P48">
        <v>26.1437472185135</v>
      </c>
      <c r="Q48">
        <v>-7.0592617925646001E-2</v>
      </c>
    </row>
    <row r="49" spans="1:17" x14ac:dyDescent="0.3">
      <c r="A49" t="s">
        <v>52</v>
      </c>
      <c r="B49" t="s">
        <v>53</v>
      </c>
      <c r="C49" t="s">
        <v>10295</v>
      </c>
      <c r="D49" t="s">
        <v>54</v>
      </c>
      <c r="E49">
        <v>415761.04193990002</v>
      </c>
      <c r="F49">
        <v>6735.35</v>
      </c>
      <c r="G49">
        <v>-32.162300855822103</v>
      </c>
      <c r="H49">
        <v>-3.0684564896066799</v>
      </c>
      <c r="I49">
        <v>-11.6148464841957</v>
      </c>
      <c r="J49">
        <v>1.30332336945322</v>
      </c>
      <c r="K49">
        <v>6812.4692799121203</v>
      </c>
      <c r="L49">
        <v>6949.6904251199503</v>
      </c>
      <c r="M49">
        <v>58.724691751685398</v>
      </c>
      <c r="N49">
        <v>0.68381390278656595</v>
      </c>
      <c r="O49">
        <v>21.626938466449399</v>
      </c>
      <c r="P49">
        <v>8.8488638934677901</v>
      </c>
      <c r="Q49">
        <v>-7.0388143699913003E-2</v>
      </c>
    </row>
    <row r="50" spans="1:17" x14ac:dyDescent="0.3">
      <c r="A50" t="s">
        <v>921</v>
      </c>
      <c r="B50" t="s">
        <v>922</v>
      </c>
      <c r="C50" t="s">
        <v>10308</v>
      </c>
      <c r="D50" t="s">
        <v>559</v>
      </c>
      <c r="E50">
        <v>16309.219845</v>
      </c>
      <c r="F50">
        <v>3302.65</v>
      </c>
      <c r="G50">
        <v>-53.717102939834497</v>
      </c>
      <c r="H50">
        <v>-7.2646781530576998</v>
      </c>
      <c r="I50">
        <v>-7.96000633194953</v>
      </c>
      <c r="J50">
        <v>-2.1580194692224199</v>
      </c>
      <c r="K50">
        <v>3487.9765919892002</v>
      </c>
      <c r="L50">
        <v>3543.8506493473101</v>
      </c>
      <c r="M50">
        <v>34.062375153351297</v>
      </c>
      <c r="N50">
        <v>0.85811157024014495</v>
      </c>
      <c r="O50">
        <v>43.044222064099998</v>
      </c>
      <c r="P50">
        <v>14.8368365235835</v>
      </c>
      <c r="Q50">
        <v>-6.9889814499686995E-2</v>
      </c>
    </row>
    <row r="51" spans="1:17" x14ac:dyDescent="0.3">
      <c r="A51" t="s">
        <v>38</v>
      </c>
      <c r="B51" t="s">
        <v>39</v>
      </c>
      <c r="C51" t="s">
        <v>10297</v>
      </c>
      <c r="D51" t="s">
        <v>40</v>
      </c>
      <c r="E51">
        <v>646384.30413250998</v>
      </c>
      <c r="F51">
        <v>2791.2</v>
      </c>
      <c r="G51">
        <v>-18.809326644559501</v>
      </c>
      <c r="H51">
        <v>0.21998587907648601</v>
      </c>
      <c r="I51">
        <v>3.6461746929341499</v>
      </c>
      <c r="J51">
        <v>-2.1363872766404799</v>
      </c>
      <c r="K51">
        <v>2635.5739278062902</v>
      </c>
      <c r="L51">
        <v>2508.8182098284001</v>
      </c>
      <c r="M51">
        <v>61.143082108175797</v>
      </c>
      <c r="N51">
        <v>0.57979849613783196</v>
      </c>
      <c r="O51">
        <v>0.720120378331912</v>
      </c>
      <c r="P51">
        <v>28.5053290670104</v>
      </c>
      <c r="Q51">
        <v>-6.9467942690046997E-2</v>
      </c>
    </row>
    <row r="52" spans="1:17" x14ac:dyDescent="0.3">
      <c r="A52" t="s">
        <v>68</v>
      </c>
      <c r="B52" t="s">
        <v>69</v>
      </c>
      <c r="C52" t="s">
        <v>10295</v>
      </c>
      <c r="D52" t="s">
        <v>24</v>
      </c>
      <c r="E52">
        <v>358984.88996677898</v>
      </c>
      <c r="F52">
        <v>1812.95</v>
      </c>
      <c r="G52">
        <v>-24.735536761922301</v>
      </c>
      <c r="H52">
        <v>1.1133053820105401</v>
      </c>
      <c r="I52">
        <v>-8.4822538077397898</v>
      </c>
      <c r="J52">
        <v>0.24701829222629201</v>
      </c>
      <c r="K52">
        <v>1777.35381155868</v>
      </c>
      <c r="L52">
        <v>1769.7252656805699</v>
      </c>
      <c r="M52">
        <v>63.624753236187402</v>
      </c>
      <c r="N52">
        <v>0.55135219989610396</v>
      </c>
      <c r="O52">
        <v>6.2632725668109996</v>
      </c>
      <c r="P52">
        <v>17.4304498494024</v>
      </c>
      <c r="Q52">
        <v>-6.9455865731231997E-2</v>
      </c>
    </row>
    <row r="53" spans="1:17" x14ac:dyDescent="0.3">
      <c r="A53" t="s">
        <v>308</v>
      </c>
      <c r="B53" t="s">
        <v>309</v>
      </c>
      <c r="C53" t="s">
        <v>6499</v>
      </c>
      <c r="D53" t="s">
        <v>80</v>
      </c>
      <c r="E53">
        <v>89229.674245140006</v>
      </c>
      <c r="F53">
        <v>24808.05</v>
      </c>
      <c r="G53">
        <v>-22.650136078601601</v>
      </c>
      <c r="H53">
        <v>-10.135686333334</v>
      </c>
      <c r="I53">
        <v>-18.144720298009599</v>
      </c>
      <c r="J53">
        <v>-0.23735598741393099</v>
      </c>
      <c r="K53">
        <v>26260.8020478137</v>
      </c>
      <c r="L53">
        <v>26184.044988071899</v>
      </c>
      <c r="M53">
        <v>35.263639198664897</v>
      </c>
      <c r="N53">
        <v>1.76694760259991</v>
      </c>
      <c r="O53">
        <v>23.902322028535099</v>
      </c>
      <c r="P53">
        <v>5.4573472055431997</v>
      </c>
      <c r="Q53">
        <v>-6.6650086974835002E-2</v>
      </c>
    </row>
    <row r="54" spans="1:17" x14ac:dyDescent="0.3">
      <c r="A54" t="s">
        <v>1211</v>
      </c>
      <c r="B54" t="s">
        <v>1212</v>
      </c>
      <c r="C54" t="s">
        <v>10296</v>
      </c>
      <c r="D54" t="s">
        <v>21</v>
      </c>
      <c r="E54">
        <v>9665.9805587399896</v>
      </c>
      <c r="F54">
        <v>1563</v>
      </c>
      <c r="G54">
        <v>-25.9127399339962</v>
      </c>
      <c r="H54">
        <v>-10.3129601942726</v>
      </c>
      <c r="I54">
        <v>-14.3876584395106</v>
      </c>
      <c r="J54">
        <v>-1.2950687519886099</v>
      </c>
      <c r="K54">
        <v>1616.3866117462501</v>
      </c>
      <c r="L54">
        <v>1579.52159679892</v>
      </c>
      <c r="M54">
        <v>40.309802147421401</v>
      </c>
      <c r="N54">
        <v>0.56777862481039099</v>
      </c>
      <c r="O54">
        <v>24.277031349967999</v>
      </c>
      <c r="P54">
        <v>12.766494715197799</v>
      </c>
      <c r="Q54">
        <v>-6.6222096710814998E-2</v>
      </c>
    </row>
    <row r="55" spans="1:17" x14ac:dyDescent="0.3">
      <c r="A55" t="s">
        <v>875</v>
      </c>
      <c r="B55" t="s">
        <v>876</v>
      </c>
      <c r="C55" t="s">
        <v>10303</v>
      </c>
      <c r="D55" t="s">
        <v>127</v>
      </c>
      <c r="E55">
        <v>17411.489946900001</v>
      </c>
      <c r="F55">
        <v>2911</v>
      </c>
      <c r="G55">
        <v>-34.230516219927999</v>
      </c>
      <c r="H55">
        <v>3.5478769310801099</v>
      </c>
      <c r="I55">
        <v>-5.2375524343874904</v>
      </c>
      <c r="J55">
        <v>4.8188325690918701</v>
      </c>
      <c r="K55">
        <v>2770.9855495260699</v>
      </c>
      <c r="L55">
        <v>2702.4650205753701</v>
      </c>
      <c r="M55">
        <v>62.909012848457998</v>
      </c>
      <c r="N55">
        <v>0.93159841041649605</v>
      </c>
      <c r="O55">
        <v>13.088285812435499</v>
      </c>
      <c r="P55">
        <v>30.538116591928201</v>
      </c>
      <c r="Q55">
        <v>-6.2559651295582996E-2</v>
      </c>
    </row>
    <row r="56" spans="1:17" x14ac:dyDescent="0.3">
      <c r="A56" t="s">
        <v>109</v>
      </c>
      <c r="B56" t="s">
        <v>110</v>
      </c>
      <c r="C56" t="s">
        <v>10295</v>
      </c>
      <c r="D56" t="s">
        <v>37</v>
      </c>
      <c r="E56">
        <v>255320.86570267001</v>
      </c>
      <c r="F56">
        <v>1620.95</v>
      </c>
      <c r="G56">
        <v>-18.073981401976798</v>
      </c>
      <c r="H56">
        <v>-2.6238054167093599</v>
      </c>
      <c r="I56">
        <v>-10.168311407004399</v>
      </c>
      <c r="J56">
        <v>1.1145506647739301</v>
      </c>
      <c r="K56">
        <v>1586.98898602849</v>
      </c>
      <c r="L56">
        <v>1588.89871601556</v>
      </c>
      <c r="M56">
        <v>62.044938188508397</v>
      </c>
      <c r="N56">
        <v>0.91460673234985401</v>
      </c>
      <c r="O56">
        <v>7.4061507140874099</v>
      </c>
      <c r="P56">
        <v>14.2278284767978</v>
      </c>
      <c r="Q56">
        <v>-6.1907097228318997E-2</v>
      </c>
    </row>
    <row r="57" spans="1:17" x14ac:dyDescent="0.3">
      <c r="A57" t="s">
        <v>2043</v>
      </c>
      <c r="B57" t="s">
        <v>2044</v>
      </c>
      <c r="C57" t="s">
        <v>6499</v>
      </c>
      <c r="D57" t="s">
        <v>80</v>
      </c>
      <c r="E57">
        <v>3050.4527552240002</v>
      </c>
      <c r="F57">
        <v>233.97</v>
      </c>
      <c r="G57">
        <v>-27.800452711477799</v>
      </c>
      <c r="H57">
        <v>-2.91668083447215</v>
      </c>
      <c r="I57">
        <v>-16.890720712264201</v>
      </c>
      <c r="J57">
        <v>-1.60808146342387</v>
      </c>
      <c r="K57">
        <v>235.985641889833</v>
      </c>
      <c r="L57">
        <v>236.02017646965399</v>
      </c>
      <c r="M57">
        <v>52.736541600132902</v>
      </c>
      <c r="N57">
        <v>0.32267889427461999</v>
      </c>
      <c r="O57">
        <v>30.358592982006201</v>
      </c>
      <c r="P57">
        <v>20.603092783505101</v>
      </c>
      <c r="Q57">
        <v>-6.1421238079450997E-2</v>
      </c>
    </row>
    <row r="58" spans="1:17" x14ac:dyDescent="0.3">
      <c r="A58" t="s">
        <v>592</v>
      </c>
      <c r="B58" t="s">
        <v>593</v>
      </c>
      <c r="C58" t="s">
        <v>10304</v>
      </c>
      <c r="D58" t="s">
        <v>397</v>
      </c>
      <c r="E58">
        <v>32401.488297219999</v>
      </c>
      <c r="F58">
        <v>430.4</v>
      </c>
      <c r="G58">
        <v>-22.078021720681999</v>
      </c>
      <c r="H58">
        <v>16.2686427933067</v>
      </c>
      <c r="I58">
        <v>-21.2882629662822</v>
      </c>
      <c r="J58">
        <v>4.5446969462020297</v>
      </c>
      <c r="K58">
        <v>406.403135069303</v>
      </c>
      <c r="L58">
        <v>415.30904624177998</v>
      </c>
      <c r="M58">
        <v>80.060283570486305</v>
      </c>
      <c r="N58">
        <v>1.33819530281474</v>
      </c>
      <c r="O58">
        <v>13.3828996282527</v>
      </c>
      <c r="P58">
        <v>21.513269339356199</v>
      </c>
      <c r="Q58">
        <v>-6.0172697578417998E-2</v>
      </c>
    </row>
    <row r="59" spans="1:17" x14ac:dyDescent="0.3">
      <c r="A59" t="s">
        <v>1501</v>
      </c>
      <c r="B59" t="s">
        <v>1502</v>
      </c>
      <c r="C59" t="s">
        <v>10305</v>
      </c>
      <c r="D59" t="s">
        <v>450</v>
      </c>
      <c r="E59">
        <v>6650.8017072449902</v>
      </c>
      <c r="F59">
        <v>608.45000000000005</v>
      </c>
      <c r="G59">
        <v>-39.478473763972502</v>
      </c>
      <c r="H59">
        <v>-11.2051494578296</v>
      </c>
      <c r="I59">
        <v>-8.9910372811319998</v>
      </c>
      <c r="J59">
        <v>-0.78509522776960505</v>
      </c>
      <c r="K59">
        <v>638.36828743374895</v>
      </c>
      <c r="L59">
        <v>644.07395513101505</v>
      </c>
      <c r="M59">
        <v>42.145818690982303</v>
      </c>
      <c r="N59">
        <v>0.75136894433827695</v>
      </c>
      <c r="O59">
        <v>27.537184649519201</v>
      </c>
      <c r="P59">
        <v>16.706627025990201</v>
      </c>
      <c r="Q59">
        <v>-5.9291806350804999E-2</v>
      </c>
    </row>
    <row r="60" spans="1:17" x14ac:dyDescent="0.3">
      <c r="A60" t="s">
        <v>1142</v>
      </c>
      <c r="B60" t="s">
        <v>1143</v>
      </c>
      <c r="C60" t="s">
        <v>10299</v>
      </c>
      <c r="D60" t="s">
        <v>285</v>
      </c>
      <c r="E60">
        <v>10718.72395422</v>
      </c>
      <c r="F60">
        <v>2095.85</v>
      </c>
      <c r="G60">
        <v>27.726078050098401</v>
      </c>
      <c r="H60">
        <v>5.2962460870013501</v>
      </c>
      <c r="I60">
        <v>8.8436160234351302</v>
      </c>
      <c r="J60">
        <v>1.1729740845990799</v>
      </c>
      <c r="K60">
        <v>2022.3585510114599</v>
      </c>
      <c r="L60">
        <v>1815.82035778157</v>
      </c>
      <c r="M60">
        <v>55.949599261839502</v>
      </c>
      <c r="N60">
        <v>0.77812388309168701</v>
      </c>
      <c r="O60">
        <v>3.5236300307750898</v>
      </c>
      <c r="P60">
        <v>61.716820987654302</v>
      </c>
      <c r="Q60">
        <v>-5.914395625024E-2</v>
      </c>
    </row>
    <row r="61" spans="1:17" x14ac:dyDescent="0.3">
      <c r="A61" t="s">
        <v>99</v>
      </c>
      <c r="B61" t="s">
        <v>100</v>
      </c>
      <c r="C61" t="s">
        <v>10306</v>
      </c>
      <c r="D61" t="s">
        <v>101</v>
      </c>
      <c r="E61">
        <v>297494.03964167897</v>
      </c>
      <c r="F61">
        <v>3151.55</v>
      </c>
      <c r="G61">
        <v>-28.689861161319001</v>
      </c>
      <c r="H61">
        <v>4.6833311825920703</v>
      </c>
      <c r="I61">
        <v>-7.3221125025299898</v>
      </c>
      <c r="J61">
        <v>-0.19065461917388399</v>
      </c>
      <c r="K61">
        <v>2990.4311412459501</v>
      </c>
      <c r="L61">
        <v>2992.8272818578198</v>
      </c>
      <c r="M61">
        <v>66.522591195944202</v>
      </c>
      <c r="N61">
        <v>0.73193742742441104</v>
      </c>
      <c r="O61">
        <v>8.6116355444146393</v>
      </c>
      <c r="P61">
        <v>18.0311598816523</v>
      </c>
      <c r="Q61">
        <v>-5.8733048480380003E-2</v>
      </c>
    </row>
    <row r="62" spans="1:17" x14ac:dyDescent="0.3">
      <c r="A62" t="s">
        <v>1637</v>
      </c>
      <c r="B62" t="s">
        <v>1638</v>
      </c>
      <c r="C62" t="s">
        <v>10308</v>
      </c>
      <c r="D62" t="s">
        <v>297</v>
      </c>
      <c r="E62">
        <v>5332.7607405449999</v>
      </c>
      <c r="F62">
        <v>160.4</v>
      </c>
      <c r="G62">
        <v>-25.914629372802299</v>
      </c>
      <c r="H62">
        <v>-0.57021020898554498</v>
      </c>
      <c r="I62">
        <v>-33.373778091103297</v>
      </c>
      <c r="J62">
        <v>-0.88833596945959004</v>
      </c>
      <c r="K62">
        <v>163.25719879477501</v>
      </c>
      <c r="L62">
        <v>165.194567822425</v>
      </c>
      <c r="M62">
        <v>47.719056507314797</v>
      </c>
      <c r="N62">
        <v>0.67414220139765002</v>
      </c>
      <c r="O62">
        <v>36.907730673316699</v>
      </c>
      <c r="P62">
        <v>23.337178008458199</v>
      </c>
      <c r="Q62">
        <v>-5.7897862161294E-2</v>
      </c>
    </row>
    <row r="63" spans="1:17" x14ac:dyDescent="0.3">
      <c r="A63" t="s">
        <v>1586</v>
      </c>
      <c r="B63" t="s">
        <v>1587</v>
      </c>
      <c r="C63" t="s">
        <v>10305</v>
      </c>
      <c r="D63" t="s">
        <v>258</v>
      </c>
      <c r="E63">
        <v>5903.3330834400003</v>
      </c>
      <c r="F63">
        <v>1326.25</v>
      </c>
      <c r="G63">
        <v>-39.5361994326123</v>
      </c>
      <c r="H63">
        <v>-6.1428751796135304</v>
      </c>
      <c r="I63">
        <v>-14.2443854918863</v>
      </c>
      <c r="J63">
        <v>-0.58651043330195296</v>
      </c>
      <c r="K63">
        <v>1368.80156815484</v>
      </c>
      <c r="L63">
        <v>1419.4428524272901</v>
      </c>
      <c r="M63">
        <v>37.222430295484102</v>
      </c>
      <c r="N63">
        <v>0.96292473460786898</v>
      </c>
      <c r="O63">
        <v>43.106503298774697</v>
      </c>
      <c r="P63">
        <v>16.022220278190801</v>
      </c>
      <c r="Q63">
        <v>-5.6725327054402003E-2</v>
      </c>
    </row>
    <row r="64" spans="1:17" x14ac:dyDescent="0.3">
      <c r="A64" t="s">
        <v>976</v>
      </c>
      <c r="B64" t="s">
        <v>977</v>
      </c>
      <c r="C64" t="s">
        <v>10297</v>
      </c>
      <c r="D64" t="s">
        <v>118</v>
      </c>
      <c r="E64">
        <v>14671.34528136</v>
      </c>
      <c r="F64">
        <v>2291.25</v>
      </c>
      <c r="G64">
        <v>18.855444213748399</v>
      </c>
      <c r="H64">
        <v>4.0654979140204102</v>
      </c>
      <c r="I64">
        <v>31.300734295622298</v>
      </c>
      <c r="J64">
        <v>-1.46744965483384</v>
      </c>
      <c r="K64">
        <v>2132.5093067026201</v>
      </c>
      <c r="L64">
        <v>1817.8491092225499</v>
      </c>
      <c r="M64">
        <v>57.809050081089701</v>
      </c>
      <c r="N64">
        <v>0.62322648660911595</v>
      </c>
      <c r="O64">
        <v>8.4124386252045706</v>
      </c>
      <c r="P64">
        <v>59.098010623893302</v>
      </c>
      <c r="Q64">
        <v>-5.5864611622256997E-2</v>
      </c>
    </row>
    <row r="65" spans="1:17" x14ac:dyDescent="0.3">
      <c r="A65" t="s">
        <v>582</v>
      </c>
      <c r="B65" t="s">
        <v>583</v>
      </c>
      <c r="C65" t="s">
        <v>6499</v>
      </c>
      <c r="D65" t="s">
        <v>80</v>
      </c>
      <c r="E65">
        <v>33152.79437833</v>
      </c>
      <c r="F65">
        <v>1755.45</v>
      </c>
      <c r="G65">
        <v>-36.281984955084397</v>
      </c>
      <c r="H65">
        <v>-2.6525074509045101</v>
      </c>
      <c r="I65">
        <v>-28.195210603945998</v>
      </c>
      <c r="J65">
        <v>-0.72461981339482695</v>
      </c>
      <c r="K65">
        <v>1807.92290384591</v>
      </c>
      <c r="L65">
        <v>1930.5263644530301</v>
      </c>
      <c r="M65">
        <v>50.163801177934602</v>
      </c>
      <c r="N65">
        <v>0.94878282676917403</v>
      </c>
      <c r="O65">
        <v>38.4659204192657</v>
      </c>
      <c r="P65">
        <v>6.3007145452343503</v>
      </c>
      <c r="Q65">
        <v>-5.5837531681695002E-2</v>
      </c>
    </row>
    <row r="66" spans="1:17" x14ac:dyDescent="0.3">
      <c r="A66" t="s">
        <v>176</v>
      </c>
      <c r="B66" t="s">
        <v>177</v>
      </c>
      <c r="C66" t="s">
        <v>10295</v>
      </c>
      <c r="D66" t="s">
        <v>37</v>
      </c>
      <c r="E66">
        <v>152846.29886526</v>
      </c>
      <c r="F66">
        <v>724.55</v>
      </c>
      <c r="G66">
        <v>-11.8233949567803</v>
      </c>
      <c r="H66">
        <v>11.3190594793525</v>
      </c>
      <c r="I66">
        <v>13.1632810536703</v>
      </c>
      <c r="J66">
        <v>0.99133847392734697</v>
      </c>
      <c r="K66">
        <v>656.04730955161301</v>
      </c>
      <c r="L66">
        <v>620.47117167859506</v>
      </c>
      <c r="M66">
        <v>63.6035094185482</v>
      </c>
      <c r="N66">
        <v>0.80515935383078996</v>
      </c>
      <c r="O66">
        <v>0.42095093506315701</v>
      </c>
      <c r="P66">
        <v>41.6797027766914</v>
      </c>
      <c r="Q66">
        <v>-5.558895431106E-2</v>
      </c>
    </row>
    <row r="67" spans="1:17" x14ac:dyDescent="0.3">
      <c r="A67" t="s">
        <v>1144</v>
      </c>
      <c r="B67" t="s">
        <v>1145</v>
      </c>
      <c r="C67" t="s">
        <v>10304</v>
      </c>
      <c r="D67" t="s">
        <v>1146</v>
      </c>
      <c r="E67">
        <v>10652.745470649999</v>
      </c>
      <c r="F67">
        <v>726.1</v>
      </c>
      <c r="G67">
        <v>53.801421087369</v>
      </c>
      <c r="H67">
        <v>17.864352695868401</v>
      </c>
      <c r="I67">
        <v>23.421525465855701</v>
      </c>
      <c r="J67">
        <v>0.43126924244718401</v>
      </c>
      <c r="K67">
        <v>658.76184371997601</v>
      </c>
      <c r="L67">
        <v>576.16460818001804</v>
      </c>
      <c r="M67">
        <v>65.237784287804004</v>
      </c>
      <c r="N67">
        <v>0.70004214566866096</v>
      </c>
      <c r="O67">
        <v>3.6496350364963499</v>
      </c>
      <c r="P67">
        <v>82.574805129494493</v>
      </c>
      <c r="Q67">
        <v>-5.5089979449069001E-2</v>
      </c>
    </row>
    <row r="68" spans="1:17" x14ac:dyDescent="0.3">
      <c r="A68" t="s">
        <v>958</v>
      </c>
      <c r="B68" t="s">
        <v>959</v>
      </c>
      <c r="C68" t="s">
        <v>10295</v>
      </c>
      <c r="D68" t="s">
        <v>545</v>
      </c>
      <c r="E68">
        <v>15340.955660744999</v>
      </c>
      <c r="F68">
        <v>314.10000000000002</v>
      </c>
      <c r="G68">
        <v>-9.90662467407134</v>
      </c>
      <c r="H68">
        <v>-4.3717307789782502</v>
      </c>
      <c r="I68">
        <v>-22.644785394179902</v>
      </c>
      <c r="J68">
        <v>-2.6922283325862</v>
      </c>
      <c r="K68">
        <v>318.10278236421902</v>
      </c>
      <c r="L68">
        <v>317.75774118234699</v>
      </c>
      <c r="M68">
        <v>44.949095003724899</v>
      </c>
      <c r="N68">
        <v>0.30248460956115703</v>
      </c>
      <c r="O68">
        <v>24.801018783826699</v>
      </c>
      <c r="P68">
        <v>22.217898832684799</v>
      </c>
      <c r="Q68">
        <v>-5.3199955604081001E-2</v>
      </c>
    </row>
    <row r="69" spans="1:17" x14ac:dyDescent="0.3">
      <c r="A69" t="s">
        <v>1994</v>
      </c>
      <c r="B69" t="s">
        <v>1995</v>
      </c>
      <c r="C69" t="s">
        <v>10297</v>
      </c>
      <c r="D69" t="s">
        <v>368</v>
      </c>
      <c r="E69">
        <v>3278.3343972399998</v>
      </c>
      <c r="F69">
        <v>2318.65</v>
      </c>
      <c r="G69">
        <v>-1.86389645910947</v>
      </c>
      <c r="H69">
        <v>29.0284147895789</v>
      </c>
      <c r="I69">
        <v>14.1047198550155</v>
      </c>
      <c r="J69">
        <v>-0.551160435420743</v>
      </c>
      <c r="K69">
        <v>2021.9543450497099</v>
      </c>
      <c r="L69">
        <v>1904.1102888481701</v>
      </c>
      <c r="M69">
        <v>67.009539754320599</v>
      </c>
      <c r="N69">
        <v>3.6248976408933302</v>
      </c>
      <c r="O69">
        <v>8.6839324606991095</v>
      </c>
      <c r="P69">
        <v>51.446766819072501</v>
      </c>
      <c r="Q69">
        <v>-5.3058163874312003E-2</v>
      </c>
    </row>
    <row r="70" spans="1:17" x14ac:dyDescent="0.3">
      <c r="A70" t="s">
        <v>1566</v>
      </c>
      <c r="B70" t="s">
        <v>1567</v>
      </c>
      <c r="C70" t="s">
        <v>10303</v>
      </c>
      <c r="D70" t="s">
        <v>475</v>
      </c>
      <c r="E70">
        <v>6212.6534295199999</v>
      </c>
      <c r="F70">
        <v>1155.4000000000001</v>
      </c>
      <c r="G70">
        <v>-36.181369191123999</v>
      </c>
      <c r="H70">
        <v>8.1373988619225308</v>
      </c>
      <c r="I70">
        <v>-13.321752380472001</v>
      </c>
      <c r="J70">
        <v>-0.363457080964186</v>
      </c>
      <c r="K70">
        <v>1094.0629227231</v>
      </c>
      <c r="L70">
        <v>1115.3950862798999</v>
      </c>
      <c r="M70">
        <v>68.068692619432497</v>
      </c>
      <c r="N70">
        <v>0.27515479956762301</v>
      </c>
      <c r="O70">
        <v>21.5769430500259</v>
      </c>
      <c r="P70">
        <v>23.797278474231199</v>
      </c>
      <c r="Q70">
        <v>-5.1901854240252003E-2</v>
      </c>
    </row>
    <row r="71" spans="1:17" x14ac:dyDescent="0.3">
      <c r="A71" t="s">
        <v>2020</v>
      </c>
      <c r="B71" t="s">
        <v>2021</v>
      </c>
      <c r="C71" t="s">
        <v>10295</v>
      </c>
      <c r="D71" t="s">
        <v>521</v>
      </c>
      <c r="E71">
        <v>3166.6213701060001</v>
      </c>
      <c r="F71">
        <v>56.92</v>
      </c>
      <c r="G71">
        <v>12.8196309639122</v>
      </c>
      <c r="H71">
        <v>1.9130532209092299</v>
      </c>
      <c r="I71">
        <v>26.518482327563799</v>
      </c>
      <c r="J71">
        <v>5.7877433222540198</v>
      </c>
      <c r="K71">
        <v>52.4926917078405</v>
      </c>
      <c r="L71">
        <v>46.8530548995275</v>
      </c>
      <c r="M71">
        <v>62.834958914378198</v>
      </c>
      <c r="N71">
        <v>0.56713986943000205</v>
      </c>
      <c r="O71">
        <v>9.3815881939564196</v>
      </c>
      <c r="P71">
        <v>71.187969924811995</v>
      </c>
      <c r="Q71">
        <v>-5.1775054246568003E-2</v>
      </c>
    </row>
    <row r="72" spans="1:17" x14ac:dyDescent="0.3">
      <c r="A72" t="s">
        <v>1155</v>
      </c>
      <c r="B72" t="s">
        <v>1156</v>
      </c>
      <c r="C72" t="s">
        <v>10305</v>
      </c>
      <c r="D72" t="s">
        <v>221</v>
      </c>
      <c r="E72">
        <v>10525.86012675</v>
      </c>
      <c r="F72">
        <v>538.4</v>
      </c>
      <c r="G72">
        <v>-6.9925552552702896</v>
      </c>
      <c r="H72">
        <v>1.0701438982621101</v>
      </c>
      <c r="I72">
        <v>-13.6123441686021</v>
      </c>
      <c r="J72">
        <v>-0.41353886005847501</v>
      </c>
      <c r="K72">
        <v>546.280010851366</v>
      </c>
      <c r="L72">
        <v>547.85922761437303</v>
      </c>
      <c r="M72">
        <v>59.946661439461003</v>
      </c>
      <c r="N72">
        <v>1.0467247387069001</v>
      </c>
      <c r="O72">
        <v>31.760772659732499</v>
      </c>
      <c r="P72">
        <v>23.9981575310916</v>
      </c>
      <c r="Q72">
        <v>-5.1456472853477001E-2</v>
      </c>
    </row>
    <row r="73" spans="1:17" x14ac:dyDescent="0.3">
      <c r="A73" t="s">
        <v>1790</v>
      </c>
      <c r="B73" t="s">
        <v>1791</v>
      </c>
      <c r="C73" t="s">
        <v>10303</v>
      </c>
      <c r="D73" t="s">
        <v>127</v>
      </c>
      <c r="E73">
        <v>4230.9926032499998</v>
      </c>
      <c r="F73">
        <v>922.6</v>
      </c>
      <c r="G73">
        <v>61.994701983934903</v>
      </c>
      <c r="H73">
        <v>8.52293399731394</v>
      </c>
      <c r="I73">
        <v>20.9358922555625</v>
      </c>
      <c r="J73">
        <v>4.4712009064966001</v>
      </c>
      <c r="K73">
        <v>852.942226272732</v>
      </c>
      <c r="L73">
        <v>766.769491396528</v>
      </c>
      <c r="M73">
        <v>57.6998652519354</v>
      </c>
      <c r="N73">
        <v>0.69162502733536102</v>
      </c>
      <c r="O73">
        <v>5.5278560589637902</v>
      </c>
      <c r="P73">
        <v>90.580458582937396</v>
      </c>
      <c r="Q73">
        <v>-5.1110160427475002E-2</v>
      </c>
    </row>
    <row r="74" spans="1:17" x14ac:dyDescent="0.3">
      <c r="A74" t="s">
        <v>1647</v>
      </c>
      <c r="B74" t="s">
        <v>1648</v>
      </c>
      <c r="C74" t="s">
        <v>10304</v>
      </c>
      <c r="D74" t="s">
        <v>1146</v>
      </c>
      <c r="E74">
        <v>5270.5752970000003</v>
      </c>
      <c r="F74">
        <v>3118.4</v>
      </c>
      <c r="G74">
        <v>13.1987610561875</v>
      </c>
      <c r="H74">
        <v>7.3129945274305097</v>
      </c>
      <c r="I74">
        <v>-14.2463509897264</v>
      </c>
      <c r="J74">
        <v>-2.4117909496232199</v>
      </c>
      <c r="K74">
        <v>3085.99584382075</v>
      </c>
      <c r="L74">
        <v>2962.8635265161602</v>
      </c>
      <c r="M74">
        <v>52.956711927736201</v>
      </c>
      <c r="N74">
        <v>0.50592597902942704</v>
      </c>
      <c r="O74">
        <v>18.650590046177498</v>
      </c>
      <c r="P74">
        <v>41.7454545454545</v>
      </c>
      <c r="Q74">
        <v>-5.0599289796868001E-2</v>
      </c>
    </row>
    <row r="75" spans="1:17" x14ac:dyDescent="0.3">
      <c r="A75" t="s">
        <v>676</v>
      </c>
      <c r="B75" t="s">
        <v>677</v>
      </c>
      <c r="C75" t="s">
        <v>10306</v>
      </c>
      <c r="D75" t="s">
        <v>335</v>
      </c>
      <c r="E75">
        <v>26155.896472799999</v>
      </c>
      <c r="F75">
        <v>2065.5</v>
      </c>
      <c r="G75">
        <v>1.73427129106691</v>
      </c>
      <c r="H75">
        <v>2.4172587445189899</v>
      </c>
      <c r="I75">
        <v>51.774056742221198</v>
      </c>
      <c r="J75">
        <v>-1.45403890749524</v>
      </c>
      <c r="K75">
        <v>1955.48861893668</v>
      </c>
      <c r="L75">
        <v>1655.54676192851</v>
      </c>
      <c r="M75">
        <v>45.607242013243699</v>
      </c>
      <c r="N75">
        <v>0.37114986759243801</v>
      </c>
      <c r="O75">
        <v>6.5117404986686003</v>
      </c>
      <c r="P75">
        <v>74.142146530646599</v>
      </c>
      <c r="Q75">
        <v>-4.8441677821618997E-2</v>
      </c>
    </row>
    <row r="76" spans="1:17" x14ac:dyDescent="0.3">
      <c r="A76" t="s">
        <v>846</v>
      </c>
      <c r="B76" t="s">
        <v>847</v>
      </c>
      <c r="C76" t="s">
        <v>10293</v>
      </c>
      <c r="D76" t="s">
        <v>173</v>
      </c>
      <c r="E76">
        <v>18446.890938320001</v>
      </c>
      <c r="F76">
        <v>332</v>
      </c>
      <c r="G76">
        <v>-6.9523893891678901</v>
      </c>
      <c r="H76">
        <v>3.9001973201577802</v>
      </c>
      <c r="I76">
        <v>-23.481354526992</v>
      </c>
      <c r="J76">
        <v>-0.48660989289149897</v>
      </c>
      <c r="K76">
        <v>321.18219100456901</v>
      </c>
      <c r="L76">
        <v>315.578825657023</v>
      </c>
      <c r="M76">
        <v>50.971019356363001</v>
      </c>
      <c r="N76">
        <v>0.54286770127613904</v>
      </c>
      <c r="O76">
        <v>22.515060240963798</v>
      </c>
      <c r="P76">
        <v>30.451866404715101</v>
      </c>
      <c r="Q76">
        <v>-4.6578429093957999E-2</v>
      </c>
    </row>
    <row r="77" spans="1:17" x14ac:dyDescent="0.3">
      <c r="A77" t="s">
        <v>562</v>
      </c>
      <c r="B77" t="s">
        <v>563</v>
      </c>
      <c r="C77" t="s">
        <v>10295</v>
      </c>
      <c r="D77" t="s">
        <v>37</v>
      </c>
      <c r="E77">
        <v>35146.488278639998</v>
      </c>
      <c r="F77">
        <v>1047.25</v>
      </c>
      <c r="G77">
        <v>-7.8117451690001403</v>
      </c>
      <c r="H77">
        <v>-0.173762307069105</v>
      </c>
      <c r="I77">
        <v>-2.4324940754957698</v>
      </c>
      <c r="J77">
        <v>-3.5574214170756302</v>
      </c>
      <c r="K77">
        <v>1034.7235847606901</v>
      </c>
      <c r="L77">
        <v>973.44812333214702</v>
      </c>
      <c r="M77">
        <v>37.956991129257901</v>
      </c>
      <c r="N77">
        <v>1.20863821029386</v>
      </c>
      <c r="O77">
        <v>8.1403676295058496</v>
      </c>
      <c r="P77">
        <v>22.5929177641205</v>
      </c>
      <c r="Q77">
        <v>-4.6298149673737E-2</v>
      </c>
    </row>
    <row r="78" spans="1:17" x14ac:dyDescent="0.3">
      <c r="A78" t="s">
        <v>480</v>
      </c>
      <c r="B78" t="s">
        <v>481</v>
      </c>
      <c r="C78" t="s">
        <v>6499</v>
      </c>
      <c r="D78" t="s">
        <v>80</v>
      </c>
      <c r="E78">
        <v>43674.622692224999</v>
      </c>
      <c r="F78">
        <v>2325.15</v>
      </c>
      <c r="G78">
        <v>-9.8123742674827703</v>
      </c>
      <c r="H78">
        <v>-12.7050474032037</v>
      </c>
      <c r="I78">
        <v>-25.120385665128399</v>
      </c>
      <c r="J78">
        <v>-1.5914753825122401</v>
      </c>
      <c r="K78">
        <v>2498.1290795750601</v>
      </c>
      <c r="L78">
        <v>2414.9627611183901</v>
      </c>
      <c r="M78">
        <v>34.567030615106702</v>
      </c>
      <c r="N78">
        <v>0.55046973641273</v>
      </c>
      <c r="O78">
        <v>22.314689374878999</v>
      </c>
      <c r="P78">
        <v>28.960066555740401</v>
      </c>
      <c r="Q78">
        <v>-4.6069217813593001E-2</v>
      </c>
    </row>
    <row r="79" spans="1:17" x14ac:dyDescent="0.3">
      <c r="A79" t="s">
        <v>1895</v>
      </c>
      <c r="B79" t="s">
        <v>1896</v>
      </c>
      <c r="C79" t="s">
        <v>10311</v>
      </c>
      <c r="D79" t="s">
        <v>1897</v>
      </c>
      <c r="E79">
        <v>3726.0699724999999</v>
      </c>
      <c r="F79">
        <v>21.46</v>
      </c>
      <c r="G79">
        <v>0.39582407244364798</v>
      </c>
      <c r="H79">
        <v>-8.65094296037514</v>
      </c>
      <c r="I79">
        <v>-23.265142811592099</v>
      </c>
      <c r="J79">
        <v>-4.5965295543693596</v>
      </c>
      <c r="K79">
        <v>22.184450271193601</v>
      </c>
      <c r="L79">
        <v>21.352087774775399</v>
      </c>
      <c r="M79">
        <v>35.438734973181099</v>
      </c>
      <c r="N79">
        <v>0.71215781159945402</v>
      </c>
      <c r="O79">
        <v>30.242311276793998</v>
      </c>
      <c r="P79">
        <v>31.656441717791399</v>
      </c>
      <c r="Q79">
        <v>-4.5774090923365998E-2</v>
      </c>
    </row>
    <row r="80" spans="1:17" x14ac:dyDescent="0.3">
      <c r="A80" t="s">
        <v>656</v>
      </c>
      <c r="B80" t="s">
        <v>657</v>
      </c>
      <c r="C80" t="s">
        <v>10299</v>
      </c>
      <c r="D80" t="s">
        <v>285</v>
      </c>
      <c r="E80">
        <v>27809.638381249999</v>
      </c>
      <c r="F80">
        <v>3290.1</v>
      </c>
      <c r="G80">
        <v>17.147736117861498</v>
      </c>
      <c r="H80">
        <v>9.78861523744499</v>
      </c>
      <c r="I80">
        <v>23.148381953854798</v>
      </c>
      <c r="J80">
        <v>-0.351387230629018</v>
      </c>
      <c r="K80">
        <v>3001.7944797774899</v>
      </c>
      <c r="L80">
        <v>2639.6281816267301</v>
      </c>
      <c r="M80">
        <v>75.342356957711203</v>
      </c>
      <c r="N80">
        <v>1.1550871480368301</v>
      </c>
      <c r="O80">
        <v>2.88441080818211</v>
      </c>
      <c r="P80">
        <v>69.269949066213897</v>
      </c>
      <c r="Q80">
        <v>-4.5534728708605997E-2</v>
      </c>
    </row>
    <row r="81" spans="1:17" x14ac:dyDescent="0.3">
      <c r="A81" t="s">
        <v>206</v>
      </c>
      <c r="B81" t="s">
        <v>207</v>
      </c>
      <c r="C81" t="s">
        <v>10299</v>
      </c>
      <c r="D81" t="s">
        <v>208</v>
      </c>
      <c r="E81">
        <v>125384.7923627</v>
      </c>
      <c r="F81">
        <v>4900.8</v>
      </c>
      <c r="G81">
        <v>5.9862635264932198</v>
      </c>
      <c r="H81">
        <v>5.3670189111726501</v>
      </c>
      <c r="I81">
        <v>21.990822650703901</v>
      </c>
      <c r="J81">
        <v>-4.5897703802370904</v>
      </c>
      <c r="K81">
        <v>4619.2731770318096</v>
      </c>
      <c r="L81">
        <v>4114.3058456962999</v>
      </c>
      <c r="M81">
        <v>45.520930951370197</v>
      </c>
      <c r="N81">
        <v>0.82313427982370002</v>
      </c>
      <c r="O81">
        <v>2.5312193927522002</v>
      </c>
      <c r="P81">
        <v>48.7209055321214</v>
      </c>
      <c r="Q81">
        <v>-4.5418548568197999E-2</v>
      </c>
    </row>
    <row r="82" spans="1:17" x14ac:dyDescent="0.3">
      <c r="A82" t="s">
        <v>1690</v>
      </c>
      <c r="B82" t="s">
        <v>1691</v>
      </c>
      <c r="C82" t="s">
        <v>10299</v>
      </c>
      <c r="D82" t="s">
        <v>51</v>
      </c>
      <c r="E82">
        <v>4850.4906000000001</v>
      </c>
      <c r="F82">
        <v>534</v>
      </c>
      <c r="G82">
        <v>-32.093206419794299</v>
      </c>
      <c r="H82">
        <v>2.5871612559021302</v>
      </c>
      <c r="I82">
        <v>-12.2076835187792</v>
      </c>
      <c r="J82">
        <v>2.1086467926564199</v>
      </c>
      <c r="K82">
        <v>513.96256381356898</v>
      </c>
      <c r="L82">
        <v>503.706422753894</v>
      </c>
      <c r="M82">
        <v>65.026129308678406</v>
      </c>
      <c r="N82">
        <v>0.787008052127527</v>
      </c>
      <c r="O82">
        <v>17.0411985018726</v>
      </c>
      <c r="P82">
        <v>23.883540192552999</v>
      </c>
      <c r="Q82">
        <v>-4.5356228553606999E-2</v>
      </c>
    </row>
    <row r="83" spans="1:17" x14ac:dyDescent="0.3">
      <c r="A83" t="s">
        <v>1958</v>
      </c>
      <c r="B83" t="s">
        <v>1959</v>
      </c>
      <c r="C83" t="s">
        <v>10303</v>
      </c>
      <c r="D83" t="s">
        <v>1450</v>
      </c>
      <c r="E83">
        <v>3418.6335953990001</v>
      </c>
      <c r="F83">
        <v>130.31</v>
      </c>
      <c r="G83">
        <v>-55.589618215149599</v>
      </c>
      <c r="H83">
        <v>-5.7064945884940101</v>
      </c>
      <c r="I83">
        <v>-20.800954504444899</v>
      </c>
      <c r="J83">
        <v>-1.3496237407988001</v>
      </c>
      <c r="K83">
        <v>130.638007276514</v>
      </c>
      <c r="L83">
        <v>138.73304728833401</v>
      </c>
      <c r="M83">
        <v>45.025933383470999</v>
      </c>
      <c r="N83">
        <v>0.40341217320167699</v>
      </c>
      <c r="O83">
        <v>46.420075205279701</v>
      </c>
      <c r="P83">
        <v>24.758257539492501</v>
      </c>
      <c r="Q83">
        <v>-4.5073965421099003E-2</v>
      </c>
    </row>
    <row r="84" spans="1:17" x14ac:dyDescent="0.3">
      <c r="A84" t="s">
        <v>635</v>
      </c>
      <c r="B84" t="s">
        <v>636</v>
      </c>
      <c r="C84" t="s">
        <v>10306</v>
      </c>
      <c r="D84" t="s">
        <v>335</v>
      </c>
      <c r="E84">
        <v>29184.449458755</v>
      </c>
      <c r="F84">
        <v>468</v>
      </c>
      <c r="G84">
        <v>32.632768526121701</v>
      </c>
      <c r="H84">
        <v>6.5262733085503202</v>
      </c>
      <c r="I84">
        <v>48.901752787894999</v>
      </c>
      <c r="J84">
        <v>0.87288140542802195</v>
      </c>
      <c r="K84">
        <v>423.09447117483802</v>
      </c>
      <c r="L84">
        <v>360.14384540745402</v>
      </c>
      <c r="M84">
        <v>65.697844300549605</v>
      </c>
      <c r="N84">
        <v>0.79421775671501005</v>
      </c>
      <c r="O84">
        <v>0.57692307692307399</v>
      </c>
      <c r="P84">
        <v>79.138755980861205</v>
      </c>
      <c r="Q84">
        <v>-4.4936417938603E-2</v>
      </c>
    </row>
    <row r="85" spans="1:17" x14ac:dyDescent="0.3">
      <c r="A85" t="s">
        <v>2293</v>
      </c>
      <c r="B85" t="s">
        <v>2294</v>
      </c>
      <c r="C85" t="s">
        <v>10299</v>
      </c>
      <c r="D85" t="s">
        <v>285</v>
      </c>
      <c r="E85">
        <v>2347.1428724699999</v>
      </c>
      <c r="F85">
        <v>721.65</v>
      </c>
      <c r="G85">
        <v>-0.77309953889540095</v>
      </c>
      <c r="H85">
        <v>12.6435061542306</v>
      </c>
      <c r="I85">
        <v>-6.3104921930861897</v>
      </c>
      <c r="J85">
        <v>7.0519491843769302</v>
      </c>
      <c r="K85">
        <v>660.30417464436005</v>
      </c>
      <c r="L85">
        <v>634.50435015892901</v>
      </c>
      <c r="M85">
        <v>70.742737610982402</v>
      </c>
      <c r="N85">
        <v>1.23590345409919</v>
      </c>
      <c r="O85">
        <v>6.4089239936257103</v>
      </c>
      <c r="P85">
        <v>36.663194773222202</v>
      </c>
      <c r="Q85">
        <v>-4.425912561729E-2</v>
      </c>
    </row>
    <row r="86" spans="1:17" x14ac:dyDescent="0.3">
      <c r="A86" t="s">
        <v>30</v>
      </c>
      <c r="B86" t="s">
        <v>31</v>
      </c>
      <c r="C86" t="s">
        <v>10294</v>
      </c>
      <c r="D86" t="s">
        <v>21</v>
      </c>
      <c r="E86">
        <v>775440.60933679994</v>
      </c>
      <c r="F86">
        <v>1872.7</v>
      </c>
      <c r="G86">
        <v>5.5267412809082099</v>
      </c>
      <c r="H86">
        <v>2.8452686633439499</v>
      </c>
      <c r="I86">
        <v>0.80570100295797198</v>
      </c>
      <c r="J86">
        <v>1.24338034130419</v>
      </c>
      <c r="K86">
        <v>1721.5964548416</v>
      </c>
      <c r="L86">
        <v>1581.27074741566</v>
      </c>
      <c r="M86">
        <v>69.652703214450995</v>
      </c>
      <c r="N86">
        <v>0.556071534926044</v>
      </c>
      <c r="O86">
        <v>1.61798472793293</v>
      </c>
      <c r="P86">
        <v>38.549180631080503</v>
      </c>
      <c r="Q86">
        <v>-4.3510772385066003E-2</v>
      </c>
    </row>
    <row r="87" spans="1:17" x14ac:dyDescent="0.3">
      <c r="A87" t="s">
        <v>2214</v>
      </c>
      <c r="B87" t="s">
        <v>2215</v>
      </c>
      <c r="C87" t="s">
        <v>10299</v>
      </c>
      <c r="D87" t="s">
        <v>297</v>
      </c>
      <c r="E87">
        <v>2545.1770392099902</v>
      </c>
      <c r="F87">
        <v>437.1</v>
      </c>
      <c r="G87">
        <v>-8.8818170855510399</v>
      </c>
      <c r="H87">
        <v>8.2310447545039906</v>
      </c>
      <c r="I87">
        <v>-7.6788290530903698</v>
      </c>
      <c r="J87">
        <v>8.7147036314702806</v>
      </c>
      <c r="K87">
        <v>408.437445943086</v>
      </c>
      <c r="L87">
        <v>407.36922107050799</v>
      </c>
      <c r="M87">
        <v>68.638629446400103</v>
      </c>
      <c r="N87">
        <v>1.59412158046723</v>
      </c>
      <c r="O87">
        <v>22.603523221230802</v>
      </c>
      <c r="P87">
        <v>32.114251171225597</v>
      </c>
      <c r="Q87">
        <v>-4.3193665379007998E-2</v>
      </c>
    </row>
    <row r="88" spans="1:17" x14ac:dyDescent="0.3">
      <c r="A88" t="s">
        <v>2275</v>
      </c>
      <c r="B88" t="s">
        <v>2276</v>
      </c>
      <c r="C88" t="s">
        <v>10308</v>
      </c>
      <c r="D88" t="s">
        <v>394</v>
      </c>
      <c r="E88">
        <v>2406.1111726439999</v>
      </c>
      <c r="F88">
        <v>212.91</v>
      </c>
      <c r="G88">
        <v>-29.608371539358998</v>
      </c>
      <c r="H88">
        <v>-1.1665902091999201</v>
      </c>
      <c r="I88">
        <v>-59.308545487150397</v>
      </c>
      <c r="J88">
        <v>-3.1041911665002502</v>
      </c>
      <c r="K88">
        <v>219.65689671594501</v>
      </c>
      <c r="L88">
        <v>255.21606745603799</v>
      </c>
      <c r="M88">
        <v>41.753697383254497</v>
      </c>
      <c r="N88">
        <v>0.49466140821937998</v>
      </c>
      <c r="O88">
        <v>102.785214409844</v>
      </c>
      <c r="P88">
        <v>11.1801566579634</v>
      </c>
      <c r="Q88">
        <v>-4.2840623786013998E-2</v>
      </c>
    </row>
    <row r="89" spans="1:17" x14ac:dyDescent="0.3">
      <c r="A89" t="s">
        <v>469</v>
      </c>
      <c r="B89" t="s">
        <v>470</v>
      </c>
      <c r="C89" t="s">
        <v>10295</v>
      </c>
      <c r="D89" t="s">
        <v>54</v>
      </c>
      <c r="E89">
        <v>46168.232510474998</v>
      </c>
      <c r="F89">
        <v>625.20000000000005</v>
      </c>
      <c r="G89">
        <v>-39.524383031979198</v>
      </c>
      <c r="H89">
        <v>-2.3646137463255701</v>
      </c>
      <c r="I89">
        <v>-6.0113725501739204</v>
      </c>
      <c r="J89">
        <v>-1.1658626541678201</v>
      </c>
      <c r="K89">
        <v>637.09767360686101</v>
      </c>
      <c r="L89">
        <v>652.51674640623401</v>
      </c>
      <c r="M89">
        <v>46.864646644147903</v>
      </c>
      <c r="N89">
        <v>0.62281589217913802</v>
      </c>
      <c r="O89">
        <v>30.102367242482298</v>
      </c>
      <c r="P89">
        <v>12.9131298537114</v>
      </c>
      <c r="Q89">
        <v>-4.2273047410208001E-2</v>
      </c>
    </row>
    <row r="90" spans="1:17" x14ac:dyDescent="0.3">
      <c r="A90" t="s">
        <v>1543</v>
      </c>
      <c r="B90" t="s">
        <v>1544</v>
      </c>
      <c r="C90" t="s">
        <v>10306</v>
      </c>
      <c r="D90" t="s">
        <v>475</v>
      </c>
      <c r="E90">
        <v>6470.44107755</v>
      </c>
      <c r="F90">
        <v>461.75</v>
      </c>
      <c r="G90">
        <v>-60.638005761388698</v>
      </c>
      <c r="H90">
        <v>-2.67937581864504</v>
      </c>
      <c r="I90">
        <v>-27.3052631374313</v>
      </c>
      <c r="J90">
        <v>0.49286939941350499</v>
      </c>
      <c r="K90">
        <v>468.98601074943298</v>
      </c>
      <c r="L90">
        <v>525.19778753057597</v>
      </c>
      <c r="M90">
        <v>56.943061841256402</v>
      </c>
      <c r="N90">
        <v>0.83286463721303705</v>
      </c>
      <c r="O90">
        <v>56.545749864645302</v>
      </c>
      <c r="P90">
        <v>7.7596266044340698</v>
      </c>
      <c r="Q90">
        <v>-4.2269732972265002E-2</v>
      </c>
    </row>
    <row r="91" spans="1:17" x14ac:dyDescent="0.3">
      <c r="A91" t="s">
        <v>1187</v>
      </c>
      <c r="B91" t="s">
        <v>1188</v>
      </c>
      <c r="C91" t="s">
        <v>10308</v>
      </c>
      <c r="D91" t="s">
        <v>559</v>
      </c>
      <c r="E91">
        <v>10038.872551319901</v>
      </c>
      <c r="F91">
        <v>639.79999999999995</v>
      </c>
      <c r="G91">
        <v>16.051701986245401</v>
      </c>
      <c r="H91">
        <v>14.614817629930799</v>
      </c>
      <c r="I91">
        <v>19.565953187720201</v>
      </c>
      <c r="J91">
        <v>-7.2536815365848204</v>
      </c>
      <c r="K91">
        <v>593.61482572815601</v>
      </c>
      <c r="L91">
        <v>523.06243028426297</v>
      </c>
      <c r="M91">
        <v>46.944360016819097</v>
      </c>
      <c r="N91">
        <v>1.7298008564754701</v>
      </c>
      <c r="O91">
        <v>13.4729603000937</v>
      </c>
      <c r="P91">
        <v>57.528006894004598</v>
      </c>
      <c r="Q91">
        <v>-4.0371202665505999E-2</v>
      </c>
    </row>
    <row r="92" spans="1:17" x14ac:dyDescent="0.3">
      <c r="A92" t="s">
        <v>1814</v>
      </c>
      <c r="B92" t="s">
        <v>1815</v>
      </c>
      <c r="C92" t="s">
        <v>10299</v>
      </c>
      <c r="D92" t="s">
        <v>51</v>
      </c>
      <c r="E92">
        <v>4075.1711794749999</v>
      </c>
      <c r="F92">
        <v>165.98</v>
      </c>
      <c r="G92">
        <v>59.507103546477801</v>
      </c>
      <c r="H92">
        <v>17.538988389739199</v>
      </c>
      <c r="I92">
        <v>0.79313226316027496</v>
      </c>
      <c r="J92">
        <v>15.543154081914</v>
      </c>
      <c r="K92">
        <v>136.37069171121399</v>
      </c>
      <c r="L92">
        <v>123.04757838676301</v>
      </c>
      <c r="M92">
        <v>77.828726385813397</v>
      </c>
      <c r="N92">
        <v>2.1945680091840698</v>
      </c>
      <c r="O92">
        <v>5.4343896855042901</v>
      </c>
      <c r="P92">
        <v>92.106481481481396</v>
      </c>
      <c r="Q92">
        <v>-3.9004274948374003E-2</v>
      </c>
    </row>
    <row r="93" spans="1:17" x14ac:dyDescent="0.3">
      <c r="A93" t="s">
        <v>1029</v>
      </c>
      <c r="B93" t="s">
        <v>1030</v>
      </c>
      <c r="C93" t="s">
        <v>10306</v>
      </c>
      <c r="D93" t="s">
        <v>335</v>
      </c>
      <c r="E93">
        <v>13123.975413599999</v>
      </c>
      <c r="F93">
        <v>982.85</v>
      </c>
      <c r="G93">
        <v>-0.96964545892966203</v>
      </c>
      <c r="H93">
        <v>6.1831171063215002</v>
      </c>
      <c r="I93">
        <v>18.387352332753199</v>
      </c>
      <c r="J93">
        <v>-6.4777189787215299</v>
      </c>
      <c r="K93">
        <v>891.75334294540301</v>
      </c>
      <c r="L93">
        <v>798.55296307468404</v>
      </c>
      <c r="M93">
        <v>40.446418587801503</v>
      </c>
      <c r="N93">
        <v>1.0819661698046199</v>
      </c>
      <c r="O93">
        <v>4.2885486086381404</v>
      </c>
      <c r="P93">
        <v>51.873599629143101</v>
      </c>
      <c r="Q93">
        <v>-3.677328722684E-2</v>
      </c>
    </row>
    <row r="94" spans="1:17" x14ac:dyDescent="0.3">
      <c r="A94" t="s">
        <v>498</v>
      </c>
      <c r="B94" t="s">
        <v>499</v>
      </c>
      <c r="C94" t="s">
        <v>10299</v>
      </c>
      <c r="D94" t="s">
        <v>500</v>
      </c>
      <c r="E94">
        <v>41514.769620250001</v>
      </c>
      <c r="F94">
        <v>355</v>
      </c>
      <c r="G94">
        <v>9.1043262714121909</v>
      </c>
      <c r="H94">
        <v>3.4987348647994301</v>
      </c>
      <c r="I94">
        <v>17.251257830501299</v>
      </c>
      <c r="J94">
        <v>0.28324393214979299</v>
      </c>
      <c r="K94">
        <v>340.83597213257099</v>
      </c>
      <c r="L94">
        <v>303.32908656492401</v>
      </c>
      <c r="M94">
        <v>54.747161472831003</v>
      </c>
      <c r="N94">
        <v>0.68829259064568404</v>
      </c>
      <c r="O94">
        <v>6.1408450704225404</v>
      </c>
      <c r="P94">
        <v>63.218390804597703</v>
      </c>
      <c r="Q94">
        <v>-3.4157230087698998E-2</v>
      </c>
    </row>
    <row r="95" spans="1:17" x14ac:dyDescent="0.3">
      <c r="A95" t="s">
        <v>533</v>
      </c>
      <c r="B95" t="s">
        <v>534</v>
      </c>
      <c r="C95" t="s">
        <v>10293</v>
      </c>
      <c r="D95" t="s">
        <v>173</v>
      </c>
      <c r="E95">
        <v>38391.543876000003</v>
      </c>
      <c r="F95">
        <v>550.29999999999995</v>
      </c>
      <c r="G95">
        <v>-2.2847824685917799</v>
      </c>
      <c r="H95">
        <v>3.3220006166682299</v>
      </c>
      <c r="I95">
        <v>13.3715253287029</v>
      </c>
      <c r="J95">
        <v>-1.70451410378749</v>
      </c>
      <c r="K95">
        <v>520.79136406880798</v>
      </c>
      <c r="L95">
        <v>472.323276208886</v>
      </c>
      <c r="M95">
        <v>60.003234216425099</v>
      </c>
      <c r="N95">
        <v>0.30460115371277202</v>
      </c>
      <c r="O95">
        <v>1.65364346719971</v>
      </c>
      <c r="P95">
        <v>46.473249933457502</v>
      </c>
      <c r="Q95">
        <v>-3.3704067788097002E-2</v>
      </c>
    </row>
    <row r="96" spans="1:17" x14ac:dyDescent="0.3">
      <c r="A96" t="s">
        <v>1472</v>
      </c>
      <c r="B96" t="s">
        <v>1473</v>
      </c>
      <c r="C96" t="s">
        <v>10299</v>
      </c>
      <c r="D96" t="s">
        <v>51</v>
      </c>
      <c r="E96">
        <v>6925.6152095079997</v>
      </c>
      <c r="F96">
        <v>213.97</v>
      </c>
      <c r="G96">
        <v>-33.318107922116901</v>
      </c>
      <c r="H96">
        <v>-4.31804705150563</v>
      </c>
      <c r="I96">
        <v>-52.998242652575797</v>
      </c>
      <c r="J96">
        <v>-3.3342022406973699</v>
      </c>
      <c r="K96">
        <v>229.73631323434401</v>
      </c>
      <c r="L96">
        <v>262.76668374972701</v>
      </c>
      <c r="M96">
        <v>32.752749756375103</v>
      </c>
      <c r="N96">
        <v>0.526225956861605</v>
      </c>
      <c r="O96">
        <v>120.965555919054</v>
      </c>
      <c r="P96">
        <v>9.1126976032636495</v>
      </c>
      <c r="Q96">
        <v>-3.3342689290355998E-2</v>
      </c>
    </row>
    <row r="97" spans="1:17" x14ac:dyDescent="0.3">
      <c r="A97" t="s">
        <v>1660</v>
      </c>
      <c r="B97" t="s">
        <v>1661</v>
      </c>
      <c r="C97" t="s">
        <v>10306</v>
      </c>
      <c r="D97" t="s">
        <v>335</v>
      </c>
      <c r="E97">
        <v>5106.7199240399996</v>
      </c>
      <c r="F97">
        <v>1875.85</v>
      </c>
      <c r="G97">
        <v>19.131237699887102</v>
      </c>
      <c r="H97">
        <v>-4.3978900058062003</v>
      </c>
      <c r="I97">
        <v>57.043251862714499</v>
      </c>
      <c r="J97">
        <v>-2.5200643515410701</v>
      </c>
      <c r="K97">
        <v>1882.2618267453099</v>
      </c>
      <c r="L97">
        <v>1511.1331607942</v>
      </c>
      <c r="M97">
        <v>39.4922943219552</v>
      </c>
      <c r="N97">
        <v>0.30260561062183799</v>
      </c>
      <c r="O97">
        <v>20.961164272196601</v>
      </c>
      <c r="P97">
        <v>97.177694854680098</v>
      </c>
      <c r="Q97">
        <v>-3.3205605779249997E-2</v>
      </c>
    </row>
    <row r="98" spans="1:17" x14ac:dyDescent="0.3">
      <c r="A98" t="s">
        <v>424</v>
      </c>
      <c r="B98" t="s">
        <v>425</v>
      </c>
      <c r="C98" t="s">
        <v>10297</v>
      </c>
      <c r="D98" t="s">
        <v>186</v>
      </c>
      <c r="E98">
        <v>54944.827094079999</v>
      </c>
      <c r="F98">
        <v>17073.3</v>
      </c>
      <c r="G98">
        <v>-16.770096283535199</v>
      </c>
      <c r="H98">
        <v>-0.33531016371019001</v>
      </c>
      <c r="I98">
        <v>-10.5513495569441</v>
      </c>
      <c r="J98">
        <v>-3.0946673569764398</v>
      </c>
      <c r="K98">
        <v>16785.3842637499</v>
      </c>
      <c r="L98">
        <v>16454.688139471498</v>
      </c>
      <c r="M98">
        <v>48.0002636182668</v>
      </c>
      <c r="N98">
        <v>0.74316346676935596</v>
      </c>
      <c r="O98">
        <v>12.749146327892101</v>
      </c>
      <c r="P98">
        <v>11.4143361948297</v>
      </c>
      <c r="Q98">
        <v>-3.3121678341904E-2</v>
      </c>
    </row>
    <row r="99" spans="1:17" x14ac:dyDescent="0.3">
      <c r="A99" t="s">
        <v>1696</v>
      </c>
      <c r="B99" t="s">
        <v>1697</v>
      </c>
      <c r="C99" t="s">
        <v>10308</v>
      </c>
      <c r="D99" t="s">
        <v>297</v>
      </c>
      <c r="E99">
        <v>4792.7598972750002</v>
      </c>
      <c r="F99">
        <v>292.45</v>
      </c>
      <c r="G99">
        <v>3.2730616248829998</v>
      </c>
      <c r="H99">
        <v>-2.7685371507691601</v>
      </c>
      <c r="I99">
        <v>-8.7703363280151905</v>
      </c>
      <c r="J99">
        <v>-2.0351289761406202</v>
      </c>
      <c r="K99">
        <v>290.36450343172601</v>
      </c>
      <c r="L99">
        <v>268.706457256352</v>
      </c>
      <c r="M99">
        <v>44.500357703410003</v>
      </c>
      <c r="N99">
        <v>0.69297252042887303</v>
      </c>
      <c r="O99">
        <v>14.8914344332364</v>
      </c>
      <c r="P99">
        <v>39.427890345649502</v>
      </c>
      <c r="Q99">
        <v>-3.2153045807892001E-2</v>
      </c>
    </row>
    <row r="100" spans="1:17" x14ac:dyDescent="0.3">
      <c r="A100" t="s">
        <v>407</v>
      </c>
      <c r="B100" t="s">
        <v>408</v>
      </c>
      <c r="C100" t="s">
        <v>10294</v>
      </c>
      <c r="D100" t="s">
        <v>21</v>
      </c>
      <c r="E100">
        <v>56896.224416885001</v>
      </c>
      <c r="F100">
        <v>3036.95</v>
      </c>
      <c r="G100">
        <v>3.3545858765269201</v>
      </c>
      <c r="H100">
        <v>4.6146558312277497</v>
      </c>
      <c r="I100">
        <v>2.1032890438284602</v>
      </c>
      <c r="J100">
        <v>8.0040976213371593</v>
      </c>
      <c r="K100">
        <v>2699.9584349942002</v>
      </c>
      <c r="L100">
        <v>2503.9738879501801</v>
      </c>
      <c r="M100">
        <v>73.393896761393805</v>
      </c>
      <c r="N100">
        <v>0.44713468431498798</v>
      </c>
      <c r="O100">
        <v>1.4488220089234201</v>
      </c>
      <c r="P100">
        <v>46.776376202213498</v>
      </c>
      <c r="Q100">
        <v>-3.1833485214970002E-2</v>
      </c>
    </row>
    <row r="101" spans="1:17" x14ac:dyDescent="0.3">
      <c r="A101" t="s">
        <v>989</v>
      </c>
      <c r="B101" t="s">
        <v>990</v>
      </c>
      <c r="C101" t="s">
        <v>10295</v>
      </c>
      <c r="D101" t="s">
        <v>248</v>
      </c>
      <c r="E101">
        <v>14291.3978144549</v>
      </c>
      <c r="F101">
        <v>1150.9000000000001</v>
      </c>
      <c r="G101">
        <v>28.056063751148098</v>
      </c>
      <c r="H101">
        <v>12.4457877198285</v>
      </c>
      <c r="I101">
        <v>10.793289337052199</v>
      </c>
      <c r="J101">
        <v>5.7338378573920297</v>
      </c>
      <c r="K101">
        <v>1016.4718758535899</v>
      </c>
      <c r="L101">
        <v>924.280832017394</v>
      </c>
      <c r="M101">
        <v>83.029695888245399</v>
      </c>
      <c r="N101">
        <v>1.4455745296403399</v>
      </c>
      <c r="O101">
        <v>1.0513511165175</v>
      </c>
      <c r="P101">
        <v>56.160108548168203</v>
      </c>
      <c r="Q101">
        <v>-3.0375805015676001E-2</v>
      </c>
    </row>
    <row r="102" spans="1:17" x14ac:dyDescent="0.3">
      <c r="A102" t="s">
        <v>564</v>
      </c>
      <c r="B102" t="s">
        <v>565</v>
      </c>
      <c r="C102" t="s">
        <v>10299</v>
      </c>
      <c r="D102" t="s">
        <v>51</v>
      </c>
      <c r="E102">
        <v>35120.274897739997</v>
      </c>
      <c r="F102">
        <v>1406.35</v>
      </c>
      <c r="G102">
        <v>30.827717592442198</v>
      </c>
      <c r="H102">
        <v>16.408068879130401</v>
      </c>
      <c r="I102">
        <v>2.9307431044101202</v>
      </c>
      <c r="J102">
        <v>-4.0623812060826703</v>
      </c>
      <c r="K102">
        <v>1277.58539693545</v>
      </c>
      <c r="L102">
        <v>1177.85041668446</v>
      </c>
      <c r="M102">
        <v>67.545742724723794</v>
      </c>
      <c r="N102">
        <v>1.2217057375901801</v>
      </c>
      <c r="O102">
        <v>1.68521349592918</v>
      </c>
      <c r="P102">
        <v>64.139822595704899</v>
      </c>
      <c r="Q102">
        <v>-2.9859505154692E-2</v>
      </c>
    </row>
    <row r="103" spans="1:17" x14ac:dyDescent="0.3">
      <c r="A103" t="s">
        <v>1241</v>
      </c>
      <c r="B103" t="s">
        <v>1242</v>
      </c>
      <c r="C103" t="s">
        <v>10298</v>
      </c>
      <c r="D103" t="s">
        <v>46</v>
      </c>
      <c r="E103">
        <v>9339.801066</v>
      </c>
      <c r="F103">
        <v>331.85</v>
      </c>
      <c r="G103">
        <v>2.1590042576234199</v>
      </c>
      <c r="H103">
        <v>-2.2537445541336001</v>
      </c>
      <c r="I103">
        <v>12.2341568008782</v>
      </c>
      <c r="J103">
        <v>-7.7496009568621904</v>
      </c>
      <c r="K103">
        <v>349.68624428263598</v>
      </c>
      <c r="L103">
        <v>304.857933039172</v>
      </c>
      <c r="M103">
        <v>29.312203983876199</v>
      </c>
      <c r="N103">
        <v>0.42012319201736198</v>
      </c>
      <c r="O103">
        <v>25.1770378182913</v>
      </c>
      <c r="P103">
        <v>40.168954593453002</v>
      </c>
      <c r="Q103">
        <v>-2.9178941646859E-2</v>
      </c>
    </row>
    <row r="104" spans="1:17" x14ac:dyDescent="0.3">
      <c r="A104" t="s">
        <v>116</v>
      </c>
      <c r="B104" t="s">
        <v>117</v>
      </c>
      <c r="C104" t="s">
        <v>10297</v>
      </c>
      <c r="D104" t="s">
        <v>118</v>
      </c>
      <c r="E104">
        <v>242822.98074599999</v>
      </c>
      <c r="F104">
        <v>2551.75</v>
      </c>
      <c r="G104">
        <v>-11.9157606652127</v>
      </c>
      <c r="H104">
        <v>-4.0299532350658502</v>
      </c>
      <c r="I104">
        <v>-11.990373950651399</v>
      </c>
      <c r="J104">
        <v>-1.32197298457762</v>
      </c>
      <c r="K104">
        <v>2520.8927676748399</v>
      </c>
      <c r="L104">
        <v>2472.7125864707</v>
      </c>
      <c r="M104">
        <v>55.095585858621703</v>
      </c>
      <c r="N104">
        <v>0.68669767243239099</v>
      </c>
      <c r="O104">
        <v>8.5255217007935702</v>
      </c>
      <c r="P104">
        <v>17.9590893331792</v>
      </c>
      <c r="Q104">
        <v>-2.8845485170822999E-2</v>
      </c>
    </row>
    <row r="105" spans="1:17" x14ac:dyDescent="0.3">
      <c r="A105" t="s">
        <v>960</v>
      </c>
      <c r="B105" t="s">
        <v>961</v>
      </c>
      <c r="C105" t="s">
        <v>10298</v>
      </c>
      <c r="D105" t="s">
        <v>46</v>
      </c>
      <c r="E105">
        <v>15145.366526399999</v>
      </c>
      <c r="F105">
        <v>1565.45</v>
      </c>
      <c r="G105">
        <v>-3.0858400591277899</v>
      </c>
      <c r="H105">
        <v>-8.5107010818083992</v>
      </c>
      <c r="I105">
        <v>20.057201182388599</v>
      </c>
      <c r="J105">
        <v>-4.4185470185245403</v>
      </c>
      <c r="K105">
        <v>1640.54229203523</v>
      </c>
      <c r="L105">
        <v>1451.8654624861599</v>
      </c>
      <c r="M105">
        <v>30.757997783909101</v>
      </c>
      <c r="N105">
        <v>0.42335460549348902</v>
      </c>
      <c r="O105">
        <v>18.815676003704901</v>
      </c>
      <c r="P105">
        <v>52.734279720961901</v>
      </c>
      <c r="Q105">
        <v>-2.8774989734652999E-2</v>
      </c>
    </row>
    <row r="106" spans="1:17" x14ac:dyDescent="0.3">
      <c r="A106" t="s">
        <v>1455</v>
      </c>
      <c r="B106" t="s">
        <v>1456</v>
      </c>
      <c r="C106" t="s">
        <v>10303</v>
      </c>
      <c r="D106" t="s">
        <v>77</v>
      </c>
      <c r="E106">
        <v>7101.2821471799998</v>
      </c>
      <c r="F106">
        <v>3649.85</v>
      </c>
      <c r="G106">
        <v>39.153407119419803</v>
      </c>
      <c r="H106">
        <v>15.5821072500772</v>
      </c>
      <c r="I106">
        <v>70.314117089595499</v>
      </c>
      <c r="J106">
        <v>-2.039882336172</v>
      </c>
      <c r="K106">
        <v>3212.10909060514</v>
      </c>
      <c r="L106">
        <v>2559.1967329742902</v>
      </c>
      <c r="M106">
        <v>53.644423545415201</v>
      </c>
      <c r="N106">
        <v>0.91849127750924298</v>
      </c>
      <c r="O106">
        <v>4.6632053372056497</v>
      </c>
      <c r="P106">
        <v>128.83072100313399</v>
      </c>
      <c r="Q106">
        <v>-2.8400370852338999E-2</v>
      </c>
    </row>
    <row r="107" spans="1:17" x14ac:dyDescent="0.3">
      <c r="A107" t="s">
        <v>1395</v>
      </c>
      <c r="B107" t="s">
        <v>1396</v>
      </c>
      <c r="C107" t="s">
        <v>10305</v>
      </c>
      <c r="D107" t="s">
        <v>221</v>
      </c>
      <c r="E107">
        <v>7795.1343468199902</v>
      </c>
      <c r="F107">
        <v>2032.6</v>
      </c>
      <c r="G107">
        <v>-13.4009039217707</v>
      </c>
      <c r="H107">
        <v>-1.98273387007188</v>
      </c>
      <c r="I107">
        <v>12.7184322178174</v>
      </c>
      <c r="J107">
        <v>-4.0246331939700903</v>
      </c>
      <c r="K107">
        <v>2126.05333874078</v>
      </c>
      <c r="L107">
        <v>1995.8399526602</v>
      </c>
      <c r="M107">
        <v>42.208444703792502</v>
      </c>
      <c r="N107">
        <v>0.55099539906245398</v>
      </c>
      <c r="O107">
        <v>34.950309947850002</v>
      </c>
      <c r="P107">
        <v>39.038237909569702</v>
      </c>
      <c r="Q107">
        <v>-2.8173864481515001E-2</v>
      </c>
    </row>
    <row r="108" spans="1:17" x14ac:dyDescent="0.3">
      <c r="A108" t="s">
        <v>1629</v>
      </c>
      <c r="B108" t="s">
        <v>1630</v>
      </c>
      <c r="C108" t="s">
        <v>10295</v>
      </c>
      <c r="D108" t="s">
        <v>24</v>
      </c>
      <c r="E108">
        <v>5436.0713367500002</v>
      </c>
      <c r="F108">
        <v>325.45</v>
      </c>
      <c r="G108">
        <v>-26.730561069341601</v>
      </c>
      <c r="H108">
        <v>-10.5113693427868</v>
      </c>
      <c r="I108">
        <v>-19.708708855999699</v>
      </c>
      <c r="J108">
        <v>-4.5010269726543397</v>
      </c>
      <c r="K108">
        <v>343.22916993042702</v>
      </c>
      <c r="L108">
        <v>349.47096394491803</v>
      </c>
      <c r="M108">
        <v>35.128903985445497</v>
      </c>
      <c r="N108">
        <v>0.47636346701867399</v>
      </c>
      <c r="O108">
        <v>29.7434321708403</v>
      </c>
      <c r="P108">
        <v>4.5790488431876701</v>
      </c>
      <c r="Q108">
        <v>-2.7778387672928E-2</v>
      </c>
    </row>
    <row r="109" spans="1:17" x14ac:dyDescent="0.3">
      <c r="A109" t="s">
        <v>156</v>
      </c>
      <c r="B109" t="s">
        <v>157</v>
      </c>
      <c r="C109" t="s">
        <v>10294</v>
      </c>
      <c r="D109" t="s">
        <v>21</v>
      </c>
      <c r="E109">
        <v>168998.11261578</v>
      </c>
      <c r="F109">
        <v>5713.45</v>
      </c>
      <c r="G109">
        <v>-16.729999442786099</v>
      </c>
      <c r="H109">
        <v>-1.01403326055641</v>
      </c>
      <c r="I109">
        <v>-6.8985241987310397</v>
      </c>
      <c r="J109">
        <v>2.9099537151122798</v>
      </c>
      <c r="K109">
        <v>5414.8118917352804</v>
      </c>
      <c r="L109">
        <v>5246.3165710865896</v>
      </c>
      <c r="M109">
        <v>66.724558737746506</v>
      </c>
      <c r="N109">
        <v>0.63119901620018304</v>
      </c>
      <c r="O109">
        <v>12.7514899053986</v>
      </c>
      <c r="P109">
        <v>26.584395874644098</v>
      </c>
      <c r="Q109">
        <v>-2.7376319942402E-2</v>
      </c>
    </row>
    <row r="110" spans="1:17" x14ac:dyDescent="0.3">
      <c r="A110" t="s">
        <v>654</v>
      </c>
      <c r="B110" t="s">
        <v>655</v>
      </c>
      <c r="C110" t="s">
        <v>10308</v>
      </c>
      <c r="D110" t="s">
        <v>394</v>
      </c>
      <c r="E110">
        <v>27976.90169092</v>
      </c>
      <c r="F110">
        <v>6364.35</v>
      </c>
      <c r="G110">
        <v>5.3814415309583197</v>
      </c>
      <c r="H110">
        <v>-4.9076554818484404</v>
      </c>
      <c r="I110">
        <v>-7.4891573993374303</v>
      </c>
      <c r="J110">
        <v>-2.1107963892345101</v>
      </c>
      <c r="K110">
        <v>6386.4657052554303</v>
      </c>
      <c r="L110">
        <v>5795.5241113981101</v>
      </c>
      <c r="M110">
        <v>31.305007574789499</v>
      </c>
      <c r="N110">
        <v>1.28475631247016</v>
      </c>
      <c r="O110">
        <v>13.0806759527681</v>
      </c>
      <c r="P110">
        <v>36.6326749677973</v>
      </c>
      <c r="Q110">
        <v>-2.6865784147601001E-2</v>
      </c>
    </row>
    <row r="111" spans="1:17" x14ac:dyDescent="0.3">
      <c r="A111" t="s">
        <v>1197</v>
      </c>
      <c r="B111" t="s">
        <v>1198</v>
      </c>
      <c r="C111" t="s">
        <v>6499</v>
      </c>
      <c r="D111" t="s">
        <v>80</v>
      </c>
      <c r="E111">
        <v>9871.3154319299992</v>
      </c>
      <c r="F111">
        <v>1306.3</v>
      </c>
      <c r="G111">
        <v>-11.778076760232199</v>
      </c>
      <c r="H111">
        <v>-15.229684965890501</v>
      </c>
      <c r="I111">
        <v>-35.356441340671303</v>
      </c>
      <c r="J111">
        <v>0.75935989449498298</v>
      </c>
      <c r="K111">
        <v>1456.7939302694399</v>
      </c>
      <c r="L111">
        <v>1437.00887198992</v>
      </c>
      <c r="M111">
        <v>30.699034543883901</v>
      </c>
      <c r="N111">
        <v>1.2940209731802601</v>
      </c>
      <c r="O111">
        <v>37.946872846972298</v>
      </c>
      <c r="P111">
        <v>19.630019689546199</v>
      </c>
      <c r="Q111">
        <v>-2.6288880862854001E-2</v>
      </c>
    </row>
    <row r="112" spans="1:17" x14ac:dyDescent="0.3">
      <c r="A112" t="s">
        <v>254</v>
      </c>
      <c r="B112" t="s">
        <v>255</v>
      </c>
      <c r="C112" t="s">
        <v>10295</v>
      </c>
      <c r="D112" t="s">
        <v>37</v>
      </c>
      <c r="E112">
        <v>107173.7967465</v>
      </c>
      <c r="F112">
        <v>741.45</v>
      </c>
      <c r="G112">
        <v>10.207776310139</v>
      </c>
      <c r="H112">
        <v>15.2034973572864</v>
      </c>
      <c r="I112">
        <v>30.248337280410599</v>
      </c>
      <c r="J112">
        <v>-0.64492137317855402</v>
      </c>
      <c r="K112">
        <v>674.45579142811005</v>
      </c>
      <c r="L112">
        <v>598.09909304561904</v>
      </c>
      <c r="M112">
        <v>68.005396310498398</v>
      </c>
      <c r="N112">
        <v>0.79508968911199396</v>
      </c>
      <c r="O112">
        <v>1.4835794726549301</v>
      </c>
      <c r="P112">
        <v>59.984895889524203</v>
      </c>
      <c r="Q112">
        <v>-2.6261846513671E-2</v>
      </c>
    </row>
    <row r="113" spans="1:17" x14ac:dyDescent="0.3">
      <c r="A113" t="s">
        <v>19</v>
      </c>
      <c r="B113" t="s">
        <v>20</v>
      </c>
      <c r="C113" t="s">
        <v>10294</v>
      </c>
      <c r="D113" t="s">
        <v>21</v>
      </c>
      <c r="E113">
        <v>1636569.5270169401</v>
      </c>
      <c r="F113">
        <v>4551.5</v>
      </c>
      <c r="G113">
        <v>6.0791344764595996</v>
      </c>
      <c r="H113">
        <v>4.29096061168043</v>
      </c>
      <c r="I113">
        <v>1.7190273882568099</v>
      </c>
      <c r="J113">
        <v>4.6738775111700104</v>
      </c>
      <c r="K113">
        <v>4172.9348857376099</v>
      </c>
      <c r="L113">
        <v>3911.88683190655</v>
      </c>
      <c r="M113">
        <v>78.347656285732199</v>
      </c>
      <c r="N113">
        <v>0.74211003676700604</v>
      </c>
      <c r="O113">
        <v>0.296605514665504</v>
      </c>
      <c r="P113">
        <v>37.466022349743199</v>
      </c>
      <c r="Q113">
        <v>-2.5199936742190999E-2</v>
      </c>
    </row>
    <row r="114" spans="1:17" x14ac:dyDescent="0.3">
      <c r="A114" t="s">
        <v>1832</v>
      </c>
      <c r="B114" t="s">
        <v>1833</v>
      </c>
      <c r="C114" t="s">
        <v>10297</v>
      </c>
      <c r="D114" t="s">
        <v>186</v>
      </c>
      <c r="E114">
        <v>3986.08901074499</v>
      </c>
      <c r="F114">
        <v>279.5</v>
      </c>
      <c r="G114">
        <v>-10.6309940781106</v>
      </c>
      <c r="H114">
        <v>2.8016085755326898</v>
      </c>
      <c r="I114">
        <v>3.5681526750135601</v>
      </c>
      <c r="J114">
        <v>0.62274011931143702</v>
      </c>
      <c r="K114">
        <v>266.239483697803</v>
      </c>
      <c r="L114">
        <v>241.753911125711</v>
      </c>
      <c r="M114">
        <v>60.884760553718301</v>
      </c>
      <c r="N114">
        <v>1.06287116630786</v>
      </c>
      <c r="O114">
        <v>2.6475849731663499</v>
      </c>
      <c r="P114">
        <v>39.924906132665797</v>
      </c>
      <c r="Q114">
        <v>-2.5134468534617999E-2</v>
      </c>
    </row>
    <row r="115" spans="1:17" x14ac:dyDescent="0.3">
      <c r="A115" t="s">
        <v>1035</v>
      </c>
      <c r="B115" t="s">
        <v>1036</v>
      </c>
      <c r="C115" t="s">
        <v>10311</v>
      </c>
      <c r="D115" t="s">
        <v>612</v>
      </c>
      <c r="E115">
        <v>12995.8277526</v>
      </c>
      <c r="F115">
        <v>139.30000000000001</v>
      </c>
      <c r="G115">
        <v>-76.3403255006059</v>
      </c>
      <c r="H115">
        <v>-2.71128764516794</v>
      </c>
      <c r="I115">
        <v>-27.681381347865099</v>
      </c>
      <c r="J115">
        <v>-3.2408709110959899</v>
      </c>
      <c r="K115">
        <v>143.454489419662</v>
      </c>
      <c r="L115">
        <v>172.70568257847299</v>
      </c>
      <c r="M115">
        <v>40.5848112051371</v>
      </c>
      <c r="N115">
        <v>0.45709658149565602</v>
      </c>
      <c r="O115">
        <v>115.147164393395</v>
      </c>
      <c r="P115">
        <v>10.996015936254899</v>
      </c>
      <c r="Q115">
        <v>-2.4462396801940001E-2</v>
      </c>
    </row>
    <row r="116" spans="1:17" x14ac:dyDescent="0.3">
      <c r="A116" t="s">
        <v>1802</v>
      </c>
      <c r="B116" t="s">
        <v>1803</v>
      </c>
      <c r="C116" t="s">
        <v>10305</v>
      </c>
      <c r="D116" t="s">
        <v>297</v>
      </c>
      <c r="E116">
        <v>4132.03281075</v>
      </c>
      <c r="F116">
        <v>1300.05</v>
      </c>
      <c r="G116">
        <v>-11.273381850646</v>
      </c>
      <c r="H116">
        <v>29.864455874684602</v>
      </c>
      <c r="I116">
        <v>31.786975063477598</v>
      </c>
      <c r="J116">
        <v>12.1862351937102</v>
      </c>
      <c r="K116">
        <v>1084.1539783006201</v>
      </c>
      <c r="L116">
        <v>1034.4547743886101</v>
      </c>
      <c r="M116">
        <v>77.189418042566203</v>
      </c>
      <c r="N116">
        <v>1.78619255275664</v>
      </c>
      <c r="O116">
        <v>4.6921272258759297</v>
      </c>
      <c r="P116">
        <v>72.959489123927298</v>
      </c>
      <c r="Q116">
        <v>-2.3368056537431001E-2</v>
      </c>
    </row>
    <row r="117" spans="1:17" x14ac:dyDescent="0.3">
      <c r="A117" t="s">
        <v>1273</v>
      </c>
      <c r="B117" t="s">
        <v>1274</v>
      </c>
      <c r="C117" t="s">
        <v>10308</v>
      </c>
      <c r="D117" t="s">
        <v>559</v>
      </c>
      <c r="E117">
        <v>8844.9874246399995</v>
      </c>
      <c r="F117">
        <v>807.4</v>
      </c>
      <c r="G117">
        <v>-45.708240398739903</v>
      </c>
      <c r="H117">
        <v>3.0400396775668601</v>
      </c>
      <c r="I117">
        <v>-21.6629808680044</v>
      </c>
      <c r="J117">
        <v>3.7629485370632798</v>
      </c>
      <c r="K117">
        <v>786.66591925369403</v>
      </c>
      <c r="L117">
        <v>846.142295374833</v>
      </c>
      <c r="M117">
        <v>72.333085994584707</v>
      </c>
      <c r="N117">
        <v>0.64167783394464495</v>
      </c>
      <c r="O117">
        <v>37.020064404260502</v>
      </c>
      <c r="P117">
        <v>12.076624097723499</v>
      </c>
      <c r="Q117">
        <v>-2.3141020397431999E-2</v>
      </c>
    </row>
    <row r="118" spans="1:17" x14ac:dyDescent="0.3">
      <c r="A118" t="s">
        <v>145</v>
      </c>
      <c r="B118" t="s">
        <v>146</v>
      </c>
      <c r="C118" t="s">
        <v>10302</v>
      </c>
      <c r="D118" t="s">
        <v>130</v>
      </c>
      <c r="E118">
        <v>192159.00101061299</v>
      </c>
      <c r="F118">
        <v>151.91999999999999</v>
      </c>
      <c r="G118">
        <v>2.2336494877111699</v>
      </c>
      <c r="H118">
        <v>-3.9750632522826699</v>
      </c>
      <c r="I118">
        <v>-6.7374711631733204</v>
      </c>
      <c r="J118">
        <v>0.37543097736029701</v>
      </c>
      <c r="K118">
        <v>161.136340151469</v>
      </c>
      <c r="L118">
        <v>152.55599591413301</v>
      </c>
      <c r="M118">
        <v>50.666211843731503</v>
      </c>
      <c r="N118">
        <v>0.94794975452769903</v>
      </c>
      <c r="O118">
        <v>21.511321748288498</v>
      </c>
      <c r="P118">
        <v>32.565445026177997</v>
      </c>
      <c r="Q118">
        <v>-2.2504550260034999E-2</v>
      </c>
    </row>
    <row r="119" spans="1:17" x14ac:dyDescent="0.3">
      <c r="A119" t="s">
        <v>1384</v>
      </c>
      <c r="B119" t="s">
        <v>1385</v>
      </c>
      <c r="C119" t="s">
        <v>10305</v>
      </c>
      <c r="D119" t="s">
        <v>1386</v>
      </c>
      <c r="E119">
        <v>7982.0380634390003</v>
      </c>
      <c r="F119">
        <v>252.44</v>
      </c>
      <c r="G119">
        <v>-3.9784808734152901</v>
      </c>
      <c r="H119">
        <v>13.630877642150599</v>
      </c>
      <c r="I119">
        <v>18.351739914797999</v>
      </c>
      <c r="J119">
        <v>12.543347615696099</v>
      </c>
      <c r="K119">
        <v>219.114454105448</v>
      </c>
      <c r="L119">
        <v>201.34396382211199</v>
      </c>
      <c r="M119">
        <v>74.267010795936898</v>
      </c>
      <c r="N119">
        <v>2.75199122224475</v>
      </c>
      <c r="O119">
        <v>2.5986372999524598</v>
      </c>
      <c r="P119">
        <v>48.844339622641499</v>
      </c>
      <c r="Q119">
        <v>-2.2159206762289E-2</v>
      </c>
    </row>
    <row r="120" spans="1:17" x14ac:dyDescent="0.3">
      <c r="A120" t="s">
        <v>1193</v>
      </c>
      <c r="B120" t="s">
        <v>1194</v>
      </c>
      <c r="C120" t="s">
        <v>10295</v>
      </c>
      <c r="D120" t="s">
        <v>545</v>
      </c>
      <c r="E120">
        <v>9937.4200015089991</v>
      </c>
      <c r="F120">
        <v>174.5</v>
      </c>
      <c r="G120">
        <v>-1.0983492606149201</v>
      </c>
      <c r="H120">
        <v>2.3628779445074701</v>
      </c>
      <c r="I120">
        <v>-17.858823854158299</v>
      </c>
      <c r="J120">
        <v>6.6756254228300698</v>
      </c>
      <c r="K120">
        <v>165.443123040008</v>
      </c>
      <c r="L120">
        <v>164.95446340294299</v>
      </c>
      <c r="M120">
        <v>66.853978895199106</v>
      </c>
      <c r="N120">
        <v>0.97982867156505504</v>
      </c>
      <c r="O120">
        <v>19.941190989772799</v>
      </c>
      <c r="P120">
        <v>32.548423851120297</v>
      </c>
      <c r="Q120">
        <v>-2.1674080784080001E-2</v>
      </c>
    </row>
    <row r="121" spans="1:17" x14ac:dyDescent="0.3">
      <c r="A121" t="s">
        <v>904</v>
      </c>
      <c r="B121" t="s">
        <v>905</v>
      </c>
      <c r="C121" t="s">
        <v>10308</v>
      </c>
      <c r="D121" t="s">
        <v>559</v>
      </c>
      <c r="E121">
        <v>16627.37610596</v>
      </c>
      <c r="F121">
        <v>1564.7</v>
      </c>
      <c r="G121">
        <v>-13.3992447146987</v>
      </c>
      <c r="H121">
        <v>7.9890543574503399</v>
      </c>
      <c r="I121">
        <v>-5.5490501572588302</v>
      </c>
      <c r="J121">
        <v>-3.7420636500038098</v>
      </c>
      <c r="K121">
        <v>1506.4297467019201</v>
      </c>
      <c r="L121">
        <v>1433.2567735396501</v>
      </c>
      <c r="M121">
        <v>47.300798360354001</v>
      </c>
      <c r="N121">
        <v>0.76102999988824405</v>
      </c>
      <c r="O121">
        <v>8.0079248418227102</v>
      </c>
      <c r="P121">
        <v>25.880933226065899</v>
      </c>
      <c r="Q121">
        <v>-2.1575254995232999E-2</v>
      </c>
    </row>
    <row r="122" spans="1:17" x14ac:dyDescent="0.3">
      <c r="A122" t="s">
        <v>1948</v>
      </c>
      <c r="B122" t="s">
        <v>1949</v>
      </c>
      <c r="C122" t="s">
        <v>10297</v>
      </c>
      <c r="D122" t="s">
        <v>997</v>
      </c>
      <c r="E122">
        <v>3473.1054917299998</v>
      </c>
      <c r="F122">
        <v>430.9</v>
      </c>
      <c r="G122">
        <v>-5.7765009446106204</v>
      </c>
      <c r="H122">
        <v>7.1373704156575402</v>
      </c>
      <c r="I122">
        <v>-6.6850965423957298</v>
      </c>
      <c r="J122">
        <v>2.3454157929379602</v>
      </c>
      <c r="K122">
        <v>402.257005747633</v>
      </c>
      <c r="L122">
        <v>397.06386393797197</v>
      </c>
      <c r="M122">
        <v>72.181340113574805</v>
      </c>
      <c r="N122">
        <v>0.99398841558407003</v>
      </c>
      <c r="O122">
        <v>13.7154792295196</v>
      </c>
      <c r="P122">
        <v>27.4663511314894</v>
      </c>
      <c r="Q122">
        <v>-2.1499142222488998E-2</v>
      </c>
    </row>
    <row r="123" spans="1:17" x14ac:dyDescent="0.3">
      <c r="A123" t="s">
        <v>1080</v>
      </c>
      <c r="B123" t="s">
        <v>1081</v>
      </c>
      <c r="C123" t="s">
        <v>10308</v>
      </c>
      <c r="D123" t="s">
        <v>559</v>
      </c>
      <c r="E123">
        <v>12099.188919439999</v>
      </c>
      <c r="F123">
        <v>899.2</v>
      </c>
      <c r="G123">
        <v>-42.467107878213596</v>
      </c>
      <c r="H123">
        <v>3.0192751855685098</v>
      </c>
      <c r="I123">
        <v>-7.8012555141660496</v>
      </c>
      <c r="J123">
        <v>-1.1162620413618201</v>
      </c>
      <c r="K123">
        <v>884.50910672375301</v>
      </c>
      <c r="L123">
        <v>875.87017723522104</v>
      </c>
      <c r="M123">
        <v>67.753945428903293</v>
      </c>
      <c r="N123">
        <v>0.51661518745967405</v>
      </c>
      <c r="O123">
        <v>19.205960854092499</v>
      </c>
      <c r="P123">
        <v>18.074978661939401</v>
      </c>
      <c r="Q123">
        <v>-2.1265405462601E-2</v>
      </c>
    </row>
    <row r="124" spans="1:17" x14ac:dyDescent="0.3">
      <c r="A124" t="s">
        <v>1913</v>
      </c>
      <c r="B124" t="s">
        <v>1914</v>
      </c>
      <c r="C124" t="s">
        <v>630</v>
      </c>
      <c r="D124" t="s">
        <v>475</v>
      </c>
      <c r="E124">
        <v>3626.9210654099902</v>
      </c>
      <c r="F124">
        <v>566.79999999999995</v>
      </c>
      <c r="G124">
        <v>0.93378120540327803</v>
      </c>
      <c r="H124">
        <v>4.0574989364461196</v>
      </c>
      <c r="I124">
        <v>36.6511062819242</v>
      </c>
      <c r="J124">
        <v>1.94000417587027</v>
      </c>
      <c r="K124">
        <v>548.30827546442401</v>
      </c>
      <c r="L124">
        <v>474.16951884567402</v>
      </c>
      <c r="M124">
        <v>53.994427889118697</v>
      </c>
      <c r="N124">
        <v>1.18536804905864</v>
      </c>
      <c r="O124">
        <v>9.1919548341566593</v>
      </c>
      <c r="P124">
        <v>72.279635258358596</v>
      </c>
      <c r="Q124">
        <v>-2.0790789037205E-2</v>
      </c>
    </row>
    <row r="125" spans="1:17" x14ac:dyDescent="0.3">
      <c r="A125" t="s">
        <v>1265</v>
      </c>
      <c r="B125" t="s">
        <v>1266</v>
      </c>
      <c r="C125" t="s">
        <v>10295</v>
      </c>
      <c r="D125" t="s">
        <v>521</v>
      </c>
      <c r="E125">
        <v>8987.9081427479996</v>
      </c>
      <c r="F125">
        <v>92.63</v>
      </c>
      <c r="G125">
        <v>-12.940431452903599</v>
      </c>
      <c r="H125">
        <v>0.41533121563091602</v>
      </c>
      <c r="I125">
        <v>-22.159934383610501</v>
      </c>
      <c r="J125">
        <v>-3.60519367276591</v>
      </c>
      <c r="K125">
        <v>93.2069904348714</v>
      </c>
      <c r="L125">
        <v>88.260900120386196</v>
      </c>
      <c r="M125">
        <v>42.516634106220003</v>
      </c>
      <c r="N125">
        <v>0.70870624119562498</v>
      </c>
      <c r="O125">
        <v>23.987908884810501</v>
      </c>
      <c r="P125">
        <v>34.246376811594097</v>
      </c>
      <c r="Q125">
        <v>-2.0722707709662998E-2</v>
      </c>
    </row>
    <row r="126" spans="1:17" x14ac:dyDescent="0.3">
      <c r="A126" t="s">
        <v>164</v>
      </c>
      <c r="B126" t="s">
        <v>165</v>
      </c>
      <c r="C126" t="s">
        <v>10294</v>
      </c>
      <c r="D126" t="s">
        <v>21</v>
      </c>
      <c r="E126">
        <v>159311.66657820001</v>
      </c>
      <c r="F126">
        <v>1604.65</v>
      </c>
      <c r="G126">
        <v>3.9292085509617598</v>
      </c>
      <c r="H126">
        <v>8.9647528339423896</v>
      </c>
      <c r="I126">
        <v>11.4475049495808</v>
      </c>
      <c r="J126">
        <v>5.0493393848193699</v>
      </c>
      <c r="K126">
        <v>1475.9446425978399</v>
      </c>
      <c r="L126">
        <v>1339.6099122738799</v>
      </c>
      <c r="M126">
        <v>78.816002481852806</v>
      </c>
      <c r="N126">
        <v>0.94542193449406697</v>
      </c>
      <c r="O126">
        <v>1.80724768641136</v>
      </c>
      <c r="P126">
        <v>46.123025087647399</v>
      </c>
      <c r="Q126">
        <v>-1.8236102256242E-2</v>
      </c>
    </row>
    <row r="127" spans="1:17" x14ac:dyDescent="0.3">
      <c r="A127" t="s">
        <v>971</v>
      </c>
      <c r="B127" t="s">
        <v>972</v>
      </c>
      <c r="C127" t="s">
        <v>10311</v>
      </c>
      <c r="D127" t="s">
        <v>973</v>
      </c>
      <c r="E127">
        <v>14769.422248000001</v>
      </c>
      <c r="F127">
        <v>1516.35</v>
      </c>
      <c r="G127">
        <v>-39.040361086505797</v>
      </c>
      <c r="H127">
        <v>7.9522269718378604</v>
      </c>
      <c r="I127">
        <v>-2.6052440753781201</v>
      </c>
      <c r="J127">
        <v>0.36763680940516102</v>
      </c>
      <c r="K127">
        <v>1449.8190030502999</v>
      </c>
      <c r="L127">
        <v>1464.3258925048101</v>
      </c>
      <c r="M127">
        <v>57.668274980944403</v>
      </c>
      <c r="N127">
        <v>0.91766741748160896</v>
      </c>
      <c r="O127">
        <v>23.681867642694598</v>
      </c>
      <c r="P127">
        <v>25.921773791728899</v>
      </c>
      <c r="Q127">
        <v>-1.8064778873572E-2</v>
      </c>
    </row>
    <row r="128" spans="1:17" x14ac:dyDescent="0.3">
      <c r="A128" t="s">
        <v>1391</v>
      </c>
      <c r="B128" t="s">
        <v>1392</v>
      </c>
      <c r="C128" t="s">
        <v>10308</v>
      </c>
      <c r="D128" t="s">
        <v>450</v>
      </c>
      <c r="E128">
        <v>7880.1811681600002</v>
      </c>
      <c r="F128">
        <v>492</v>
      </c>
      <c r="G128">
        <v>-22.998163842388301</v>
      </c>
      <c r="H128">
        <v>-2.0872772445668502</v>
      </c>
      <c r="I128">
        <v>-8.5133176106887198</v>
      </c>
      <c r="J128">
        <v>-3.3913214099539402</v>
      </c>
      <c r="K128">
        <v>521.434286388739</v>
      </c>
      <c r="L128">
        <v>495.57801933642799</v>
      </c>
      <c r="M128">
        <v>33.850436024492701</v>
      </c>
      <c r="N128">
        <v>1.8688249130997401</v>
      </c>
      <c r="O128">
        <v>28.841463414634099</v>
      </c>
      <c r="P128">
        <v>22.144985104270098</v>
      </c>
      <c r="Q128">
        <v>-1.8061000909973E-2</v>
      </c>
    </row>
    <row r="129" spans="1:17" x14ac:dyDescent="0.3">
      <c r="A129" t="s">
        <v>748</v>
      </c>
      <c r="B129" t="s">
        <v>749</v>
      </c>
      <c r="C129" t="s">
        <v>10306</v>
      </c>
      <c r="D129" t="s">
        <v>750</v>
      </c>
      <c r="E129">
        <v>21750.702322500001</v>
      </c>
      <c r="F129">
        <v>1368.6</v>
      </c>
      <c r="G129">
        <v>-35.8650649184031</v>
      </c>
      <c r="H129">
        <v>-1.91462470907409</v>
      </c>
      <c r="I129">
        <v>-2.6209566792330801</v>
      </c>
      <c r="J129">
        <v>-5.8318990634296597</v>
      </c>
      <c r="K129">
        <v>1390.0048857018801</v>
      </c>
      <c r="L129">
        <v>1319.20344234966</v>
      </c>
      <c r="M129">
        <v>32.321352891995303</v>
      </c>
      <c r="N129">
        <v>0.39613575316043598</v>
      </c>
      <c r="O129">
        <v>12.889083735203799</v>
      </c>
      <c r="P129">
        <v>23.258432025937701</v>
      </c>
      <c r="Q129">
        <v>-1.7923925221750001E-2</v>
      </c>
    </row>
    <row r="130" spans="1:17" x14ac:dyDescent="0.3">
      <c r="A130" t="s">
        <v>316</v>
      </c>
      <c r="B130" t="s">
        <v>317</v>
      </c>
      <c r="C130" t="s">
        <v>10297</v>
      </c>
      <c r="D130" t="s">
        <v>186</v>
      </c>
      <c r="E130">
        <v>86601.825270629997</v>
      </c>
      <c r="F130">
        <v>679.3</v>
      </c>
      <c r="G130">
        <v>-5.3161548203704303</v>
      </c>
      <c r="H130">
        <v>-0.81828343103972001</v>
      </c>
      <c r="I130">
        <v>13.789084092426799</v>
      </c>
      <c r="J130">
        <v>-1.5371057917853199</v>
      </c>
      <c r="K130">
        <v>643.07789876700201</v>
      </c>
      <c r="L130">
        <v>583.45063776859695</v>
      </c>
      <c r="M130">
        <v>57.474854624831799</v>
      </c>
      <c r="N130">
        <v>0.62521380949858096</v>
      </c>
      <c r="O130">
        <v>1.7223612542322999</v>
      </c>
      <c r="P130">
        <v>39.687435739255498</v>
      </c>
      <c r="Q130">
        <v>-1.5073396869648001E-2</v>
      </c>
    </row>
    <row r="131" spans="1:17" x14ac:dyDescent="0.3">
      <c r="A131" t="s">
        <v>660</v>
      </c>
      <c r="B131" t="s">
        <v>661</v>
      </c>
      <c r="C131" t="s">
        <v>10295</v>
      </c>
      <c r="D131" t="s">
        <v>521</v>
      </c>
      <c r="E131">
        <v>27478.2722526</v>
      </c>
      <c r="F131">
        <v>785.95</v>
      </c>
      <c r="G131">
        <v>-1.1513911358373601</v>
      </c>
      <c r="H131">
        <v>8.3632427358840697</v>
      </c>
      <c r="I131">
        <v>-15.626076898813199</v>
      </c>
      <c r="J131">
        <v>3.46309708413383</v>
      </c>
      <c r="K131">
        <v>766.56705784065298</v>
      </c>
      <c r="L131">
        <v>728.48639760098104</v>
      </c>
      <c r="M131">
        <v>82.376407901066699</v>
      </c>
      <c r="N131">
        <v>2.24992695249099</v>
      </c>
      <c r="O131">
        <v>12.3353902920033</v>
      </c>
      <c r="P131">
        <v>29.299991774286401</v>
      </c>
      <c r="Q131">
        <v>-1.4048705073603E-2</v>
      </c>
    </row>
    <row r="132" spans="1:17" x14ac:dyDescent="0.3">
      <c r="A132" t="s">
        <v>1780</v>
      </c>
      <c r="B132" t="s">
        <v>1781</v>
      </c>
      <c r="C132" t="s">
        <v>10295</v>
      </c>
      <c r="D132" t="s">
        <v>54</v>
      </c>
      <c r="E132">
        <v>4328.2222407999998</v>
      </c>
      <c r="F132">
        <v>617.4</v>
      </c>
      <c r="G132">
        <v>-51.5906483990358</v>
      </c>
      <c r="H132">
        <v>-15.7466360684612</v>
      </c>
      <c r="I132">
        <v>-50.1949853715278</v>
      </c>
      <c r="J132">
        <v>-1.59633125048726</v>
      </c>
      <c r="K132">
        <v>686.29194023589298</v>
      </c>
      <c r="L132">
        <v>793.73045068979502</v>
      </c>
      <c r="M132">
        <v>39.373823552494898</v>
      </c>
      <c r="N132">
        <v>0.99591276312425303</v>
      </c>
      <c r="O132">
        <v>101.36054421768701</v>
      </c>
      <c r="P132">
        <v>5.2954719877206404</v>
      </c>
      <c r="Q132">
        <v>-1.3951673628920001E-2</v>
      </c>
    </row>
    <row r="133" spans="1:17" x14ac:dyDescent="0.3">
      <c r="A133" t="s">
        <v>2131</v>
      </c>
      <c r="B133" t="s">
        <v>2132</v>
      </c>
      <c r="C133" t="s">
        <v>10306</v>
      </c>
      <c r="D133" t="s">
        <v>1182</v>
      </c>
      <c r="E133">
        <v>2757.0230233249999</v>
      </c>
      <c r="F133">
        <v>380.05</v>
      </c>
      <c r="G133">
        <v>-56.626394364880497</v>
      </c>
      <c r="H133">
        <v>-8.0112317142070495</v>
      </c>
      <c r="I133">
        <v>-23.1390356131716</v>
      </c>
      <c r="J133">
        <v>-2.90847488835719</v>
      </c>
      <c r="K133">
        <v>414.54442177960499</v>
      </c>
      <c r="L133">
        <v>428.63953127914402</v>
      </c>
      <c r="M133">
        <v>34.2308599045816</v>
      </c>
      <c r="N133">
        <v>0.92995635996136095</v>
      </c>
      <c r="O133">
        <v>61.807656887251603</v>
      </c>
      <c r="P133">
        <v>20.650793650793599</v>
      </c>
      <c r="Q133">
        <v>-1.3890415028876E-2</v>
      </c>
    </row>
    <row r="134" spans="1:17" x14ac:dyDescent="0.3">
      <c r="A134" t="s">
        <v>1950</v>
      </c>
      <c r="B134" t="s">
        <v>1951</v>
      </c>
      <c r="C134" t="s">
        <v>10306</v>
      </c>
      <c r="D134" t="s">
        <v>1494</v>
      </c>
      <c r="E134">
        <v>3463.2</v>
      </c>
      <c r="F134">
        <v>322.05</v>
      </c>
      <c r="G134">
        <v>-55.458348350530599</v>
      </c>
      <c r="H134">
        <v>-2.3639549792199701</v>
      </c>
      <c r="I134">
        <v>-20.8193086923918</v>
      </c>
      <c r="J134">
        <v>0.35377606255904598</v>
      </c>
      <c r="K134">
        <v>319.58999965026698</v>
      </c>
      <c r="L134">
        <v>342.03935359637399</v>
      </c>
      <c r="M134">
        <v>48.915812314530001</v>
      </c>
      <c r="N134">
        <v>0.62623248676509702</v>
      </c>
      <c r="O134">
        <v>44.915385809656797</v>
      </c>
      <c r="P134">
        <v>10.898760330578501</v>
      </c>
      <c r="Q134">
        <v>-1.3734731244348999E-2</v>
      </c>
    </row>
    <row r="135" spans="1:17" x14ac:dyDescent="0.3">
      <c r="A135" t="s">
        <v>1058</v>
      </c>
      <c r="B135" t="s">
        <v>1059</v>
      </c>
      <c r="C135" t="s">
        <v>10295</v>
      </c>
      <c r="D135" t="s">
        <v>24</v>
      </c>
      <c r="E135">
        <v>12596.607071328001</v>
      </c>
      <c r="F135">
        <v>169.83</v>
      </c>
      <c r="G135">
        <v>11.0831231715537</v>
      </c>
      <c r="H135">
        <v>9.1378009129046909</v>
      </c>
      <c r="I135">
        <v>14.6649149694603</v>
      </c>
      <c r="J135">
        <v>2.09600669657849</v>
      </c>
      <c r="K135">
        <v>161.80143168342201</v>
      </c>
      <c r="L135">
        <v>151.473751454964</v>
      </c>
      <c r="M135">
        <v>67.968012362582598</v>
      </c>
      <c r="N135">
        <v>0.35861799558888302</v>
      </c>
      <c r="O135">
        <v>4.1158805864688102</v>
      </c>
      <c r="P135">
        <v>41.466055810079098</v>
      </c>
      <c r="Q135">
        <v>-1.350643108047E-2</v>
      </c>
    </row>
    <row r="136" spans="1:17" x14ac:dyDescent="0.3">
      <c r="A136" t="s">
        <v>2249</v>
      </c>
      <c r="B136" t="s">
        <v>2250</v>
      </c>
      <c r="C136" t="s">
        <v>10311</v>
      </c>
      <c r="D136" t="s">
        <v>1897</v>
      </c>
      <c r="E136">
        <v>2464.4030094660002</v>
      </c>
      <c r="F136">
        <v>53.53</v>
      </c>
      <c r="G136">
        <v>-1.1751155556569699</v>
      </c>
      <c r="H136">
        <v>-1.43766496469269</v>
      </c>
      <c r="I136">
        <v>-20.962663098224901</v>
      </c>
      <c r="J136">
        <v>-3.4196865434691501</v>
      </c>
      <c r="K136">
        <v>53.011961903979902</v>
      </c>
      <c r="L136">
        <v>51.792347209041402</v>
      </c>
      <c r="M136">
        <v>46.725373495242401</v>
      </c>
      <c r="N136">
        <v>0.70753598286753605</v>
      </c>
      <c r="O136">
        <v>29.646926956846599</v>
      </c>
      <c r="P136">
        <v>31.5233415233415</v>
      </c>
      <c r="Q136">
        <v>-1.2345976678241E-2</v>
      </c>
    </row>
    <row r="137" spans="1:17" x14ac:dyDescent="0.3">
      <c r="A137" t="s">
        <v>340</v>
      </c>
      <c r="B137" t="s">
        <v>341</v>
      </c>
      <c r="C137" t="s">
        <v>10295</v>
      </c>
      <c r="D137" t="s">
        <v>54</v>
      </c>
      <c r="E137">
        <v>75286.523479230003</v>
      </c>
      <c r="F137">
        <v>1915.55</v>
      </c>
      <c r="G137">
        <v>24.0933420305035</v>
      </c>
      <c r="H137">
        <v>2.1678006439537101</v>
      </c>
      <c r="I137">
        <v>32.346365522571503</v>
      </c>
      <c r="J137">
        <v>-3.31729103679857</v>
      </c>
      <c r="K137">
        <v>1800.5005803809199</v>
      </c>
      <c r="L137">
        <v>1595.8578769350399</v>
      </c>
      <c r="M137">
        <v>59.7173165300607</v>
      </c>
      <c r="N137">
        <v>1.0884097173455101</v>
      </c>
      <c r="O137">
        <v>1.7410143300879699</v>
      </c>
      <c r="P137">
        <v>62.012094557449103</v>
      </c>
      <c r="Q137">
        <v>-1.2112166557541999E-2</v>
      </c>
    </row>
    <row r="138" spans="1:17" x14ac:dyDescent="0.3">
      <c r="A138" t="s">
        <v>422</v>
      </c>
      <c r="B138" t="s">
        <v>423</v>
      </c>
      <c r="C138" t="s">
        <v>10302</v>
      </c>
      <c r="D138" t="s">
        <v>130</v>
      </c>
      <c r="E138">
        <v>54997.944223034901</v>
      </c>
      <c r="F138">
        <v>135.04</v>
      </c>
      <c r="G138">
        <v>29.208437356979701</v>
      </c>
      <c r="H138">
        <v>-6.5428802504087296</v>
      </c>
      <c r="I138">
        <v>-8.5934280542128008</v>
      </c>
      <c r="J138">
        <v>0.55841600218066001</v>
      </c>
      <c r="K138">
        <v>143.27424277653799</v>
      </c>
      <c r="L138">
        <v>133.51096472025901</v>
      </c>
      <c r="M138">
        <v>46.044074355915001</v>
      </c>
      <c r="N138">
        <v>0.785705805412659</v>
      </c>
      <c r="O138">
        <v>29.850414691943101</v>
      </c>
      <c r="P138">
        <v>65.085574572127101</v>
      </c>
      <c r="Q138">
        <v>-1.1158195162727E-2</v>
      </c>
    </row>
    <row r="139" spans="1:17" x14ac:dyDescent="0.3">
      <c r="A139" t="s">
        <v>1670</v>
      </c>
      <c r="B139" t="s">
        <v>1671</v>
      </c>
      <c r="C139" t="s">
        <v>10295</v>
      </c>
      <c r="D139" t="s">
        <v>413</v>
      </c>
      <c r="E139">
        <v>5010.8350058550004</v>
      </c>
      <c r="F139">
        <v>284.55</v>
      </c>
      <c r="G139">
        <v>-24.2194867634948</v>
      </c>
      <c r="H139">
        <v>-4.6217011538350796</v>
      </c>
      <c r="I139">
        <v>-25.525986648295799</v>
      </c>
      <c r="J139">
        <v>-2.4314464647022298</v>
      </c>
      <c r="K139">
        <v>288.49212609387098</v>
      </c>
      <c r="L139">
        <v>292.620375316881</v>
      </c>
      <c r="M139">
        <v>35.711036399993901</v>
      </c>
      <c r="N139">
        <v>0.93123249117769102</v>
      </c>
      <c r="O139">
        <v>36.338077666490904</v>
      </c>
      <c r="P139">
        <v>7.3301062425347396</v>
      </c>
      <c r="Q139">
        <v>-1.0634980238425001E-2</v>
      </c>
    </row>
    <row r="140" spans="1:17" x14ac:dyDescent="0.3">
      <c r="A140" t="s">
        <v>1247</v>
      </c>
      <c r="B140" t="s">
        <v>1248</v>
      </c>
      <c r="C140" t="s">
        <v>6499</v>
      </c>
      <c r="D140" t="s">
        <v>80</v>
      </c>
      <c r="E140">
        <v>9165.3214407399992</v>
      </c>
      <c r="F140">
        <v>792.15</v>
      </c>
      <c r="G140">
        <v>-7.3543341170072196</v>
      </c>
      <c r="H140">
        <v>-8.3729929075963394</v>
      </c>
      <c r="I140">
        <v>-29.7177299751284</v>
      </c>
      <c r="J140">
        <v>-7.7108329768313197</v>
      </c>
      <c r="K140">
        <v>833.41774477169395</v>
      </c>
      <c r="L140">
        <v>819.57758438533199</v>
      </c>
      <c r="M140">
        <v>23.9114189273721</v>
      </c>
      <c r="N140">
        <v>0.34996154721820799</v>
      </c>
      <c r="O140">
        <v>26.2260935428896</v>
      </c>
      <c r="P140">
        <v>26.148578708495801</v>
      </c>
      <c r="Q140">
        <v>-1.0599093589251001E-2</v>
      </c>
    </row>
    <row r="141" spans="1:17" x14ac:dyDescent="0.3">
      <c r="A141" t="s">
        <v>2151</v>
      </c>
      <c r="B141" t="s">
        <v>2152</v>
      </c>
      <c r="C141" t="s">
        <v>10299</v>
      </c>
      <c r="D141" t="s">
        <v>208</v>
      </c>
      <c r="E141">
        <v>2697.1395832849998</v>
      </c>
      <c r="F141">
        <v>188.12</v>
      </c>
      <c r="G141">
        <v>-5.3691073679155297</v>
      </c>
      <c r="H141">
        <v>7.2126599025144298</v>
      </c>
      <c r="I141">
        <v>-25.479491250140999</v>
      </c>
      <c r="J141">
        <v>-9.0543487228619295</v>
      </c>
      <c r="K141">
        <v>180.65590358879999</v>
      </c>
      <c r="L141">
        <v>183.80864044298201</v>
      </c>
      <c r="M141">
        <v>37.847211611828101</v>
      </c>
      <c r="N141">
        <v>1.23334391470614</v>
      </c>
      <c r="O141">
        <v>50.435891983840101</v>
      </c>
      <c r="P141">
        <v>41.443609022556302</v>
      </c>
      <c r="Q141">
        <v>-1.0589194870310001E-2</v>
      </c>
    </row>
    <row r="142" spans="1:17" x14ac:dyDescent="0.3">
      <c r="A142" t="s">
        <v>1643</v>
      </c>
      <c r="B142" t="s">
        <v>1644</v>
      </c>
      <c r="C142" t="s">
        <v>10299</v>
      </c>
      <c r="D142" t="s">
        <v>51</v>
      </c>
      <c r="E142">
        <v>5302.1590500499997</v>
      </c>
      <c r="F142">
        <v>1317.55</v>
      </c>
      <c r="G142">
        <v>-27.586774808507801</v>
      </c>
      <c r="H142">
        <v>-2.49458833334957</v>
      </c>
      <c r="I142">
        <v>8.49886010126637</v>
      </c>
      <c r="J142">
        <v>1.4582422691880099</v>
      </c>
      <c r="K142">
        <v>1294.12296845528</v>
      </c>
      <c r="L142">
        <v>1220.82399309212</v>
      </c>
      <c r="M142">
        <v>54.0056061619876</v>
      </c>
      <c r="N142">
        <v>0.66521731391982397</v>
      </c>
      <c r="O142">
        <v>11.494819930932399</v>
      </c>
      <c r="P142">
        <v>31.171287769426002</v>
      </c>
      <c r="Q142">
        <v>-1.0162786637021999E-2</v>
      </c>
    </row>
    <row r="143" spans="1:17" x14ac:dyDescent="0.3">
      <c r="A143" t="s">
        <v>1416</v>
      </c>
      <c r="B143" t="s">
        <v>1417</v>
      </c>
      <c r="C143" t="s">
        <v>10298</v>
      </c>
      <c r="D143" t="s">
        <v>46</v>
      </c>
      <c r="E143">
        <v>7620.7242885199903</v>
      </c>
      <c r="F143">
        <v>528</v>
      </c>
      <c r="G143">
        <v>45.4195593067492</v>
      </c>
      <c r="H143">
        <v>2.8285187390836199</v>
      </c>
      <c r="I143">
        <v>3.1495245531402398</v>
      </c>
      <c r="J143">
        <v>-5.35586138682718</v>
      </c>
      <c r="K143">
        <v>511.03179760243898</v>
      </c>
      <c r="L143">
        <v>441.80995123105998</v>
      </c>
      <c r="M143">
        <v>48.9360418105354</v>
      </c>
      <c r="N143">
        <v>1.05078672956522</v>
      </c>
      <c r="O143">
        <v>10.6344696969696</v>
      </c>
      <c r="P143">
        <v>84.454148471615696</v>
      </c>
      <c r="Q143">
        <v>-1.0045371569836E-2</v>
      </c>
    </row>
    <row r="144" spans="1:17" x14ac:dyDescent="0.3">
      <c r="A144" t="s">
        <v>35</v>
      </c>
      <c r="B144" t="s">
        <v>36</v>
      </c>
      <c r="C144" t="s">
        <v>10295</v>
      </c>
      <c r="D144" t="s">
        <v>37</v>
      </c>
      <c r="E144">
        <v>675478.12947829498</v>
      </c>
      <c r="F144">
        <v>1084.1500000000001</v>
      </c>
      <c r="G144">
        <v>38.518849976428299</v>
      </c>
      <c r="H144">
        <v>-4.0829258844790797</v>
      </c>
      <c r="I144">
        <v>-8.0204680390933998</v>
      </c>
      <c r="J144">
        <v>5.3352635334199303E-2</v>
      </c>
      <c r="K144">
        <v>1070.7339327680299</v>
      </c>
      <c r="L144">
        <v>947.35841925172201</v>
      </c>
      <c r="M144">
        <v>43.012468389474797</v>
      </c>
      <c r="N144">
        <v>0.69056995638180296</v>
      </c>
      <c r="O144">
        <v>12.715030207997</v>
      </c>
      <c r="P144">
        <v>81.493261906754796</v>
      </c>
      <c r="Q144">
        <v>-9.1568859829019994E-3</v>
      </c>
    </row>
    <row r="145" spans="1:17" x14ac:dyDescent="0.3">
      <c r="A145" t="s">
        <v>2208</v>
      </c>
      <c r="B145" t="s">
        <v>2209</v>
      </c>
      <c r="C145" t="s">
        <v>10297</v>
      </c>
      <c r="D145" t="s">
        <v>268</v>
      </c>
      <c r="E145">
        <v>2566.3364527499998</v>
      </c>
      <c r="F145">
        <v>918.45</v>
      </c>
      <c r="G145">
        <v>-28.592440218621199</v>
      </c>
      <c r="H145">
        <v>6.40436870955216</v>
      </c>
      <c r="I145">
        <v>2.41658896461671</v>
      </c>
      <c r="J145">
        <v>-2.2217860010442401</v>
      </c>
      <c r="K145">
        <v>863.72193948611903</v>
      </c>
      <c r="L145">
        <v>837.33569476127798</v>
      </c>
      <c r="M145">
        <v>46.9120808919495</v>
      </c>
      <c r="N145">
        <v>1.0169324951327201</v>
      </c>
      <c r="O145">
        <v>8.7702106810386908</v>
      </c>
      <c r="P145">
        <v>38.8855285044609</v>
      </c>
      <c r="Q145">
        <v>-8.215393135554E-3</v>
      </c>
    </row>
    <row r="146" spans="1:17" x14ac:dyDescent="0.3">
      <c r="A146" t="s">
        <v>271</v>
      </c>
      <c r="B146" t="s">
        <v>272</v>
      </c>
      <c r="C146" t="s">
        <v>10295</v>
      </c>
      <c r="D146" t="s">
        <v>37</v>
      </c>
      <c r="E146">
        <v>101956.040226285</v>
      </c>
      <c r="F146">
        <v>2059.9</v>
      </c>
      <c r="G146">
        <v>27.220194828389701</v>
      </c>
      <c r="H146">
        <v>9.6055140926267697</v>
      </c>
      <c r="I146">
        <v>12.9453631334184</v>
      </c>
      <c r="J146">
        <v>3.4198681986361801</v>
      </c>
      <c r="K146">
        <v>1888.1043861165299</v>
      </c>
      <c r="L146">
        <v>1669.2223756523899</v>
      </c>
      <c r="M146">
        <v>72.699642383208698</v>
      </c>
      <c r="N146">
        <v>0.916712306425432</v>
      </c>
      <c r="O146">
        <v>1.2670517986309999</v>
      </c>
      <c r="P146">
        <v>62.709320695102598</v>
      </c>
      <c r="Q146">
        <v>-8.1916547266029996E-3</v>
      </c>
    </row>
    <row r="147" spans="1:17" x14ac:dyDescent="0.3">
      <c r="A147" t="s">
        <v>1271</v>
      </c>
      <c r="B147" t="s">
        <v>1272</v>
      </c>
      <c r="C147" t="s">
        <v>10294</v>
      </c>
      <c r="D147" t="s">
        <v>21</v>
      </c>
      <c r="E147">
        <v>8856.4686384449997</v>
      </c>
      <c r="F147">
        <v>3004.25</v>
      </c>
      <c r="G147">
        <v>15.271256756947</v>
      </c>
      <c r="H147">
        <v>8.3635432551636999</v>
      </c>
      <c r="I147">
        <v>-11.953350812875099</v>
      </c>
      <c r="J147">
        <v>1.6739465241925999</v>
      </c>
      <c r="K147">
        <v>2762.5521055966101</v>
      </c>
      <c r="L147">
        <v>2617.3699504590199</v>
      </c>
      <c r="M147">
        <v>60.491434165887199</v>
      </c>
      <c r="N147">
        <v>0.96723355843186098</v>
      </c>
      <c r="O147">
        <v>4.6850295414829102</v>
      </c>
      <c r="P147">
        <v>44.741279629986501</v>
      </c>
      <c r="Q147">
        <v>-7.7380265428789998E-3</v>
      </c>
    </row>
    <row r="148" spans="1:17" x14ac:dyDescent="0.3">
      <c r="A148" t="s">
        <v>194</v>
      </c>
      <c r="B148" t="s">
        <v>195</v>
      </c>
      <c r="C148" t="s">
        <v>10301</v>
      </c>
      <c r="D148" t="s">
        <v>196</v>
      </c>
      <c r="E148">
        <v>132129.07779358001</v>
      </c>
      <c r="F148">
        <v>1088.4000000000001</v>
      </c>
      <c r="G148">
        <v>-9.8739768336964193</v>
      </c>
      <c r="H148">
        <v>9.1742127258962807</v>
      </c>
      <c r="I148">
        <v>-10.0944073024594</v>
      </c>
      <c r="J148">
        <v>-1.16530549788386</v>
      </c>
      <c r="K148">
        <v>1072.05932554836</v>
      </c>
      <c r="L148">
        <v>1060.9465089548401</v>
      </c>
      <c r="M148">
        <v>49.886830207715001</v>
      </c>
      <c r="N148">
        <v>0.93948191642955603</v>
      </c>
      <c r="O148">
        <v>23.851525174568099</v>
      </c>
      <c r="P148">
        <v>58.658892128279902</v>
      </c>
      <c r="Q148">
        <v>-7.4562560561589998E-3</v>
      </c>
    </row>
    <row r="149" spans="1:17" hidden="1" x14ac:dyDescent="0.3">
      <c r="A149" t="s">
        <v>374</v>
      </c>
      <c r="B149" t="s">
        <v>375</v>
      </c>
      <c r="C149" t="s">
        <v>10309</v>
      </c>
      <c r="D149" t="s">
        <v>124</v>
      </c>
      <c r="E149">
        <v>64627.302355769898</v>
      </c>
      <c r="F149">
        <v>238.95</v>
      </c>
      <c r="G149">
        <v>270.52642108736899</v>
      </c>
      <c r="H149">
        <v>-13.9788691744776</v>
      </c>
      <c r="I149">
        <v>31.3753234756505</v>
      </c>
      <c r="J149">
        <v>-3.1940886054262201</v>
      </c>
      <c r="K149">
        <v>232.186927281647</v>
      </c>
      <c r="M149">
        <v>42.982228393941398</v>
      </c>
      <c r="N149">
        <v>0.28567533310384502</v>
      </c>
      <c r="O149">
        <v>29.734254028039299</v>
      </c>
      <c r="P149">
        <v>410.57692307692298</v>
      </c>
    </row>
    <row r="150" spans="1:17" x14ac:dyDescent="0.3">
      <c r="A150" t="s">
        <v>300</v>
      </c>
      <c r="B150" t="s">
        <v>301</v>
      </c>
      <c r="C150" t="s">
        <v>10293</v>
      </c>
      <c r="D150" t="s">
        <v>173</v>
      </c>
      <c r="E150">
        <v>94484.684230529994</v>
      </c>
      <c r="F150">
        <v>859.05</v>
      </c>
      <c r="G150">
        <v>1.55407345757216</v>
      </c>
      <c r="H150">
        <v>-3.3227621075610898</v>
      </c>
      <c r="I150">
        <v>-28.176806238367199</v>
      </c>
      <c r="J150">
        <v>-1.73765866949111</v>
      </c>
      <c r="K150">
        <v>890.77788882248296</v>
      </c>
      <c r="L150">
        <v>941.43271288470601</v>
      </c>
      <c r="M150">
        <v>46.060832092449303</v>
      </c>
      <c r="N150">
        <v>1.55469916492077</v>
      </c>
      <c r="O150">
        <v>46.603806530469697</v>
      </c>
      <c r="P150">
        <v>64.568965517241296</v>
      </c>
      <c r="Q150">
        <v>-7.4248754923260003E-3</v>
      </c>
    </row>
    <row r="151" spans="1:17" x14ac:dyDescent="0.3">
      <c r="A151" t="s">
        <v>1656</v>
      </c>
      <c r="B151" t="s">
        <v>1657</v>
      </c>
      <c r="C151" t="s">
        <v>10299</v>
      </c>
      <c r="D151" t="s">
        <v>559</v>
      </c>
      <c r="E151">
        <v>5123.2199961249999</v>
      </c>
      <c r="F151">
        <v>461.25</v>
      </c>
      <c r="G151">
        <v>12.5592678026974</v>
      </c>
      <c r="H151">
        <v>22.034295609266799</v>
      </c>
      <c r="I151">
        <v>1.32557767124453</v>
      </c>
      <c r="J151">
        <v>6.5146443839142396</v>
      </c>
      <c r="K151">
        <v>404.03853326502701</v>
      </c>
      <c r="L151">
        <v>372.47429503050898</v>
      </c>
      <c r="M151">
        <v>69.942356914034406</v>
      </c>
      <c r="N151">
        <v>1.56460060810379</v>
      </c>
      <c r="O151">
        <v>2.4390243902439002</v>
      </c>
      <c r="P151">
        <v>58.450704225352098</v>
      </c>
      <c r="Q151">
        <v>-6.8573609385220004E-3</v>
      </c>
    </row>
    <row r="152" spans="1:17" x14ac:dyDescent="0.3">
      <c r="A152" t="s">
        <v>426</v>
      </c>
      <c r="B152" t="s">
        <v>427</v>
      </c>
      <c r="C152" t="s">
        <v>10300</v>
      </c>
      <c r="D152" t="s">
        <v>404</v>
      </c>
      <c r="E152">
        <v>54932.046124449997</v>
      </c>
      <c r="F152">
        <v>2844.85</v>
      </c>
      <c r="G152">
        <v>-8.2974423104732207</v>
      </c>
      <c r="H152">
        <v>-9.5014507970541402</v>
      </c>
      <c r="I152">
        <v>13.690188434739101</v>
      </c>
      <c r="J152">
        <v>-0.51099722351378096</v>
      </c>
      <c r="K152">
        <v>3037.5219249934698</v>
      </c>
      <c r="L152">
        <v>2746.8327931659001</v>
      </c>
      <c r="M152">
        <v>32.0854729724851</v>
      </c>
      <c r="N152">
        <v>0.95915464960936703</v>
      </c>
      <c r="O152">
        <v>18.635428932984102</v>
      </c>
      <c r="P152">
        <v>29.676816482815099</v>
      </c>
      <c r="Q152">
        <v>-6.7262408532509999E-3</v>
      </c>
    </row>
    <row r="153" spans="1:17" x14ac:dyDescent="0.3">
      <c r="A153" t="s">
        <v>1519</v>
      </c>
      <c r="B153" t="s">
        <v>1520</v>
      </c>
      <c r="C153" t="s">
        <v>10308</v>
      </c>
      <c r="D153" t="s">
        <v>394</v>
      </c>
      <c r="E153">
        <v>6580.8272376000004</v>
      </c>
      <c r="F153">
        <v>349.05</v>
      </c>
      <c r="G153">
        <v>34.776421087369002</v>
      </c>
      <c r="H153">
        <v>3.2598259918838299</v>
      </c>
      <c r="I153">
        <v>31.124595173159101</v>
      </c>
      <c r="J153">
        <v>-1.68516981709275</v>
      </c>
      <c r="K153">
        <v>328.02434128148099</v>
      </c>
      <c r="L153">
        <v>283.02749471066102</v>
      </c>
      <c r="M153">
        <v>47.325528263710801</v>
      </c>
      <c r="N153">
        <v>0.72596357366877995</v>
      </c>
      <c r="O153">
        <v>6.9187795444778599</v>
      </c>
      <c r="P153">
        <v>70.185275475377793</v>
      </c>
      <c r="Q153">
        <v>-5.343042337127E-3</v>
      </c>
    </row>
    <row r="154" spans="1:17" x14ac:dyDescent="0.3">
      <c r="A154" t="s">
        <v>463</v>
      </c>
      <c r="B154" t="s">
        <v>464</v>
      </c>
      <c r="C154" t="s">
        <v>10297</v>
      </c>
      <c r="D154" t="s">
        <v>118</v>
      </c>
      <c r="E154">
        <v>46502.500486899997</v>
      </c>
      <c r="F154">
        <v>393.55</v>
      </c>
      <c r="G154">
        <v>-24.834690023741999</v>
      </c>
      <c r="H154">
        <v>11.240271079114301</v>
      </c>
      <c r="I154">
        <v>-3.1732374348917101</v>
      </c>
      <c r="J154">
        <v>-3.7548883514515801</v>
      </c>
      <c r="K154">
        <v>351.335692942783</v>
      </c>
      <c r="L154">
        <v>356.44466152503099</v>
      </c>
      <c r="M154">
        <v>46.573911057846701</v>
      </c>
      <c r="N154">
        <v>1.6776173391567999</v>
      </c>
      <c r="O154">
        <v>4.3069495616821101</v>
      </c>
      <c r="P154">
        <v>37.701189643107</v>
      </c>
      <c r="Q154">
        <v>-5.0086663720460001E-3</v>
      </c>
    </row>
    <row r="155" spans="1:17" x14ac:dyDescent="0.3">
      <c r="A155" t="s">
        <v>936</v>
      </c>
      <c r="B155" t="s">
        <v>937</v>
      </c>
      <c r="C155" t="s">
        <v>10297</v>
      </c>
      <c r="D155" t="s">
        <v>938</v>
      </c>
      <c r="E155">
        <v>15707.698209599999</v>
      </c>
      <c r="F155">
        <v>801.9</v>
      </c>
      <c r="G155">
        <v>42.044601462091101</v>
      </c>
      <c r="H155">
        <v>1.0156322692850499</v>
      </c>
      <c r="I155">
        <v>43.974538533029303</v>
      </c>
      <c r="J155">
        <v>-3.4862789297307399</v>
      </c>
      <c r="K155">
        <v>762.17531626701805</v>
      </c>
      <c r="L155">
        <v>619.11229188681205</v>
      </c>
      <c r="M155">
        <v>50.327466275614597</v>
      </c>
      <c r="N155">
        <v>0.61049820397501897</v>
      </c>
      <c r="O155">
        <v>9.3278463648834098</v>
      </c>
      <c r="P155">
        <v>79.657219670662002</v>
      </c>
      <c r="Q155">
        <v>-4.1336788540150002E-3</v>
      </c>
    </row>
    <row r="156" spans="1:17" x14ac:dyDescent="0.3">
      <c r="A156" t="s">
        <v>2113</v>
      </c>
      <c r="B156" t="s">
        <v>2114</v>
      </c>
      <c r="C156" t="s">
        <v>10293</v>
      </c>
      <c r="D156" t="s">
        <v>416</v>
      </c>
      <c r="E156">
        <v>2846.3090153809999</v>
      </c>
      <c r="F156">
        <v>84.52</v>
      </c>
      <c r="G156">
        <v>-29.330098121012799</v>
      </c>
      <c r="H156">
        <v>7.8947459855886999</v>
      </c>
      <c r="I156">
        <v>-35.544210124973702</v>
      </c>
      <c r="J156">
        <v>0.73424351022896295</v>
      </c>
      <c r="K156">
        <v>84.290836565603897</v>
      </c>
      <c r="L156">
        <v>85.718093836286599</v>
      </c>
      <c r="M156">
        <v>56.563226380896701</v>
      </c>
      <c r="N156">
        <v>0.80241774774598595</v>
      </c>
      <c r="O156">
        <v>41.978230004732602</v>
      </c>
      <c r="P156">
        <v>35.1239008792965</v>
      </c>
      <c r="Q156">
        <v>-4.0255100933569996E-3</v>
      </c>
    </row>
    <row r="157" spans="1:17" hidden="1" x14ac:dyDescent="0.3">
      <c r="A157" t="s">
        <v>390</v>
      </c>
      <c r="B157" t="s">
        <v>391</v>
      </c>
      <c r="C157" t="s">
        <v>10309</v>
      </c>
      <c r="D157" t="s">
        <v>106</v>
      </c>
      <c r="E157">
        <v>60776.824985414998</v>
      </c>
      <c r="F157">
        <v>138.05000000000001</v>
      </c>
      <c r="G157">
        <v>23.6470351224567</v>
      </c>
      <c r="H157">
        <v>124.17155445964499</v>
      </c>
      <c r="I157">
        <v>39.059828069968603</v>
      </c>
      <c r="J157">
        <v>19.994300614553701</v>
      </c>
      <c r="O157">
        <v>14.016660630206401</v>
      </c>
      <c r="P157">
        <v>81.644736842105203</v>
      </c>
    </row>
    <row r="158" spans="1:17" x14ac:dyDescent="0.3">
      <c r="A158" t="s">
        <v>1393</v>
      </c>
      <c r="B158" t="s">
        <v>1394</v>
      </c>
      <c r="C158" t="s">
        <v>6499</v>
      </c>
      <c r="D158" t="s">
        <v>80</v>
      </c>
      <c r="E158">
        <v>7871.9935546199904</v>
      </c>
      <c r="F158">
        <v>161.88</v>
      </c>
      <c r="G158">
        <v>-1.1064494640584299</v>
      </c>
      <c r="H158">
        <v>-0.51334376307513396</v>
      </c>
      <c r="I158">
        <v>-18.0026007044141</v>
      </c>
      <c r="J158">
        <v>-3.74416524114244</v>
      </c>
      <c r="K158">
        <v>161.888195734638</v>
      </c>
      <c r="L158">
        <v>159.91890803490099</v>
      </c>
      <c r="M158">
        <v>40.259082053536098</v>
      </c>
      <c r="N158">
        <v>0.65523147661026504</v>
      </c>
      <c r="O158">
        <v>22.930565851247799</v>
      </c>
      <c r="P158">
        <v>34.9</v>
      </c>
      <c r="Q158">
        <v>-3.6464008599819998E-3</v>
      </c>
    </row>
    <row r="159" spans="1:17" x14ac:dyDescent="0.3">
      <c r="A159" t="s">
        <v>471</v>
      </c>
      <c r="B159" t="s">
        <v>472</v>
      </c>
      <c r="C159" t="s">
        <v>10305</v>
      </c>
      <c r="D159" t="s">
        <v>133</v>
      </c>
      <c r="E159">
        <v>45991.613303325001</v>
      </c>
      <c r="F159">
        <v>52398.25</v>
      </c>
      <c r="G159">
        <v>1.79744918250587</v>
      </c>
      <c r="H159">
        <v>-4.0001126898298001</v>
      </c>
      <c r="I159">
        <v>27.369830569459602</v>
      </c>
      <c r="J159">
        <v>-1.7884658065888399</v>
      </c>
      <c r="K159">
        <v>52885.619502690897</v>
      </c>
      <c r="L159">
        <v>46730.016256614901</v>
      </c>
      <c r="M159">
        <v>46.419023901309501</v>
      </c>
      <c r="N159">
        <v>0.97007485588091802</v>
      </c>
      <c r="O159">
        <v>14.496190235360899</v>
      </c>
      <c r="P159">
        <v>49.804732729710601</v>
      </c>
      <c r="Q159">
        <v>-3.6128103711360001E-3</v>
      </c>
    </row>
    <row r="160" spans="1:17" x14ac:dyDescent="0.3">
      <c r="A160" t="s">
        <v>473</v>
      </c>
      <c r="B160" t="s">
        <v>474</v>
      </c>
      <c r="C160" t="s">
        <v>630</v>
      </c>
      <c r="D160" t="s">
        <v>475</v>
      </c>
      <c r="E160">
        <v>45646.448573820002</v>
      </c>
      <c r="F160">
        <v>41568.800000000003</v>
      </c>
      <c r="G160">
        <v>-25.400127039518601</v>
      </c>
      <c r="H160">
        <v>1.14671520887566</v>
      </c>
      <c r="I160">
        <v>2.1470586298475798</v>
      </c>
      <c r="J160">
        <v>-2.8371099293067701</v>
      </c>
      <c r="K160">
        <v>40046.963083018098</v>
      </c>
      <c r="L160">
        <v>38296.350868923197</v>
      </c>
      <c r="M160">
        <v>48.508266693962199</v>
      </c>
      <c r="N160">
        <v>0.75693595047163098</v>
      </c>
      <c r="O160">
        <v>3.2553261099670801</v>
      </c>
      <c r="P160">
        <v>25.6992354108929</v>
      </c>
      <c r="Q160">
        <v>-3.6121852790630001E-3</v>
      </c>
    </row>
    <row r="161" spans="1:17" hidden="1" x14ac:dyDescent="0.3">
      <c r="A161" t="s">
        <v>400</v>
      </c>
      <c r="B161" t="s">
        <v>401</v>
      </c>
      <c r="C161" t="s">
        <v>10309</v>
      </c>
      <c r="D161" t="s">
        <v>27</v>
      </c>
      <c r="E161">
        <v>57747.5</v>
      </c>
      <c r="F161">
        <v>1139.55</v>
      </c>
      <c r="G161">
        <v>12.3907700360964</v>
      </c>
      <c r="H161">
        <v>2.0438516257691099</v>
      </c>
      <c r="I161">
        <v>27.803562983608298</v>
      </c>
      <c r="J161">
        <v>2.6506395744687598E-2</v>
      </c>
      <c r="K161">
        <v>1098.20924953905</v>
      </c>
      <c r="M161">
        <v>57.717040602794199</v>
      </c>
      <c r="N161">
        <v>0.330939167307153</v>
      </c>
      <c r="O161">
        <v>20.100039489272</v>
      </c>
      <c r="P161">
        <v>50.933774834437003</v>
      </c>
    </row>
    <row r="162" spans="1:17" x14ac:dyDescent="0.3">
      <c r="A162" t="s">
        <v>508</v>
      </c>
      <c r="B162" t="s">
        <v>509</v>
      </c>
      <c r="C162" t="s">
        <v>10294</v>
      </c>
      <c r="D162" t="s">
        <v>21</v>
      </c>
      <c r="E162">
        <v>40784.912591449996</v>
      </c>
      <c r="F162">
        <v>6090.35</v>
      </c>
      <c r="G162">
        <v>-5.8312542853919096</v>
      </c>
      <c r="H162">
        <v>3.6874996752753799</v>
      </c>
      <c r="I162">
        <v>-19.271525347948302</v>
      </c>
      <c r="J162">
        <v>1.2481229536901399</v>
      </c>
      <c r="K162">
        <v>5827.0250466201796</v>
      </c>
      <c r="L162">
        <v>5567.4958136783598</v>
      </c>
      <c r="M162">
        <v>61.750597346013897</v>
      </c>
      <c r="N162">
        <v>0.47014427236974499</v>
      </c>
      <c r="O162">
        <v>12.431141067426299</v>
      </c>
      <c r="P162">
        <v>42.0572628141582</v>
      </c>
      <c r="Q162">
        <v>-3.2963393243760001E-3</v>
      </c>
    </row>
    <row r="163" spans="1:17" x14ac:dyDescent="0.3">
      <c r="A163" t="s">
        <v>1786</v>
      </c>
      <c r="B163" t="s">
        <v>1787</v>
      </c>
      <c r="C163" t="s">
        <v>10299</v>
      </c>
      <c r="D163" t="s">
        <v>51</v>
      </c>
      <c r="E163">
        <v>4309.0491119999997</v>
      </c>
      <c r="F163">
        <v>554.25</v>
      </c>
      <c r="G163">
        <v>70.719712414277794</v>
      </c>
      <c r="H163">
        <v>37.765102010824499</v>
      </c>
      <c r="I163">
        <v>46.023737674360902</v>
      </c>
      <c r="J163">
        <v>-0.26286307563089301</v>
      </c>
      <c r="K163">
        <v>426.978588598714</v>
      </c>
      <c r="L163">
        <v>363.22029609120602</v>
      </c>
      <c r="M163">
        <v>79.812442278919804</v>
      </c>
      <c r="N163">
        <v>3.1444205313819098</v>
      </c>
      <c r="O163">
        <v>0.938204781235918</v>
      </c>
      <c r="P163">
        <v>135.95146871008899</v>
      </c>
      <c r="Q163">
        <v>-2.9279501677010001E-3</v>
      </c>
    </row>
    <row r="164" spans="1:17" x14ac:dyDescent="0.3">
      <c r="A164" t="s">
        <v>348</v>
      </c>
      <c r="B164" t="s">
        <v>349</v>
      </c>
      <c r="C164" t="s">
        <v>10308</v>
      </c>
      <c r="D164" t="s">
        <v>170</v>
      </c>
      <c r="E164">
        <v>73320.680463750003</v>
      </c>
      <c r="F164">
        <v>2480.15</v>
      </c>
      <c r="G164">
        <v>-19.958908813345701</v>
      </c>
      <c r="H164">
        <v>5.7443748292991197</v>
      </c>
      <c r="I164">
        <v>-8.9259717755778301</v>
      </c>
      <c r="J164">
        <v>-4.00760902580204</v>
      </c>
      <c r="K164">
        <v>2456.39495741784</v>
      </c>
      <c r="L164">
        <v>2410.0693055114102</v>
      </c>
      <c r="M164">
        <v>42.419420979382899</v>
      </c>
      <c r="N164">
        <v>0.57176450391507905</v>
      </c>
      <c r="O164">
        <v>8.6204463439711194</v>
      </c>
      <c r="P164">
        <v>19.109136751110501</v>
      </c>
      <c r="Q164">
        <v>-2.7103685526150001E-3</v>
      </c>
    </row>
    <row r="165" spans="1:17" x14ac:dyDescent="0.3">
      <c r="A165" t="s">
        <v>1237</v>
      </c>
      <c r="B165" t="s">
        <v>1238</v>
      </c>
      <c r="C165" t="s">
        <v>10297</v>
      </c>
      <c r="D165" t="s">
        <v>368</v>
      </c>
      <c r="E165">
        <v>9369.6119751000006</v>
      </c>
      <c r="F165">
        <v>700.25</v>
      </c>
      <c r="G165">
        <v>44.879329640487001</v>
      </c>
      <c r="H165">
        <v>11.485656715429201</v>
      </c>
      <c r="I165">
        <v>28.231110673114699</v>
      </c>
      <c r="J165">
        <v>-4.1831046780983501</v>
      </c>
      <c r="K165">
        <v>647.40075567149302</v>
      </c>
      <c r="L165">
        <v>547.989574133524</v>
      </c>
      <c r="M165">
        <v>48.427960262544403</v>
      </c>
      <c r="N165">
        <v>1.4152893585815001</v>
      </c>
      <c r="O165">
        <v>13.245269546590499</v>
      </c>
      <c r="P165">
        <v>81.458927183208004</v>
      </c>
      <c r="Q165">
        <v>-2.1220911015509998E-3</v>
      </c>
    </row>
    <row r="166" spans="1:17" x14ac:dyDescent="0.3">
      <c r="A166" t="s">
        <v>1936</v>
      </c>
      <c r="B166" t="s">
        <v>1937</v>
      </c>
      <c r="C166" t="s">
        <v>10300</v>
      </c>
      <c r="D166" t="s">
        <v>203</v>
      </c>
      <c r="E166">
        <v>3521.3371236749999</v>
      </c>
      <c r="F166">
        <v>222.55</v>
      </c>
      <c r="G166">
        <v>-30.199477247425001</v>
      </c>
      <c r="H166">
        <v>-3.8790093400846901</v>
      </c>
      <c r="I166">
        <v>-22.699350490989801</v>
      </c>
      <c r="J166">
        <v>1.86995089255799</v>
      </c>
      <c r="K166">
        <v>224.24531584559</v>
      </c>
      <c r="L166">
        <v>231.29935498048701</v>
      </c>
      <c r="M166">
        <v>55.312352751020804</v>
      </c>
      <c r="N166">
        <v>0.373173916760424</v>
      </c>
      <c r="O166">
        <v>34.351831049202403</v>
      </c>
      <c r="P166">
        <v>16.793492521647799</v>
      </c>
      <c r="Q166">
        <v>-2.0602895303860002E-3</v>
      </c>
    </row>
    <row r="167" spans="1:17" x14ac:dyDescent="0.3">
      <c r="A167" t="s">
        <v>184</v>
      </c>
      <c r="B167" t="s">
        <v>185</v>
      </c>
      <c r="C167" t="s">
        <v>10297</v>
      </c>
      <c r="D167" t="s">
        <v>186</v>
      </c>
      <c r="E167">
        <v>142591.55561179999</v>
      </c>
      <c r="F167">
        <v>1391.25</v>
      </c>
      <c r="G167">
        <v>7.8229916251710296</v>
      </c>
      <c r="H167">
        <v>-4.7579450044140001</v>
      </c>
      <c r="I167">
        <v>0.24078753217076501</v>
      </c>
      <c r="J167">
        <v>-2.23830869458128</v>
      </c>
      <c r="K167">
        <v>1408.62958837419</v>
      </c>
      <c r="L167">
        <v>1266.1054580990501</v>
      </c>
      <c r="M167">
        <v>38.447833565476103</v>
      </c>
      <c r="N167">
        <v>0.90325351883938798</v>
      </c>
      <c r="O167">
        <v>9.6136567834680999</v>
      </c>
      <c r="P167">
        <v>44.952073348614299</v>
      </c>
      <c r="Q167">
        <v>-6.5813045378499996E-4</v>
      </c>
    </row>
    <row r="168" spans="1:17" x14ac:dyDescent="0.3">
      <c r="A168" t="s">
        <v>446</v>
      </c>
      <c r="B168" t="s">
        <v>447</v>
      </c>
      <c r="C168" t="s">
        <v>10297</v>
      </c>
      <c r="D168" t="s">
        <v>268</v>
      </c>
      <c r="E168">
        <v>51233.785721729997</v>
      </c>
      <c r="F168">
        <v>2010.3</v>
      </c>
      <c r="G168">
        <v>3.5141805859980799</v>
      </c>
      <c r="H168">
        <v>-5.7234096997651402</v>
      </c>
      <c r="I168">
        <v>4.5603261795236403</v>
      </c>
      <c r="J168">
        <v>-1.2153030639984199</v>
      </c>
      <c r="K168">
        <v>1987.96402307013</v>
      </c>
      <c r="L168">
        <v>1858.17217879498</v>
      </c>
      <c r="M168">
        <v>43.611652788706699</v>
      </c>
      <c r="N168">
        <v>0.94408390006173304</v>
      </c>
      <c r="O168">
        <v>8.5633984977366406</v>
      </c>
      <c r="P168">
        <v>34.725061153369197</v>
      </c>
      <c r="Q168">
        <v>-5.9556194928799997E-4</v>
      </c>
    </row>
    <row r="169" spans="1:17" x14ac:dyDescent="0.3">
      <c r="A169" t="s">
        <v>658</v>
      </c>
      <c r="B169" t="s">
        <v>659</v>
      </c>
      <c r="C169" t="s">
        <v>10303</v>
      </c>
      <c r="D169" t="s">
        <v>630</v>
      </c>
      <c r="E169">
        <v>27765.739766170002</v>
      </c>
      <c r="F169">
        <v>1169.9000000000001</v>
      </c>
      <c r="G169">
        <v>-32.439330663730502</v>
      </c>
      <c r="H169">
        <v>9.4310784047511298</v>
      </c>
      <c r="I169">
        <v>6.7630053834814099</v>
      </c>
      <c r="J169">
        <v>-0.20206512148691899</v>
      </c>
      <c r="K169">
        <v>1093.7852934852399</v>
      </c>
      <c r="L169">
        <v>1099.0063586635899</v>
      </c>
      <c r="M169">
        <v>69.098754724352204</v>
      </c>
      <c r="N169">
        <v>0.547858988752144</v>
      </c>
      <c r="O169">
        <v>27.181810411146198</v>
      </c>
      <c r="P169">
        <v>32.035438180689503</v>
      </c>
      <c r="Q169">
        <v>1.29311799431E-4</v>
      </c>
    </row>
    <row r="170" spans="1:17" x14ac:dyDescent="0.3">
      <c r="A170" t="s">
        <v>674</v>
      </c>
      <c r="B170" t="s">
        <v>675</v>
      </c>
      <c r="C170" t="s">
        <v>10297</v>
      </c>
      <c r="D170" t="s">
        <v>186</v>
      </c>
      <c r="E170">
        <v>26189.879385495002</v>
      </c>
      <c r="F170">
        <v>8266.6</v>
      </c>
      <c r="G170">
        <v>23.073126639225499</v>
      </c>
      <c r="H170">
        <v>3.77667065254664</v>
      </c>
      <c r="I170">
        <v>14.6742675687293</v>
      </c>
      <c r="J170">
        <v>1.7244202236216799</v>
      </c>
      <c r="K170">
        <v>7632.8898763962898</v>
      </c>
      <c r="L170">
        <v>6887.8958736698096</v>
      </c>
      <c r="M170">
        <v>62.813300237239901</v>
      </c>
      <c r="N170">
        <v>0.54092405367619401</v>
      </c>
      <c r="O170">
        <v>0.39193864466648898</v>
      </c>
      <c r="P170">
        <v>53.014345210550601</v>
      </c>
      <c r="Q170">
        <v>2.8520162607600003E-4</v>
      </c>
    </row>
    <row r="171" spans="1:17" x14ac:dyDescent="0.3">
      <c r="A171" t="s">
        <v>1337</v>
      </c>
      <c r="B171" t="s">
        <v>1338</v>
      </c>
      <c r="C171" t="s">
        <v>10307</v>
      </c>
      <c r="D171" t="s">
        <v>139</v>
      </c>
      <c r="E171">
        <v>8366.1539181089993</v>
      </c>
      <c r="F171">
        <v>131.02000000000001</v>
      </c>
      <c r="G171">
        <v>77.636922654767105</v>
      </c>
      <c r="H171">
        <v>1.20685040467775</v>
      </c>
      <c r="I171">
        <v>-1.6052515333489099</v>
      </c>
      <c r="J171">
        <v>-3.2065422625513</v>
      </c>
      <c r="K171">
        <v>133.89452052162301</v>
      </c>
      <c r="L171">
        <v>118.55954589613199</v>
      </c>
      <c r="M171">
        <v>53.522897979283698</v>
      </c>
      <c r="N171">
        <v>0.42830357985678702</v>
      </c>
      <c r="O171">
        <v>25.446496718058299</v>
      </c>
      <c r="P171">
        <v>109.297124600638</v>
      </c>
      <c r="Q171">
        <v>4.4342048299799997E-4</v>
      </c>
    </row>
    <row r="172" spans="1:17" x14ac:dyDescent="0.3">
      <c r="A172" t="s">
        <v>751</v>
      </c>
      <c r="B172" t="s">
        <v>752</v>
      </c>
      <c r="C172" t="s">
        <v>10295</v>
      </c>
      <c r="D172" t="s">
        <v>413</v>
      </c>
      <c r="E172">
        <v>21706.525410940001</v>
      </c>
      <c r="F172">
        <v>4488.8999999999996</v>
      </c>
      <c r="G172">
        <v>51.706819808264299</v>
      </c>
      <c r="H172">
        <v>6.5604624734728301</v>
      </c>
      <c r="I172">
        <v>37.842247100057897</v>
      </c>
      <c r="J172">
        <v>2.93921796895444</v>
      </c>
      <c r="K172">
        <v>4010.4436639420501</v>
      </c>
      <c r="L172">
        <v>3337.9316783842501</v>
      </c>
      <c r="M172">
        <v>57.444864281943602</v>
      </c>
      <c r="N172">
        <v>1.52956269565965</v>
      </c>
      <c r="O172">
        <v>9.3809173739669092</v>
      </c>
      <c r="P172">
        <v>101.29596412556</v>
      </c>
      <c r="Q172">
        <v>4.5109226192100002E-4</v>
      </c>
    </row>
    <row r="173" spans="1:17" x14ac:dyDescent="0.3">
      <c r="A173" t="s">
        <v>952</v>
      </c>
      <c r="B173" t="s">
        <v>953</v>
      </c>
      <c r="C173" t="s">
        <v>10299</v>
      </c>
      <c r="D173" t="s">
        <v>51</v>
      </c>
      <c r="E173">
        <v>15462.7596108</v>
      </c>
      <c r="F173">
        <v>6858.85</v>
      </c>
      <c r="G173">
        <v>24.5651351138564</v>
      </c>
      <c r="H173">
        <v>5.2786314483108203</v>
      </c>
      <c r="I173">
        <v>6.9196312519718504</v>
      </c>
      <c r="J173">
        <v>-0.85985264273060003</v>
      </c>
      <c r="K173">
        <v>6435.8772761068303</v>
      </c>
      <c r="L173">
        <v>5650.0630061891998</v>
      </c>
      <c r="M173">
        <v>60.917282021248397</v>
      </c>
      <c r="N173">
        <v>0.48693095190568803</v>
      </c>
      <c r="O173">
        <v>9.9251332220416</v>
      </c>
      <c r="P173">
        <v>55.747166714008401</v>
      </c>
      <c r="Q173">
        <v>5.5224026057200002E-4</v>
      </c>
    </row>
    <row r="174" spans="1:17" x14ac:dyDescent="0.3">
      <c r="A174" t="s">
        <v>580</v>
      </c>
      <c r="B174" t="s">
        <v>581</v>
      </c>
      <c r="C174" t="s">
        <v>10299</v>
      </c>
      <c r="D174" t="s">
        <v>208</v>
      </c>
      <c r="E174">
        <v>33237.038228500001</v>
      </c>
      <c r="F174">
        <v>834.1</v>
      </c>
      <c r="G174">
        <v>-24.8498739298978</v>
      </c>
      <c r="H174">
        <v>9.4539434888768294</v>
      </c>
      <c r="I174">
        <v>-0.78518093770901798</v>
      </c>
      <c r="J174">
        <v>-2.2553556749599699</v>
      </c>
      <c r="K174">
        <v>773.44635134780901</v>
      </c>
      <c r="L174">
        <v>730.31098931739302</v>
      </c>
      <c r="M174">
        <v>58.102937247100698</v>
      </c>
      <c r="N174">
        <v>0.75878846964602598</v>
      </c>
      <c r="O174">
        <v>4.8495384246493201</v>
      </c>
      <c r="P174">
        <v>37.266518555089199</v>
      </c>
      <c r="Q174">
        <v>1.2102140192410001E-3</v>
      </c>
    </row>
    <row r="175" spans="1:17" x14ac:dyDescent="0.3">
      <c r="A175" t="s">
        <v>1490</v>
      </c>
      <c r="B175" t="s">
        <v>1491</v>
      </c>
      <c r="C175" t="s">
        <v>10299</v>
      </c>
      <c r="D175" t="s">
        <v>51</v>
      </c>
      <c r="E175">
        <v>6706.9894251799997</v>
      </c>
      <c r="F175">
        <v>695.9</v>
      </c>
      <c r="G175">
        <v>60.995065155165598</v>
      </c>
      <c r="H175">
        <v>7.8722975723166799</v>
      </c>
      <c r="I175">
        <v>45.453893245944101</v>
      </c>
      <c r="J175">
        <v>-0.97220476992650595</v>
      </c>
      <c r="K175">
        <v>635.66033489833603</v>
      </c>
      <c r="L175">
        <v>504.398942092911</v>
      </c>
      <c r="M175">
        <v>53.568926559281998</v>
      </c>
      <c r="N175">
        <v>0.66736886237625503</v>
      </c>
      <c r="O175">
        <v>6.2508981175456197</v>
      </c>
      <c r="P175">
        <v>134.46765498652201</v>
      </c>
      <c r="Q175">
        <v>1.288070168457E-3</v>
      </c>
    </row>
    <row r="176" spans="1:17" x14ac:dyDescent="0.3">
      <c r="A176" t="s">
        <v>448</v>
      </c>
      <c r="B176" t="s">
        <v>449</v>
      </c>
      <c r="C176" t="s">
        <v>10305</v>
      </c>
      <c r="D176" t="s">
        <v>450</v>
      </c>
      <c r="E176">
        <v>50951.827932075001</v>
      </c>
      <c r="F176">
        <v>1890.25</v>
      </c>
      <c r="G176">
        <v>-32.314231042653098</v>
      </c>
      <c r="H176">
        <v>-16.0489350077452</v>
      </c>
      <c r="I176">
        <v>-14.395738050071101</v>
      </c>
      <c r="J176">
        <v>-4.1491387329042002</v>
      </c>
      <c r="K176">
        <v>2125.8349012099402</v>
      </c>
      <c r="L176">
        <v>2048.7084720130301</v>
      </c>
      <c r="M176">
        <v>23.329018734183201</v>
      </c>
      <c r="N176">
        <v>1.27384300975246</v>
      </c>
      <c r="O176">
        <v>29.8240973416214</v>
      </c>
      <c r="P176">
        <v>8.6350574712643606</v>
      </c>
      <c r="Q176">
        <v>1.762547793022E-3</v>
      </c>
    </row>
    <row r="177" spans="1:17" x14ac:dyDescent="0.3">
      <c r="A177" t="s">
        <v>1062</v>
      </c>
      <c r="B177" t="s">
        <v>1063</v>
      </c>
      <c r="C177" t="s">
        <v>10294</v>
      </c>
      <c r="D177" t="s">
        <v>288</v>
      </c>
      <c r="E177">
        <v>12435.5201521</v>
      </c>
      <c r="F177">
        <v>919.9</v>
      </c>
      <c r="G177">
        <v>-38.840057969590198</v>
      </c>
      <c r="H177">
        <v>-4.3046566582290602</v>
      </c>
      <c r="I177">
        <v>-19.527488774136199</v>
      </c>
      <c r="J177">
        <v>-1.01303190198166</v>
      </c>
      <c r="K177">
        <v>937.97975158190798</v>
      </c>
      <c r="L177">
        <v>946.20798628254397</v>
      </c>
      <c r="M177">
        <v>48.479497632924499</v>
      </c>
      <c r="N177">
        <v>0.78027423361072801</v>
      </c>
      <c r="O177">
        <v>35.666920317425799</v>
      </c>
      <c r="P177">
        <v>17.6267502077872</v>
      </c>
      <c r="Q177">
        <v>1.8408568869829999E-3</v>
      </c>
    </row>
    <row r="178" spans="1:17" x14ac:dyDescent="0.3">
      <c r="A178" t="s">
        <v>2006</v>
      </c>
      <c r="B178" t="s">
        <v>2007</v>
      </c>
      <c r="C178" t="s">
        <v>10302</v>
      </c>
      <c r="D178" t="s">
        <v>130</v>
      </c>
      <c r="E178">
        <v>3227.5975484999999</v>
      </c>
      <c r="F178">
        <v>1095.45</v>
      </c>
      <c r="G178">
        <v>-20.184188543024099</v>
      </c>
      <c r="H178">
        <v>-5.39791815698735</v>
      </c>
      <c r="I178">
        <v>-12.1690911118418</v>
      </c>
      <c r="J178">
        <v>7.5593316494815799</v>
      </c>
      <c r="K178">
        <v>1125.38687760844</v>
      </c>
      <c r="L178">
        <v>1125.55756804506</v>
      </c>
      <c r="M178">
        <v>66.959417953082905</v>
      </c>
      <c r="N178">
        <v>1.02974488020721</v>
      </c>
      <c r="O178">
        <v>24.058606052307201</v>
      </c>
      <c r="P178">
        <v>14.7068062827225</v>
      </c>
      <c r="Q178">
        <v>2.1557516314809999E-3</v>
      </c>
    </row>
    <row r="179" spans="1:17" x14ac:dyDescent="0.3">
      <c r="A179" t="s">
        <v>1448</v>
      </c>
      <c r="B179" t="s">
        <v>1449</v>
      </c>
      <c r="C179" t="s">
        <v>10311</v>
      </c>
      <c r="D179" t="s">
        <v>1450</v>
      </c>
      <c r="E179">
        <v>7164.2975040000001</v>
      </c>
      <c r="F179">
        <v>967.15</v>
      </c>
      <c r="G179">
        <v>11.3546494451487</v>
      </c>
      <c r="H179">
        <v>5.3760465962342501</v>
      </c>
      <c r="I179">
        <v>8.1838256339589499</v>
      </c>
      <c r="J179">
        <v>-2.3644376627000598</v>
      </c>
      <c r="K179">
        <v>884.24817135189096</v>
      </c>
      <c r="L179">
        <v>797.75807013947099</v>
      </c>
      <c r="M179">
        <v>53.368257769646902</v>
      </c>
      <c r="N179">
        <v>0.76298686619500999</v>
      </c>
      <c r="O179">
        <v>7.0051181305898798</v>
      </c>
      <c r="P179">
        <v>63.508030431107301</v>
      </c>
      <c r="Q179">
        <v>2.3528205015620001E-3</v>
      </c>
    </row>
    <row r="180" spans="1:17" x14ac:dyDescent="0.3">
      <c r="A180" t="s">
        <v>291</v>
      </c>
      <c r="B180" t="s">
        <v>292</v>
      </c>
      <c r="C180" t="s">
        <v>10303</v>
      </c>
      <c r="D180" t="s">
        <v>127</v>
      </c>
      <c r="E180">
        <v>95688.326121150007</v>
      </c>
      <c r="F180">
        <v>7407.6</v>
      </c>
      <c r="G180">
        <v>49.195456196038698</v>
      </c>
      <c r="H180">
        <v>8.2326069118508105</v>
      </c>
      <c r="I180">
        <v>29.1703771920217</v>
      </c>
      <c r="J180">
        <v>1.6664163868659101</v>
      </c>
      <c r="K180">
        <v>6842.8086195812502</v>
      </c>
      <c r="L180">
        <v>5871.6430561953703</v>
      </c>
      <c r="M180">
        <v>65.137544778321598</v>
      </c>
      <c r="N180">
        <v>0.82414581920524399</v>
      </c>
      <c r="O180">
        <v>0.749905502456926</v>
      </c>
      <c r="P180">
        <v>86.493120680756704</v>
      </c>
      <c r="Q180">
        <v>2.363413833329E-3</v>
      </c>
    </row>
    <row r="181" spans="1:17" x14ac:dyDescent="0.3">
      <c r="A181" t="s">
        <v>168</v>
      </c>
      <c r="B181" t="s">
        <v>169</v>
      </c>
      <c r="C181" t="s">
        <v>10308</v>
      </c>
      <c r="D181" t="s">
        <v>170</v>
      </c>
      <c r="E181">
        <v>155962.51106429999</v>
      </c>
      <c r="F181">
        <v>3057.75</v>
      </c>
      <c r="G181">
        <v>-4.7618819185624197</v>
      </c>
      <c r="H181">
        <v>-3.6779922424309301</v>
      </c>
      <c r="I181">
        <v>-0.27040709257637502</v>
      </c>
      <c r="J181">
        <v>-2.5864974223359201</v>
      </c>
      <c r="K181">
        <v>3091.5413794506599</v>
      </c>
      <c r="L181">
        <v>2901.1107037463598</v>
      </c>
      <c r="M181">
        <v>43.963817831573003</v>
      </c>
      <c r="N181">
        <v>1.0418159373803999</v>
      </c>
      <c r="O181">
        <v>7.2340773444525999</v>
      </c>
      <c r="P181">
        <v>33.377679876120403</v>
      </c>
      <c r="Q181">
        <v>2.3780416812609999E-3</v>
      </c>
    </row>
    <row r="182" spans="1:17" x14ac:dyDescent="0.3">
      <c r="A182" t="s">
        <v>128</v>
      </c>
      <c r="B182" t="s">
        <v>129</v>
      </c>
      <c r="C182" t="s">
        <v>10302</v>
      </c>
      <c r="D182" t="s">
        <v>130</v>
      </c>
      <c r="E182">
        <v>223524.02447804</v>
      </c>
      <c r="F182">
        <v>925.8</v>
      </c>
      <c r="G182">
        <v>-11.234116817632501</v>
      </c>
      <c r="H182">
        <v>4.1299276782888903</v>
      </c>
      <c r="I182">
        <v>-0.53294111151210699</v>
      </c>
      <c r="J182">
        <v>-1.41981903927098</v>
      </c>
      <c r="K182">
        <v>906.94403137541201</v>
      </c>
      <c r="L182">
        <v>861.21069973202202</v>
      </c>
      <c r="M182">
        <v>56.028078209472604</v>
      </c>
      <c r="N182">
        <v>0.81926599411577194</v>
      </c>
      <c r="O182">
        <v>3.6292935839273999</v>
      </c>
      <c r="P182">
        <v>28.0497925311203</v>
      </c>
      <c r="Q182">
        <v>2.7802141538950001E-3</v>
      </c>
    </row>
    <row r="183" spans="1:17" x14ac:dyDescent="0.3">
      <c r="A183" t="s">
        <v>672</v>
      </c>
      <c r="B183" t="s">
        <v>673</v>
      </c>
      <c r="C183" t="s">
        <v>10308</v>
      </c>
      <c r="D183" t="s">
        <v>297</v>
      </c>
      <c r="E183">
        <v>26791.647379800001</v>
      </c>
      <c r="F183">
        <v>543.75</v>
      </c>
      <c r="G183">
        <v>6.4859731051402099</v>
      </c>
      <c r="H183">
        <v>7.49170792266756</v>
      </c>
      <c r="I183">
        <v>32.611921924006602</v>
      </c>
      <c r="J183">
        <v>-1.6543758666144299</v>
      </c>
      <c r="K183">
        <v>499.293556735594</v>
      </c>
      <c r="L183">
        <v>444.89234377540299</v>
      </c>
      <c r="M183">
        <v>62.597680256057799</v>
      </c>
      <c r="N183">
        <v>0.63988585386766805</v>
      </c>
      <c r="O183">
        <v>0.95632183908047597</v>
      </c>
      <c r="P183">
        <v>61.782207676286802</v>
      </c>
      <c r="Q183">
        <v>4.2485208721539996E-3</v>
      </c>
    </row>
    <row r="184" spans="1:17" x14ac:dyDescent="0.3">
      <c r="A184" t="s">
        <v>1486</v>
      </c>
      <c r="B184" t="s">
        <v>1487</v>
      </c>
      <c r="C184" t="s">
        <v>10297</v>
      </c>
      <c r="D184" t="s">
        <v>368</v>
      </c>
      <c r="E184">
        <v>6740.8073193999999</v>
      </c>
      <c r="F184">
        <v>294.85000000000002</v>
      </c>
      <c r="G184">
        <v>-54.704757714017802</v>
      </c>
      <c r="H184">
        <v>-4.0686271016265803</v>
      </c>
      <c r="I184">
        <v>-27.106335741163001</v>
      </c>
      <c r="J184">
        <v>-0.231094190483567</v>
      </c>
      <c r="K184">
        <v>297.16308695137201</v>
      </c>
      <c r="L184">
        <v>317.34688546512899</v>
      </c>
      <c r="M184">
        <v>54.192501392746998</v>
      </c>
      <c r="N184">
        <v>0.40176060048768197</v>
      </c>
      <c r="O184">
        <v>59.708326267593598</v>
      </c>
      <c r="P184">
        <v>14.216540770869599</v>
      </c>
      <c r="Q184">
        <v>4.6317351705650002E-3</v>
      </c>
    </row>
    <row r="185" spans="1:17" x14ac:dyDescent="0.3">
      <c r="A185" t="s">
        <v>230</v>
      </c>
      <c r="B185" t="s">
        <v>231</v>
      </c>
      <c r="C185" t="s">
        <v>10297</v>
      </c>
      <c r="D185" t="s">
        <v>232</v>
      </c>
      <c r="E185">
        <v>115888.16791295999</v>
      </c>
      <c r="F185">
        <v>1177.55</v>
      </c>
      <c r="G185">
        <v>12.781613450624199</v>
      </c>
      <c r="H185">
        <v>-0.90734715880945704</v>
      </c>
      <c r="I185">
        <v>-9.6024889845271506</v>
      </c>
      <c r="J185">
        <v>-3.7633944149064802</v>
      </c>
      <c r="K185">
        <v>1157.29701580863</v>
      </c>
      <c r="L185">
        <v>1077.43281575993</v>
      </c>
      <c r="M185">
        <v>43.9245155617308</v>
      </c>
      <c r="N185">
        <v>0.459173276717807</v>
      </c>
      <c r="O185">
        <v>6.4430723810577</v>
      </c>
      <c r="P185">
        <v>43.940423447294997</v>
      </c>
      <c r="Q185">
        <v>5.8680109627760003E-3</v>
      </c>
    </row>
    <row r="186" spans="1:17" x14ac:dyDescent="0.3">
      <c r="A186" t="s">
        <v>570</v>
      </c>
      <c r="B186" t="s">
        <v>571</v>
      </c>
      <c r="C186" t="s">
        <v>10297</v>
      </c>
      <c r="D186" t="s">
        <v>186</v>
      </c>
      <c r="E186">
        <v>34898.175000000003</v>
      </c>
      <c r="F186">
        <v>812</v>
      </c>
      <c r="G186">
        <v>23.938729641720901</v>
      </c>
      <c r="H186">
        <v>-1.1876860912928</v>
      </c>
      <c r="I186">
        <v>61.304779568342497</v>
      </c>
      <c r="J186">
        <v>-4.85628104890798</v>
      </c>
      <c r="K186">
        <v>747.976878370284</v>
      </c>
      <c r="L186">
        <v>601.56681644810203</v>
      </c>
      <c r="M186">
        <v>50.209636794641099</v>
      </c>
      <c r="N186">
        <v>0.247740886087263</v>
      </c>
      <c r="O186">
        <v>4.6182266009852304</v>
      </c>
      <c r="P186">
        <v>94.677535363222205</v>
      </c>
      <c r="Q186">
        <v>6.0395822673310002E-3</v>
      </c>
    </row>
    <row r="187" spans="1:17" x14ac:dyDescent="0.3">
      <c r="A187" t="s">
        <v>372</v>
      </c>
      <c r="B187" t="s">
        <v>373</v>
      </c>
      <c r="C187" t="s">
        <v>10308</v>
      </c>
      <c r="D187" t="s">
        <v>170</v>
      </c>
      <c r="E187">
        <v>65644.795319650002</v>
      </c>
      <c r="F187">
        <v>4368.6000000000004</v>
      </c>
      <c r="G187">
        <v>-10.643740786508699</v>
      </c>
      <c r="H187">
        <v>11.4351983247769</v>
      </c>
      <c r="I187">
        <v>6.3044733343650101</v>
      </c>
      <c r="J187">
        <v>-3.6352024893302199</v>
      </c>
      <c r="K187">
        <v>4084.4959093704301</v>
      </c>
      <c r="L187">
        <v>3764.75131076047</v>
      </c>
      <c r="M187">
        <v>49.711322519177102</v>
      </c>
      <c r="N187">
        <v>0.957422093192832</v>
      </c>
      <c r="O187">
        <v>5.2968914526392696</v>
      </c>
      <c r="P187">
        <v>35.670807453416103</v>
      </c>
      <c r="Q187">
        <v>6.7828353151869998E-3</v>
      </c>
    </row>
    <row r="188" spans="1:17" x14ac:dyDescent="0.3">
      <c r="A188" t="s">
        <v>862</v>
      </c>
      <c r="B188" t="s">
        <v>863</v>
      </c>
      <c r="C188" t="s">
        <v>10310</v>
      </c>
      <c r="D188" t="s">
        <v>170</v>
      </c>
      <c r="E188">
        <v>17859.923518060001</v>
      </c>
      <c r="F188">
        <v>1149.8</v>
      </c>
      <c r="G188">
        <v>-0.52627817697083401</v>
      </c>
      <c r="H188">
        <v>17.245530968901601</v>
      </c>
      <c r="I188">
        <v>6.3047811674955199</v>
      </c>
      <c r="J188">
        <v>0.228273504199175</v>
      </c>
      <c r="K188">
        <v>1049.18355318613</v>
      </c>
      <c r="L188">
        <v>991.41527361856697</v>
      </c>
      <c r="M188">
        <v>70.677000833103904</v>
      </c>
      <c r="N188">
        <v>2.35280570243137</v>
      </c>
      <c r="O188">
        <v>4.2529135501826403</v>
      </c>
      <c r="P188">
        <v>38.1307063911581</v>
      </c>
      <c r="Q188">
        <v>7.0555512138220002E-3</v>
      </c>
    </row>
    <row r="189" spans="1:17" x14ac:dyDescent="0.3">
      <c r="A189" t="s">
        <v>75</v>
      </c>
      <c r="B189" t="s">
        <v>76</v>
      </c>
      <c r="C189" t="s">
        <v>10303</v>
      </c>
      <c r="D189" t="s">
        <v>77</v>
      </c>
      <c r="E189">
        <v>330520.33989856002</v>
      </c>
      <c r="F189">
        <v>5099.45</v>
      </c>
      <c r="G189">
        <v>16.0160270292468</v>
      </c>
      <c r="H189">
        <v>0.77434789529854098</v>
      </c>
      <c r="I189">
        <v>20.634531117589599</v>
      </c>
      <c r="J189">
        <v>0.26166548021967301</v>
      </c>
      <c r="K189">
        <v>4904.3748557137797</v>
      </c>
      <c r="L189">
        <v>4450.2854776332097</v>
      </c>
      <c r="M189">
        <v>61.6413515131674</v>
      </c>
      <c r="N189">
        <v>0.54343904355740902</v>
      </c>
      <c r="O189">
        <v>2.3443704713253402</v>
      </c>
      <c r="P189">
        <v>44.788472458830199</v>
      </c>
      <c r="Q189">
        <v>7.5242370880099999E-3</v>
      </c>
    </row>
    <row r="190" spans="1:17" x14ac:dyDescent="0.3">
      <c r="A190" t="s">
        <v>670</v>
      </c>
      <c r="B190" t="s">
        <v>671</v>
      </c>
      <c r="C190" t="s">
        <v>10308</v>
      </c>
      <c r="D190" t="s">
        <v>170</v>
      </c>
      <c r="E190">
        <v>26995.248998269999</v>
      </c>
      <c r="F190">
        <v>1062.3</v>
      </c>
      <c r="G190">
        <v>-21.8697254587575</v>
      </c>
      <c r="H190">
        <v>0.93841725188911596</v>
      </c>
      <c r="I190">
        <v>-3.6355941492623298</v>
      </c>
      <c r="J190">
        <v>-0.203131942926779</v>
      </c>
      <c r="K190">
        <v>1068.13368032888</v>
      </c>
      <c r="L190">
        <v>1058.2629982472499</v>
      </c>
      <c r="M190">
        <v>54.225737857722301</v>
      </c>
      <c r="N190">
        <v>0.42375813129043299</v>
      </c>
      <c r="O190">
        <v>26.988609620634399</v>
      </c>
      <c r="P190">
        <v>13.8585209003215</v>
      </c>
      <c r="Q190">
        <v>8.1475367999260008E-3</v>
      </c>
    </row>
    <row r="191" spans="1:17" hidden="1" x14ac:dyDescent="0.3">
      <c r="A191" t="s">
        <v>465</v>
      </c>
      <c r="B191" t="s">
        <v>466</v>
      </c>
      <c r="C191" t="s">
        <v>10309</v>
      </c>
      <c r="D191" t="s">
        <v>163</v>
      </c>
      <c r="E191">
        <v>46290.653062650003</v>
      </c>
      <c r="F191">
        <v>1717.5</v>
      </c>
      <c r="G191">
        <v>370.46351318309001</v>
      </c>
      <c r="H191">
        <v>24.607991051509199</v>
      </c>
      <c r="I191">
        <v>104.094430440097</v>
      </c>
      <c r="J191">
        <v>2.51579775930262</v>
      </c>
      <c r="K191">
        <v>1583.9989213338099</v>
      </c>
      <c r="L191">
        <v>1103.2577415349599</v>
      </c>
      <c r="M191">
        <v>68.979595184076302</v>
      </c>
      <c r="N191">
        <v>1.4380490640400301</v>
      </c>
      <c r="O191">
        <v>10.0378457059679</v>
      </c>
      <c r="P191">
        <v>463.11475409835998</v>
      </c>
      <c r="Q191">
        <v>0.22859397162203601</v>
      </c>
    </row>
    <row r="192" spans="1:17" x14ac:dyDescent="0.3">
      <c r="A192" t="s">
        <v>438</v>
      </c>
      <c r="B192" t="s">
        <v>439</v>
      </c>
      <c r="C192" t="s">
        <v>10296</v>
      </c>
      <c r="D192" t="s">
        <v>27</v>
      </c>
      <c r="E192">
        <v>53564.324999999997</v>
      </c>
      <c r="F192">
        <v>1887.1</v>
      </c>
      <c r="G192">
        <v>-16.9782737483117</v>
      </c>
      <c r="H192">
        <v>4.2090372946089198</v>
      </c>
      <c r="I192">
        <v>-7.1974344361267297</v>
      </c>
      <c r="J192">
        <v>-1.1541268164359</v>
      </c>
      <c r="K192">
        <v>1861.62730907847</v>
      </c>
      <c r="L192">
        <v>1797.1732752324299</v>
      </c>
      <c r="M192">
        <v>52.454572462414603</v>
      </c>
      <c r="N192">
        <v>0.53966789260909898</v>
      </c>
      <c r="O192">
        <v>10.468443643685999</v>
      </c>
      <c r="P192">
        <v>22.269016457172398</v>
      </c>
      <c r="Q192">
        <v>9.0583798749710003E-3</v>
      </c>
    </row>
    <row r="193" spans="1:17" x14ac:dyDescent="0.3">
      <c r="A193" t="s">
        <v>1052</v>
      </c>
      <c r="B193" t="s">
        <v>1053</v>
      </c>
      <c r="C193" t="s">
        <v>630</v>
      </c>
      <c r="D193" t="s">
        <v>630</v>
      </c>
      <c r="E193">
        <v>12606.745378139</v>
      </c>
      <c r="F193">
        <v>28.1</v>
      </c>
      <c r="G193">
        <v>37.570538734427799</v>
      </c>
      <c r="H193">
        <v>-0.42345389069779199</v>
      </c>
      <c r="I193">
        <v>-13.714294737048901</v>
      </c>
      <c r="J193">
        <v>-1.6045683470754499</v>
      </c>
      <c r="K193">
        <v>26.537982397646701</v>
      </c>
      <c r="L193">
        <v>25.527162210373099</v>
      </c>
      <c r="M193">
        <v>43.057856186283999</v>
      </c>
      <c r="N193">
        <v>1.87543141780052</v>
      </c>
      <c r="O193">
        <v>38.967971530249002</v>
      </c>
      <c r="P193">
        <v>74.534161490683204</v>
      </c>
      <c r="Q193">
        <v>1.0303672187647E-2</v>
      </c>
    </row>
    <row r="194" spans="1:17" x14ac:dyDescent="0.3">
      <c r="A194" t="s">
        <v>405</v>
      </c>
      <c r="B194" t="s">
        <v>406</v>
      </c>
      <c r="C194" t="s">
        <v>10294</v>
      </c>
      <c r="D194" t="s">
        <v>288</v>
      </c>
      <c r="E194">
        <v>56900.374491459901</v>
      </c>
      <c r="F194">
        <v>5424.45</v>
      </c>
      <c r="G194">
        <v>-2.87289705521686</v>
      </c>
      <c r="H194">
        <v>9.4187461494631002</v>
      </c>
      <c r="I194">
        <v>-9.5078181168091298</v>
      </c>
      <c r="J194">
        <v>8.0267318199782807</v>
      </c>
      <c r="K194">
        <v>5014.8729347910503</v>
      </c>
      <c r="L194">
        <v>4897.6066666140796</v>
      </c>
      <c r="M194">
        <v>76.652733240185995</v>
      </c>
      <c r="N194">
        <v>0.70916942564915597</v>
      </c>
      <c r="O194">
        <v>8.2754933679912206</v>
      </c>
      <c r="P194">
        <v>31.949647287764499</v>
      </c>
      <c r="Q194">
        <v>1.1289079024808E-2</v>
      </c>
    </row>
    <row r="195" spans="1:17" x14ac:dyDescent="0.3">
      <c r="A195" t="s">
        <v>283</v>
      </c>
      <c r="B195" t="s">
        <v>284</v>
      </c>
      <c r="C195" t="s">
        <v>10299</v>
      </c>
      <c r="D195" t="s">
        <v>285</v>
      </c>
      <c r="E195">
        <v>95946.063769529996</v>
      </c>
      <c r="F195">
        <v>6752.45</v>
      </c>
      <c r="G195">
        <v>9.1693690970595494</v>
      </c>
      <c r="H195">
        <v>2.9307456361160802</v>
      </c>
      <c r="I195">
        <v>-12.424688763133901</v>
      </c>
      <c r="J195">
        <v>-2.0480870746900299</v>
      </c>
      <c r="K195">
        <v>6443.1135165824999</v>
      </c>
      <c r="L195">
        <v>6019.9080580028103</v>
      </c>
      <c r="M195">
        <v>56.157108275867799</v>
      </c>
      <c r="N195">
        <v>1.1219586433634701</v>
      </c>
      <c r="O195">
        <v>1.8067516234848</v>
      </c>
      <c r="P195">
        <v>42.878755818874303</v>
      </c>
      <c r="Q195">
        <v>1.1514979635743E-2</v>
      </c>
    </row>
    <row r="196" spans="1:17" x14ac:dyDescent="0.3">
      <c r="A196" t="s">
        <v>866</v>
      </c>
      <c r="B196" t="s">
        <v>867</v>
      </c>
      <c r="C196" t="s">
        <v>10295</v>
      </c>
      <c r="D196" t="s">
        <v>54</v>
      </c>
      <c r="E196">
        <v>17638.006882901998</v>
      </c>
      <c r="F196">
        <v>211.78</v>
      </c>
      <c r="G196">
        <v>16.246509462623901</v>
      </c>
      <c r="H196">
        <v>-4.4809454382066702</v>
      </c>
      <c r="I196">
        <v>6.2670415824732801</v>
      </c>
      <c r="J196">
        <v>-2.0639842230513201</v>
      </c>
      <c r="K196">
        <v>202.87875071412299</v>
      </c>
      <c r="L196">
        <v>181.85706097830399</v>
      </c>
      <c r="M196">
        <v>56.114149628981302</v>
      </c>
      <c r="N196">
        <v>0.77385089137304497</v>
      </c>
      <c r="O196">
        <v>8.7921427896874</v>
      </c>
      <c r="P196">
        <v>68.950937375349</v>
      </c>
      <c r="Q196">
        <v>1.1664111646422001E-2</v>
      </c>
    </row>
    <row r="197" spans="1:17" x14ac:dyDescent="0.3">
      <c r="A197" t="s">
        <v>187</v>
      </c>
      <c r="B197" t="s">
        <v>188</v>
      </c>
      <c r="C197" t="s">
        <v>10297</v>
      </c>
      <c r="D197" t="s">
        <v>118</v>
      </c>
      <c r="E197">
        <v>138879.84210767999</v>
      </c>
      <c r="F197">
        <v>5837.35</v>
      </c>
      <c r="G197">
        <v>1.6933371720602901</v>
      </c>
      <c r="H197">
        <v>-2.8333925161234998</v>
      </c>
      <c r="I197">
        <v>6.2622386133899397</v>
      </c>
      <c r="J197">
        <v>-1.0912521045294199</v>
      </c>
      <c r="K197">
        <v>5627.5871866909902</v>
      </c>
      <c r="L197">
        <v>5194.9508061183296</v>
      </c>
      <c r="M197">
        <v>55.055175774740299</v>
      </c>
      <c r="N197">
        <v>0.723387002296905</v>
      </c>
      <c r="O197">
        <v>2.8720224074280298</v>
      </c>
      <c r="P197">
        <v>34.262943625365097</v>
      </c>
      <c r="Q197">
        <v>1.2064363781598E-2</v>
      </c>
    </row>
    <row r="198" spans="1:17" x14ac:dyDescent="0.3">
      <c r="A198" t="s">
        <v>836</v>
      </c>
      <c r="B198" t="s">
        <v>837</v>
      </c>
      <c r="C198" t="s">
        <v>10304</v>
      </c>
      <c r="D198" t="s">
        <v>397</v>
      </c>
      <c r="E198">
        <v>18931.688060910001</v>
      </c>
      <c r="F198">
        <v>8028.9</v>
      </c>
      <c r="G198">
        <v>-2.9407742563358199</v>
      </c>
      <c r="H198">
        <v>-2.74585105677793</v>
      </c>
      <c r="I198">
        <v>16.560910542990602</v>
      </c>
      <c r="J198">
        <v>-3.1045696723936702</v>
      </c>
      <c r="K198">
        <v>7887.6253245050602</v>
      </c>
      <c r="L198">
        <v>7209.1608124152499</v>
      </c>
      <c r="M198">
        <v>48.2682024368466</v>
      </c>
      <c r="N198">
        <v>0.28989333985358301</v>
      </c>
      <c r="O198">
        <v>11.845956482208001</v>
      </c>
      <c r="P198">
        <v>46.336528997922201</v>
      </c>
      <c r="Q198">
        <v>1.2302326632576001E-2</v>
      </c>
    </row>
    <row r="199" spans="1:17" x14ac:dyDescent="0.3">
      <c r="A199" t="s">
        <v>1429</v>
      </c>
      <c r="B199" t="s">
        <v>1430</v>
      </c>
      <c r="C199" t="s">
        <v>10295</v>
      </c>
      <c r="D199" t="s">
        <v>248</v>
      </c>
      <c r="E199">
        <v>7528.3537609599998</v>
      </c>
      <c r="F199">
        <v>6965.45</v>
      </c>
      <c r="G199">
        <v>28.938926850782298</v>
      </c>
      <c r="H199">
        <v>-1.06328783133087</v>
      </c>
      <c r="I199">
        <v>-8.78073594988415</v>
      </c>
      <c r="J199">
        <v>1.2889902483295399</v>
      </c>
      <c r="K199">
        <v>6835.1171119468099</v>
      </c>
      <c r="L199">
        <v>6274.5766068254698</v>
      </c>
      <c r="M199">
        <v>55.306570936555197</v>
      </c>
      <c r="N199">
        <v>0.48096754383472701</v>
      </c>
      <c r="O199">
        <v>12.340193383054901</v>
      </c>
      <c r="P199">
        <v>61.5326638992602</v>
      </c>
      <c r="Q199">
        <v>1.3321084395905E-2</v>
      </c>
    </row>
    <row r="200" spans="1:17" x14ac:dyDescent="0.3">
      <c r="A200" t="s">
        <v>1135</v>
      </c>
      <c r="B200" t="s">
        <v>1136</v>
      </c>
      <c r="C200" t="s">
        <v>10303</v>
      </c>
      <c r="D200" t="s">
        <v>127</v>
      </c>
      <c r="E200">
        <v>10765.6744997899</v>
      </c>
      <c r="F200">
        <v>1354.75</v>
      </c>
      <c r="G200">
        <v>50.568189199496402</v>
      </c>
      <c r="H200">
        <v>0.61911080499303195</v>
      </c>
      <c r="I200">
        <v>38.158475988565499</v>
      </c>
      <c r="J200">
        <v>-1.7274888693675601</v>
      </c>
      <c r="K200">
        <v>1156.09459583225</v>
      </c>
      <c r="L200">
        <v>970.24967504178096</v>
      </c>
      <c r="M200">
        <v>55.098433108957202</v>
      </c>
      <c r="N200">
        <v>1.0836081653290699</v>
      </c>
      <c r="O200">
        <v>2.1553792212585399</v>
      </c>
      <c r="P200">
        <v>95.476516845826396</v>
      </c>
      <c r="Q200">
        <v>1.3625717656525999E-2</v>
      </c>
    </row>
    <row r="201" spans="1:17" x14ac:dyDescent="0.3">
      <c r="A201" t="s">
        <v>1189</v>
      </c>
      <c r="B201" t="s">
        <v>1190</v>
      </c>
      <c r="C201" t="s">
        <v>10303</v>
      </c>
      <c r="D201" t="s">
        <v>505</v>
      </c>
      <c r="E201">
        <v>10031.96423915</v>
      </c>
      <c r="F201">
        <v>1593.8</v>
      </c>
      <c r="G201">
        <v>-8.3467532066913499</v>
      </c>
      <c r="H201">
        <v>3.8085487922622598</v>
      </c>
      <c r="I201">
        <v>-2.31009578636281</v>
      </c>
      <c r="J201">
        <v>-0.52346994597320995</v>
      </c>
      <c r="K201">
        <v>1562.3945131349201</v>
      </c>
      <c r="L201">
        <v>1479.7696644087</v>
      </c>
      <c r="M201">
        <v>46.083073766031902</v>
      </c>
      <c r="N201">
        <v>2.0133234798830402</v>
      </c>
      <c r="O201">
        <v>14.0168151587401</v>
      </c>
      <c r="P201">
        <v>31.393239901071698</v>
      </c>
      <c r="Q201">
        <v>1.3685591759234001E-2</v>
      </c>
    </row>
    <row r="202" spans="1:17" x14ac:dyDescent="0.3">
      <c r="A202" t="s">
        <v>916</v>
      </c>
      <c r="B202" t="s">
        <v>917</v>
      </c>
      <c r="C202" t="s">
        <v>10304</v>
      </c>
      <c r="D202" t="s">
        <v>918</v>
      </c>
      <c r="E202">
        <v>16319.541247125</v>
      </c>
      <c r="F202">
        <v>206.45</v>
      </c>
      <c r="G202">
        <v>7.1229266392958497</v>
      </c>
      <c r="H202">
        <v>4.1564456764061699</v>
      </c>
      <c r="I202">
        <v>-11.4805051348382</v>
      </c>
      <c r="J202">
        <v>3.9104346838398798</v>
      </c>
      <c r="K202">
        <v>205.665544217122</v>
      </c>
      <c r="L202">
        <v>197.87208599798001</v>
      </c>
      <c r="M202">
        <v>65.5320735639975</v>
      </c>
      <c r="N202">
        <v>0.67342039738637105</v>
      </c>
      <c r="O202">
        <v>15.0641801889077</v>
      </c>
      <c r="P202">
        <v>51.5785609397944</v>
      </c>
      <c r="Q202">
        <v>1.373015218285E-2</v>
      </c>
    </row>
    <row r="203" spans="1:17" x14ac:dyDescent="0.3">
      <c r="A203" t="s">
        <v>578</v>
      </c>
      <c r="B203" t="s">
        <v>579</v>
      </c>
      <c r="C203" t="s">
        <v>6499</v>
      </c>
      <c r="D203" t="s">
        <v>80</v>
      </c>
      <c r="E203">
        <v>33243.89231024</v>
      </c>
      <c r="F203">
        <v>4300.1000000000004</v>
      </c>
      <c r="G203">
        <v>11.262813666314599</v>
      </c>
      <c r="H203">
        <v>-1.2569563317312</v>
      </c>
      <c r="I203">
        <v>-11.128391292365899</v>
      </c>
      <c r="J203">
        <v>0.71106818418026096</v>
      </c>
      <c r="K203">
        <v>4272.2328837549203</v>
      </c>
      <c r="L203">
        <v>4022.14376170172</v>
      </c>
      <c r="M203">
        <v>54.211232454618099</v>
      </c>
      <c r="N203">
        <v>0.55779177984623596</v>
      </c>
      <c r="O203">
        <v>6.9730936489848796</v>
      </c>
      <c r="P203">
        <v>40.864494783221097</v>
      </c>
      <c r="Q203">
        <v>1.4666828921640999E-2</v>
      </c>
    </row>
    <row r="204" spans="1:17" x14ac:dyDescent="0.3">
      <c r="A204" t="s">
        <v>527</v>
      </c>
      <c r="B204" t="s">
        <v>528</v>
      </c>
      <c r="C204" t="s">
        <v>10308</v>
      </c>
      <c r="D204" t="s">
        <v>297</v>
      </c>
      <c r="E204">
        <v>39411.451162154997</v>
      </c>
      <c r="F204">
        <v>2953.9</v>
      </c>
      <c r="G204">
        <v>19.514981549935001</v>
      </c>
      <c r="H204">
        <v>4.9580660434189499</v>
      </c>
      <c r="I204">
        <v>14.643119697285499</v>
      </c>
      <c r="J204">
        <v>-1.91348268798689</v>
      </c>
      <c r="K204">
        <v>2788.5497538309701</v>
      </c>
      <c r="L204">
        <v>2455.7187792595901</v>
      </c>
      <c r="M204">
        <v>42.4667666693394</v>
      </c>
      <c r="N204">
        <v>0.64157114611611799</v>
      </c>
      <c r="O204">
        <v>7.2818985070584699</v>
      </c>
      <c r="P204">
        <v>53.700861149413299</v>
      </c>
      <c r="Q204">
        <v>1.490459326773E-2</v>
      </c>
    </row>
    <row r="205" spans="1:17" x14ac:dyDescent="0.3">
      <c r="A205" t="s">
        <v>1476</v>
      </c>
      <c r="B205" t="s">
        <v>1477</v>
      </c>
      <c r="C205" t="s">
        <v>10308</v>
      </c>
      <c r="D205" t="s">
        <v>170</v>
      </c>
      <c r="E205">
        <v>6834.4602562500004</v>
      </c>
      <c r="F205">
        <v>1033.9000000000001</v>
      </c>
      <c r="G205">
        <v>79.1391661854082</v>
      </c>
      <c r="H205">
        <v>10.1012283093834</v>
      </c>
      <c r="I205">
        <v>65.488010251561903</v>
      </c>
      <c r="J205">
        <v>-0.79007854542707701</v>
      </c>
      <c r="K205">
        <v>906.78033879304701</v>
      </c>
      <c r="L205">
        <v>722.097323723415</v>
      </c>
      <c r="M205">
        <v>63.244482279825299</v>
      </c>
      <c r="N205">
        <v>0.68847481365171503</v>
      </c>
      <c r="O205">
        <v>1.3637682561176101</v>
      </c>
      <c r="P205">
        <v>136.53626172500501</v>
      </c>
      <c r="Q205">
        <v>1.4978626067127E-2</v>
      </c>
    </row>
    <row r="206" spans="1:17" x14ac:dyDescent="0.3">
      <c r="A206" t="s">
        <v>1797</v>
      </c>
      <c r="B206" t="s">
        <v>1798</v>
      </c>
      <c r="C206" t="s">
        <v>10293</v>
      </c>
      <c r="D206" t="s">
        <v>297</v>
      </c>
      <c r="E206">
        <v>4167.2246463000001</v>
      </c>
      <c r="F206">
        <v>2529.4</v>
      </c>
      <c r="G206">
        <v>89.578826585650802</v>
      </c>
      <c r="H206">
        <v>9.6551262667467093</v>
      </c>
      <c r="I206">
        <v>34.636288920142</v>
      </c>
      <c r="J206">
        <v>-1.2682651456184699</v>
      </c>
      <c r="K206">
        <v>2307.4226119722098</v>
      </c>
      <c r="L206">
        <v>1823.20566127389</v>
      </c>
      <c r="M206">
        <v>52.975306326477998</v>
      </c>
      <c r="N206">
        <v>0.478310262853266</v>
      </c>
      <c r="O206">
        <v>10.0616747054637</v>
      </c>
      <c r="P206">
        <v>128.23370178208799</v>
      </c>
      <c r="Q206">
        <v>1.5142193597855E-2</v>
      </c>
    </row>
    <row r="207" spans="1:17" hidden="1" x14ac:dyDescent="0.3">
      <c r="A207" t="s">
        <v>501</v>
      </c>
      <c r="B207" t="s">
        <v>502</v>
      </c>
      <c r="C207" t="s">
        <v>10309</v>
      </c>
      <c r="D207" t="s">
        <v>34</v>
      </c>
      <c r="E207">
        <v>41269.941675782997</v>
      </c>
      <c r="F207">
        <v>60.4</v>
      </c>
      <c r="G207">
        <v>40.991504886251697</v>
      </c>
      <c r="H207">
        <v>-4.3247107130902602</v>
      </c>
      <c r="I207">
        <v>-21.756063326438401</v>
      </c>
      <c r="J207">
        <v>1.31318247237508</v>
      </c>
      <c r="K207">
        <v>61.407400316661203</v>
      </c>
      <c r="L207">
        <v>55.653153355533703</v>
      </c>
      <c r="M207">
        <v>49.949460129736003</v>
      </c>
      <c r="N207">
        <v>0.48772871270025803</v>
      </c>
      <c r="O207">
        <v>28.311258278145601</v>
      </c>
      <c r="P207">
        <v>77.386196769456603</v>
      </c>
      <c r="Q207">
        <v>0.121043482856834</v>
      </c>
    </row>
    <row r="208" spans="1:17" x14ac:dyDescent="0.3">
      <c r="A208" t="s">
        <v>252</v>
      </c>
      <c r="B208" t="s">
        <v>253</v>
      </c>
      <c r="C208" t="s">
        <v>10295</v>
      </c>
      <c r="D208" t="s">
        <v>24</v>
      </c>
      <c r="E208">
        <v>107575.00487249</v>
      </c>
      <c r="F208">
        <v>1384</v>
      </c>
      <c r="G208">
        <v>-28.710844615878901</v>
      </c>
      <c r="H208">
        <v>-3.4191797646890598</v>
      </c>
      <c r="I208">
        <v>-21.093122429116399</v>
      </c>
      <c r="J208">
        <v>-0.77393906565991499</v>
      </c>
      <c r="K208">
        <v>1414.24639939602</v>
      </c>
      <c r="L208">
        <v>1443.86351791837</v>
      </c>
      <c r="M208">
        <v>55.143925789101203</v>
      </c>
      <c r="N208">
        <v>1.2151983284918</v>
      </c>
      <c r="O208">
        <v>22.434971098265802</v>
      </c>
      <c r="P208">
        <v>4.12278061992175</v>
      </c>
      <c r="Q208">
        <v>1.5238939059394999E-2</v>
      </c>
    </row>
    <row r="209" spans="1:17" x14ac:dyDescent="0.3">
      <c r="A209" t="s">
        <v>304</v>
      </c>
      <c r="B209" t="s">
        <v>305</v>
      </c>
      <c r="C209" t="s">
        <v>10295</v>
      </c>
      <c r="D209" t="s">
        <v>248</v>
      </c>
      <c r="E209">
        <v>91825.905250875003</v>
      </c>
      <c r="F209">
        <v>4389.55</v>
      </c>
      <c r="G209">
        <v>49.829257572352297</v>
      </c>
      <c r="H209">
        <v>5.5623709505561596</v>
      </c>
      <c r="I209">
        <v>5.0145110533367996</v>
      </c>
      <c r="J209">
        <v>0.77670006676499703</v>
      </c>
      <c r="K209">
        <v>4077.4253243222702</v>
      </c>
      <c r="L209">
        <v>3626.4175396632099</v>
      </c>
      <c r="M209">
        <v>69.293632311574598</v>
      </c>
      <c r="N209">
        <v>0.99870013854744699</v>
      </c>
      <c r="O209">
        <v>0.14238361563259</v>
      </c>
      <c r="P209">
        <v>81.682912191386706</v>
      </c>
      <c r="Q209">
        <v>1.5395302587313E-2</v>
      </c>
    </row>
    <row r="210" spans="1:17" x14ac:dyDescent="0.3">
      <c r="A210" t="s">
        <v>398</v>
      </c>
      <c r="B210" t="s">
        <v>399</v>
      </c>
      <c r="C210" t="s">
        <v>10299</v>
      </c>
      <c r="D210" t="s">
        <v>51</v>
      </c>
      <c r="E210">
        <v>59112.158275679998</v>
      </c>
      <c r="F210">
        <v>28525.4</v>
      </c>
      <c r="G210">
        <v>-6.0076754220683499</v>
      </c>
      <c r="H210">
        <v>0.93065399388734604</v>
      </c>
      <c r="I210">
        <v>-14.3908474796043</v>
      </c>
      <c r="J210">
        <v>-0.87494543966945704</v>
      </c>
      <c r="K210">
        <v>27639.978879791499</v>
      </c>
      <c r="L210">
        <v>26271.637985409201</v>
      </c>
      <c r="M210">
        <v>52.147681571300602</v>
      </c>
      <c r="N210">
        <v>1.4792156986714899</v>
      </c>
      <c r="O210">
        <v>3.9037138830656</v>
      </c>
      <c r="P210">
        <v>29.660909090909101</v>
      </c>
      <c r="Q210">
        <v>1.5731591651992002E-2</v>
      </c>
    </row>
    <row r="211" spans="1:17" hidden="1" x14ac:dyDescent="0.3">
      <c r="A211" t="s">
        <v>510</v>
      </c>
      <c r="B211" t="s">
        <v>511</v>
      </c>
      <c r="C211" t="s">
        <v>10294</v>
      </c>
      <c r="D211" t="s">
        <v>21</v>
      </c>
      <c r="E211">
        <v>40745.347153199997</v>
      </c>
      <c r="F211">
        <v>1025.45</v>
      </c>
      <c r="G211">
        <v>-49.623807397017799</v>
      </c>
      <c r="H211">
        <v>6.5690747026001403E-2</v>
      </c>
      <c r="I211">
        <v>-23.481090885423999</v>
      </c>
      <c r="J211">
        <v>-1.2476112044109799</v>
      </c>
      <c r="K211">
        <v>1011.35715677646</v>
      </c>
      <c r="M211">
        <v>62.259623896684801</v>
      </c>
      <c r="N211">
        <v>1.26425500366503</v>
      </c>
      <c r="O211">
        <v>36.525427860938997</v>
      </c>
      <c r="P211">
        <v>5.7055973610967898</v>
      </c>
    </row>
    <row r="212" spans="1:17" x14ac:dyDescent="0.3">
      <c r="A212" t="s">
        <v>482</v>
      </c>
      <c r="B212" t="s">
        <v>483</v>
      </c>
      <c r="C212" t="s">
        <v>10294</v>
      </c>
      <c r="D212" t="s">
        <v>288</v>
      </c>
      <c r="E212">
        <v>43153.524951400002</v>
      </c>
      <c r="F212">
        <v>6926.5</v>
      </c>
      <c r="G212">
        <v>-29.010490325240699</v>
      </c>
      <c r="H212">
        <v>-1.4308954327600101</v>
      </c>
      <c r="I212">
        <v>-22.892748733960602</v>
      </c>
      <c r="J212">
        <v>-0.66248141993613396</v>
      </c>
      <c r="K212">
        <v>6991.2004446608898</v>
      </c>
      <c r="L212">
        <v>7339.4618617839096</v>
      </c>
      <c r="M212">
        <v>58.055485449343898</v>
      </c>
      <c r="N212">
        <v>0.54880415769734003</v>
      </c>
      <c r="O212">
        <v>32.8232151880459</v>
      </c>
      <c r="P212">
        <v>8.0374968804591997</v>
      </c>
      <c r="Q212">
        <v>1.7096898667606001E-2</v>
      </c>
    </row>
    <row r="213" spans="1:17" x14ac:dyDescent="0.3">
      <c r="A213" t="s">
        <v>763</v>
      </c>
      <c r="B213" t="s">
        <v>764</v>
      </c>
      <c r="C213" t="s">
        <v>10299</v>
      </c>
      <c r="D213" t="s">
        <v>51</v>
      </c>
      <c r="E213">
        <v>21303.511379119998</v>
      </c>
      <c r="F213">
        <v>1107.25</v>
      </c>
      <c r="G213">
        <v>15.1013162824673</v>
      </c>
      <c r="H213">
        <v>-1.2010509691773501</v>
      </c>
      <c r="I213">
        <v>-9.3251560530138207</v>
      </c>
      <c r="J213">
        <v>-1.6163761056953501</v>
      </c>
      <c r="K213">
        <v>1067.5431072188601</v>
      </c>
      <c r="L213">
        <v>944.06483178000497</v>
      </c>
      <c r="M213">
        <v>40.115441390758797</v>
      </c>
      <c r="N213">
        <v>0.68759945090435903</v>
      </c>
      <c r="O213">
        <v>16.048769473921801</v>
      </c>
      <c r="P213">
        <v>56.579226472459801</v>
      </c>
      <c r="Q213">
        <v>1.7289850122759999E-2</v>
      </c>
    </row>
    <row r="214" spans="1:17" x14ac:dyDescent="0.3">
      <c r="A214" t="s">
        <v>47</v>
      </c>
      <c r="B214" t="s">
        <v>48</v>
      </c>
      <c r="C214" t="s">
        <v>10294</v>
      </c>
      <c r="D214" t="s">
        <v>21</v>
      </c>
      <c r="E214">
        <v>456457.02577507502</v>
      </c>
      <c r="F214">
        <v>1677.25</v>
      </c>
      <c r="G214">
        <v>14.506652166444701</v>
      </c>
      <c r="H214">
        <v>5.5953375252331199</v>
      </c>
      <c r="I214">
        <v>-9.8081886418898598</v>
      </c>
      <c r="J214">
        <v>2.8206191876145201</v>
      </c>
      <c r="K214">
        <v>1558.9168480429</v>
      </c>
      <c r="L214">
        <v>1459.69084494292</v>
      </c>
      <c r="M214">
        <v>74.739927878443098</v>
      </c>
      <c r="N214">
        <v>0.63813591221654897</v>
      </c>
      <c r="O214">
        <v>1.19839022208971</v>
      </c>
      <c r="P214">
        <v>47.217589748090901</v>
      </c>
      <c r="Q214">
        <v>1.7446032018674E-2</v>
      </c>
    </row>
    <row r="215" spans="1:17" x14ac:dyDescent="0.3">
      <c r="A215" t="s">
        <v>2157</v>
      </c>
      <c r="B215" t="s">
        <v>2158</v>
      </c>
      <c r="C215" t="s">
        <v>10311</v>
      </c>
      <c r="D215" t="s">
        <v>1897</v>
      </c>
      <c r="E215">
        <v>2684.5514725319999</v>
      </c>
      <c r="F215">
        <v>15</v>
      </c>
      <c r="G215">
        <v>-46.642497831549903</v>
      </c>
      <c r="H215">
        <v>-3.1231553705953199</v>
      </c>
      <c r="I215">
        <v>-47.375721030054102</v>
      </c>
      <c r="J215">
        <v>-3.0045034225502198</v>
      </c>
      <c r="K215">
        <v>15.475515305931401</v>
      </c>
      <c r="L215">
        <v>17.0382991291381</v>
      </c>
      <c r="M215">
        <v>31.0801970356532</v>
      </c>
      <c r="N215">
        <v>0.51503623176076896</v>
      </c>
      <c r="O215">
        <v>73.6666666666666</v>
      </c>
      <c r="P215">
        <v>16.731517509727599</v>
      </c>
      <c r="Q215">
        <v>1.7562277030673999E-2</v>
      </c>
    </row>
    <row r="216" spans="1:17" x14ac:dyDescent="0.3">
      <c r="A216" t="s">
        <v>1956</v>
      </c>
      <c r="B216" t="s">
        <v>1957</v>
      </c>
      <c r="C216" t="s">
        <v>10297</v>
      </c>
      <c r="D216" t="s">
        <v>495</v>
      </c>
      <c r="E216">
        <v>3424.6602548999999</v>
      </c>
      <c r="F216">
        <v>470.95</v>
      </c>
      <c r="G216">
        <v>-1.7168899494202801</v>
      </c>
      <c r="H216">
        <v>21.592133513327301</v>
      </c>
      <c r="I216">
        <v>23.429234210698699</v>
      </c>
      <c r="J216">
        <v>-0.79043226622450802</v>
      </c>
      <c r="K216">
        <v>403.91510530377201</v>
      </c>
      <c r="L216">
        <v>365.20054660586402</v>
      </c>
      <c r="M216">
        <v>69.471032483759302</v>
      </c>
      <c r="N216">
        <v>1.67102764165951</v>
      </c>
      <c r="O216">
        <v>3.7265102452489698</v>
      </c>
      <c r="P216">
        <v>59.617014065412597</v>
      </c>
      <c r="Q216">
        <v>1.7932638901483999E-2</v>
      </c>
    </row>
    <row r="217" spans="1:17" x14ac:dyDescent="0.3">
      <c r="A217" t="s">
        <v>357</v>
      </c>
      <c r="B217" t="s">
        <v>358</v>
      </c>
      <c r="C217" t="s">
        <v>10299</v>
      </c>
      <c r="D217" t="s">
        <v>51</v>
      </c>
      <c r="E217">
        <v>68547.212325</v>
      </c>
      <c r="F217">
        <v>5790</v>
      </c>
      <c r="G217">
        <v>23.724199068588401</v>
      </c>
      <c r="H217">
        <v>10.7845042058473</v>
      </c>
      <c r="I217">
        <v>-5.3954503543721701</v>
      </c>
      <c r="J217">
        <v>-2.4716543228294299</v>
      </c>
      <c r="K217">
        <v>5341.9138158047899</v>
      </c>
      <c r="L217">
        <v>4904.7407549765003</v>
      </c>
      <c r="M217">
        <v>72.626463952670207</v>
      </c>
      <c r="N217">
        <v>1.49373163510591</v>
      </c>
      <c r="O217">
        <v>1.03626943005181</v>
      </c>
      <c r="P217">
        <v>67.972149695387301</v>
      </c>
      <c r="Q217">
        <v>1.8435412545176999E-2</v>
      </c>
    </row>
    <row r="218" spans="1:17" x14ac:dyDescent="0.3">
      <c r="A218" t="s">
        <v>1074</v>
      </c>
      <c r="B218" t="s">
        <v>1075</v>
      </c>
      <c r="C218" t="s">
        <v>10299</v>
      </c>
      <c r="D218" t="s">
        <v>51</v>
      </c>
      <c r="E218">
        <v>12202.017801120001</v>
      </c>
      <c r="F218">
        <v>1024.3499999999999</v>
      </c>
      <c r="G218">
        <v>30.599450453675001</v>
      </c>
      <c r="H218">
        <v>17.389537253238501</v>
      </c>
      <c r="I218">
        <v>4.5107912715804304</v>
      </c>
      <c r="J218">
        <v>-0.99221775248549904</v>
      </c>
      <c r="K218">
        <v>899.66419512603704</v>
      </c>
      <c r="L218">
        <v>798.71551844708097</v>
      </c>
      <c r="M218">
        <v>72.786445738342294</v>
      </c>
      <c r="N218">
        <v>1.1097563150173699</v>
      </c>
      <c r="O218">
        <v>2.7480841509249698</v>
      </c>
      <c r="P218">
        <v>67.747482191107807</v>
      </c>
      <c r="Q218">
        <v>1.9699718272778999E-2</v>
      </c>
    </row>
    <row r="219" spans="1:17" x14ac:dyDescent="0.3">
      <c r="A219" t="s">
        <v>149</v>
      </c>
      <c r="B219" t="s">
        <v>150</v>
      </c>
      <c r="C219" t="s">
        <v>10295</v>
      </c>
      <c r="D219" t="s">
        <v>37</v>
      </c>
      <c r="E219">
        <v>176407.73147115001</v>
      </c>
      <c r="F219">
        <v>1800.6</v>
      </c>
      <c r="G219">
        <v>13.107831669669199</v>
      </c>
      <c r="H219">
        <v>6.4470377195510702</v>
      </c>
      <c r="I219">
        <v>7.5933227117137996</v>
      </c>
      <c r="J219">
        <v>2.1479807950261698</v>
      </c>
      <c r="K219">
        <v>1622.2620522406501</v>
      </c>
      <c r="L219">
        <v>1486.38505695248</v>
      </c>
      <c r="M219">
        <v>66.5350714019348</v>
      </c>
      <c r="N219">
        <v>0.92734808509973599</v>
      </c>
      <c r="O219">
        <v>0.21381761635010901</v>
      </c>
      <c r="P219">
        <v>42.4130976391031</v>
      </c>
      <c r="Q219">
        <v>2.0001969117262999E-2</v>
      </c>
    </row>
    <row r="220" spans="1:17" x14ac:dyDescent="0.3">
      <c r="A220" t="s">
        <v>877</v>
      </c>
      <c r="B220" t="s">
        <v>878</v>
      </c>
      <c r="C220" t="s">
        <v>10295</v>
      </c>
      <c r="D220" t="s">
        <v>879</v>
      </c>
      <c r="E220">
        <v>17368.3900651</v>
      </c>
      <c r="F220">
        <v>196.25</v>
      </c>
      <c r="G220">
        <v>30.097088558217401</v>
      </c>
      <c r="H220">
        <v>15.842677454297901</v>
      </c>
      <c r="I220">
        <v>23.690600036266801</v>
      </c>
      <c r="J220">
        <v>1.559334669366</v>
      </c>
      <c r="K220">
        <v>181.504474251967</v>
      </c>
      <c r="L220">
        <v>161.067398197893</v>
      </c>
      <c r="M220">
        <v>59.339636854518197</v>
      </c>
      <c r="N220">
        <v>0.58364987372560595</v>
      </c>
      <c r="O220">
        <v>2.3694267515923499</v>
      </c>
      <c r="P220">
        <v>61.7222908941079</v>
      </c>
      <c r="Q220">
        <v>2.0034552829966999E-2</v>
      </c>
    </row>
    <row r="221" spans="1:17" x14ac:dyDescent="0.3">
      <c r="A221" t="s">
        <v>1219</v>
      </c>
      <c r="B221" t="s">
        <v>1220</v>
      </c>
      <c r="C221" t="s">
        <v>10295</v>
      </c>
      <c r="D221" t="s">
        <v>24</v>
      </c>
      <c r="E221">
        <v>9562.6028622520007</v>
      </c>
      <c r="F221">
        <v>84.28</v>
      </c>
      <c r="G221">
        <v>-25.627879336616399</v>
      </c>
      <c r="H221">
        <v>-6.0150523864827701</v>
      </c>
      <c r="I221">
        <v>-30.126485623822099</v>
      </c>
      <c r="J221">
        <v>8.7165909211692494</v>
      </c>
      <c r="K221">
        <v>87.528834742462607</v>
      </c>
      <c r="L221">
        <v>92.594901604162402</v>
      </c>
      <c r="M221">
        <v>61.466271371929103</v>
      </c>
      <c r="N221">
        <v>1.2087509209326699</v>
      </c>
      <c r="O221">
        <v>38.2297104888466</v>
      </c>
      <c r="P221">
        <v>12.975871313672901</v>
      </c>
      <c r="Q221">
        <v>2.0319152045997001E-2</v>
      </c>
    </row>
    <row r="222" spans="1:17" x14ac:dyDescent="0.3">
      <c r="A222" t="s">
        <v>1668</v>
      </c>
      <c r="B222" t="s">
        <v>1669</v>
      </c>
      <c r="C222" t="s">
        <v>10300</v>
      </c>
      <c r="D222" t="s">
        <v>203</v>
      </c>
      <c r="E222">
        <v>5035.9128408549996</v>
      </c>
      <c r="F222">
        <v>128.16</v>
      </c>
      <c r="G222">
        <v>-10.2533680968656</v>
      </c>
      <c r="H222">
        <v>4.8905400021648303E-2</v>
      </c>
      <c r="I222">
        <v>0.40689213514473999</v>
      </c>
      <c r="J222">
        <v>-3.0049237672328499</v>
      </c>
      <c r="K222">
        <v>129.18743157652099</v>
      </c>
      <c r="L222">
        <v>123.859985491391</v>
      </c>
      <c r="M222">
        <v>39.848875118433199</v>
      </c>
      <c r="N222">
        <v>0.55914651314696895</v>
      </c>
      <c r="O222">
        <v>16.775905118601699</v>
      </c>
      <c r="P222">
        <v>25.2173913043478</v>
      </c>
      <c r="Q222">
        <v>2.0320351991527999E-2</v>
      </c>
    </row>
    <row r="223" spans="1:17" x14ac:dyDescent="0.3">
      <c r="A223" t="s">
        <v>2181</v>
      </c>
      <c r="B223" t="s">
        <v>2182</v>
      </c>
      <c r="C223" t="s">
        <v>10294</v>
      </c>
      <c r="D223" t="s">
        <v>288</v>
      </c>
      <c r="E223">
        <v>2624.409840325</v>
      </c>
      <c r="F223">
        <v>1769.4</v>
      </c>
      <c r="G223">
        <v>-12.106746711899101</v>
      </c>
      <c r="H223">
        <v>-3.02695794138481</v>
      </c>
      <c r="I223">
        <v>-19.002765082347299</v>
      </c>
      <c r="J223">
        <v>-2.7651170601098798</v>
      </c>
      <c r="K223">
        <v>1767.0407909440801</v>
      </c>
      <c r="L223">
        <v>1683.3044388377</v>
      </c>
      <c r="M223">
        <v>50.109758340410501</v>
      </c>
      <c r="N223">
        <v>1.02938960622656</v>
      </c>
      <c r="O223">
        <v>20.2328472928676</v>
      </c>
      <c r="P223">
        <v>35.068702290076303</v>
      </c>
      <c r="Q223">
        <v>2.0791516877130999E-2</v>
      </c>
    </row>
    <row r="224" spans="1:17" x14ac:dyDescent="0.3">
      <c r="A224" t="s">
        <v>16</v>
      </c>
      <c r="B224" t="s">
        <v>17</v>
      </c>
      <c r="C224" t="s">
        <v>10293</v>
      </c>
      <c r="D224" t="s">
        <v>18</v>
      </c>
      <c r="E224">
        <v>2024263.17140723</v>
      </c>
      <c r="F224">
        <v>2997.35</v>
      </c>
      <c r="G224">
        <v>-8.7811185951706605</v>
      </c>
      <c r="H224">
        <v>-3.5416944834006201</v>
      </c>
      <c r="I224">
        <v>-10.2003410513083</v>
      </c>
      <c r="J224">
        <v>-0.39658363509296302</v>
      </c>
      <c r="K224">
        <v>2989.4567328794701</v>
      </c>
      <c r="L224">
        <v>2830.0563167796099</v>
      </c>
      <c r="M224">
        <v>58.1572592506785</v>
      </c>
      <c r="N224">
        <v>0.70127272283924003</v>
      </c>
      <c r="O224">
        <v>7.3481575391595797</v>
      </c>
      <c r="P224">
        <v>34.997522857271498</v>
      </c>
      <c r="Q224">
        <v>2.0835993087792E-2</v>
      </c>
    </row>
    <row r="225" spans="1:17" x14ac:dyDescent="0.3">
      <c r="A225" t="s">
        <v>1824</v>
      </c>
      <c r="B225" t="s">
        <v>1825</v>
      </c>
      <c r="C225" t="s">
        <v>10305</v>
      </c>
      <c r="D225" t="s">
        <v>258</v>
      </c>
      <c r="E225">
        <v>4045.6445595720002</v>
      </c>
      <c r="F225">
        <v>175.5</v>
      </c>
      <c r="G225">
        <v>4.4798109178774901</v>
      </c>
      <c r="H225">
        <v>14.094256926865199</v>
      </c>
      <c r="I225">
        <v>-4.4435456455124598</v>
      </c>
      <c r="J225">
        <v>4.1660688393425698</v>
      </c>
      <c r="K225">
        <v>156.63108548423</v>
      </c>
      <c r="L225">
        <v>145.87873523532201</v>
      </c>
      <c r="M225">
        <v>65.1816094707128</v>
      </c>
      <c r="N225">
        <v>1.2075794819195</v>
      </c>
      <c r="O225">
        <v>3.3618233618233502</v>
      </c>
      <c r="P225">
        <v>56.626506024096301</v>
      </c>
      <c r="Q225">
        <v>2.1438344123300999E-2</v>
      </c>
    </row>
    <row r="226" spans="1:17" x14ac:dyDescent="0.3">
      <c r="A226" t="s">
        <v>1870</v>
      </c>
      <c r="B226" t="s">
        <v>1871</v>
      </c>
      <c r="C226" t="s">
        <v>10295</v>
      </c>
      <c r="D226" t="s">
        <v>24</v>
      </c>
      <c r="E226">
        <v>3847.527595565</v>
      </c>
      <c r="F226">
        <v>122.67</v>
      </c>
      <c r="G226">
        <v>-23.056343417750401</v>
      </c>
      <c r="H226">
        <v>-7.1548505294812097</v>
      </c>
      <c r="I226">
        <v>-20.491923689669999</v>
      </c>
      <c r="J226">
        <v>1.7638713006276201</v>
      </c>
      <c r="K226">
        <v>127.280153178315</v>
      </c>
      <c r="L226">
        <v>127.912554435883</v>
      </c>
      <c r="M226">
        <v>56.279220801938699</v>
      </c>
      <c r="N226">
        <v>0.58643316049730199</v>
      </c>
      <c r="O226">
        <v>33.2436618570147</v>
      </c>
      <c r="P226">
        <v>11.6196542311191</v>
      </c>
      <c r="Q226">
        <v>2.1559571720942E-2</v>
      </c>
    </row>
    <row r="227" spans="1:17" x14ac:dyDescent="0.3">
      <c r="A227" t="s">
        <v>228</v>
      </c>
      <c r="B227" t="s">
        <v>229</v>
      </c>
      <c r="C227" t="s">
        <v>10299</v>
      </c>
      <c r="D227" t="s">
        <v>51</v>
      </c>
      <c r="E227">
        <v>116025.440911695</v>
      </c>
      <c r="F227">
        <v>7062.45</v>
      </c>
      <c r="G227">
        <v>-8.2407634123222397</v>
      </c>
      <c r="H227">
        <v>4.8694804385476997</v>
      </c>
      <c r="I227">
        <v>-1.0762112582685699</v>
      </c>
      <c r="J227">
        <v>-2.4508776350657602</v>
      </c>
      <c r="K227">
        <v>6630.8370437343301</v>
      </c>
      <c r="L227">
        <v>6117.42578910053</v>
      </c>
      <c r="M227">
        <v>59.465542543779002</v>
      </c>
      <c r="N227">
        <v>0.61899497248242397</v>
      </c>
      <c r="O227">
        <v>0.63717265254974398</v>
      </c>
      <c r="P227">
        <v>35.671542872510997</v>
      </c>
      <c r="Q227">
        <v>2.1708302378671999E-2</v>
      </c>
    </row>
    <row r="228" spans="1:17" x14ac:dyDescent="0.3">
      <c r="A228" t="s">
        <v>1631</v>
      </c>
      <c r="B228" t="s">
        <v>1632</v>
      </c>
      <c r="C228" t="s">
        <v>10305</v>
      </c>
      <c r="D228" t="s">
        <v>258</v>
      </c>
      <c r="E228">
        <v>5409.5354712150001</v>
      </c>
      <c r="F228">
        <v>1752.2</v>
      </c>
      <c r="G228">
        <v>-45.7166989837703</v>
      </c>
      <c r="H228">
        <v>-7.7278903660048002</v>
      </c>
      <c r="I228">
        <v>-20.3172961767009</v>
      </c>
      <c r="J228">
        <v>1.0901482548503301</v>
      </c>
      <c r="K228">
        <v>1849.3260112693799</v>
      </c>
      <c r="L228">
        <v>1941.4310847546701</v>
      </c>
      <c r="M228">
        <v>39.251884418312997</v>
      </c>
      <c r="N228">
        <v>0.479661676875972</v>
      </c>
      <c r="O228">
        <v>66.667617851843303</v>
      </c>
      <c r="P228">
        <v>9.5125000000000099</v>
      </c>
      <c r="Q228">
        <v>2.1711367772101999E-2</v>
      </c>
    </row>
    <row r="229" spans="1:17" x14ac:dyDescent="0.3">
      <c r="A229" t="s">
        <v>560</v>
      </c>
      <c r="B229" t="s">
        <v>561</v>
      </c>
      <c r="C229" t="s">
        <v>10300</v>
      </c>
      <c r="D229" t="s">
        <v>203</v>
      </c>
      <c r="E229">
        <v>35233.933481280001</v>
      </c>
      <c r="F229">
        <v>2523.6999999999998</v>
      </c>
      <c r="G229">
        <v>27.9930867256734</v>
      </c>
      <c r="H229">
        <v>-3.8581811628913498</v>
      </c>
      <c r="I229">
        <v>24.6830257817053</v>
      </c>
      <c r="J229">
        <v>-5.0347842021565796</v>
      </c>
      <c r="K229">
        <v>2503.1432178694899</v>
      </c>
      <c r="L229">
        <v>2140.5137794244301</v>
      </c>
      <c r="M229">
        <v>43.672143754912597</v>
      </c>
      <c r="N229">
        <v>0.45886464456774001</v>
      </c>
      <c r="O229">
        <v>21.3020565043388</v>
      </c>
      <c r="P229">
        <v>63.8713028797766</v>
      </c>
      <c r="Q229">
        <v>2.2153128185103E-2</v>
      </c>
    </row>
    <row r="230" spans="1:17" x14ac:dyDescent="0.3">
      <c r="A230" t="s">
        <v>1002</v>
      </c>
      <c r="B230" t="s">
        <v>1003</v>
      </c>
      <c r="C230" t="s">
        <v>630</v>
      </c>
      <c r="D230" t="s">
        <v>630</v>
      </c>
      <c r="E230">
        <v>14077.029264000001</v>
      </c>
      <c r="F230">
        <v>483.7</v>
      </c>
      <c r="G230">
        <v>3.5382935432713101</v>
      </c>
      <c r="H230">
        <v>-7.6958571584385904</v>
      </c>
      <c r="I230">
        <v>-1.96517172991893</v>
      </c>
      <c r="J230">
        <v>-4.3019105128507702</v>
      </c>
      <c r="K230">
        <v>503.37333013927901</v>
      </c>
      <c r="L230">
        <v>451.44782740325002</v>
      </c>
      <c r="M230">
        <v>31.834831996304199</v>
      </c>
      <c r="N230">
        <v>0.50372626407149501</v>
      </c>
      <c r="O230">
        <v>22.3899111019226</v>
      </c>
      <c r="P230">
        <v>42.895125553914298</v>
      </c>
      <c r="Q230">
        <v>2.2727237084962E-2</v>
      </c>
    </row>
    <row r="231" spans="1:17" x14ac:dyDescent="0.3">
      <c r="A231" t="s">
        <v>998</v>
      </c>
      <c r="B231" t="s">
        <v>999</v>
      </c>
      <c r="C231" t="s">
        <v>10299</v>
      </c>
      <c r="D231" t="s">
        <v>51</v>
      </c>
      <c r="E231">
        <v>14200.894094159999</v>
      </c>
      <c r="F231">
        <v>898.45</v>
      </c>
      <c r="G231">
        <v>74.858157276771493</v>
      </c>
      <c r="H231">
        <v>20.162707018229899</v>
      </c>
      <c r="I231">
        <v>41.6652208900651</v>
      </c>
      <c r="J231">
        <v>2.0156766636179801</v>
      </c>
      <c r="K231">
        <v>782.56791458565397</v>
      </c>
      <c r="L231">
        <v>646.45014347051404</v>
      </c>
      <c r="M231">
        <v>73.584879830285303</v>
      </c>
      <c r="N231">
        <v>0.89447272504192399</v>
      </c>
      <c r="O231">
        <v>3.0107407201291001</v>
      </c>
      <c r="P231">
        <v>181.86666666666599</v>
      </c>
      <c r="Q231">
        <v>2.3186178089168001E-2</v>
      </c>
    </row>
    <row r="232" spans="1:17" x14ac:dyDescent="0.3">
      <c r="A232" t="s">
        <v>1349</v>
      </c>
      <c r="B232" t="s">
        <v>1350</v>
      </c>
      <c r="C232" t="s">
        <v>10299</v>
      </c>
      <c r="D232" t="s">
        <v>51</v>
      </c>
      <c r="E232">
        <v>8300.0580823199998</v>
      </c>
      <c r="F232">
        <v>524.25</v>
      </c>
      <c r="G232">
        <v>6.8547807331141</v>
      </c>
      <c r="H232">
        <v>5.1885939284942602</v>
      </c>
      <c r="I232">
        <v>3.1500663639195401</v>
      </c>
      <c r="J232">
        <v>6.6755073295523202</v>
      </c>
      <c r="K232">
        <v>487.578210712062</v>
      </c>
      <c r="L232">
        <v>443.34891901175098</v>
      </c>
      <c r="M232">
        <v>61.1889065019081</v>
      </c>
      <c r="N232">
        <v>1.05892957199807</v>
      </c>
      <c r="O232">
        <v>4.3776824034334796</v>
      </c>
      <c r="P232">
        <v>52.709000873871197</v>
      </c>
      <c r="Q232">
        <v>2.3272682501435001E-2</v>
      </c>
    </row>
    <row r="233" spans="1:17" x14ac:dyDescent="0.3">
      <c r="A233" t="s">
        <v>338</v>
      </c>
      <c r="B233" t="s">
        <v>339</v>
      </c>
      <c r="C233" t="s">
        <v>10295</v>
      </c>
      <c r="D233" t="s">
        <v>127</v>
      </c>
      <c r="E233">
        <v>75331.631641329994</v>
      </c>
      <c r="F233">
        <v>1683.55</v>
      </c>
      <c r="G233">
        <v>105.697564934856</v>
      </c>
      <c r="H233">
        <v>17.2024330983194</v>
      </c>
      <c r="I233">
        <v>59.848944068626601</v>
      </c>
      <c r="J233">
        <v>7.6203150595851596</v>
      </c>
      <c r="K233">
        <v>1452.0524085908601</v>
      </c>
      <c r="L233">
        <v>1178.90943753447</v>
      </c>
      <c r="M233">
        <v>69.536062854437006</v>
      </c>
      <c r="N233">
        <v>1.1121451259459301</v>
      </c>
      <c r="O233">
        <v>4.7310742181699297</v>
      </c>
      <c r="P233">
        <v>154.581884167548</v>
      </c>
      <c r="Q233">
        <v>2.3369203059235E-2</v>
      </c>
    </row>
    <row r="234" spans="1:17" x14ac:dyDescent="0.3">
      <c r="A234" t="s">
        <v>1060</v>
      </c>
      <c r="B234" t="s">
        <v>1061</v>
      </c>
      <c r="C234" t="s">
        <v>10303</v>
      </c>
      <c r="D234" t="s">
        <v>505</v>
      </c>
      <c r="E234">
        <v>12564.72342187</v>
      </c>
      <c r="F234">
        <v>815.25</v>
      </c>
      <c r="G234">
        <v>-38.693328830726401</v>
      </c>
      <c r="H234">
        <v>-5.5078657770871304</v>
      </c>
      <c r="I234">
        <v>-13.222362993377899</v>
      </c>
      <c r="J234">
        <v>-0.54615661172070196</v>
      </c>
      <c r="K234">
        <v>821.04531507182503</v>
      </c>
      <c r="L234">
        <v>824.07619222006304</v>
      </c>
      <c r="M234">
        <v>52.314649571069801</v>
      </c>
      <c r="N234">
        <v>0.45334190658067502</v>
      </c>
      <c r="O234">
        <v>25.722171113155401</v>
      </c>
      <c r="P234">
        <v>14.9940052189858</v>
      </c>
      <c r="Q234">
        <v>2.3777802438853999E-2</v>
      </c>
    </row>
    <row r="235" spans="1:17" x14ac:dyDescent="0.3">
      <c r="A235" t="s">
        <v>2069</v>
      </c>
      <c r="B235" t="s">
        <v>2070</v>
      </c>
      <c r="C235" t="s">
        <v>10295</v>
      </c>
      <c r="D235" t="s">
        <v>550</v>
      </c>
      <c r="E235">
        <v>2966.5033986049998</v>
      </c>
      <c r="F235">
        <v>995.35</v>
      </c>
      <c r="G235">
        <v>-2.21446851606076</v>
      </c>
      <c r="H235">
        <v>-1.9338272987478999</v>
      </c>
      <c r="I235">
        <v>-26.215292495696001</v>
      </c>
      <c r="J235">
        <v>-0.92432867787617901</v>
      </c>
      <c r="K235">
        <v>1023.0578439582</v>
      </c>
      <c r="L235">
        <v>1009.23378597061</v>
      </c>
      <c r="M235">
        <v>56.383851525954398</v>
      </c>
      <c r="N235">
        <v>1.1562443307572201</v>
      </c>
      <c r="O235">
        <v>26.9854824935952</v>
      </c>
      <c r="P235">
        <v>28.598191214470202</v>
      </c>
      <c r="Q235">
        <v>2.4199423860117999E-2</v>
      </c>
    </row>
    <row r="236" spans="1:17" x14ac:dyDescent="0.3">
      <c r="A236" t="s">
        <v>987</v>
      </c>
      <c r="B236" t="s">
        <v>988</v>
      </c>
      <c r="C236" t="s">
        <v>10306</v>
      </c>
      <c r="D236" t="s">
        <v>335</v>
      </c>
      <c r="E236">
        <v>14307.332007204999</v>
      </c>
      <c r="F236">
        <v>4179.8</v>
      </c>
      <c r="G236">
        <v>17.708824838173602</v>
      </c>
      <c r="H236">
        <v>2.18604534371842</v>
      </c>
      <c r="I236">
        <v>-6.6388649447547801</v>
      </c>
      <c r="J236">
        <v>2.1751915888290401</v>
      </c>
      <c r="K236">
        <v>4206.7440746413804</v>
      </c>
      <c r="L236">
        <v>3747.5738182586201</v>
      </c>
      <c r="M236">
        <v>51.426147054887998</v>
      </c>
      <c r="N236">
        <v>0.64038318568821095</v>
      </c>
      <c r="O236">
        <v>16.943394420785602</v>
      </c>
      <c r="P236">
        <v>53.609819738703798</v>
      </c>
      <c r="Q236">
        <v>2.5294885897171999E-2</v>
      </c>
    </row>
    <row r="237" spans="1:17" x14ac:dyDescent="0.3">
      <c r="A237" t="s">
        <v>1658</v>
      </c>
      <c r="B237" t="s">
        <v>1659</v>
      </c>
      <c r="C237" t="s">
        <v>10304</v>
      </c>
      <c r="D237" t="s">
        <v>397</v>
      </c>
      <c r="E237">
        <v>5116.8525244760003</v>
      </c>
      <c r="F237">
        <v>102.59</v>
      </c>
      <c r="G237">
        <v>-5.8827238057426197</v>
      </c>
      <c r="H237">
        <v>-7.4930762488679399</v>
      </c>
      <c r="I237">
        <v>-16.6557743101074</v>
      </c>
      <c r="J237">
        <v>2.02276036802099</v>
      </c>
      <c r="K237">
        <v>104.68598001359901</v>
      </c>
      <c r="L237">
        <v>101.213651445696</v>
      </c>
      <c r="M237">
        <v>49.6072576706432</v>
      </c>
      <c r="N237">
        <v>0.74021888609898601</v>
      </c>
      <c r="O237">
        <v>18.481333463300501</v>
      </c>
      <c r="P237">
        <v>26.967821782178198</v>
      </c>
      <c r="Q237">
        <v>2.5323430458788002E-2</v>
      </c>
    </row>
    <row r="238" spans="1:17" x14ac:dyDescent="0.3">
      <c r="A238" t="s">
        <v>1760</v>
      </c>
      <c r="B238" t="s">
        <v>1761</v>
      </c>
      <c r="C238" t="s">
        <v>10306</v>
      </c>
      <c r="D238" t="s">
        <v>925</v>
      </c>
      <c r="E238">
        <v>4474.6736435499997</v>
      </c>
      <c r="F238">
        <v>364</v>
      </c>
      <c r="G238">
        <v>-18.823055352421498</v>
      </c>
      <c r="H238">
        <v>12.420134265399501</v>
      </c>
      <c r="I238">
        <v>-11.8969928616708</v>
      </c>
      <c r="J238">
        <v>1.4350554209601101</v>
      </c>
      <c r="K238">
        <v>337.18533836027899</v>
      </c>
      <c r="L238">
        <v>337.97574101364</v>
      </c>
      <c r="M238">
        <v>63.9183161577158</v>
      </c>
      <c r="N238">
        <v>0.58920457624381894</v>
      </c>
      <c r="O238">
        <v>23.598901098900999</v>
      </c>
      <c r="P238">
        <v>35.8462399701436</v>
      </c>
      <c r="Q238">
        <v>2.5474513800417001E-2</v>
      </c>
    </row>
    <row r="239" spans="1:17" x14ac:dyDescent="0.3">
      <c r="A239" t="s">
        <v>2299</v>
      </c>
      <c r="B239" t="s">
        <v>2300</v>
      </c>
      <c r="C239" t="s">
        <v>6499</v>
      </c>
      <c r="D239" t="s">
        <v>80</v>
      </c>
      <c r="E239">
        <v>2324.6756740000001</v>
      </c>
      <c r="F239">
        <v>91.94</v>
      </c>
      <c r="G239">
        <v>-43.297499941097399</v>
      </c>
      <c r="H239">
        <v>-5.6748315295693601</v>
      </c>
      <c r="I239">
        <v>-33.086313754864896</v>
      </c>
      <c r="J239">
        <v>-1.2531357750871099</v>
      </c>
      <c r="K239">
        <v>94.677449152911194</v>
      </c>
      <c r="L239">
        <v>99.104792931419595</v>
      </c>
      <c r="M239">
        <v>37.778274510211403</v>
      </c>
      <c r="N239">
        <v>0.40741514821143099</v>
      </c>
      <c r="O239">
        <v>69.675875571024505</v>
      </c>
      <c r="P239">
        <v>10.904704463208599</v>
      </c>
      <c r="Q239">
        <v>2.5661335250950001E-2</v>
      </c>
    </row>
    <row r="240" spans="1:17" x14ac:dyDescent="0.3">
      <c r="A240" t="s">
        <v>1988</v>
      </c>
      <c r="B240" t="s">
        <v>1989</v>
      </c>
      <c r="C240" t="s">
        <v>10305</v>
      </c>
      <c r="D240" t="s">
        <v>514</v>
      </c>
      <c r="E240">
        <v>3294.5976075200001</v>
      </c>
      <c r="F240">
        <v>3885.05</v>
      </c>
      <c r="G240">
        <v>-0.75908602876032205</v>
      </c>
      <c r="H240">
        <v>-7.0260469497779203</v>
      </c>
      <c r="I240">
        <v>6.6545200948374204</v>
      </c>
      <c r="J240">
        <v>-7.1128038922771299</v>
      </c>
      <c r="K240">
        <v>3945.36694150324</v>
      </c>
      <c r="L240">
        <v>3604.6968957521699</v>
      </c>
      <c r="M240">
        <v>35.184173530474297</v>
      </c>
      <c r="N240">
        <v>0.68082737920326597</v>
      </c>
      <c r="O240">
        <v>13.048738111478601</v>
      </c>
      <c r="P240">
        <v>29.934782608695599</v>
      </c>
      <c r="Q240">
        <v>2.5838692204708E-2</v>
      </c>
    </row>
    <row r="241" spans="1:17" x14ac:dyDescent="0.3">
      <c r="A241" t="s">
        <v>1249</v>
      </c>
      <c r="B241" t="s">
        <v>1250</v>
      </c>
      <c r="C241" t="s">
        <v>10299</v>
      </c>
      <c r="D241" t="s">
        <v>285</v>
      </c>
      <c r="E241">
        <v>9126.1984711000005</v>
      </c>
      <c r="F241">
        <v>903.2</v>
      </c>
      <c r="G241">
        <v>62.363761927103802</v>
      </c>
      <c r="H241">
        <v>17.986437981109699</v>
      </c>
      <c r="I241">
        <v>27.720221786818801</v>
      </c>
      <c r="J241">
        <v>3.3879330482195802</v>
      </c>
      <c r="K241">
        <v>796.39641405229895</v>
      </c>
      <c r="L241">
        <v>696.94924716015601</v>
      </c>
      <c r="M241">
        <v>80.136181691859306</v>
      </c>
      <c r="N241">
        <v>2.0103000241372202</v>
      </c>
      <c r="O241">
        <v>3.9636846767050402</v>
      </c>
      <c r="P241">
        <v>99.381898454746107</v>
      </c>
      <c r="Q241">
        <v>2.5861311525228001E-2</v>
      </c>
    </row>
    <row r="242" spans="1:17" x14ac:dyDescent="0.3">
      <c r="A242" t="s">
        <v>78</v>
      </c>
      <c r="B242" t="s">
        <v>79</v>
      </c>
      <c r="C242" t="s">
        <v>6499</v>
      </c>
      <c r="D242" t="s">
        <v>80</v>
      </c>
      <c r="E242">
        <v>327097.89774206001</v>
      </c>
      <c r="F242">
        <v>11200.9</v>
      </c>
      <c r="G242">
        <v>8.55201633270622</v>
      </c>
      <c r="H242">
        <v>-8.4349685210735201E-2</v>
      </c>
      <c r="I242">
        <v>5.3284497542905998E-2</v>
      </c>
      <c r="J242">
        <v>-1.03408285365213</v>
      </c>
      <c r="K242">
        <v>11221.266408952401</v>
      </c>
      <c r="L242">
        <v>10150.6963524</v>
      </c>
      <c r="M242">
        <v>48.4224675457586</v>
      </c>
      <c r="N242">
        <v>0.66279751873528503</v>
      </c>
      <c r="O242">
        <v>7.8306207536894297</v>
      </c>
      <c r="P242">
        <v>39.227226679759497</v>
      </c>
      <c r="Q242">
        <v>2.5956781216403001E-2</v>
      </c>
    </row>
    <row r="243" spans="1:17" x14ac:dyDescent="0.3">
      <c r="A243" t="s">
        <v>1854</v>
      </c>
      <c r="B243" t="s">
        <v>1855</v>
      </c>
      <c r="C243" t="s">
        <v>10308</v>
      </c>
      <c r="D243" t="s">
        <v>297</v>
      </c>
      <c r="E243">
        <v>3899.36320974</v>
      </c>
      <c r="F243">
        <v>154.26</v>
      </c>
      <c r="G243">
        <v>50.0977467357839</v>
      </c>
      <c r="H243">
        <v>15.108359912305099</v>
      </c>
      <c r="I243">
        <v>43.507395853062697</v>
      </c>
      <c r="J243">
        <v>9.6554938293549402</v>
      </c>
      <c r="K243">
        <v>136.30009406816001</v>
      </c>
      <c r="L243">
        <v>112.49161850683301</v>
      </c>
      <c r="M243">
        <v>69.978311761442001</v>
      </c>
      <c r="N243">
        <v>0.73972233250155806</v>
      </c>
      <c r="O243">
        <v>6.6381433942694201</v>
      </c>
      <c r="P243">
        <v>89.044117647058798</v>
      </c>
      <c r="Q243">
        <v>2.6449849101435999E-2</v>
      </c>
    </row>
    <row r="244" spans="1:17" x14ac:dyDescent="0.3">
      <c r="A244" t="s">
        <v>506</v>
      </c>
      <c r="B244" t="s">
        <v>507</v>
      </c>
      <c r="C244" t="s">
        <v>10300</v>
      </c>
      <c r="D244" t="s">
        <v>203</v>
      </c>
      <c r="E244">
        <v>41029.614840720002</v>
      </c>
      <c r="F244">
        <v>681.95</v>
      </c>
      <c r="G244">
        <v>-12.3148803172679</v>
      </c>
      <c r="H244">
        <v>0.87338193688767396</v>
      </c>
      <c r="I244">
        <v>-0.93564306131376496</v>
      </c>
      <c r="J244">
        <v>2.17508180064242</v>
      </c>
      <c r="K244">
        <v>671.26463745475098</v>
      </c>
      <c r="L244">
        <v>633.93899073981595</v>
      </c>
      <c r="M244">
        <v>64.892835281726306</v>
      </c>
      <c r="N244">
        <v>0.72953516509016902</v>
      </c>
      <c r="O244">
        <v>12.1049930346799</v>
      </c>
      <c r="P244">
        <v>39.715222290514198</v>
      </c>
      <c r="Q244">
        <v>2.6846610001610999E-2</v>
      </c>
    </row>
    <row r="245" spans="1:17" hidden="1" x14ac:dyDescent="0.3">
      <c r="A245" t="s">
        <v>586</v>
      </c>
      <c r="B245" t="s">
        <v>587</v>
      </c>
      <c r="C245" t="s">
        <v>10309</v>
      </c>
      <c r="D245" t="s">
        <v>121</v>
      </c>
      <c r="E245">
        <v>32817.63132249</v>
      </c>
      <c r="F245">
        <v>627.29999999999995</v>
      </c>
      <c r="G245">
        <v>-35.351321513131602</v>
      </c>
      <c r="H245">
        <v>-5.2100320511803204</v>
      </c>
      <c r="I245">
        <v>-19.938528565619698</v>
      </c>
      <c r="J245">
        <v>-7.84835843094781</v>
      </c>
      <c r="O245">
        <v>12.8168340506934</v>
      </c>
      <c r="P245">
        <v>0.86830680173661801</v>
      </c>
    </row>
    <row r="246" spans="1:17" hidden="1" x14ac:dyDescent="0.3">
      <c r="A246" t="s">
        <v>588</v>
      </c>
      <c r="B246" t="s">
        <v>589</v>
      </c>
      <c r="C246" t="s">
        <v>10309</v>
      </c>
      <c r="D246" t="s">
        <v>37</v>
      </c>
      <c r="E246">
        <v>32650.718706650001</v>
      </c>
      <c r="F246">
        <v>358.25</v>
      </c>
      <c r="G246">
        <v>-10.648415513938099</v>
      </c>
      <c r="H246">
        <v>2.3801028412293901</v>
      </c>
      <c r="I246">
        <v>4.7643774335737001</v>
      </c>
      <c r="J246">
        <v>0.52127467200906097</v>
      </c>
      <c r="K246">
        <v>337.08523072032</v>
      </c>
      <c r="M246">
        <v>62.872922780883997</v>
      </c>
      <c r="O246">
        <v>7.0202372644801097</v>
      </c>
      <c r="P246">
        <v>28.6124573685155</v>
      </c>
    </row>
    <row r="247" spans="1:17" x14ac:dyDescent="0.3">
      <c r="A247" t="s">
        <v>395</v>
      </c>
      <c r="B247" t="s">
        <v>396</v>
      </c>
      <c r="C247" t="s">
        <v>10304</v>
      </c>
      <c r="D247" t="s">
        <v>397</v>
      </c>
      <c r="E247">
        <v>59686.474330079996</v>
      </c>
      <c r="F247">
        <v>989.2</v>
      </c>
      <c r="G247">
        <v>22.6336182297918</v>
      </c>
      <c r="H247">
        <v>-3.0204021189961501</v>
      </c>
      <c r="I247">
        <v>-12.5829908244799</v>
      </c>
      <c r="J247">
        <v>-0.65918348600870103</v>
      </c>
      <c r="K247">
        <v>1016.98944355688</v>
      </c>
      <c r="L247">
        <v>944.39780915362201</v>
      </c>
      <c r="M247">
        <v>45.179910661551801</v>
      </c>
      <c r="N247">
        <v>0.67473991344129403</v>
      </c>
      <c r="O247">
        <v>19.288313788920298</v>
      </c>
      <c r="P247">
        <v>51.485451761102603</v>
      </c>
      <c r="Q247">
        <v>2.7189625752055999E-2</v>
      </c>
    </row>
    <row r="248" spans="1:17" x14ac:dyDescent="0.3">
      <c r="A248" t="s">
        <v>678</v>
      </c>
      <c r="B248" t="s">
        <v>679</v>
      </c>
      <c r="C248" t="s">
        <v>10299</v>
      </c>
      <c r="D248" t="s">
        <v>51</v>
      </c>
      <c r="E248">
        <v>25818.687760500001</v>
      </c>
      <c r="F248">
        <v>1471.95</v>
      </c>
      <c r="G248">
        <v>43.135388005534999</v>
      </c>
      <c r="H248">
        <v>17.578653050377099</v>
      </c>
      <c r="I248">
        <v>31.434331222380901</v>
      </c>
      <c r="J248">
        <v>-6.2634724892940099</v>
      </c>
      <c r="K248">
        <v>1290.7711258064501</v>
      </c>
      <c r="L248">
        <v>1052.2652707785001</v>
      </c>
      <c r="M248">
        <v>59.073153905529097</v>
      </c>
      <c r="N248">
        <v>1.2337972871742899</v>
      </c>
      <c r="O248">
        <v>4.6027378647372599</v>
      </c>
      <c r="P248">
        <v>103.251864125932</v>
      </c>
      <c r="Q248">
        <v>2.7598828662089001E-2</v>
      </c>
    </row>
    <row r="249" spans="1:17" hidden="1" x14ac:dyDescent="0.3">
      <c r="A249" t="s">
        <v>594</v>
      </c>
      <c r="B249" t="s">
        <v>595</v>
      </c>
      <c r="C249" t="s">
        <v>10309</v>
      </c>
      <c r="D249" t="s">
        <v>139</v>
      </c>
      <c r="E249">
        <v>32216.064643341</v>
      </c>
      <c r="F249">
        <v>377.88</v>
      </c>
      <c r="G249">
        <v>-5.1745275100040997</v>
      </c>
      <c r="H249">
        <v>1.3953747569952</v>
      </c>
      <c r="I249">
        <v>-7.0282717558245604</v>
      </c>
      <c r="J249">
        <v>-3.4909439527211199</v>
      </c>
      <c r="K249">
        <v>367.384112638484</v>
      </c>
      <c r="L249">
        <v>352.76940385276998</v>
      </c>
      <c r="M249">
        <v>56.330526885428</v>
      </c>
      <c r="N249">
        <v>0.98896914795358903</v>
      </c>
      <c r="O249">
        <v>5.5890758971101899</v>
      </c>
      <c r="P249">
        <v>33.056338028169002</v>
      </c>
      <c r="Q249">
        <v>-0.123824141917355</v>
      </c>
    </row>
    <row r="250" spans="1:17" x14ac:dyDescent="0.3">
      <c r="A250" t="s">
        <v>2395</v>
      </c>
      <c r="B250" t="s">
        <v>2396</v>
      </c>
      <c r="C250" t="s">
        <v>10298</v>
      </c>
      <c r="D250" t="s">
        <v>113</v>
      </c>
      <c r="E250">
        <v>2139.36828083</v>
      </c>
      <c r="F250">
        <v>8.74</v>
      </c>
      <c r="G250">
        <v>-16.385999294796498</v>
      </c>
      <c r="H250">
        <v>24.419043699243701</v>
      </c>
      <c r="I250">
        <v>-77.901337146221394</v>
      </c>
      <c r="J250">
        <v>-2.5946673569764398</v>
      </c>
      <c r="K250">
        <v>10.2340104356122</v>
      </c>
      <c r="L250">
        <v>14.169750855457</v>
      </c>
      <c r="M250">
        <v>39.542139316447297</v>
      </c>
      <c r="N250">
        <v>0.28705293625547901</v>
      </c>
      <c r="O250">
        <v>210.64073226544599</v>
      </c>
      <c r="P250">
        <v>30.2533532041728</v>
      </c>
      <c r="Q250">
        <v>2.8323599145202001E-2</v>
      </c>
    </row>
    <row r="251" spans="1:17" x14ac:dyDescent="0.3">
      <c r="A251" t="s">
        <v>1023</v>
      </c>
      <c r="B251" t="s">
        <v>1024</v>
      </c>
      <c r="C251" t="s">
        <v>10295</v>
      </c>
      <c r="D251" t="s">
        <v>24</v>
      </c>
      <c r="E251">
        <v>13276.451723488</v>
      </c>
      <c r="F251">
        <v>228.1</v>
      </c>
      <c r="G251">
        <v>-23.377741767159801</v>
      </c>
      <c r="H251">
        <v>-11.391232399927301</v>
      </c>
      <c r="I251">
        <v>-24.053869733739699</v>
      </c>
      <c r="J251">
        <v>-8.2481380223547299E-2</v>
      </c>
      <c r="K251">
        <v>234.514704295782</v>
      </c>
      <c r="L251">
        <v>240.654332693051</v>
      </c>
      <c r="M251">
        <v>51.852029672042498</v>
      </c>
      <c r="N251">
        <v>1.2088108590272399</v>
      </c>
      <c r="O251">
        <v>31.828145550197199</v>
      </c>
      <c r="P251">
        <v>11.132764920828199</v>
      </c>
      <c r="Q251">
        <v>2.8643187990496002E-2</v>
      </c>
    </row>
    <row r="252" spans="1:17" x14ac:dyDescent="0.3">
      <c r="A252" t="s">
        <v>219</v>
      </c>
      <c r="B252" t="s">
        <v>220</v>
      </c>
      <c r="C252" t="s">
        <v>10306</v>
      </c>
      <c r="D252" t="s">
        <v>221</v>
      </c>
      <c r="E252">
        <v>118468.8966579</v>
      </c>
      <c r="F252">
        <v>1920.55</v>
      </c>
      <c r="G252">
        <v>21.110116065670301</v>
      </c>
      <c r="H252">
        <v>5.8245409131549497</v>
      </c>
      <c r="I252">
        <v>23.431518872849502</v>
      </c>
      <c r="J252">
        <v>0.46368713907773002</v>
      </c>
      <c r="K252">
        <v>1825.1167957524001</v>
      </c>
      <c r="L252">
        <v>1628.5348789984801</v>
      </c>
      <c r="M252">
        <v>70.389322937105703</v>
      </c>
      <c r="N252">
        <v>0.63748321606170599</v>
      </c>
      <c r="O252">
        <v>3.3766369008877599</v>
      </c>
      <c r="P252">
        <v>55.781319706371399</v>
      </c>
      <c r="Q252">
        <v>2.8704845457617999E-2</v>
      </c>
    </row>
    <row r="253" spans="1:17" x14ac:dyDescent="0.3">
      <c r="A253" t="s">
        <v>1418</v>
      </c>
      <c r="B253" t="s">
        <v>1419</v>
      </c>
      <c r="C253" t="s">
        <v>10305</v>
      </c>
      <c r="D253" t="s">
        <v>133</v>
      </c>
      <c r="E253">
        <v>7602.4173176100003</v>
      </c>
      <c r="F253">
        <v>439.5</v>
      </c>
      <c r="G253">
        <v>-33.722937270025902</v>
      </c>
      <c r="H253">
        <v>-4.3389355151254403</v>
      </c>
      <c r="I253">
        <v>-27.350414807183601</v>
      </c>
      <c r="J253">
        <v>4.16343738117817</v>
      </c>
      <c r="K253">
        <v>457.45977033457302</v>
      </c>
      <c r="L253">
        <v>483.71538317927298</v>
      </c>
      <c r="M253">
        <v>47.700451424291501</v>
      </c>
      <c r="N253">
        <v>0.799787367890749</v>
      </c>
      <c r="O253">
        <v>60.455062571103497</v>
      </c>
      <c r="P253">
        <v>13.8306138306138</v>
      </c>
      <c r="Q253">
        <v>2.917992180143E-2</v>
      </c>
    </row>
    <row r="254" spans="1:17" x14ac:dyDescent="0.3">
      <c r="A254" t="s">
        <v>860</v>
      </c>
      <c r="B254" t="s">
        <v>861</v>
      </c>
      <c r="C254" t="s">
        <v>630</v>
      </c>
      <c r="D254" t="s">
        <v>630</v>
      </c>
      <c r="E254">
        <v>17868.929436932001</v>
      </c>
      <c r="F254">
        <v>193.88</v>
      </c>
      <c r="G254">
        <v>40.941057885977102</v>
      </c>
      <c r="H254">
        <v>5.1980408516185497</v>
      </c>
      <c r="I254">
        <v>13.585317930984701</v>
      </c>
      <c r="J254">
        <v>2.7001172235224198</v>
      </c>
      <c r="K254">
        <v>169.461766908909</v>
      </c>
      <c r="L254">
        <v>149.79690819144301</v>
      </c>
      <c r="M254">
        <v>64.086518405180399</v>
      </c>
      <c r="N254">
        <v>0.69203400916704905</v>
      </c>
      <c r="O254">
        <v>0.52609861770167499</v>
      </c>
      <c r="P254">
        <v>72.184724689165193</v>
      </c>
      <c r="Q254">
        <v>2.9739352606826999E-2</v>
      </c>
    </row>
    <row r="255" spans="1:17" x14ac:dyDescent="0.3">
      <c r="A255" t="s">
        <v>1088</v>
      </c>
      <c r="B255" t="s">
        <v>1089</v>
      </c>
      <c r="C255" t="s">
        <v>10298</v>
      </c>
      <c r="D255" t="s">
        <v>46</v>
      </c>
      <c r="E255">
        <v>11820.042027375001</v>
      </c>
      <c r="F255">
        <v>464.2</v>
      </c>
      <c r="G255">
        <v>14.211904958336699</v>
      </c>
      <c r="H255">
        <v>-8.5667598793271598</v>
      </c>
      <c r="I255">
        <v>-8.8626555751449808E-3</v>
      </c>
      <c r="J255">
        <v>-7.1024393777018302</v>
      </c>
      <c r="K255">
        <v>484.41917868260799</v>
      </c>
      <c r="L255">
        <v>438.81505526991498</v>
      </c>
      <c r="M255">
        <v>35.043758461976701</v>
      </c>
      <c r="N255">
        <v>0.47412779964129798</v>
      </c>
      <c r="O255">
        <v>23.825937096079201</v>
      </c>
      <c r="P255">
        <v>49.693647210577197</v>
      </c>
      <c r="Q255">
        <v>3.1053730519795E-2</v>
      </c>
    </row>
    <row r="256" spans="1:17" x14ac:dyDescent="0.3">
      <c r="A256" t="s">
        <v>788</v>
      </c>
      <c r="B256" t="s">
        <v>789</v>
      </c>
      <c r="C256" t="s">
        <v>10303</v>
      </c>
      <c r="D256" t="s">
        <v>505</v>
      </c>
      <c r="E256">
        <v>20484.433536196</v>
      </c>
      <c r="F256">
        <v>175.12</v>
      </c>
      <c r="G256">
        <v>-37.849316659615802</v>
      </c>
      <c r="H256">
        <v>-3.6574527879526801</v>
      </c>
      <c r="I256">
        <v>-7.47989700971653</v>
      </c>
      <c r="J256">
        <v>-1.47521993527822</v>
      </c>
      <c r="K256">
        <v>171.11652792669199</v>
      </c>
      <c r="L256">
        <v>170.978522721312</v>
      </c>
      <c r="M256">
        <v>37.935204402616201</v>
      </c>
      <c r="N256">
        <v>0.80692572841374499</v>
      </c>
      <c r="O256">
        <v>29.910918227501099</v>
      </c>
      <c r="P256">
        <v>23.1072056239015</v>
      </c>
      <c r="Q256">
        <v>3.1584892270475E-2</v>
      </c>
    </row>
    <row r="257" spans="1:17" x14ac:dyDescent="0.3">
      <c r="A257" t="s">
        <v>2135</v>
      </c>
      <c r="B257" t="s">
        <v>2136</v>
      </c>
      <c r="C257" t="s">
        <v>10307</v>
      </c>
      <c r="D257" t="s">
        <v>139</v>
      </c>
      <c r="E257">
        <v>2735.7787019550001</v>
      </c>
      <c r="F257">
        <v>393.15</v>
      </c>
      <c r="G257">
        <v>-38.055429750810902</v>
      </c>
      <c r="H257">
        <v>-12.0646621806287</v>
      </c>
      <c r="I257">
        <v>-30.557822771107801</v>
      </c>
      <c r="J257">
        <v>-0.24925157872484599</v>
      </c>
      <c r="K257">
        <v>407.72439452291502</v>
      </c>
      <c r="L257">
        <v>446.34893560743097</v>
      </c>
      <c r="M257">
        <v>33.832856869865601</v>
      </c>
      <c r="N257">
        <v>1.5750850821527</v>
      </c>
      <c r="O257">
        <v>48.798168637924398</v>
      </c>
      <c r="P257">
        <v>13.9565217391304</v>
      </c>
      <c r="Q257">
        <v>3.1854624226973001E-2</v>
      </c>
    </row>
    <row r="258" spans="1:17" x14ac:dyDescent="0.3">
      <c r="A258" t="s">
        <v>1326</v>
      </c>
      <c r="B258" t="s">
        <v>1327</v>
      </c>
      <c r="C258" t="s">
        <v>10311</v>
      </c>
      <c r="D258" t="s">
        <v>612</v>
      </c>
      <c r="E258">
        <v>8407.2222246399997</v>
      </c>
      <c r="F258">
        <v>49.54</v>
      </c>
      <c r="G258">
        <v>-21.8688780579301</v>
      </c>
      <c r="H258">
        <v>18.926696125113601</v>
      </c>
      <c r="I258">
        <v>-34.0485426791791</v>
      </c>
      <c r="J258">
        <v>4.2462912486880402</v>
      </c>
      <c r="K258">
        <v>45.019279552280103</v>
      </c>
      <c r="L258">
        <v>46.306510098282303</v>
      </c>
      <c r="M258">
        <v>71.564311861663498</v>
      </c>
      <c r="N258">
        <v>1.5880522868759199</v>
      </c>
      <c r="O258">
        <v>38.675817521195</v>
      </c>
      <c r="P258">
        <v>28.175937904268999</v>
      </c>
      <c r="Q258">
        <v>3.2012643093282001E-2</v>
      </c>
    </row>
    <row r="259" spans="1:17" x14ac:dyDescent="0.3">
      <c r="A259" t="s">
        <v>1106</v>
      </c>
      <c r="B259" t="s">
        <v>1107</v>
      </c>
      <c r="C259" t="s">
        <v>10297</v>
      </c>
      <c r="D259" t="s">
        <v>997</v>
      </c>
      <c r="E259">
        <v>11516.855650825</v>
      </c>
      <c r="F259">
        <v>560.04999999999995</v>
      </c>
      <c r="G259">
        <v>16.1002526230649</v>
      </c>
      <c r="H259">
        <v>29.504495636116001</v>
      </c>
      <c r="I259">
        <v>34.703257872654802</v>
      </c>
      <c r="J259">
        <v>8.4008605450262905</v>
      </c>
      <c r="K259">
        <v>464.04184967146898</v>
      </c>
      <c r="L259">
        <v>418.39089732633602</v>
      </c>
      <c r="M259">
        <v>87.810434990409505</v>
      </c>
      <c r="N259">
        <v>1.4342706601298001</v>
      </c>
      <c r="O259">
        <v>3.2407820730291999</v>
      </c>
      <c r="P259">
        <v>63.042212518195001</v>
      </c>
      <c r="Q259">
        <v>3.2364853287043999E-2</v>
      </c>
    </row>
    <row r="260" spans="1:17" x14ac:dyDescent="0.3">
      <c r="A260" t="s">
        <v>181</v>
      </c>
      <c r="B260" t="s">
        <v>182</v>
      </c>
      <c r="C260" t="s">
        <v>10302</v>
      </c>
      <c r="D260" t="s">
        <v>183</v>
      </c>
      <c r="E260">
        <v>150552.31796786899</v>
      </c>
      <c r="F260">
        <v>685.6</v>
      </c>
      <c r="G260">
        <v>24.835388599607501</v>
      </c>
      <c r="H260">
        <v>1.53820678785283</v>
      </c>
      <c r="I260">
        <v>21.647791604243899</v>
      </c>
      <c r="J260">
        <v>4.7601507668269996</v>
      </c>
      <c r="K260">
        <v>656.29397053200296</v>
      </c>
      <c r="L260">
        <v>601.31250735067101</v>
      </c>
      <c r="M260">
        <v>69.139379727462497</v>
      </c>
      <c r="N260">
        <v>0.83109682339958302</v>
      </c>
      <c r="O260">
        <v>4.3246791131855202</v>
      </c>
      <c r="P260">
        <v>55.853603091611703</v>
      </c>
      <c r="Q260">
        <v>3.2390960948212998E-2</v>
      </c>
    </row>
    <row r="261" spans="1:17" x14ac:dyDescent="0.3">
      <c r="A261" t="s">
        <v>886</v>
      </c>
      <c r="B261" t="s">
        <v>887</v>
      </c>
      <c r="C261" t="s">
        <v>10294</v>
      </c>
      <c r="D261" t="s">
        <v>21</v>
      </c>
      <c r="E261">
        <v>16951.36538784</v>
      </c>
      <c r="F261">
        <v>609.1</v>
      </c>
      <c r="G261">
        <v>3.9452494488043701</v>
      </c>
      <c r="H261">
        <v>-14.173976566458499</v>
      </c>
      <c r="I261">
        <v>-35.829118461352103</v>
      </c>
      <c r="J261">
        <v>5.7673635481008096</v>
      </c>
      <c r="K261">
        <v>651.30548203105104</v>
      </c>
      <c r="L261">
        <v>647.06769569863195</v>
      </c>
      <c r="M261">
        <v>51.099026252617399</v>
      </c>
      <c r="N261">
        <v>1.21804742444262</v>
      </c>
      <c r="O261">
        <v>41.4956493186668</v>
      </c>
      <c r="P261">
        <v>34.756637168141502</v>
      </c>
      <c r="Q261">
        <v>3.2522476944580998E-2</v>
      </c>
    </row>
    <row r="262" spans="1:17" x14ac:dyDescent="0.3">
      <c r="A262" t="s">
        <v>1470</v>
      </c>
      <c r="B262" t="s">
        <v>1471</v>
      </c>
      <c r="C262" t="s">
        <v>10303</v>
      </c>
      <c r="D262" t="s">
        <v>872</v>
      </c>
      <c r="E262">
        <v>6935.7669788519997</v>
      </c>
      <c r="F262">
        <v>39.479999999999997</v>
      </c>
      <c r="G262">
        <v>-23.279134468186498</v>
      </c>
      <c r="H262">
        <v>-3.29644272175763</v>
      </c>
      <c r="I262">
        <v>-30.4869517682279</v>
      </c>
      <c r="J262">
        <v>-5.0616496644770699</v>
      </c>
      <c r="K262">
        <v>41.040196639736202</v>
      </c>
      <c r="L262">
        <v>42.987567216459396</v>
      </c>
      <c r="M262">
        <v>39.539418407612899</v>
      </c>
      <c r="N262">
        <v>1.1011109769880001</v>
      </c>
      <c r="O262">
        <v>36.7781155015197</v>
      </c>
      <c r="P262">
        <v>6.7027027027027</v>
      </c>
      <c r="Q262">
        <v>3.2548574390415003E-2</v>
      </c>
    </row>
    <row r="263" spans="1:17" x14ac:dyDescent="0.3">
      <c r="A263" t="s">
        <v>174</v>
      </c>
      <c r="B263" t="s">
        <v>175</v>
      </c>
      <c r="C263" t="s">
        <v>6499</v>
      </c>
      <c r="D263" t="s">
        <v>80</v>
      </c>
      <c r="E263">
        <v>154302.37027931001</v>
      </c>
      <c r="F263">
        <v>629.25</v>
      </c>
      <c r="G263">
        <v>7.5262867509907201</v>
      </c>
      <c r="H263">
        <v>-8.2985312149823596</v>
      </c>
      <c r="I263">
        <v>-5.2590676935981699</v>
      </c>
      <c r="J263">
        <v>-2.7619980342672701</v>
      </c>
      <c r="K263">
        <v>650.35616217410995</v>
      </c>
      <c r="L263">
        <v>592.47340806375803</v>
      </c>
      <c r="M263">
        <v>37.3858598144461</v>
      </c>
      <c r="N263">
        <v>0.40919059864525098</v>
      </c>
      <c r="O263">
        <v>12.3480333730631</v>
      </c>
      <c r="P263">
        <v>55.735676277688398</v>
      </c>
      <c r="Q263">
        <v>3.2573708481240998E-2</v>
      </c>
    </row>
    <row r="264" spans="1:17" x14ac:dyDescent="0.3">
      <c r="A264" t="s">
        <v>66</v>
      </c>
      <c r="B264" t="s">
        <v>67</v>
      </c>
      <c r="C264" t="s">
        <v>10295</v>
      </c>
      <c r="D264" t="s">
        <v>24</v>
      </c>
      <c r="E264">
        <v>361124.08123519999</v>
      </c>
      <c r="F264">
        <v>1174.4000000000001</v>
      </c>
      <c r="G264">
        <v>-4.4399341509261703</v>
      </c>
      <c r="H264">
        <v>-9.9672450526792993</v>
      </c>
      <c r="I264">
        <v>-3.9912877175633001</v>
      </c>
      <c r="J264">
        <v>-1.4384728391571999</v>
      </c>
      <c r="K264">
        <v>1190.8244025106501</v>
      </c>
      <c r="L264">
        <v>1122.83415805554</v>
      </c>
      <c r="M264">
        <v>51.5241135251188</v>
      </c>
      <c r="N264">
        <v>0.66142505540590701</v>
      </c>
      <c r="O264">
        <v>14.071014986375999</v>
      </c>
      <c r="P264">
        <v>24.413369352190202</v>
      </c>
      <c r="Q264">
        <v>3.2670197988855003E-2</v>
      </c>
    </row>
    <row r="265" spans="1:17" x14ac:dyDescent="0.3">
      <c r="A265" t="s">
        <v>151</v>
      </c>
      <c r="B265" t="s">
        <v>152</v>
      </c>
      <c r="C265" t="s">
        <v>10302</v>
      </c>
      <c r="D265" t="s">
        <v>153</v>
      </c>
      <c r="E265">
        <v>174363.40369474</v>
      </c>
      <c r="F265">
        <v>455.3</v>
      </c>
      <c r="G265">
        <v>66.558477840089296</v>
      </c>
      <c r="H265">
        <v>-0.12881210829574499</v>
      </c>
      <c r="I265">
        <v>56.318843664510503</v>
      </c>
      <c r="J265">
        <v>2.7100597442849002</v>
      </c>
      <c r="K265">
        <v>435.68294881628998</v>
      </c>
      <c r="L265">
        <v>366.27343885911398</v>
      </c>
      <c r="M265">
        <v>62.371419681433402</v>
      </c>
      <c r="N265">
        <v>0.59841709053663295</v>
      </c>
      <c r="O265">
        <v>11.3002415989457</v>
      </c>
      <c r="P265">
        <v>118.89423076923001</v>
      </c>
      <c r="Q265">
        <v>3.2703120728709997E-2</v>
      </c>
    </row>
    <row r="266" spans="1:17" x14ac:dyDescent="0.3">
      <c r="A266" t="s">
        <v>771</v>
      </c>
      <c r="B266" t="s">
        <v>772</v>
      </c>
      <c r="C266" t="s">
        <v>10295</v>
      </c>
      <c r="D266" t="s">
        <v>545</v>
      </c>
      <c r="E266">
        <v>21061.3663062899</v>
      </c>
      <c r="F266">
        <v>892.85</v>
      </c>
      <c r="G266">
        <v>7.9885353904545999</v>
      </c>
      <c r="H266">
        <v>2.9793703236361102</v>
      </c>
      <c r="I266">
        <v>10.5443911934636</v>
      </c>
      <c r="J266">
        <v>-2.2357564658873299</v>
      </c>
      <c r="K266">
        <v>798.64221021185097</v>
      </c>
      <c r="L266">
        <v>748.58607140643596</v>
      </c>
      <c r="M266">
        <v>49.731538347579601</v>
      </c>
      <c r="N266">
        <v>1.1318214917415801</v>
      </c>
      <c r="O266">
        <v>2.3352186817494598</v>
      </c>
      <c r="P266">
        <v>47.822847682119203</v>
      </c>
      <c r="Q266">
        <v>3.3427388510970997E-2</v>
      </c>
    </row>
    <row r="267" spans="1:17" x14ac:dyDescent="0.3">
      <c r="A267" t="s">
        <v>1015</v>
      </c>
      <c r="B267" t="s">
        <v>1016</v>
      </c>
      <c r="C267" t="s">
        <v>10294</v>
      </c>
      <c r="D267" t="s">
        <v>288</v>
      </c>
      <c r="E267">
        <v>13725.6477842</v>
      </c>
      <c r="F267">
        <v>983.85</v>
      </c>
      <c r="G267">
        <v>14.8840453807448</v>
      </c>
      <c r="H267">
        <v>-8.2025674084764209</v>
      </c>
      <c r="I267">
        <v>-3.24859773764986</v>
      </c>
      <c r="J267">
        <v>3.30958796217248</v>
      </c>
      <c r="K267">
        <v>991.5278150483</v>
      </c>
      <c r="L267">
        <v>925.45750874651696</v>
      </c>
      <c r="M267">
        <v>67.356839501971507</v>
      </c>
      <c r="N267">
        <v>0.44484883922232998</v>
      </c>
      <c r="O267">
        <v>21.8681709610204</v>
      </c>
      <c r="P267">
        <v>57.415999999999997</v>
      </c>
      <c r="Q267">
        <v>3.4181951464245998E-2</v>
      </c>
    </row>
    <row r="268" spans="1:17" x14ac:dyDescent="0.3">
      <c r="A268" t="s">
        <v>1921</v>
      </c>
      <c r="B268" t="s">
        <v>1922</v>
      </c>
      <c r="C268" t="s">
        <v>10311</v>
      </c>
      <c r="D268" t="s">
        <v>1581</v>
      </c>
      <c r="E268">
        <v>3591.3604615559998</v>
      </c>
      <c r="F268">
        <v>157.22</v>
      </c>
      <c r="G268">
        <v>-25.8641684817919</v>
      </c>
      <c r="H268">
        <v>3.8721777553213701</v>
      </c>
      <c r="I268">
        <v>-14.1709607466421</v>
      </c>
      <c r="J268">
        <v>-1.75390302576625</v>
      </c>
      <c r="K268">
        <v>157.19913772918699</v>
      </c>
      <c r="L268">
        <v>150.26168641885801</v>
      </c>
      <c r="M268">
        <v>47.377748399675298</v>
      </c>
      <c r="N268">
        <v>2.18959004270656</v>
      </c>
      <c r="O268">
        <v>13.910443963872201</v>
      </c>
      <c r="P268">
        <v>21.875968992248001</v>
      </c>
      <c r="Q268">
        <v>3.4887991851375998E-2</v>
      </c>
    </row>
    <row r="269" spans="1:17" hidden="1" x14ac:dyDescent="0.3">
      <c r="A269" t="s">
        <v>637</v>
      </c>
      <c r="B269" t="s">
        <v>638</v>
      </c>
      <c r="C269" t="s">
        <v>10309</v>
      </c>
      <c r="D269" t="s">
        <v>118</v>
      </c>
      <c r="E269">
        <v>29123.281722165</v>
      </c>
      <c r="F269">
        <v>1294.05</v>
      </c>
      <c r="G269">
        <v>-14.824433911758501</v>
      </c>
      <c r="H269">
        <v>6.6863186215850297</v>
      </c>
      <c r="I269">
        <v>5.5122132154326504</v>
      </c>
      <c r="J269">
        <v>0.80712472929744905</v>
      </c>
      <c r="K269">
        <v>1183.14294942278</v>
      </c>
      <c r="L269">
        <v>1106.64598781218</v>
      </c>
      <c r="M269">
        <v>67.344305193006406</v>
      </c>
      <c r="N269">
        <v>2.1181885823029001</v>
      </c>
      <c r="O269">
        <v>8.1874734361114303</v>
      </c>
      <c r="P269">
        <v>34.8038960362518</v>
      </c>
      <c r="Q269">
        <v>-7.7292299273299997E-4</v>
      </c>
    </row>
    <row r="270" spans="1:17" x14ac:dyDescent="0.3">
      <c r="A270" t="s">
        <v>486</v>
      </c>
      <c r="B270" t="s">
        <v>487</v>
      </c>
      <c r="C270" t="s">
        <v>10295</v>
      </c>
      <c r="D270" t="s">
        <v>37</v>
      </c>
      <c r="E270">
        <v>42650.239999999998</v>
      </c>
      <c r="F270">
        <v>273.39999999999998</v>
      </c>
      <c r="G270">
        <v>93.027329444252302</v>
      </c>
      <c r="H270">
        <v>-3.23767438541041</v>
      </c>
      <c r="I270">
        <v>-14.5631992650833</v>
      </c>
      <c r="J270">
        <v>5.6445630905350601</v>
      </c>
      <c r="K270">
        <v>256.935443483749</v>
      </c>
      <c r="L270">
        <v>228.15012241103901</v>
      </c>
      <c r="M270">
        <v>53.728934764609299</v>
      </c>
      <c r="N270">
        <v>0.68664429694416795</v>
      </c>
      <c r="O270">
        <v>18.763716166788601</v>
      </c>
      <c r="P270">
        <v>121.645723550871</v>
      </c>
      <c r="Q270">
        <v>3.5402572318730001E-2</v>
      </c>
    </row>
    <row r="271" spans="1:17" x14ac:dyDescent="0.3">
      <c r="A271" t="s">
        <v>179</v>
      </c>
      <c r="B271" t="s">
        <v>180</v>
      </c>
      <c r="C271" t="s">
        <v>10293</v>
      </c>
      <c r="D271" t="s">
        <v>18</v>
      </c>
      <c r="E271">
        <v>151587.38175072</v>
      </c>
      <c r="F271">
        <v>351.2</v>
      </c>
      <c r="G271">
        <v>71.793535133669195</v>
      </c>
      <c r="H271">
        <v>14.1480541204653</v>
      </c>
      <c r="I271">
        <v>-1.3821694142662999</v>
      </c>
      <c r="J271">
        <v>5.7464179143413698</v>
      </c>
      <c r="K271">
        <v>323.651146193356</v>
      </c>
      <c r="L271">
        <v>284.35672555949202</v>
      </c>
      <c r="M271">
        <v>67.028726682919398</v>
      </c>
      <c r="N271">
        <v>0.77366078125710702</v>
      </c>
      <c r="O271">
        <v>2.2351936218678801</v>
      </c>
      <c r="P271">
        <v>111.91733293106</v>
      </c>
      <c r="Q271">
        <v>3.5764242992401003E-2</v>
      </c>
    </row>
    <row r="272" spans="1:17" x14ac:dyDescent="0.3">
      <c r="A272" t="s">
        <v>796</v>
      </c>
      <c r="B272" t="s">
        <v>797</v>
      </c>
      <c r="C272" t="s">
        <v>10308</v>
      </c>
      <c r="D272" t="s">
        <v>394</v>
      </c>
      <c r="E272">
        <v>20246.963828895001</v>
      </c>
      <c r="F272">
        <v>523.75</v>
      </c>
      <c r="G272">
        <v>72.908483910582902</v>
      </c>
      <c r="H272">
        <v>3.4788156030445698</v>
      </c>
      <c r="I272">
        <v>30.790306931055699</v>
      </c>
      <c r="J272">
        <v>-0.49344501128495499</v>
      </c>
      <c r="K272">
        <v>488.34872497651099</v>
      </c>
      <c r="L272">
        <v>410.95650414763099</v>
      </c>
      <c r="M272">
        <v>51.4651825267999</v>
      </c>
      <c r="N272">
        <v>0.66795093644085402</v>
      </c>
      <c r="O272">
        <v>9.6610978520286395</v>
      </c>
      <c r="P272">
        <v>102.689628482972</v>
      </c>
      <c r="Q272">
        <v>3.6113173355370003E-2</v>
      </c>
    </row>
    <row r="273" spans="1:17" x14ac:dyDescent="0.3">
      <c r="A273" t="s">
        <v>1086</v>
      </c>
      <c r="B273" t="s">
        <v>1087</v>
      </c>
      <c r="C273" t="s">
        <v>10294</v>
      </c>
      <c r="D273" t="s">
        <v>288</v>
      </c>
      <c r="E273">
        <v>11868.26020714</v>
      </c>
      <c r="F273">
        <v>2165.4499999999998</v>
      </c>
      <c r="G273">
        <v>3.3569295619452699</v>
      </c>
      <c r="H273">
        <v>-3.75709624943114</v>
      </c>
      <c r="I273">
        <v>7.8951592456832902</v>
      </c>
      <c r="J273">
        <v>-2.2013087145211601</v>
      </c>
      <c r="K273">
        <v>2233.7246123313398</v>
      </c>
      <c r="L273">
        <v>2015.31489033344</v>
      </c>
      <c r="M273">
        <v>44.656232165761701</v>
      </c>
      <c r="N273">
        <v>0.55203970686005399</v>
      </c>
      <c r="O273">
        <v>26.895102634556299</v>
      </c>
      <c r="P273">
        <v>35.340624999999903</v>
      </c>
      <c r="Q273">
        <v>3.6737682601044E-2</v>
      </c>
    </row>
    <row r="274" spans="1:17" x14ac:dyDescent="0.3">
      <c r="A274" t="s">
        <v>1602</v>
      </c>
      <c r="B274" t="s">
        <v>1603</v>
      </c>
      <c r="C274" t="s">
        <v>10304</v>
      </c>
      <c r="D274" t="s">
        <v>139</v>
      </c>
      <c r="E274">
        <v>5676.06</v>
      </c>
      <c r="F274">
        <v>200.61</v>
      </c>
      <c r="G274">
        <v>32.828641975724302</v>
      </c>
      <c r="H274">
        <v>-6.8233746423314097</v>
      </c>
      <c r="I274">
        <v>-19.003809220933</v>
      </c>
      <c r="J274">
        <v>-3.2183887281654999</v>
      </c>
      <c r="K274">
        <v>204.62748813613899</v>
      </c>
      <c r="L274">
        <v>186.49994911557201</v>
      </c>
      <c r="M274">
        <v>39.666288011236702</v>
      </c>
      <c r="N274">
        <v>0.33856906613467802</v>
      </c>
      <c r="O274">
        <v>32.072179851453001</v>
      </c>
      <c r="P274">
        <v>83.038321167883197</v>
      </c>
      <c r="Q274">
        <v>3.7542577056322003E-2</v>
      </c>
    </row>
    <row r="275" spans="1:17" x14ac:dyDescent="0.3">
      <c r="A275" t="s">
        <v>524</v>
      </c>
      <c r="B275" t="s">
        <v>525</v>
      </c>
      <c r="C275" t="s">
        <v>10310</v>
      </c>
      <c r="D275" t="s">
        <v>526</v>
      </c>
      <c r="E275">
        <v>39738.435630599997</v>
      </c>
      <c r="F275">
        <v>36043.9</v>
      </c>
      <c r="G275">
        <v>-3.5806715826545998</v>
      </c>
      <c r="H275">
        <v>-6.5282858416715701</v>
      </c>
      <c r="I275">
        <v>3.9251758849740099</v>
      </c>
      <c r="J275">
        <v>-8.5258673569764305</v>
      </c>
      <c r="K275">
        <v>36797.094856164797</v>
      </c>
      <c r="L275">
        <v>33329.507915712296</v>
      </c>
      <c r="M275">
        <v>20.345890746412</v>
      </c>
      <c r="N275">
        <v>0.411720418632325</v>
      </c>
      <c r="O275">
        <v>13.352051248616201</v>
      </c>
      <c r="P275">
        <v>26.474484147661499</v>
      </c>
      <c r="Q275">
        <v>3.7586173217751997E-2</v>
      </c>
    </row>
    <row r="276" spans="1:17" x14ac:dyDescent="0.3">
      <c r="A276" t="s">
        <v>134</v>
      </c>
      <c r="B276" t="s">
        <v>135</v>
      </c>
      <c r="C276" t="s">
        <v>10302</v>
      </c>
      <c r="D276" t="s">
        <v>136</v>
      </c>
      <c r="E276">
        <v>216589.85193999999</v>
      </c>
      <c r="F276">
        <v>510.85</v>
      </c>
      <c r="G276">
        <v>34.399556599904699</v>
      </c>
      <c r="H276">
        <v>-19.867909427175</v>
      </c>
      <c r="I276">
        <v>52.9593531484363</v>
      </c>
      <c r="J276">
        <v>-11.0671251732428</v>
      </c>
      <c r="K276">
        <v>603.05991662176496</v>
      </c>
      <c r="L276">
        <v>487.44105331008899</v>
      </c>
      <c r="M276">
        <v>25.4644306379734</v>
      </c>
      <c r="N276">
        <v>2.7971381584576398</v>
      </c>
      <c r="O276">
        <v>58.109033963002801</v>
      </c>
      <c r="P276">
        <v>79.497540407589497</v>
      </c>
      <c r="Q276">
        <v>3.7648154814162997E-2</v>
      </c>
    </row>
    <row r="277" spans="1:17" x14ac:dyDescent="0.3">
      <c r="A277" t="s">
        <v>2149</v>
      </c>
      <c r="B277" t="s">
        <v>2150</v>
      </c>
      <c r="C277" t="s">
        <v>10298</v>
      </c>
      <c r="D277" t="s">
        <v>46</v>
      </c>
      <c r="E277">
        <v>2699.804176055</v>
      </c>
      <c r="F277">
        <v>685.95</v>
      </c>
      <c r="G277">
        <v>-41.380826064748803</v>
      </c>
      <c r="H277">
        <v>1.7663945710809501</v>
      </c>
      <c r="I277">
        <v>-15.5686662274419</v>
      </c>
      <c r="J277">
        <v>-5.2079701421128304</v>
      </c>
      <c r="K277">
        <v>680.61697369820502</v>
      </c>
      <c r="L277">
        <v>695.84052664977503</v>
      </c>
      <c r="M277">
        <v>48.514906389004601</v>
      </c>
      <c r="N277">
        <v>0.84185085230449797</v>
      </c>
      <c r="O277">
        <v>23.332604417231501</v>
      </c>
      <c r="P277">
        <v>14.344057342890499</v>
      </c>
      <c r="Q277">
        <v>3.7865436360744999E-2</v>
      </c>
    </row>
    <row r="278" spans="1:17" x14ac:dyDescent="0.3">
      <c r="A278" t="s">
        <v>1627</v>
      </c>
      <c r="B278" t="s">
        <v>1628</v>
      </c>
      <c r="C278" t="s">
        <v>10305</v>
      </c>
      <c r="D278" t="s">
        <v>1386</v>
      </c>
      <c r="E278">
        <v>5483.3791894099904</v>
      </c>
      <c r="F278">
        <v>750.3</v>
      </c>
      <c r="G278">
        <v>71.797761334676494</v>
      </c>
      <c r="H278">
        <v>41.531767851561298</v>
      </c>
      <c r="I278">
        <v>60.968659762363501</v>
      </c>
      <c r="J278">
        <v>36.010790341298602</v>
      </c>
      <c r="K278">
        <v>566.31778492590297</v>
      </c>
      <c r="L278">
        <v>491.71898417058799</v>
      </c>
      <c r="M278">
        <v>80.091064473744098</v>
      </c>
      <c r="N278">
        <v>3.4735673277756498</v>
      </c>
      <c r="O278">
        <v>3.5319205651072898</v>
      </c>
      <c r="P278">
        <v>102.264456126162</v>
      </c>
      <c r="Q278">
        <v>3.8062010594595998E-2</v>
      </c>
    </row>
    <row r="279" spans="1:17" x14ac:dyDescent="0.3">
      <c r="A279" t="s">
        <v>1531</v>
      </c>
      <c r="B279" t="s">
        <v>1532</v>
      </c>
      <c r="C279" t="s">
        <v>10304</v>
      </c>
      <c r="D279" t="s">
        <v>139</v>
      </c>
      <c r="E279">
        <v>6497.4652114</v>
      </c>
      <c r="F279">
        <v>919.1</v>
      </c>
      <c r="G279">
        <v>9.6503094365208106</v>
      </c>
      <c r="H279">
        <v>0.89489572465574396</v>
      </c>
      <c r="I279">
        <v>-8.6217065427364297</v>
      </c>
      <c r="J279">
        <v>-0.79749858900475801</v>
      </c>
      <c r="K279">
        <v>904.45796961082397</v>
      </c>
      <c r="L279">
        <v>846.45718876932301</v>
      </c>
      <c r="M279">
        <v>59.141971406722</v>
      </c>
      <c r="N279">
        <v>0.65374478117771695</v>
      </c>
      <c r="O279">
        <v>9.1284952671091197</v>
      </c>
      <c r="P279">
        <v>49.192435678922102</v>
      </c>
      <c r="Q279">
        <v>3.8460440215446999E-2</v>
      </c>
    </row>
    <row r="280" spans="1:17" x14ac:dyDescent="0.3">
      <c r="A280" t="s">
        <v>590</v>
      </c>
      <c r="B280" t="s">
        <v>591</v>
      </c>
      <c r="C280" t="s">
        <v>10303</v>
      </c>
      <c r="D280" t="s">
        <v>121</v>
      </c>
      <c r="E280">
        <v>32561.101626225001</v>
      </c>
      <c r="F280">
        <v>317.3</v>
      </c>
      <c r="G280">
        <v>18.3966145020593</v>
      </c>
      <c r="H280">
        <v>0.54516726608599198</v>
      </c>
      <c r="I280">
        <v>27.6848019457566</v>
      </c>
      <c r="J280">
        <v>-0.70277546508455702</v>
      </c>
      <c r="K280">
        <v>315.61531677967901</v>
      </c>
      <c r="L280">
        <v>273.85373705763902</v>
      </c>
      <c r="M280">
        <v>51.0195784333904</v>
      </c>
      <c r="N280">
        <v>0.49594258338449498</v>
      </c>
      <c r="O280">
        <v>9.95902930980143</v>
      </c>
      <c r="P280">
        <v>59.647798742138299</v>
      </c>
      <c r="Q280">
        <v>3.8543899197905997E-2</v>
      </c>
    </row>
    <row r="281" spans="1:17" x14ac:dyDescent="0.3">
      <c r="A281" t="s">
        <v>888</v>
      </c>
      <c r="B281" t="s">
        <v>889</v>
      </c>
      <c r="C281" t="s">
        <v>10295</v>
      </c>
      <c r="D281" t="s">
        <v>54</v>
      </c>
      <c r="E281">
        <v>16897.245446476001</v>
      </c>
      <c r="F281">
        <v>211.87</v>
      </c>
      <c r="G281">
        <v>-16.242389751883799</v>
      </c>
      <c r="H281">
        <v>-3.4607114644756298</v>
      </c>
      <c r="I281">
        <v>-23.8510139305485</v>
      </c>
      <c r="J281">
        <v>-0.61951761191431498</v>
      </c>
      <c r="K281">
        <v>212.15070992149501</v>
      </c>
      <c r="L281">
        <v>211.93077143539401</v>
      </c>
      <c r="M281">
        <v>45.510660036348298</v>
      </c>
      <c r="N281">
        <v>1.80631884039433</v>
      </c>
      <c r="O281">
        <v>36.522395808750602</v>
      </c>
      <c r="P281">
        <v>15.760142057095999</v>
      </c>
      <c r="Q281">
        <v>3.8731169195523003E-2</v>
      </c>
    </row>
    <row r="282" spans="1:17" x14ac:dyDescent="0.3">
      <c r="A282" t="s">
        <v>201</v>
      </c>
      <c r="B282" t="s">
        <v>202</v>
      </c>
      <c r="C282" t="s">
        <v>10300</v>
      </c>
      <c r="D282" t="s">
        <v>203</v>
      </c>
      <c r="E282">
        <v>128419.961307066</v>
      </c>
      <c r="F282">
        <v>193.53</v>
      </c>
      <c r="G282">
        <v>74.5021264165226</v>
      </c>
      <c r="H282">
        <v>-1.3278021869988601</v>
      </c>
      <c r="I282">
        <v>58.803272390318497</v>
      </c>
      <c r="J282">
        <v>-1.79147586761474</v>
      </c>
      <c r="K282">
        <v>182.295005806738</v>
      </c>
      <c r="L282">
        <v>143.350543106987</v>
      </c>
      <c r="M282">
        <v>56.089231820677199</v>
      </c>
      <c r="N282">
        <v>0.70344776021964806</v>
      </c>
      <c r="O282">
        <v>7.9315868340825704</v>
      </c>
      <c r="P282">
        <v>122.960829493087</v>
      </c>
      <c r="Q282">
        <v>3.9965996260619002E-2</v>
      </c>
    </row>
    <row r="283" spans="1:17" x14ac:dyDescent="0.3">
      <c r="A283" t="s">
        <v>1304</v>
      </c>
      <c r="B283" t="s">
        <v>1305</v>
      </c>
      <c r="C283" t="s">
        <v>10295</v>
      </c>
      <c r="D283" t="s">
        <v>21</v>
      </c>
      <c r="E283">
        <v>8555.5739174320006</v>
      </c>
      <c r="F283">
        <v>31.19</v>
      </c>
      <c r="G283">
        <v>94.269303649646503</v>
      </c>
      <c r="H283">
        <v>6.6551576570220101</v>
      </c>
      <c r="I283">
        <v>-21.6421813139563</v>
      </c>
      <c r="J283">
        <v>-3.3656278452514101</v>
      </c>
      <c r="K283">
        <v>31.129992991841799</v>
      </c>
      <c r="L283">
        <v>29.138073920690399</v>
      </c>
      <c r="M283">
        <v>44.627848507591303</v>
      </c>
      <c r="N283">
        <v>1.20791619679671</v>
      </c>
      <c r="O283">
        <v>36.261622314844402</v>
      </c>
      <c r="P283">
        <v>126.014492753623</v>
      </c>
      <c r="Q283">
        <v>3.9970225641406003E-2</v>
      </c>
    </row>
    <row r="284" spans="1:17" hidden="1" x14ac:dyDescent="0.3">
      <c r="A284" t="s">
        <v>668</v>
      </c>
      <c r="B284" t="s">
        <v>669</v>
      </c>
      <c r="C284" t="s">
        <v>10309</v>
      </c>
      <c r="D284" t="s">
        <v>51</v>
      </c>
      <c r="E284">
        <v>26999.853949079999</v>
      </c>
      <c r="F284">
        <v>5975.4</v>
      </c>
      <c r="G284">
        <v>25.856065114870098</v>
      </c>
      <c r="H284">
        <v>17.404495636116</v>
      </c>
      <c r="I284">
        <v>20.1652978827486</v>
      </c>
      <c r="J284">
        <v>-0.62996481862555198</v>
      </c>
      <c r="K284">
        <v>5268.8622035113704</v>
      </c>
      <c r="L284">
        <v>4635.7534631552999</v>
      </c>
      <c r="M284">
        <v>77.434840702532</v>
      </c>
      <c r="N284">
        <v>0.93713146795236102</v>
      </c>
      <c r="O284">
        <v>1.90029119389496</v>
      </c>
      <c r="P284">
        <v>57.2432304413041</v>
      </c>
      <c r="Q284">
        <v>-6.6654431011074003E-2</v>
      </c>
    </row>
    <row r="285" spans="1:17" x14ac:dyDescent="0.3">
      <c r="A285" t="s">
        <v>852</v>
      </c>
      <c r="B285" t="s">
        <v>853</v>
      </c>
      <c r="C285" t="s">
        <v>10293</v>
      </c>
      <c r="D285" t="s">
        <v>173</v>
      </c>
      <c r="E285">
        <v>18142.514485259999</v>
      </c>
      <c r="F285">
        <v>1858.35</v>
      </c>
      <c r="G285">
        <v>59.336665689512998</v>
      </c>
      <c r="H285">
        <v>7.31660399889582</v>
      </c>
      <c r="I285">
        <v>10.713940128025699</v>
      </c>
      <c r="J285">
        <v>1.24247299934961</v>
      </c>
      <c r="K285">
        <v>1696.29837066139</v>
      </c>
      <c r="L285">
        <v>1435.4701990143501</v>
      </c>
      <c r="M285">
        <v>57.660700937750697</v>
      </c>
      <c r="N285">
        <v>0.43825569035834799</v>
      </c>
      <c r="O285">
        <v>2.8950413000780202</v>
      </c>
      <c r="P285">
        <v>89.869731800766203</v>
      </c>
      <c r="Q285">
        <v>4.0216863736516999E-2</v>
      </c>
    </row>
    <row r="286" spans="1:17" x14ac:dyDescent="0.3">
      <c r="A286" t="s">
        <v>1974</v>
      </c>
      <c r="B286" t="s">
        <v>1975</v>
      </c>
      <c r="C286" t="s">
        <v>10293</v>
      </c>
      <c r="D286" t="s">
        <v>57</v>
      </c>
      <c r="E286">
        <v>3348.4000774799902</v>
      </c>
      <c r="F286">
        <v>266.55</v>
      </c>
      <c r="G286">
        <v>31.935001500666399</v>
      </c>
      <c r="H286">
        <v>4.8773384454806301</v>
      </c>
      <c r="I286">
        <v>22.208517592791502</v>
      </c>
      <c r="J286">
        <v>0.71010620483505704</v>
      </c>
      <c r="K286">
        <v>238.796503935907</v>
      </c>
      <c r="L286">
        <v>203.612279295392</v>
      </c>
      <c r="M286">
        <v>44.591384549261299</v>
      </c>
      <c r="N286">
        <v>1.0190126108956601</v>
      </c>
      <c r="O286">
        <v>10.129431626336499</v>
      </c>
      <c r="P286">
        <v>72.301228183581102</v>
      </c>
      <c r="Q286">
        <v>4.0374173060549003E-2</v>
      </c>
    </row>
    <row r="287" spans="1:17" x14ac:dyDescent="0.3">
      <c r="A287" t="s">
        <v>461</v>
      </c>
      <c r="B287" t="s">
        <v>462</v>
      </c>
      <c r="C287" t="s">
        <v>10295</v>
      </c>
      <c r="D287" t="s">
        <v>54</v>
      </c>
      <c r="E287">
        <v>46869.263331249997</v>
      </c>
      <c r="F287">
        <v>4201.2</v>
      </c>
      <c r="G287">
        <v>34.047695634923798</v>
      </c>
      <c r="H287">
        <v>-1.3439173630952901</v>
      </c>
      <c r="I287">
        <v>-11.3155458093423</v>
      </c>
      <c r="J287">
        <v>6.0651529254368999</v>
      </c>
      <c r="K287">
        <v>4275.2910593705901</v>
      </c>
      <c r="L287">
        <v>4010.9431991750598</v>
      </c>
      <c r="M287">
        <v>65.447234980698397</v>
      </c>
      <c r="N287">
        <v>0.43211624239968099</v>
      </c>
      <c r="O287">
        <v>18.966009711510999</v>
      </c>
      <c r="P287">
        <v>64.048497627833399</v>
      </c>
      <c r="Q287">
        <v>4.0651172885343999E-2</v>
      </c>
    </row>
    <row r="288" spans="1:17" x14ac:dyDescent="0.3">
      <c r="A288" t="s">
        <v>910</v>
      </c>
      <c r="B288" t="s">
        <v>911</v>
      </c>
      <c r="C288" t="s">
        <v>10299</v>
      </c>
      <c r="D288" t="s">
        <v>51</v>
      </c>
      <c r="E288">
        <v>16461.77445814</v>
      </c>
      <c r="F288">
        <v>1212.8</v>
      </c>
      <c r="G288">
        <v>15.591044425626</v>
      </c>
      <c r="H288">
        <v>20.048498829888199</v>
      </c>
      <c r="I288">
        <v>29.4128482738525</v>
      </c>
      <c r="J288">
        <v>-1.6161937757631299</v>
      </c>
      <c r="K288">
        <v>1079.38007344682</v>
      </c>
      <c r="L288">
        <v>945.12191071817199</v>
      </c>
      <c r="M288">
        <v>67.882327901669498</v>
      </c>
      <c r="N288">
        <v>1.31467538762994</v>
      </c>
      <c r="O288">
        <v>1.41820580474933</v>
      </c>
      <c r="P288">
        <v>53.0636713573547</v>
      </c>
      <c r="Q288">
        <v>4.0785028257530997E-2</v>
      </c>
    </row>
    <row r="289" spans="1:17" x14ac:dyDescent="0.3">
      <c r="A289" t="s">
        <v>574</v>
      </c>
      <c r="B289" t="s">
        <v>575</v>
      </c>
      <c r="C289" t="s">
        <v>10295</v>
      </c>
      <c r="D289" t="s">
        <v>550</v>
      </c>
      <c r="E289">
        <v>33552.6147165</v>
      </c>
      <c r="F289">
        <v>4595</v>
      </c>
      <c r="G289">
        <v>-11.569431362737699</v>
      </c>
      <c r="H289">
        <v>6.7263735703883896</v>
      </c>
      <c r="I289">
        <v>-21.568655549225898</v>
      </c>
      <c r="J289">
        <v>-1.4248897360020301</v>
      </c>
      <c r="K289">
        <v>4363.2357141489201</v>
      </c>
      <c r="L289">
        <v>4294.5137742148499</v>
      </c>
      <c r="M289">
        <v>66.307974867493698</v>
      </c>
      <c r="N289">
        <v>0.95510259813780796</v>
      </c>
      <c r="O289">
        <v>14.657236126224101</v>
      </c>
      <c r="P289">
        <v>25.522441063184601</v>
      </c>
      <c r="Q289">
        <v>4.0789401035191998E-2</v>
      </c>
    </row>
    <row r="290" spans="1:17" x14ac:dyDescent="0.3">
      <c r="A290" t="s">
        <v>1507</v>
      </c>
      <c r="B290" t="s">
        <v>1508</v>
      </c>
      <c r="C290" t="s">
        <v>10304</v>
      </c>
      <c r="D290" t="s">
        <v>397</v>
      </c>
      <c r="E290">
        <v>6615.1062881759999</v>
      </c>
      <c r="F290">
        <v>67.23</v>
      </c>
      <c r="G290">
        <v>-27.5671543316253</v>
      </c>
      <c r="H290">
        <v>5.61198573904562</v>
      </c>
      <c r="I290">
        <v>-31.554029208362302</v>
      </c>
      <c r="J290">
        <v>9.3647471473482398</v>
      </c>
      <c r="K290">
        <v>63.942487281780203</v>
      </c>
      <c r="L290">
        <v>68.782877748803898</v>
      </c>
      <c r="M290">
        <v>80.363622533147094</v>
      </c>
      <c r="N290">
        <v>2.0375599616397202</v>
      </c>
      <c r="O290">
        <v>45.768258218057397</v>
      </c>
      <c r="P290">
        <v>14.668258570697599</v>
      </c>
      <c r="Q290">
        <v>4.1295800687945999E-2</v>
      </c>
    </row>
    <row r="291" spans="1:17" hidden="1" x14ac:dyDescent="0.3">
      <c r="A291" t="s">
        <v>682</v>
      </c>
      <c r="B291" t="s">
        <v>683</v>
      </c>
      <c r="C291" t="s">
        <v>10309</v>
      </c>
      <c r="D291" t="s">
        <v>413</v>
      </c>
      <c r="E291">
        <v>25582.918187499999</v>
      </c>
      <c r="F291">
        <v>1599.95</v>
      </c>
      <c r="G291">
        <v>214.03654070714899</v>
      </c>
      <c r="H291">
        <v>49.155108283363298</v>
      </c>
      <c r="I291">
        <v>66.324841791258905</v>
      </c>
      <c r="J291">
        <v>5.0606659292326404</v>
      </c>
      <c r="K291">
        <v>1146.6467764009101</v>
      </c>
      <c r="L291">
        <v>898.513349122254</v>
      </c>
      <c r="M291">
        <v>82.705186395898394</v>
      </c>
      <c r="N291">
        <v>3.0446410989923001</v>
      </c>
      <c r="O291">
        <v>0.32188505890808899</v>
      </c>
      <c r="P291">
        <v>315.57142857142799</v>
      </c>
    </row>
    <row r="292" spans="1:17" hidden="1" x14ac:dyDescent="0.3">
      <c r="A292" t="s">
        <v>684</v>
      </c>
      <c r="B292" t="s">
        <v>685</v>
      </c>
      <c r="C292" t="s">
        <v>10309</v>
      </c>
      <c r="D292" t="s">
        <v>51</v>
      </c>
      <c r="E292">
        <v>25189.790803870001</v>
      </c>
      <c r="F292">
        <v>1363.5</v>
      </c>
      <c r="G292">
        <v>-27.403525938345499</v>
      </c>
      <c r="H292">
        <v>-1.60213621766982</v>
      </c>
      <c r="I292">
        <v>-11.990732990833701</v>
      </c>
      <c r="J292">
        <v>3.6122291947476799</v>
      </c>
      <c r="M292">
        <v>64.367654048486799</v>
      </c>
      <c r="O292">
        <v>3.3149981664833001</v>
      </c>
      <c r="P292">
        <v>11.306122448979499</v>
      </c>
    </row>
    <row r="293" spans="1:17" x14ac:dyDescent="0.3">
      <c r="A293" t="s">
        <v>204</v>
      </c>
      <c r="B293" t="s">
        <v>205</v>
      </c>
      <c r="C293" t="s">
        <v>10299</v>
      </c>
      <c r="D293" t="s">
        <v>51</v>
      </c>
      <c r="E293">
        <v>126209.50209720001</v>
      </c>
      <c r="F293">
        <v>1594.6</v>
      </c>
      <c r="G293">
        <v>1.51941022661362</v>
      </c>
      <c r="H293">
        <v>4.8548663826879404</v>
      </c>
      <c r="I293">
        <v>-2.1332139344412901</v>
      </c>
      <c r="J293">
        <v>-4.5457950585982099</v>
      </c>
      <c r="K293">
        <v>1525.5956243758999</v>
      </c>
      <c r="L293">
        <v>1408.4249653678201</v>
      </c>
      <c r="M293">
        <v>52.439982711353302</v>
      </c>
      <c r="N293">
        <v>0.810882654997373</v>
      </c>
      <c r="O293">
        <v>0.75881098708141503</v>
      </c>
      <c r="P293">
        <v>40.865724381625398</v>
      </c>
      <c r="Q293">
        <v>4.1390160043554003E-2</v>
      </c>
    </row>
    <row r="294" spans="1:17" x14ac:dyDescent="0.3">
      <c r="A294" t="s">
        <v>539</v>
      </c>
      <c r="B294" t="s">
        <v>540</v>
      </c>
      <c r="C294" t="s">
        <v>10305</v>
      </c>
      <c r="D294" t="s">
        <v>450</v>
      </c>
      <c r="E294">
        <v>37381.17114798</v>
      </c>
      <c r="F294">
        <v>1358.7</v>
      </c>
      <c r="G294">
        <v>-39.200270446005497</v>
      </c>
      <c r="H294">
        <v>-9.15887178038016</v>
      </c>
      <c r="I294">
        <v>-17.5585282155462</v>
      </c>
      <c r="J294">
        <v>-7.0662985626502</v>
      </c>
      <c r="K294">
        <v>1486.95210740263</v>
      </c>
      <c r="L294">
        <v>1514.00742792498</v>
      </c>
      <c r="M294">
        <v>20.829161664002601</v>
      </c>
      <c r="N294">
        <v>0.688600549351993</v>
      </c>
      <c r="O294">
        <v>32.479576065356497</v>
      </c>
      <c r="P294">
        <v>4.1149425287356296</v>
      </c>
      <c r="Q294">
        <v>4.1617571072980003E-2</v>
      </c>
    </row>
    <row r="295" spans="1:17" hidden="1" x14ac:dyDescent="0.3">
      <c r="A295" t="s">
        <v>690</v>
      </c>
      <c r="B295" t="s">
        <v>691</v>
      </c>
      <c r="C295" t="s">
        <v>10309</v>
      </c>
      <c r="D295" t="s">
        <v>130</v>
      </c>
      <c r="E295">
        <v>25002.880089440001</v>
      </c>
      <c r="F295">
        <v>414.75</v>
      </c>
      <c r="G295">
        <v>56.527864890123297</v>
      </c>
      <c r="H295">
        <v>-5.9795121504406401</v>
      </c>
      <c r="I295">
        <v>-30.979282876580999</v>
      </c>
      <c r="J295">
        <v>-4.3357546482236202</v>
      </c>
      <c r="K295">
        <v>437.35727630553703</v>
      </c>
      <c r="L295">
        <v>404.035480451892</v>
      </c>
      <c r="M295">
        <v>37.4923948988204</v>
      </c>
      <c r="N295">
        <v>0.25978537808584101</v>
      </c>
      <c r="O295">
        <v>39.204339963833597</v>
      </c>
      <c r="P295">
        <v>92.906976744185997</v>
      </c>
      <c r="Q295">
        <v>4.1868819303196997E-2</v>
      </c>
    </row>
    <row r="296" spans="1:17" x14ac:dyDescent="0.3">
      <c r="A296" t="s">
        <v>610</v>
      </c>
      <c r="B296" t="s">
        <v>611</v>
      </c>
      <c r="C296" t="s">
        <v>10311</v>
      </c>
      <c r="D296" t="s">
        <v>612</v>
      </c>
      <c r="E296">
        <v>31199.679365399999</v>
      </c>
      <c r="F296">
        <v>792.25</v>
      </c>
      <c r="G296">
        <v>15.3980903132745</v>
      </c>
      <c r="H296">
        <v>0.64826817959854299</v>
      </c>
      <c r="I296">
        <v>17.459893805560601</v>
      </c>
      <c r="J296">
        <v>-6.4562338414937397</v>
      </c>
      <c r="K296">
        <v>800.45109440640999</v>
      </c>
      <c r="L296">
        <v>696.81835552127495</v>
      </c>
      <c r="M296">
        <v>31.2336808105118</v>
      </c>
      <c r="N296">
        <v>1.0077780258392</v>
      </c>
      <c r="O296">
        <v>16.2511833385926</v>
      </c>
      <c r="P296">
        <v>46.957892784270001</v>
      </c>
      <c r="Q296">
        <v>4.1691041960996003E-2</v>
      </c>
    </row>
    <row r="297" spans="1:17" x14ac:dyDescent="0.3">
      <c r="A297" t="s">
        <v>1364</v>
      </c>
      <c r="B297" t="s">
        <v>1365</v>
      </c>
      <c r="C297" t="s">
        <v>10295</v>
      </c>
      <c r="D297" t="s">
        <v>521</v>
      </c>
      <c r="E297">
        <v>8151.68462283999</v>
      </c>
      <c r="F297">
        <v>259.05</v>
      </c>
      <c r="G297">
        <v>-11.765655904573601</v>
      </c>
      <c r="H297">
        <v>2.6784225575776599</v>
      </c>
      <c r="I297">
        <v>-1.84170280946878</v>
      </c>
      <c r="J297">
        <v>0.84204680899170803</v>
      </c>
      <c r="K297">
        <v>239.65272589675399</v>
      </c>
      <c r="L297">
        <v>225.63471956588799</v>
      </c>
      <c r="M297">
        <v>60.857866003233497</v>
      </c>
      <c r="N297">
        <v>0.74810731725643498</v>
      </c>
      <c r="O297">
        <v>8.3188573634433496</v>
      </c>
      <c r="P297">
        <v>28.4970238095238</v>
      </c>
      <c r="Q297">
        <v>4.2131251721205E-2</v>
      </c>
    </row>
    <row r="298" spans="1:17" hidden="1" x14ac:dyDescent="0.3">
      <c r="A298" t="s">
        <v>696</v>
      </c>
      <c r="B298" t="s">
        <v>697</v>
      </c>
      <c r="C298" t="s">
        <v>10305</v>
      </c>
      <c r="D298" t="s">
        <v>698</v>
      </c>
      <c r="E298">
        <v>24679.954377919999</v>
      </c>
      <c r="F298">
        <v>1126</v>
      </c>
      <c r="G298">
        <v>131.60391993582499</v>
      </c>
      <c r="H298">
        <v>-4.8550437792957704</v>
      </c>
      <c r="I298">
        <v>61.093387439054297</v>
      </c>
      <c r="J298">
        <v>-2.12713969878082</v>
      </c>
      <c r="K298">
        <v>1119.7462561396401</v>
      </c>
      <c r="M298">
        <v>42.045023613437102</v>
      </c>
      <c r="N298">
        <v>0.87332882986959304</v>
      </c>
      <c r="O298">
        <v>28.769982238010599</v>
      </c>
      <c r="P298">
        <v>205.97826086956499</v>
      </c>
    </row>
    <row r="299" spans="1:17" x14ac:dyDescent="0.3">
      <c r="A299" t="s">
        <v>1568</v>
      </c>
      <c r="B299" t="s">
        <v>1569</v>
      </c>
      <c r="C299" t="s">
        <v>10297</v>
      </c>
      <c r="D299" t="s">
        <v>938</v>
      </c>
      <c r="E299">
        <v>6205.3553591399996</v>
      </c>
      <c r="F299">
        <v>138.74</v>
      </c>
      <c r="G299">
        <v>-14.373905710016601</v>
      </c>
      <c r="H299">
        <v>1.5091558891272201</v>
      </c>
      <c r="I299">
        <v>-43.5425083938675</v>
      </c>
      <c r="J299">
        <v>1.71527867232193</v>
      </c>
      <c r="K299">
        <v>138.28156502496799</v>
      </c>
      <c r="L299">
        <v>152.90289023553899</v>
      </c>
      <c r="M299">
        <v>63.4879089821276</v>
      </c>
      <c r="N299">
        <v>0.83282124915782196</v>
      </c>
      <c r="O299">
        <v>51.794723944067997</v>
      </c>
      <c r="P299">
        <v>16.100418410041801</v>
      </c>
      <c r="Q299">
        <v>4.3172843598643998E-2</v>
      </c>
    </row>
    <row r="300" spans="1:17" x14ac:dyDescent="0.3">
      <c r="A300" t="s">
        <v>1966</v>
      </c>
      <c r="B300" t="s">
        <v>1967</v>
      </c>
      <c r="C300" t="s">
        <v>10308</v>
      </c>
      <c r="D300" t="s">
        <v>297</v>
      </c>
      <c r="E300">
        <v>3373.6885539999998</v>
      </c>
      <c r="F300">
        <v>332.8</v>
      </c>
      <c r="G300">
        <v>35.453670413184099</v>
      </c>
      <c r="H300">
        <v>11.947097317941999</v>
      </c>
      <c r="I300">
        <v>23.470527784370901</v>
      </c>
      <c r="J300">
        <v>2.18240270671782</v>
      </c>
      <c r="K300">
        <v>311.53306484469499</v>
      </c>
      <c r="L300">
        <v>267.21645682543198</v>
      </c>
      <c r="M300">
        <v>56.013457474780402</v>
      </c>
      <c r="N300">
        <v>0.59182104625905896</v>
      </c>
      <c r="O300">
        <v>6.8209134615384501</v>
      </c>
      <c r="P300">
        <v>76.411343758282499</v>
      </c>
      <c r="Q300">
        <v>4.3303844143578997E-2</v>
      </c>
    </row>
    <row r="301" spans="1:17" x14ac:dyDescent="0.3">
      <c r="A301" t="s">
        <v>1119</v>
      </c>
      <c r="B301" t="s">
        <v>1120</v>
      </c>
      <c r="C301" t="s">
        <v>10295</v>
      </c>
      <c r="D301" t="s">
        <v>545</v>
      </c>
      <c r="E301">
        <v>11286.809405624999</v>
      </c>
      <c r="F301">
        <v>847</v>
      </c>
      <c r="G301">
        <v>-13.5495545141676</v>
      </c>
      <c r="H301">
        <v>2.4664470942074099</v>
      </c>
      <c r="I301">
        <v>-4.5636799989570402</v>
      </c>
      <c r="J301">
        <v>2.8521729770631898</v>
      </c>
      <c r="K301">
        <v>829.37640867536402</v>
      </c>
      <c r="L301">
        <v>788.67433015940003</v>
      </c>
      <c r="M301">
        <v>63.998789940580103</v>
      </c>
      <c r="N301">
        <v>0.51378663379497203</v>
      </c>
      <c r="O301">
        <v>10.7438016528925</v>
      </c>
      <c r="P301">
        <v>24.558823529411701</v>
      </c>
      <c r="Q301">
        <v>4.4022705460024E-2</v>
      </c>
    </row>
    <row r="302" spans="1:17" x14ac:dyDescent="0.3">
      <c r="A302" t="s">
        <v>1033</v>
      </c>
      <c r="B302" t="s">
        <v>1034</v>
      </c>
      <c r="C302" t="s">
        <v>10305</v>
      </c>
      <c r="D302" t="s">
        <v>80</v>
      </c>
      <c r="E302">
        <v>13018.88240217</v>
      </c>
      <c r="F302">
        <v>631.79999999999995</v>
      </c>
      <c r="G302">
        <v>-38.844068467389299</v>
      </c>
      <c r="H302">
        <v>7.7227714981850504</v>
      </c>
      <c r="I302">
        <v>-8.7964089683139992</v>
      </c>
      <c r="J302">
        <v>2.6645362493345899</v>
      </c>
      <c r="K302">
        <v>616.67941633458997</v>
      </c>
      <c r="L302">
        <v>646.76313442014896</v>
      </c>
      <c r="M302">
        <v>67.527419299960997</v>
      </c>
      <c r="N302">
        <v>2.5827297493743999</v>
      </c>
      <c r="O302">
        <v>30.4210193099082</v>
      </c>
      <c r="P302">
        <v>25.294992563212599</v>
      </c>
      <c r="Q302">
        <v>4.4313165132490999E-2</v>
      </c>
    </row>
    <row r="303" spans="1:17" x14ac:dyDescent="0.3">
      <c r="A303" t="s">
        <v>606</v>
      </c>
      <c r="B303" t="s">
        <v>607</v>
      </c>
      <c r="C303" t="s">
        <v>10310</v>
      </c>
      <c r="D303" t="s">
        <v>170</v>
      </c>
      <c r="E303">
        <v>31390.194408545001</v>
      </c>
      <c r="F303">
        <v>941.95</v>
      </c>
      <c r="G303">
        <v>63.5158891616761</v>
      </c>
      <c r="H303">
        <v>6.3594026543669804</v>
      </c>
      <c r="I303">
        <v>5.2786279291446796</v>
      </c>
      <c r="J303">
        <v>0.90280668954551002</v>
      </c>
      <c r="K303">
        <v>882.40456195262198</v>
      </c>
      <c r="L303">
        <v>794.44326061850495</v>
      </c>
      <c r="M303">
        <v>69.440414344561304</v>
      </c>
      <c r="N303">
        <v>0.68988190271538796</v>
      </c>
      <c r="O303">
        <v>5.1011200169860302</v>
      </c>
      <c r="P303">
        <v>92.667212108815704</v>
      </c>
      <c r="Q303">
        <v>4.4494927193666003E-2</v>
      </c>
    </row>
    <row r="304" spans="1:17" x14ac:dyDescent="0.3">
      <c r="A304" t="s">
        <v>1774</v>
      </c>
      <c r="B304" t="s">
        <v>1775</v>
      </c>
      <c r="C304" t="s">
        <v>10300</v>
      </c>
      <c r="D304" t="s">
        <v>203</v>
      </c>
      <c r="E304">
        <v>4353.2818689599999</v>
      </c>
      <c r="F304">
        <v>171.21</v>
      </c>
      <c r="G304">
        <v>0.33176888093672102</v>
      </c>
      <c r="H304">
        <v>-15.3926209405685</v>
      </c>
      <c r="I304">
        <v>4.1586017899829404</v>
      </c>
      <c r="J304">
        <v>-6.95220925641779</v>
      </c>
      <c r="K304">
        <v>190.00193966833299</v>
      </c>
      <c r="L304">
        <v>171.53190290194399</v>
      </c>
      <c r="M304">
        <v>21.397528521300899</v>
      </c>
      <c r="N304">
        <v>0.53419501386239399</v>
      </c>
      <c r="O304">
        <v>31.826412008644301</v>
      </c>
      <c r="P304">
        <v>35.827052756842498</v>
      </c>
      <c r="Q304">
        <v>4.4581861391421999E-2</v>
      </c>
    </row>
    <row r="305" spans="1:17" x14ac:dyDescent="0.3">
      <c r="A305" t="s">
        <v>1492</v>
      </c>
      <c r="B305" t="s">
        <v>1493</v>
      </c>
      <c r="C305" t="s">
        <v>10305</v>
      </c>
      <c r="D305" t="s">
        <v>1494</v>
      </c>
      <c r="E305">
        <v>6692.0200606750004</v>
      </c>
      <c r="F305">
        <v>512.45000000000005</v>
      </c>
      <c r="G305">
        <v>-13.693761378140501</v>
      </c>
      <c r="H305">
        <v>8.1105686226039992</v>
      </c>
      <c r="I305">
        <v>-20.8263621500695</v>
      </c>
      <c r="J305">
        <v>-3.3899126507314303E-2</v>
      </c>
      <c r="K305">
        <v>512.59843328933903</v>
      </c>
      <c r="L305">
        <v>504.11510248225801</v>
      </c>
      <c r="M305">
        <v>50.145525439735998</v>
      </c>
      <c r="N305">
        <v>0.58056989226260602</v>
      </c>
      <c r="O305">
        <v>30.617621231339601</v>
      </c>
      <c r="P305">
        <v>31.0446234496867</v>
      </c>
      <c r="Q305">
        <v>4.5505623883132999E-2</v>
      </c>
    </row>
    <row r="306" spans="1:17" x14ac:dyDescent="0.3">
      <c r="A306" t="s">
        <v>366</v>
      </c>
      <c r="B306" t="s">
        <v>367</v>
      </c>
      <c r="C306" t="s">
        <v>10297</v>
      </c>
      <c r="D306" t="s">
        <v>368</v>
      </c>
      <c r="E306">
        <v>65951.842268070002</v>
      </c>
      <c r="F306">
        <v>1901.35</v>
      </c>
      <c r="G306">
        <v>18.0910612192759</v>
      </c>
      <c r="H306">
        <v>14.116093867322601</v>
      </c>
      <c r="I306">
        <v>4.1007734544608798</v>
      </c>
      <c r="J306">
        <v>-0.60743045594644096</v>
      </c>
      <c r="K306">
        <v>1660.7532112041999</v>
      </c>
      <c r="L306">
        <v>1504.35283154135</v>
      </c>
      <c r="M306">
        <v>65.480871955485597</v>
      </c>
      <c r="N306">
        <v>0.95381101630482101</v>
      </c>
      <c r="O306">
        <v>0.717910958003531</v>
      </c>
      <c r="P306">
        <v>62.5154921150476</v>
      </c>
      <c r="Q306">
        <v>4.6294653450092003E-2</v>
      </c>
    </row>
    <row r="307" spans="1:17" x14ac:dyDescent="0.3">
      <c r="A307" t="s">
        <v>596</v>
      </c>
      <c r="B307" t="s">
        <v>597</v>
      </c>
      <c r="C307" t="s">
        <v>10300</v>
      </c>
      <c r="D307" t="s">
        <v>492</v>
      </c>
      <c r="E307">
        <v>31818.713786603999</v>
      </c>
      <c r="F307">
        <v>72.27</v>
      </c>
      <c r="G307">
        <v>-6.6683025307214399</v>
      </c>
      <c r="H307">
        <v>-1.77495301998315</v>
      </c>
      <c r="I307">
        <v>-8.9941312117238308</v>
      </c>
      <c r="J307">
        <v>0.48467953503158201</v>
      </c>
      <c r="K307">
        <v>71.956999398347904</v>
      </c>
      <c r="L307">
        <v>67.979198476527799</v>
      </c>
      <c r="M307">
        <v>53.324910355592799</v>
      </c>
      <c r="N307">
        <v>0.58897890075922799</v>
      </c>
      <c r="O307">
        <v>10.696001106960001</v>
      </c>
      <c r="P307">
        <v>24.9265341400172</v>
      </c>
      <c r="Q307">
        <v>4.6652226768159999E-2</v>
      </c>
    </row>
    <row r="308" spans="1:17" x14ac:dyDescent="0.3">
      <c r="A308" t="s">
        <v>1715</v>
      </c>
      <c r="B308" t="s">
        <v>1716</v>
      </c>
      <c r="C308" t="s">
        <v>10304</v>
      </c>
      <c r="D308" t="s">
        <v>397</v>
      </c>
      <c r="E308">
        <v>4676.5030851749998</v>
      </c>
      <c r="F308">
        <v>534.75</v>
      </c>
      <c r="G308">
        <v>-49.709135846032403</v>
      </c>
      <c r="H308">
        <v>-6.2046100981744399</v>
      </c>
      <c r="I308">
        <v>-21.274013748571601</v>
      </c>
      <c r="J308">
        <v>-2.5385243795272099</v>
      </c>
      <c r="K308">
        <v>558.10753489979595</v>
      </c>
      <c r="L308">
        <v>598.03878377807496</v>
      </c>
      <c r="M308">
        <v>43.577538318712698</v>
      </c>
      <c r="N308">
        <v>1.2029347387254199</v>
      </c>
      <c r="O308">
        <v>49.415614773258497</v>
      </c>
      <c r="P308">
        <v>4.5965770171149103</v>
      </c>
      <c r="Q308">
        <v>4.7437883583734998E-2</v>
      </c>
    </row>
    <row r="309" spans="1:17" x14ac:dyDescent="0.3">
      <c r="A309" t="s">
        <v>1619</v>
      </c>
      <c r="B309" t="s">
        <v>1620</v>
      </c>
      <c r="C309" t="s">
        <v>10308</v>
      </c>
      <c r="D309" t="s">
        <v>297</v>
      </c>
      <c r="E309">
        <v>5550.7302028800004</v>
      </c>
      <c r="F309">
        <v>783.7</v>
      </c>
      <c r="G309">
        <v>-4.8480693485042803</v>
      </c>
      <c r="H309">
        <v>-2.0954938844497901</v>
      </c>
      <c r="I309">
        <v>-16.1689715751295</v>
      </c>
      <c r="J309">
        <v>1.59442857124992</v>
      </c>
      <c r="K309">
        <v>765.73293021125505</v>
      </c>
      <c r="L309">
        <v>760.541723511599</v>
      </c>
      <c r="M309">
        <v>55.927196459213697</v>
      </c>
      <c r="N309">
        <v>0.88788666777750203</v>
      </c>
      <c r="O309">
        <v>10.858746969503599</v>
      </c>
      <c r="P309">
        <v>23.4951150330917</v>
      </c>
      <c r="Q309">
        <v>4.7495686191203E-2</v>
      </c>
    </row>
    <row r="310" spans="1:17" x14ac:dyDescent="0.3">
      <c r="A310" t="s">
        <v>824</v>
      </c>
      <c r="B310" t="s">
        <v>825</v>
      </c>
      <c r="C310" t="s">
        <v>10295</v>
      </c>
      <c r="D310" t="s">
        <v>521</v>
      </c>
      <c r="E310">
        <v>19510.899559829999</v>
      </c>
      <c r="F310">
        <v>464.55</v>
      </c>
      <c r="G310">
        <v>-45.1597181151554</v>
      </c>
      <c r="H310">
        <v>-0.52775946926778405</v>
      </c>
      <c r="I310">
        <v>-32.927669082002197</v>
      </c>
      <c r="J310">
        <v>10.125920878317601</v>
      </c>
      <c r="K310">
        <v>449.47203092368898</v>
      </c>
      <c r="L310">
        <v>475.28772047887099</v>
      </c>
      <c r="M310">
        <v>65.181366087025694</v>
      </c>
      <c r="N310">
        <v>0.76188494136833895</v>
      </c>
      <c r="O310">
        <v>47.4593845216597</v>
      </c>
      <c r="P310">
        <v>52.671881162087502</v>
      </c>
      <c r="Q310">
        <v>4.7939848142721002E-2</v>
      </c>
    </row>
    <row r="311" spans="1:17" hidden="1" x14ac:dyDescent="0.3">
      <c r="A311" t="s">
        <v>724</v>
      </c>
      <c r="B311" t="s">
        <v>725</v>
      </c>
      <c r="C311" t="s">
        <v>10309</v>
      </c>
      <c r="D311" t="s">
        <v>726</v>
      </c>
      <c r="E311">
        <v>23025.673136879999</v>
      </c>
      <c r="F311">
        <v>102.74</v>
      </c>
      <c r="G311">
        <v>88.434636951033994</v>
      </c>
      <c r="H311">
        <v>3.7669739635000701</v>
      </c>
      <c r="I311">
        <v>16.258854880832502</v>
      </c>
      <c r="J311">
        <v>-1.9478621825350499</v>
      </c>
      <c r="K311">
        <v>98.674622953116</v>
      </c>
      <c r="L311">
        <v>82.705805615186406</v>
      </c>
      <c r="M311">
        <v>50.681017208567297</v>
      </c>
      <c r="N311">
        <v>0.66089031084305105</v>
      </c>
      <c r="O311">
        <v>3.75705664784893</v>
      </c>
      <c r="P311">
        <v>120.283018867924</v>
      </c>
      <c r="Q311">
        <v>2.0612820630179999E-2</v>
      </c>
    </row>
    <row r="312" spans="1:17" x14ac:dyDescent="0.3">
      <c r="A312" t="s">
        <v>428</v>
      </c>
      <c r="B312" t="s">
        <v>429</v>
      </c>
      <c r="C312" t="s">
        <v>10306</v>
      </c>
      <c r="D312" t="s">
        <v>335</v>
      </c>
      <c r="E312">
        <v>54898.7416371</v>
      </c>
      <c r="F312">
        <v>1675.95</v>
      </c>
      <c r="G312">
        <v>79.683140968564501</v>
      </c>
      <c r="H312">
        <v>12.5094477564991</v>
      </c>
      <c r="I312">
        <v>39.071203015099499</v>
      </c>
      <c r="J312">
        <v>2.61459072799502</v>
      </c>
      <c r="K312">
        <v>1487.8886647561501</v>
      </c>
      <c r="L312">
        <v>1254.1200098377701</v>
      </c>
      <c r="M312">
        <v>74.063745475530993</v>
      </c>
      <c r="N312">
        <v>2.2004821820486802</v>
      </c>
      <c r="O312">
        <v>0.40872341060293998</v>
      </c>
      <c r="P312">
        <v>109.493749999999</v>
      </c>
      <c r="Q312">
        <v>4.8416801857786997E-2</v>
      </c>
    </row>
    <row r="313" spans="1:17" x14ac:dyDescent="0.3">
      <c r="A313" t="s">
        <v>1263</v>
      </c>
      <c r="B313" t="s">
        <v>1264</v>
      </c>
      <c r="C313" t="s">
        <v>10307</v>
      </c>
      <c r="D313" t="s">
        <v>139</v>
      </c>
      <c r="E313">
        <v>8993.5336945050003</v>
      </c>
      <c r="F313">
        <v>627.75</v>
      </c>
      <c r="G313">
        <v>43.162497036735999</v>
      </c>
      <c r="H313">
        <v>2.7235075438941601</v>
      </c>
      <c r="I313">
        <v>15.151142968891</v>
      </c>
      <c r="J313">
        <v>3.6066818905585798</v>
      </c>
      <c r="K313">
        <v>565.54933577820702</v>
      </c>
      <c r="L313">
        <v>490.76606200417098</v>
      </c>
      <c r="M313">
        <v>70.691406361900704</v>
      </c>
      <c r="N313">
        <v>0.464638675434764</v>
      </c>
      <c r="O313">
        <v>11.350059737156499</v>
      </c>
      <c r="P313">
        <v>78.718861209964402</v>
      </c>
      <c r="Q313">
        <v>4.9631846778890001E-2</v>
      </c>
    </row>
    <row r="314" spans="1:17" x14ac:dyDescent="0.3">
      <c r="A314" t="s">
        <v>1127</v>
      </c>
      <c r="B314" t="s">
        <v>1128</v>
      </c>
      <c r="C314" t="s">
        <v>10303</v>
      </c>
      <c r="D314" t="s">
        <v>879</v>
      </c>
      <c r="E314">
        <v>11036.053731168</v>
      </c>
      <c r="F314">
        <v>81.84</v>
      </c>
      <c r="G314">
        <v>34.335827027962999</v>
      </c>
      <c r="H314">
        <v>8.6691656868775002</v>
      </c>
      <c r="I314">
        <v>-11.7702454245785</v>
      </c>
      <c r="J314">
        <v>-5.48652640922431</v>
      </c>
      <c r="K314">
        <v>78.180203523780605</v>
      </c>
      <c r="L314">
        <v>73.315760561080097</v>
      </c>
      <c r="M314">
        <v>53.017027167838897</v>
      </c>
      <c r="N314">
        <v>2.7096838079557801</v>
      </c>
      <c r="O314">
        <v>15.896871945259001</v>
      </c>
      <c r="P314">
        <v>69.440993788819895</v>
      </c>
      <c r="Q314">
        <v>4.9656309292003001E-2</v>
      </c>
    </row>
    <row r="315" spans="1:17" x14ac:dyDescent="0.3">
      <c r="A315" t="s">
        <v>1848</v>
      </c>
      <c r="B315" t="s">
        <v>1849</v>
      </c>
      <c r="C315" t="s">
        <v>10308</v>
      </c>
      <c r="D315" t="s">
        <v>297</v>
      </c>
      <c r="E315">
        <v>3916.9393650000002</v>
      </c>
      <c r="F315">
        <v>1304.25</v>
      </c>
      <c r="G315">
        <v>58.106726708228102</v>
      </c>
      <c r="H315">
        <v>21.668740344727201</v>
      </c>
      <c r="I315">
        <v>36.059613898369903</v>
      </c>
      <c r="J315">
        <v>-2.03999223811749</v>
      </c>
      <c r="K315">
        <v>1080.3024727911099</v>
      </c>
      <c r="L315">
        <v>893.61761287009597</v>
      </c>
      <c r="M315">
        <v>60.6643489827851</v>
      </c>
      <c r="N315">
        <v>0.84931014638397795</v>
      </c>
      <c r="O315">
        <v>3.1090665133218298</v>
      </c>
      <c r="P315">
        <v>109.87207337677999</v>
      </c>
      <c r="Q315">
        <v>4.9895342728825003E-2</v>
      </c>
    </row>
    <row r="316" spans="1:17" x14ac:dyDescent="0.3">
      <c r="A316" t="s">
        <v>680</v>
      </c>
      <c r="B316" t="s">
        <v>681</v>
      </c>
      <c r="C316" t="s">
        <v>10305</v>
      </c>
      <c r="D316" t="s">
        <v>258</v>
      </c>
      <c r="E316">
        <v>25727.515945200001</v>
      </c>
      <c r="F316">
        <v>5307.95</v>
      </c>
      <c r="G316">
        <v>-22.491672012421802</v>
      </c>
      <c r="H316">
        <v>-7.8515389006351297</v>
      </c>
      <c r="I316">
        <v>4.16314539624313</v>
      </c>
      <c r="J316">
        <v>-2.51774428005336</v>
      </c>
      <c r="K316">
        <v>5617.2303055338198</v>
      </c>
      <c r="L316">
        <v>5253.3255883960101</v>
      </c>
      <c r="M316">
        <v>35.245938461582703</v>
      </c>
      <c r="N316">
        <v>1.2014298577151299</v>
      </c>
      <c r="O316">
        <v>38.471537976054698</v>
      </c>
      <c r="P316">
        <v>31.890918126475299</v>
      </c>
      <c r="Q316">
        <v>4.9945742136344999E-2</v>
      </c>
    </row>
    <row r="317" spans="1:17" x14ac:dyDescent="0.3">
      <c r="A317" t="s">
        <v>858</v>
      </c>
      <c r="B317" t="s">
        <v>859</v>
      </c>
      <c r="C317" t="s">
        <v>10294</v>
      </c>
      <c r="D317" t="s">
        <v>21</v>
      </c>
      <c r="E317">
        <v>17927.724347575</v>
      </c>
      <c r="F317">
        <v>800.55</v>
      </c>
      <c r="G317">
        <v>28.3594782135144</v>
      </c>
      <c r="H317">
        <v>5.7455969250019603</v>
      </c>
      <c r="I317">
        <v>39.251122402923201</v>
      </c>
      <c r="J317">
        <v>2.5582581749384401</v>
      </c>
      <c r="K317">
        <v>740.33999098950596</v>
      </c>
      <c r="L317">
        <v>625.80582721274004</v>
      </c>
      <c r="M317">
        <v>59.560454187069702</v>
      </c>
      <c r="N317">
        <v>0.78770435804641203</v>
      </c>
      <c r="O317">
        <v>4.8654050340390897</v>
      </c>
      <c r="P317">
        <v>75.443786982248497</v>
      </c>
      <c r="Q317">
        <v>4.9960596668020003E-2</v>
      </c>
    </row>
    <row r="318" spans="1:17" x14ac:dyDescent="0.3">
      <c r="A318" t="s">
        <v>1176</v>
      </c>
      <c r="B318" t="s">
        <v>1177</v>
      </c>
      <c r="C318" t="s">
        <v>10311</v>
      </c>
      <c r="D318" t="s">
        <v>1163</v>
      </c>
      <c r="E318">
        <v>10181.72535255</v>
      </c>
      <c r="F318">
        <v>532.6</v>
      </c>
      <c r="G318">
        <v>5.7434051745761296</v>
      </c>
      <c r="H318">
        <v>0.758265622631207</v>
      </c>
      <c r="I318">
        <v>18.774618908127199</v>
      </c>
      <c r="J318">
        <v>3.23699596967686</v>
      </c>
      <c r="K318">
        <v>514.968979106858</v>
      </c>
      <c r="L318">
        <v>448.438298661006</v>
      </c>
      <c r="M318">
        <v>62.999683663711899</v>
      </c>
      <c r="N318">
        <v>0.876924549349967</v>
      </c>
      <c r="O318">
        <v>9.1625985730379096</v>
      </c>
      <c r="P318">
        <v>72.028423772609798</v>
      </c>
      <c r="Q318">
        <v>5.0333402766670997E-2</v>
      </c>
    </row>
    <row r="319" spans="1:17" x14ac:dyDescent="0.3">
      <c r="A319" t="s">
        <v>1404</v>
      </c>
      <c r="B319" t="s">
        <v>1405</v>
      </c>
      <c r="C319" t="s">
        <v>630</v>
      </c>
      <c r="D319" t="s">
        <v>630</v>
      </c>
      <c r="E319">
        <v>7686.4889353999997</v>
      </c>
      <c r="F319">
        <v>385.55</v>
      </c>
      <c r="G319">
        <v>31.364516816686098</v>
      </c>
      <c r="H319">
        <v>2.8361848162685499</v>
      </c>
      <c r="I319">
        <v>14.431488854078699</v>
      </c>
      <c r="J319">
        <v>1.6212295280933799</v>
      </c>
      <c r="K319">
        <v>384.58456774659498</v>
      </c>
      <c r="L319">
        <v>337.820021565361</v>
      </c>
      <c r="M319">
        <v>54.516470049514197</v>
      </c>
      <c r="N319">
        <v>0.61675670473205901</v>
      </c>
      <c r="O319">
        <v>16.884969524056501</v>
      </c>
      <c r="P319">
        <v>79.158921933085495</v>
      </c>
      <c r="Q319">
        <v>5.0427075101064998E-2</v>
      </c>
    </row>
    <row r="320" spans="1:17" x14ac:dyDescent="0.3">
      <c r="A320" t="s">
        <v>478</v>
      </c>
      <c r="B320" t="s">
        <v>479</v>
      </c>
      <c r="C320" t="s">
        <v>10295</v>
      </c>
      <c r="D320" t="s">
        <v>248</v>
      </c>
      <c r="E320">
        <v>44547.744595199998</v>
      </c>
      <c r="F320">
        <v>731.05</v>
      </c>
      <c r="G320">
        <v>104.39263000942</v>
      </c>
      <c r="H320">
        <v>7.16170529616838</v>
      </c>
      <c r="I320">
        <v>32.5089446212517</v>
      </c>
      <c r="J320">
        <v>5.9181056614691698</v>
      </c>
      <c r="K320">
        <v>644.21240298858402</v>
      </c>
      <c r="L320">
        <v>542.99084739572197</v>
      </c>
      <c r="M320">
        <v>68.185881309679701</v>
      </c>
      <c r="N320">
        <v>1.3687943944968</v>
      </c>
      <c r="O320">
        <v>0.581355584433351</v>
      </c>
      <c r="P320">
        <v>136.96920583468301</v>
      </c>
      <c r="Q320">
        <v>5.0484920708957999E-2</v>
      </c>
    </row>
    <row r="321" spans="1:17" x14ac:dyDescent="0.3">
      <c r="A321" t="s">
        <v>414</v>
      </c>
      <c r="B321" t="s">
        <v>415</v>
      </c>
      <c r="C321" t="s">
        <v>10293</v>
      </c>
      <c r="D321" t="s">
        <v>416</v>
      </c>
      <c r="E321">
        <v>56760.003329919899</v>
      </c>
      <c r="F321">
        <v>377.6</v>
      </c>
      <c r="G321">
        <v>42.635094671848996</v>
      </c>
      <c r="H321">
        <v>10.6798511982288</v>
      </c>
      <c r="I321">
        <v>22.210054790135601</v>
      </c>
      <c r="J321">
        <v>-0.31057491205145898</v>
      </c>
      <c r="K321">
        <v>346.97656183608899</v>
      </c>
      <c r="L321">
        <v>295.72949819558102</v>
      </c>
      <c r="M321">
        <v>68.674544783823706</v>
      </c>
      <c r="N321">
        <v>0.65604067909913699</v>
      </c>
      <c r="O321">
        <v>1.7478813559322</v>
      </c>
      <c r="P321">
        <v>96.974439227960303</v>
      </c>
      <c r="Q321">
        <v>5.1712598092525999E-2</v>
      </c>
    </row>
    <row r="322" spans="1:17" x14ac:dyDescent="0.3">
      <c r="A322" t="s">
        <v>941</v>
      </c>
      <c r="B322" t="s">
        <v>942</v>
      </c>
      <c r="C322" t="s">
        <v>10300</v>
      </c>
      <c r="D322" t="s">
        <v>203</v>
      </c>
      <c r="E322">
        <v>15695.101395014901</v>
      </c>
      <c r="F322">
        <v>657.05</v>
      </c>
      <c r="G322">
        <v>5.3902784617612198</v>
      </c>
      <c r="H322">
        <v>5.04192092721616</v>
      </c>
      <c r="I322">
        <v>11.4157934530147</v>
      </c>
      <c r="J322">
        <v>2.40533264302355</v>
      </c>
      <c r="K322">
        <v>643.28290916690298</v>
      </c>
      <c r="L322">
        <v>599.47255482114497</v>
      </c>
      <c r="M322">
        <v>54.200921767895899</v>
      </c>
      <c r="N322">
        <v>0.29799569601581399</v>
      </c>
      <c r="O322">
        <v>9.8850924587170006</v>
      </c>
      <c r="P322">
        <v>33.655410903173298</v>
      </c>
      <c r="Q322">
        <v>5.2020054852496E-2</v>
      </c>
    </row>
    <row r="323" spans="1:17" x14ac:dyDescent="0.3">
      <c r="A323" t="s">
        <v>1389</v>
      </c>
      <c r="B323" t="s">
        <v>1390</v>
      </c>
      <c r="C323" t="s">
        <v>10300</v>
      </c>
      <c r="D323" t="s">
        <v>203</v>
      </c>
      <c r="E323">
        <v>7963.5825559499999</v>
      </c>
      <c r="F323">
        <v>575.95000000000005</v>
      </c>
      <c r="G323">
        <v>19.333739408761001</v>
      </c>
      <c r="H323">
        <v>11.556314707978199</v>
      </c>
      <c r="I323">
        <v>35.274095521107597</v>
      </c>
      <c r="J323">
        <v>6.456566039608</v>
      </c>
      <c r="K323">
        <v>515.089717934389</v>
      </c>
      <c r="L323">
        <v>451.07457840151898</v>
      </c>
      <c r="M323">
        <v>62.4546709821932</v>
      </c>
      <c r="N323">
        <v>2.2607409686180802</v>
      </c>
      <c r="O323">
        <v>11.051306537025701</v>
      </c>
      <c r="P323">
        <v>62.8127208480565</v>
      </c>
      <c r="Q323">
        <v>5.2733633814124999E-2</v>
      </c>
    </row>
    <row r="324" spans="1:17" hidden="1" x14ac:dyDescent="0.3">
      <c r="A324" t="s">
        <v>755</v>
      </c>
      <c r="B324" t="s">
        <v>756</v>
      </c>
      <c r="C324" t="s">
        <v>10309</v>
      </c>
      <c r="D324" t="s">
        <v>248</v>
      </c>
      <c r="E324">
        <v>21654.2667354</v>
      </c>
      <c r="F324">
        <v>772.55</v>
      </c>
      <c r="G324">
        <v>72.912702089836202</v>
      </c>
      <c r="H324">
        <v>10.409019798582699</v>
      </c>
      <c r="I324">
        <v>43.696887702086002</v>
      </c>
      <c r="J324">
        <v>5.9342558754926698</v>
      </c>
      <c r="K324">
        <v>666.18625242664405</v>
      </c>
      <c r="L324">
        <v>558.77240696281001</v>
      </c>
      <c r="M324">
        <v>79.206341861231707</v>
      </c>
      <c r="N324">
        <v>1.23838021723031</v>
      </c>
      <c r="O324">
        <v>0.31713157724419999</v>
      </c>
      <c r="P324">
        <v>102.21175238843</v>
      </c>
      <c r="Q324">
        <v>-2.0286473974509001E-2</v>
      </c>
    </row>
    <row r="325" spans="1:17" x14ac:dyDescent="0.3">
      <c r="A325" t="s">
        <v>344</v>
      </c>
      <c r="B325" t="s">
        <v>345</v>
      </c>
      <c r="C325" t="s">
        <v>10303</v>
      </c>
      <c r="D325" t="s">
        <v>127</v>
      </c>
      <c r="E325">
        <v>74480</v>
      </c>
      <c r="F325">
        <v>934.8</v>
      </c>
      <c r="G325">
        <v>15.9812635162698</v>
      </c>
      <c r="H325">
        <v>-6.0094208222916201</v>
      </c>
      <c r="I325">
        <v>-11.3332002238282</v>
      </c>
      <c r="J325">
        <v>-2.2173088664103999</v>
      </c>
      <c r="K325">
        <v>973.96886922412705</v>
      </c>
      <c r="L325">
        <v>924.97280917806597</v>
      </c>
      <c r="M325">
        <v>43.6241016502333</v>
      </c>
      <c r="N325">
        <v>0.41129640783608201</v>
      </c>
      <c r="O325">
        <v>21.833547282841199</v>
      </c>
      <c r="P325">
        <v>47.0852017937219</v>
      </c>
      <c r="Q325">
        <v>5.3221852526627998E-2</v>
      </c>
    </row>
    <row r="326" spans="1:17" x14ac:dyDescent="0.3">
      <c r="A326" t="s">
        <v>1050</v>
      </c>
      <c r="B326" t="s">
        <v>1051</v>
      </c>
      <c r="C326" t="s">
        <v>10304</v>
      </c>
      <c r="D326" t="s">
        <v>747</v>
      </c>
      <c r="E326">
        <v>12623.705717625</v>
      </c>
      <c r="F326">
        <v>2754.75</v>
      </c>
      <c r="G326">
        <v>41.471519819058301</v>
      </c>
      <c r="H326">
        <v>10.8135360485558</v>
      </c>
      <c r="I326">
        <v>0.17160516613586099</v>
      </c>
      <c r="J326">
        <v>6.6597007860548398</v>
      </c>
      <c r="K326">
        <v>2465.5626096979399</v>
      </c>
      <c r="L326">
        <v>2334.5418628901598</v>
      </c>
      <c r="M326">
        <v>69.857281161303504</v>
      </c>
      <c r="N326">
        <v>1.2898070153968799</v>
      </c>
      <c r="O326">
        <v>2.65904347036936</v>
      </c>
      <c r="P326">
        <v>74.130847029077103</v>
      </c>
      <c r="Q326">
        <v>5.3407811792187003E-2</v>
      </c>
    </row>
    <row r="327" spans="1:17" x14ac:dyDescent="0.3">
      <c r="A327" t="s">
        <v>692</v>
      </c>
      <c r="B327" t="s">
        <v>693</v>
      </c>
      <c r="C327" t="s">
        <v>10299</v>
      </c>
      <c r="D327" t="s">
        <v>51</v>
      </c>
      <c r="E327">
        <v>24803.536487860001</v>
      </c>
      <c r="F327">
        <v>1020.6</v>
      </c>
      <c r="G327">
        <v>66.935967148784201</v>
      </c>
      <c r="H327">
        <v>18.894442265157199</v>
      </c>
      <c r="I327">
        <v>40.3822122395487</v>
      </c>
      <c r="J327">
        <v>-6.1056050884464899</v>
      </c>
      <c r="K327">
        <v>877.46621822168402</v>
      </c>
      <c r="L327">
        <v>719.60647082758896</v>
      </c>
      <c r="M327">
        <v>50.335352285116002</v>
      </c>
      <c r="N327">
        <v>0.60867306400584098</v>
      </c>
      <c r="O327">
        <v>4.9088771310993504</v>
      </c>
      <c r="P327">
        <v>105.372773920917</v>
      </c>
      <c r="Q327">
        <v>5.3517988588307003E-2</v>
      </c>
    </row>
    <row r="328" spans="1:17" x14ac:dyDescent="0.3">
      <c r="A328" t="s">
        <v>1245</v>
      </c>
      <c r="B328" t="s">
        <v>1246</v>
      </c>
      <c r="C328" t="s">
        <v>10295</v>
      </c>
      <c r="D328" t="s">
        <v>545</v>
      </c>
      <c r="E328">
        <v>9196.0707184050007</v>
      </c>
      <c r="F328">
        <v>1044.9000000000001</v>
      </c>
      <c r="G328">
        <v>-7.7304691285243896</v>
      </c>
      <c r="H328">
        <v>-3.7616804650979199</v>
      </c>
      <c r="I328">
        <v>1.8360350967118</v>
      </c>
      <c r="J328">
        <v>-0.28411321560185998</v>
      </c>
      <c r="K328">
        <v>1013.81725315516</v>
      </c>
      <c r="L328">
        <v>941.22037930531496</v>
      </c>
      <c r="M328">
        <v>53.5544115887526</v>
      </c>
      <c r="N328">
        <v>0.55968068020445605</v>
      </c>
      <c r="O328">
        <v>14.3650110058378</v>
      </c>
      <c r="P328">
        <v>34.539367797592199</v>
      </c>
      <c r="Q328">
        <v>5.3710502293891002E-2</v>
      </c>
    </row>
    <row r="329" spans="1:17" x14ac:dyDescent="0.3">
      <c r="A329" t="s">
        <v>430</v>
      </c>
      <c r="B329" t="s">
        <v>431</v>
      </c>
      <c r="C329" t="s">
        <v>10295</v>
      </c>
      <c r="D329" t="s">
        <v>24</v>
      </c>
      <c r="E329">
        <v>54857.1328173</v>
      </c>
      <c r="F329">
        <v>73.63</v>
      </c>
      <c r="G329">
        <v>-45.638852045295401</v>
      </c>
      <c r="H329">
        <v>-3.9773557259574499</v>
      </c>
      <c r="I329">
        <v>-21.353404865675</v>
      </c>
      <c r="J329">
        <v>0.179607548445985</v>
      </c>
      <c r="K329">
        <v>75.863840586336394</v>
      </c>
      <c r="L329">
        <v>78.854245087637693</v>
      </c>
      <c r="M329">
        <v>54.007471487410001</v>
      </c>
      <c r="N329">
        <v>0.69129770671716395</v>
      </c>
      <c r="O329">
        <v>36.7649056091267</v>
      </c>
      <c r="P329">
        <v>4.5435183870509599</v>
      </c>
      <c r="Q329">
        <v>5.3716930227544001E-2</v>
      </c>
    </row>
    <row r="330" spans="1:17" x14ac:dyDescent="0.3">
      <c r="A330" t="s">
        <v>436</v>
      </c>
      <c r="B330" t="s">
        <v>437</v>
      </c>
      <c r="C330" t="s">
        <v>10295</v>
      </c>
      <c r="D330" t="s">
        <v>34</v>
      </c>
      <c r="E330">
        <v>54290.564302049999</v>
      </c>
      <c r="F330">
        <v>119.44</v>
      </c>
      <c r="G330">
        <v>5.7289350538494599</v>
      </c>
      <c r="H330">
        <v>-1.20140797834174</v>
      </c>
      <c r="I330">
        <v>-27.721550837640301</v>
      </c>
      <c r="J330">
        <v>-0.12860789658805899</v>
      </c>
      <c r="K330">
        <v>122.108036750575</v>
      </c>
      <c r="L330">
        <v>120.966145698887</v>
      </c>
      <c r="M330">
        <v>51.949927557194499</v>
      </c>
      <c r="N330">
        <v>0.48535869576333102</v>
      </c>
      <c r="O330">
        <v>32.242129939718602</v>
      </c>
      <c r="P330">
        <v>40.105571847507299</v>
      </c>
      <c r="Q330">
        <v>5.3720096601523E-2</v>
      </c>
    </row>
    <row r="331" spans="1:17" x14ac:dyDescent="0.3">
      <c r="A331" t="s">
        <v>1980</v>
      </c>
      <c r="B331" t="s">
        <v>1981</v>
      </c>
      <c r="C331" t="s">
        <v>10306</v>
      </c>
      <c r="D331" t="s">
        <v>46</v>
      </c>
      <c r="E331">
        <v>3309.7018971000002</v>
      </c>
      <c r="F331">
        <v>1934.35</v>
      </c>
      <c r="G331">
        <v>-6.1045911729264901</v>
      </c>
      <c r="H331">
        <v>2.4609126621206898</v>
      </c>
      <c r="I331">
        <v>7.3779805478901901</v>
      </c>
      <c r="J331">
        <v>0.623304713454643</v>
      </c>
      <c r="K331">
        <v>1862.24289240852</v>
      </c>
      <c r="L331">
        <v>1712.40478040676</v>
      </c>
      <c r="M331">
        <v>64.515502469352498</v>
      </c>
      <c r="N331">
        <v>0.22749829191741899</v>
      </c>
      <c r="O331">
        <v>8.0466306511231203</v>
      </c>
      <c r="P331">
        <v>36.799858557284203</v>
      </c>
      <c r="Q331">
        <v>5.3742990284485002E-2</v>
      </c>
    </row>
    <row r="332" spans="1:17" x14ac:dyDescent="0.3">
      <c r="A332" t="s">
        <v>745</v>
      </c>
      <c r="B332" t="s">
        <v>746</v>
      </c>
      <c r="C332" t="s">
        <v>10304</v>
      </c>
      <c r="D332" t="s">
        <v>747</v>
      </c>
      <c r="E332">
        <v>22152.744646629999</v>
      </c>
      <c r="F332">
        <v>327.14999999999998</v>
      </c>
      <c r="G332">
        <v>83.001058768528395</v>
      </c>
      <c r="H332">
        <v>30.418226710672101</v>
      </c>
      <c r="I332">
        <v>52.334407794317201</v>
      </c>
      <c r="J332">
        <v>12.7429763211844</v>
      </c>
      <c r="K332">
        <v>258.880077395836</v>
      </c>
      <c r="L332">
        <v>210.27798313861101</v>
      </c>
      <c r="M332">
        <v>67.016708933132705</v>
      </c>
      <c r="N332">
        <v>1.84013885304083</v>
      </c>
      <c r="O332">
        <v>5.1199755463854499</v>
      </c>
      <c r="P332">
        <v>120.60013486176599</v>
      </c>
      <c r="Q332">
        <v>5.3783730856992E-2</v>
      </c>
    </row>
    <row r="333" spans="1:17" x14ac:dyDescent="0.3">
      <c r="A333" t="s">
        <v>522</v>
      </c>
      <c r="B333" t="s">
        <v>523</v>
      </c>
      <c r="C333" t="s">
        <v>10299</v>
      </c>
      <c r="D333" t="s">
        <v>285</v>
      </c>
      <c r="E333">
        <v>39922.186866240001</v>
      </c>
      <c r="F333">
        <v>526.4</v>
      </c>
      <c r="G333">
        <v>35.754681956934199</v>
      </c>
      <c r="H333">
        <v>9.3981128350306999</v>
      </c>
      <c r="I333">
        <v>5.7823155491826297</v>
      </c>
      <c r="J333">
        <v>-0.93168552481265099</v>
      </c>
      <c r="K333">
        <v>490.326810520832</v>
      </c>
      <c r="L333">
        <v>436.32416206187997</v>
      </c>
      <c r="M333">
        <v>69.210790913759695</v>
      </c>
      <c r="N333">
        <v>0.95060487000546701</v>
      </c>
      <c r="O333">
        <v>3.0585106382978702</v>
      </c>
      <c r="P333">
        <v>67.750159337157399</v>
      </c>
      <c r="Q333">
        <v>5.4243996403214E-2</v>
      </c>
    </row>
    <row r="334" spans="1:17" x14ac:dyDescent="0.3">
      <c r="A334" t="s">
        <v>818</v>
      </c>
      <c r="B334" t="s">
        <v>819</v>
      </c>
      <c r="C334" t="s">
        <v>10295</v>
      </c>
      <c r="D334" t="s">
        <v>54</v>
      </c>
      <c r="E334">
        <v>19590.336598815</v>
      </c>
      <c r="F334">
        <v>1222.4000000000001</v>
      </c>
      <c r="G334">
        <v>-40.350003986788401</v>
      </c>
      <c r="H334">
        <v>-3.36420367346251</v>
      </c>
      <c r="I334">
        <v>-29.0296849976848</v>
      </c>
      <c r="J334">
        <v>-1.60529997736316</v>
      </c>
      <c r="K334">
        <v>1307.25686969343</v>
      </c>
      <c r="L334">
        <v>1389.95494623689</v>
      </c>
      <c r="M334">
        <v>42.234208216990403</v>
      </c>
      <c r="N334">
        <v>0.69755688620324496</v>
      </c>
      <c r="O334">
        <v>46.924083769633498</v>
      </c>
      <c r="P334">
        <v>6.0190806591500401</v>
      </c>
      <c r="Q334">
        <v>5.4302471183586998E-2</v>
      </c>
    </row>
    <row r="335" spans="1:17" x14ac:dyDescent="0.3">
      <c r="A335" t="s">
        <v>1168</v>
      </c>
      <c r="B335" t="s">
        <v>1169</v>
      </c>
      <c r="C335" t="s">
        <v>10297</v>
      </c>
      <c r="D335" t="s">
        <v>997</v>
      </c>
      <c r="E335">
        <v>10314.661439957999</v>
      </c>
      <c r="F335">
        <v>47.96</v>
      </c>
      <c r="G335">
        <v>-21.264089456471101</v>
      </c>
      <c r="H335">
        <v>2.39480280335157</v>
      </c>
      <c r="I335">
        <v>-15.6172375780223</v>
      </c>
      <c r="J335">
        <v>-0.59508832098401698</v>
      </c>
      <c r="K335">
        <v>47.382567892960303</v>
      </c>
      <c r="L335">
        <v>46.651804954748897</v>
      </c>
      <c r="M335">
        <v>59.078201415084798</v>
      </c>
      <c r="N335">
        <v>0.49887530365310401</v>
      </c>
      <c r="O335">
        <v>19.370308590492002</v>
      </c>
      <c r="P335">
        <v>31.217510259917901</v>
      </c>
      <c r="Q335">
        <v>5.4960489350777998E-2</v>
      </c>
    </row>
    <row r="336" spans="1:17" x14ac:dyDescent="0.3">
      <c r="A336" t="s">
        <v>856</v>
      </c>
      <c r="B336" t="s">
        <v>857</v>
      </c>
      <c r="C336" t="s">
        <v>10305</v>
      </c>
      <c r="D336" t="s">
        <v>450</v>
      </c>
      <c r="E336">
        <v>18064.040734574999</v>
      </c>
      <c r="F336">
        <v>295.3</v>
      </c>
      <c r="G336">
        <v>15.486896354100301</v>
      </c>
      <c r="H336">
        <v>-8.2736163740378093</v>
      </c>
      <c r="I336">
        <v>22.375645049704101</v>
      </c>
      <c r="J336">
        <v>1.3548078253754301</v>
      </c>
      <c r="K336">
        <v>305.24128638395899</v>
      </c>
      <c r="L336">
        <v>268.67036051779002</v>
      </c>
      <c r="M336">
        <v>45.786655147603099</v>
      </c>
      <c r="N336">
        <v>0.53246996885212206</v>
      </c>
      <c r="O336">
        <v>20.521503555706001</v>
      </c>
      <c r="P336">
        <v>58.934337997847102</v>
      </c>
      <c r="Q336">
        <v>5.5071679966327003E-2</v>
      </c>
    </row>
    <row r="337" spans="1:17" x14ac:dyDescent="0.3">
      <c r="A337" t="s">
        <v>643</v>
      </c>
      <c r="B337" t="s">
        <v>644</v>
      </c>
      <c r="C337" t="s">
        <v>10300</v>
      </c>
      <c r="D337" t="s">
        <v>203</v>
      </c>
      <c r="E337">
        <v>28641.547472850001</v>
      </c>
      <c r="F337">
        <v>1347.95</v>
      </c>
      <c r="G337">
        <v>-21.380633861153701</v>
      </c>
      <c r="H337">
        <v>-1.2972711560883801</v>
      </c>
      <c r="I337">
        <v>9.0168467981572196</v>
      </c>
      <c r="J337">
        <v>-1.62052112392215</v>
      </c>
      <c r="K337">
        <v>1340.3293906226399</v>
      </c>
      <c r="L337">
        <v>1236.6869027698999</v>
      </c>
      <c r="M337">
        <v>49.379522935478597</v>
      </c>
      <c r="N337">
        <v>0.34750019597054399</v>
      </c>
      <c r="O337">
        <v>11.721503023109101</v>
      </c>
      <c r="P337">
        <v>34.385125367628703</v>
      </c>
      <c r="Q337">
        <v>5.5244284524370003E-2</v>
      </c>
    </row>
    <row r="338" spans="1:17" hidden="1" x14ac:dyDescent="0.3">
      <c r="A338" t="s">
        <v>784</v>
      </c>
      <c r="B338" t="s">
        <v>785</v>
      </c>
      <c r="C338" t="s">
        <v>10309</v>
      </c>
      <c r="D338" t="s">
        <v>559</v>
      </c>
      <c r="E338">
        <v>20622.722501920001</v>
      </c>
      <c r="F338">
        <v>1977.1</v>
      </c>
      <c r="G338">
        <v>-18.8524335381816</v>
      </c>
      <c r="H338">
        <v>2.3994956361160802</v>
      </c>
      <c r="I338">
        <v>3.1470509888635898</v>
      </c>
      <c r="J338">
        <v>-3.3273688498870002</v>
      </c>
      <c r="K338">
        <v>1991.04570602939</v>
      </c>
      <c r="L338">
        <v>1824.07804358971</v>
      </c>
      <c r="M338">
        <v>35.587961752954001</v>
      </c>
      <c r="N338">
        <v>1.04614616763517</v>
      </c>
      <c r="O338">
        <v>17.849375347731499</v>
      </c>
      <c r="P338">
        <v>35.214061003966599</v>
      </c>
      <c r="Q338">
        <v>-2.6537405614039E-2</v>
      </c>
    </row>
    <row r="339" spans="1:17" x14ac:dyDescent="0.3">
      <c r="A339" t="s">
        <v>1535</v>
      </c>
      <c r="B339" t="s">
        <v>1536</v>
      </c>
      <c r="C339" t="s">
        <v>10303</v>
      </c>
      <c r="D339" t="s">
        <v>630</v>
      </c>
      <c r="E339">
        <v>6493.8178987499996</v>
      </c>
      <c r="F339">
        <v>498.15</v>
      </c>
      <c r="G339">
        <v>35.604289939828</v>
      </c>
      <c r="H339">
        <v>2.52768034949188</v>
      </c>
      <c r="I339">
        <v>-4.1466344071992296</v>
      </c>
      <c r="J339">
        <v>2.5606389415567601</v>
      </c>
      <c r="K339">
        <v>487.89900648523002</v>
      </c>
      <c r="L339">
        <v>451.47515708380399</v>
      </c>
      <c r="M339">
        <v>55.303290966089001</v>
      </c>
      <c r="N339">
        <v>0.77302989442369496</v>
      </c>
      <c r="O339">
        <v>12.3757904245709</v>
      </c>
      <c r="P339">
        <v>67.276695768972402</v>
      </c>
      <c r="Q339">
        <v>5.5632300909897001E-2</v>
      </c>
    </row>
    <row r="340" spans="1:17" x14ac:dyDescent="0.3">
      <c r="A340" t="s">
        <v>402</v>
      </c>
      <c r="B340" t="s">
        <v>403</v>
      </c>
      <c r="C340" t="s">
        <v>10300</v>
      </c>
      <c r="D340" t="s">
        <v>404</v>
      </c>
      <c r="E340">
        <v>57625.703489615</v>
      </c>
      <c r="F340">
        <v>137831.35</v>
      </c>
      <c r="G340">
        <v>0.13665469926233301</v>
      </c>
      <c r="H340">
        <v>4.1058909849532901</v>
      </c>
      <c r="I340">
        <v>-20.2304337343319</v>
      </c>
      <c r="J340">
        <v>-3.7258007112425102</v>
      </c>
      <c r="K340">
        <v>133800.564021578</v>
      </c>
      <c r="L340">
        <v>127595.32562624299</v>
      </c>
      <c r="M340">
        <v>47.201107749120702</v>
      </c>
      <c r="N340">
        <v>1.1702747175535999</v>
      </c>
      <c r="O340">
        <v>9.8770345063006193</v>
      </c>
      <c r="P340">
        <v>29.534655326347401</v>
      </c>
      <c r="Q340">
        <v>5.6114887396787001E-2</v>
      </c>
    </row>
    <row r="341" spans="1:17" x14ac:dyDescent="0.3">
      <c r="A341" t="s">
        <v>543</v>
      </c>
      <c r="B341" t="s">
        <v>544</v>
      </c>
      <c r="C341" t="s">
        <v>10295</v>
      </c>
      <c r="D341" t="s">
        <v>545</v>
      </c>
      <c r="E341">
        <v>37112.750610000003</v>
      </c>
      <c r="F341">
        <v>678.9</v>
      </c>
      <c r="G341">
        <v>33.707879891316203</v>
      </c>
      <c r="H341">
        <v>-13.1410970215679</v>
      </c>
      <c r="I341">
        <v>-6.3816238493444102</v>
      </c>
      <c r="J341">
        <v>2.17241338836517</v>
      </c>
      <c r="K341">
        <v>710.49147936202996</v>
      </c>
      <c r="L341">
        <v>633.37005785719396</v>
      </c>
      <c r="M341">
        <v>46.488212905828902</v>
      </c>
      <c r="N341">
        <v>0.96121599776185596</v>
      </c>
      <c r="O341">
        <v>21.777875975843202</v>
      </c>
      <c r="P341">
        <v>65.001822821727998</v>
      </c>
      <c r="Q341">
        <v>5.6299877841591003E-2</v>
      </c>
    </row>
    <row r="342" spans="1:17" x14ac:dyDescent="0.3">
      <c r="A342" t="s">
        <v>840</v>
      </c>
      <c r="B342" t="s">
        <v>841</v>
      </c>
      <c r="C342" t="s">
        <v>630</v>
      </c>
      <c r="D342" t="s">
        <v>630</v>
      </c>
      <c r="E342">
        <v>18754.893229410001</v>
      </c>
      <c r="F342">
        <v>37.92</v>
      </c>
      <c r="G342">
        <v>-21.505091517673002</v>
      </c>
      <c r="H342">
        <v>-8.2163811637013195E-2</v>
      </c>
      <c r="I342">
        <v>-25.0380586923918</v>
      </c>
      <c r="J342">
        <v>-2.4064953139656899</v>
      </c>
      <c r="K342">
        <v>37.9766773421726</v>
      </c>
      <c r="L342">
        <v>38.388146039557803</v>
      </c>
      <c r="M342">
        <v>45.334594365688801</v>
      </c>
      <c r="N342">
        <v>0.65233835356975101</v>
      </c>
      <c r="O342">
        <v>39.504219409282598</v>
      </c>
      <c r="P342">
        <v>17.037037037036999</v>
      </c>
      <c r="Q342">
        <v>5.6583735336009001E-2</v>
      </c>
    </row>
    <row r="343" spans="1:17" x14ac:dyDescent="0.3">
      <c r="A343" t="s">
        <v>1368</v>
      </c>
      <c r="B343" t="s">
        <v>1369</v>
      </c>
      <c r="C343" t="s">
        <v>10300</v>
      </c>
      <c r="D343" t="s">
        <v>203</v>
      </c>
      <c r="E343">
        <v>8145.8069159999995</v>
      </c>
      <c r="F343">
        <v>536</v>
      </c>
      <c r="G343">
        <v>12.023520552888399</v>
      </c>
      <c r="H343">
        <v>-14.5023878283231</v>
      </c>
      <c r="I343">
        <v>-6.7989749414970504</v>
      </c>
      <c r="J343">
        <v>-2.3879198708379201</v>
      </c>
      <c r="K343">
        <v>596.90765687788701</v>
      </c>
      <c r="L343">
        <v>544.83089800088703</v>
      </c>
      <c r="M343">
        <v>23.909259279718299</v>
      </c>
      <c r="N343">
        <v>0.63052602230519506</v>
      </c>
      <c r="O343">
        <v>32.052238805970099</v>
      </c>
      <c r="P343">
        <v>41.164076902818003</v>
      </c>
      <c r="Q343">
        <v>5.6857818080974003E-2</v>
      </c>
    </row>
    <row r="344" spans="1:17" x14ac:dyDescent="0.3">
      <c r="A344" t="s">
        <v>1970</v>
      </c>
      <c r="B344" t="s">
        <v>1971</v>
      </c>
      <c r="C344" t="s">
        <v>10294</v>
      </c>
      <c r="D344" t="s">
        <v>21</v>
      </c>
      <c r="E344">
        <v>3351.2208096499999</v>
      </c>
      <c r="F344">
        <v>562.9</v>
      </c>
      <c r="G344">
        <v>-25.4153273677382</v>
      </c>
      <c r="H344">
        <v>-14.283895598517701</v>
      </c>
      <c r="I344">
        <v>-17.721641283552898</v>
      </c>
      <c r="J344">
        <v>-3.64913358791325</v>
      </c>
      <c r="K344">
        <v>598.23604770112195</v>
      </c>
      <c r="L344">
        <v>593.66152913976998</v>
      </c>
      <c r="M344">
        <v>42.936770549461002</v>
      </c>
      <c r="N344">
        <v>0.37390148751445401</v>
      </c>
      <c r="O344">
        <v>40.611120980635903</v>
      </c>
      <c r="P344">
        <v>25.0888888888888</v>
      </c>
      <c r="Q344">
        <v>5.7177698255225E-2</v>
      </c>
    </row>
    <row r="345" spans="1:17" hidden="1" x14ac:dyDescent="0.3">
      <c r="A345" t="s">
        <v>798</v>
      </c>
      <c r="B345" t="s">
        <v>799</v>
      </c>
      <c r="C345" t="s">
        <v>10306</v>
      </c>
      <c r="D345" t="s">
        <v>40</v>
      </c>
      <c r="E345">
        <v>20203.249634809999</v>
      </c>
      <c r="F345">
        <v>915.8</v>
      </c>
      <c r="G345">
        <v>-12.048449444398001</v>
      </c>
      <c r="H345">
        <v>-3.8789013914847601</v>
      </c>
      <c r="I345">
        <v>-0.92669450318771296</v>
      </c>
      <c r="J345">
        <v>1.5973927899734801</v>
      </c>
      <c r="K345">
        <v>917.47368768525905</v>
      </c>
      <c r="M345">
        <v>52.248112661470699</v>
      </c>
      <c r="N345">
        <v>0.99524720183580695</v>
      </c>
      <c r="O345">
        <v>11.9240008735531</v>
      </c>
      <c r="P345">
        <v>28.768278965129301</v>
      </c>
    </row>
    <row r="346" spans="1:17" hidden="1" x14ac:dyDescent="0.3">
      <c r="A346" t="s">
        <v>800</v>
      </c>
      <c r="B346" t="s">
        <v>801</v>
      </c>
      <c r="C346" t="s">
        <v>10309</v>
      </c>
      <c r="D346" t="s">
        <v>139</v>
      </c>
      <c r="E346">
        <v>20173.740000000002</v>
      </c>
      <c r="F346">
        <v>137.85</v>
      </c>
      <c r="G346">
        <v>-14.248109699591801</v>
      </c>
      <c r="H346">
        <v>-9.7540296244036302</v>
      </c>
      <c r="I346">
        <v>-4.0742909902447302</v>
      </c>
      <c r="J346">
        <v>-1.6310933734740001</v>
      </c>
      <c r="K346">
        <v>141.66901260385899</v>
      </c>
      <c r="L346">
        <v>132.808450008834</v>
      </c>
      <c r="M346">
        <v>53.328059728626101</v>
      </c>
      <c r="N346">
        <v>5.8204479981859496</v>
      </c>
      <c r="O346">
        <v>12.332245194051501</v>
      </c>
      <c r="P346">
        <v>19.505851755526599</v>
      </c>
    </row>
    <row r="347" spans="1:17" hidden="1" x14ac:dyDescent="0.3">
      <c r="A347" t="s">
        <v>802</v>
      </c>
      <c r="B347" t="s">
        <v>803</v>
      </c>
      <c r="C347" t="s">
        <v>10309</v>
      </c>
      <c r="D347" t="s">
        <v>139</v>
      </c>
      <c r="E347">
        <v>20155.501969815999</v>
      </c>
      <c r="F347">
        <v>341.96</v>
      </c>
      <c r="G347">
        <v>-16.5712954736581</v>
      </c>
      <c r="H347">
        <v>-0.243151422707441</v>
      </c>
      <c r="I347">
        <v>-12.4247044695736</v>
      </c>
      <c r="J347">
        <v>-1.8297139897105501</v>
      </c>
      <c r="K347">
        <v>341.05594453928302</v>
      </c>
      <c r="L347">
        <v>336.18750727635103</v>
      </c>
      <c r="M347">
        <v>42.778347382377802</v>
      </c>
      <c r="N347">
        <v>1.14329891819192</v>
      </c>
      <c r="O347">
        <v>6.7376301321792003</v>
      </c>
      <c r="P347">
        <v>15.527027027027</v>
      </c>
      <c r="Q347">
        <v>-0.10379904096142301</v>
      </c>
    </row>
    <row r="348" spans="1:17" x14ac:dyDescent="0.3">
      <c r="A348" t="s">
        <v>694</v>
      </c>
      <c r="B348" t="s">
        <v>695</v>
      </c>
      <c r="C348" t="s">
        <v>10293</v>
      </c>
      <c r="D348" t="s">
        <v>297</v>
      </c>
      <c r="E348">
        <v>24797.298166879998</v>
      </c>
      <c r="F348">
        <v>268.5</v>
      </c>
      <c r="G348">
        <v>55.427853556673199</v>
      </c>
      <c r="H348">
        <v>2.47846336607109</v>
      </c>
      <c r="I348">
        <v>20.6429154461213</v>
      </c>
      <c r="J348">
        <v>-2.6743803900573599</v>
      </c>
      <c r="K348">
        <v>241.787083437962</v>
      </c>
      <c r="L348">
        <v>202.62090153925001</v>
      </c>
      <c r="M348">
        <v>46.160987272120003</v>
      </c>
      <c r="N348">
        <v>0.71557714102621295</v>
      </c>
      <c r="O348">
        <v>4.2085661080074601</v>
      </c>
      <c r="P348">
        <v>102.794561933534</v>
      </c>
      <c r="Q348">
        <v>5.7963463171446003E-2</v>
      </c>
    </row>
    <row r="349" spans="1:17" hidden="1" x14ac:dyDescent="0.3">
      <c r="A349" t="s">
        <v>806</v>
      </c>
      <c r="B349" t="s">
        <v>807</v>
      </c>
      <c r="C349" t="s">
        <v>10309</v>
      </c>
      <c r="D349" t="s">
        <v>553</v>
      </c>
      <c r="E349">
        <v>19947.4488961799</v>
      </c>
      <c r="F349">
        <v>809.1</v>
      </c>
      <c r="G349">
        <v>-40.718901241788402</v>
      </c>
      <c r="H349">
        <v>-4.0395038804125898</v>
      </c>
      <c r="I349">
        <v>-16.1096088650655</v>
      </c>
      <c r="J349">
        <v>-1.7141642123223499</v>
      </c>
      <c r="K349">
        <v>826.02519662095597</v>
      </c>
      <c r="L349">
        <v>847.48730317803597</v>
      </c>
      <c r="M349">
        <v>40.966976811117</v>
      </c>
      <c r="N349">
        <v>0.66321408159971396</v>
      </c>
      <c r="O349">
        <v>18.526758126313101</v>
      </c>
      <c r="P349">
        <v>6.7062314540059198</v>
      </c>
      <c r="Q349">
        <v>-0.15398578518119499</v>
      </c>
    </row>
    <row r="350" spans="1:17" x14ac:dyDescent="0.3">
      <c r="A350" t="s">
        <v>834</v>
      </c>
      <c r="B350" t="s">
        <v>835</v>
      </c>
      <c r="C350" t="s">
        <v>10299</v>
      </c>
      <c r="D350" t="s">
        <v>285</v>
      </c>
      <c r="E350">
        <v>18992.194410839998</v>
      </c>
      <c r="F350">
        <v>2434.35</v>
      </c>
      <c r="G350">
        <v>-1.22112353808892</v>
      </c>
      <c r="H350">
        <v>12.0878591425477</v>
      </c>
      <c r="I350">
        <v>-2.8255265709343802</v>
      </c>
      <c r="J350">
        <v>4.0684037232725396</v>
      </c>
      <c r="K350">
        <v>2149.7513227203799</v>
      </c>
      <c r="L350">
        <v>2023.00472506348</v>
      </c>
      <c r="M350">
        <v>82.797651174028204</v>
      </c>
      <c r="N350">
        <v>1.2254520852639501</v>
      </c>
      <c r="O350">
        <v>2.2038737239920398</v>
      </c>
      <c r="P350">
        <v>39.1057142857142</v>
      </c>
      <c r="Q350">
        <v>5.8085749234731997E-2</v>
      </c>
    </row>
    <row r="351" spans="1:17" x14ac:dyDescent="0.3">
      <c r="A351" t="s">
        <v>649</v>
      </c>
      <c r="B351" t="s">
        <v>650</v>
      </c>
      <c r="C351" t="s">
        <v>10308</v>
      </c>
      <c r="D351" t="s">
        <v>170</v>
      </c>
      <c r="E351">
        <v>28126.792443800001</v>
      </c>
      <c r="F351">
        <v>6507.8</v>
      </c>
      <c r="G351">
        <v>133.16237017536201</v>
      </c>
      <c r="H351">
        <v>19.134477151827699</v>
      </c>
      <c r="I351">
        <v>87.290489951946199</v>
      </c>
      <c r="J351">
        <v>-8.9642638987631909</v>
      </c>
      <c r="K351">
        <v>5801.3143962291097</v>
      </c>
      <c r="L351">
        <v>4324.8449865213197</v>
      </c>
      <c r="M351">
        <v>48.675527719740202</v>
      </c>
      <c r="N351">
        <v>2.6628119150896099</v>
      </c>
      <c r="O351">
        <v>22.159562371308201</v>
      </c>
      <c r="P351">
        <v>167.81069958847701</v>
      </c>
      <c r="Q351">
        <v>5.8405022647920003E-2</v>
      </c>
    </row>
    <row r="352" spans="1:17" x14ac:dyDescent="0.3">
      <c r="A352" t="s">
        <v>908</v>
      </c>
      <c r="B352" t="s">
        <v>909</v>
      </c>
      <c r="C352" t="s">
        <v>10308</v>
      </c>
      <c r="D352" t="s">
        <v>559</v>
      </c>
      <c r="E352">
        <v>16502.732081999999</v>
      </c>
      <c r="F352">
        <v>5481.5</v>
      </c>
      <c r="G352">
        <v>-7.1477006873389799</v>
      </c>
      <c r="H352">
        <v>4.5627309302337196</v>
      </c>
      <c r="I352">
        <v>13.0021248195868</v>
      </c>
      <c r="J352">
        <v>-0.26769327878327998</v>
      </c>
      <c r="K352">
        <v>5135.2044746066003</v>
      </c>
      <c r="L352">
        <v>4758.5838250754296</v>
      </c>
      <c r="M352">
        <v>55.456380318746099</v>
      </c>
      <c r="N352">
        <v>0.550994201178301</v>
      </c>
      <c r="O352">
        <v>8.7083827419501993</v>
      </c>
      <c r="P352">
        <v>36.321810494901698</v>
      </c>
      <c r="Q352">
        <v>5.8505972905166001E-2</v>
      </c>
    </row>
    <row r="353" spans="1:17" hidden="1" x14ac:dyDescent="0.3">
      <c r="A353" t="s">
        <v>814</v>
      </c>
      <c r="B353" t="s">
        <v>815</v>
      </c>
      <c r="C353" t="s">
        <v>10309</v>
      </c>
      <c r="D353" t="s">
        <v>130</v>
      </c>
      <c r="E353">
        <v>19638.143192700001</v>
      </c>
      <c r="F353">
        <v>13391.8</v>
      </c>
      <c r="G353">
        <v>112.95432626690901</v>
      </c>
      <c r="H353">
        <v>-0.16068954906909999</v>
      </c>
      <c r="I353">
        <v>50.9202420449245</v>
      </c>
      <c r="J353">
        <v>-2.3885121515574999</v>
      </c>
      <c r="K353">
        <v>13127.8893421591</v>
      </c>
      <c r="L353">
        <v>9581.22597687294</v>
      </c>
      <c r="M353">
        <v>39.854552227454697</v>
      </c>
      <c r="N353">
        <v>0.213301588088919</v>
      </c>
      <c r="O353">
        <v>17.251601726429602</v>
      </c>
      <c r="P353">
        <v>199.63641245371201</v>
      </c>
    </row>
    <row r="354" spans="1:17" x14ac:dyDescent="0.3">
      <c r="A354" t="s">
        <v>740</v>
      </c>
      <c r="B354" t="s">
        <v>741</v>
      </c>
      <c r="C354" t="s">
        <v>10294</v>
      </c>
      <c r="D354" t="s">
        <v>742</v>
      </c>
      <c r="E354">
        <v>22510.692080925</v>
      </c>
      <c r="F354">
        <v>1663.1</v>
      </c>
      <c r="G354">
        <v>27.0265839235093</v>
      </c>
      <c r="H354">
        <v>17.4218700737589</v>
      </c>
      <c r="I354">
        <v>35.297272968048503</v>
      </c>
      <c r="J354">
        <v>2.6983507127444599</v>
      </c>
      <c r="K354">
        <v>1416.0363998236301</v>
      </c>
      <c r="L354">
        <v>1236.49488250728</v>
      </c>
      <c r="M354">
        <v>69.389268509957205</v>
      </c>
      <c r="N354">
        <v>1.3792026145530001</v>
      </c>
      <c r="O354">
        <v>0.83578858757742402</v>
      </c>
      <c r="P354">
        <v>68.304407225623606</v>
      </c>
      <c r="Q354">
        <v>6.0853327229235997E-2</v>
      </c>
    </row>
    <row r="355" spans="1:17" x14ac:dyDescent="0.3">
      <c r="A355" t="s">
        <v>96</v>
      </c>
      <c r="B355" t="s">
        <v>97</v>
      </c>
      <c r="C355" t="s">
        <v>10301</v>
      </c>
      <c r="D355" t="s">
        <v>98</v>
      </c>
      <c r="E355">
        <v>304862.89071587898</v>
      </c>
      <c r="F355">
        <v>1920.85</v>
      </c>
      <c r="G355">
        <v>60.585817685574902</v>
      </c>
      <c r="H355">
        <v>10.673178778011801</v>
      </c>
      <c r="I355">
        <v>-11.4761183885423</v>
      </c>
      <c r="J355">
        <v>3.5667315067225802</v>
      </c>
      <c r="K355">
        <v>1810.93963809253</v>
      </c>
      <c r="L355">
        <v>1678.17722015495</v>
      </c>
      <c r="M355">
        <v>75.048465893000497</v>
      </c>
      <c r="N355">
        <v>0.64081402014606303</v>
      </c>
      <c r="O355">
        <v>13.184267381627899</v>
      </c>
      <c r="P355">
        <v>135.528171172828</v>
      </c>
      <c r="Q355">
        <v>6.1023978439298E-2</v>
      </c>
    </row>
    <row r="356" spans="1:17" x14ac:dyDescent="0.3">
      <c r="A356" t="s">
        <v>1934</v>
      </c>
      <c r="B356" t="s">
        <v>1935</v>
      </c>
      <c r="C356" t="s">
        <v>10299</v>
      </c>
      <c r="D356" t="s">
        <v>51</v>
      </c>
      <c r="E356">
        <v>3524.25294836999</v>
      </c>
      <c r="F356">
        <v>364.6</v>
      </c>
      <c r="G356">
        <v>11.7828301174053</v>
      </c>
      <c r="H356">
        <v>2.9739891025674101</v>
      </c>
      <c r="I356">
        <v>2.5238597041722302</v>
      </c>
      <c r="J356">
        <v>-3.78098975753471</v>
      </c>
      <c r="K356">
        <v>349.08404308481198</v>
      </c>
      <c r="L356">
        <v>322.37358986292298</v>
      </c>
      <c r="M356">
        <v>50.224075805378902</v>
      </c>
      <c r="N356">
        <v>0.52194627831254903</v>
      </c>
      <c r="O356">
        <v>6.13000548546351</v>
      </c>
      <c r="P356">
        <v>53.6128080893195</v>
      </c>
      <c r="Q356">
        <v>6.1044284988893999E-2</v>
      </c>
    </row>
    <row r="357" spans="1:17" x14ac:dyDescent="0.3">
      <c r="A357" t="s">
        <v>1225</v>
      </c>
      <c r="B357" t="s">
        <v>1226</v>
      </c>
      <c r="C357" t="s">
        <v>10297</v>
      </c>
      <c r="D357" t="s">
        <v>232</v>
      </c>
      <c r="E357">
        <v>9484.4881576000007</v>
      </c>
      <c r="F357">
        <v>710.25</v>
      </c>
      <c r="G357">
        <v>-10.992541029485199</v>
      </c>
      <c r="H357">
        <v>19.1160909206551</v>
      </c>
      <c r="I357">
        <v>-1.93782559215873</v>
      </c>
      <c r="J357">
        <v>4.1121902164975497</v>
      </c>
      <c r="K357">
        <v>630.27154092697401</v>
      </c>
      <c r="L357">
        <v>611.96870843805198</v>
      </c>
      <c r="M357">
        <v>82.223022293357801</v>
      </c>
      <c r="N357">
        <v>1.2667095524510601</v>
      </c>
      <c r="O357">
        <v>1.5346708905314901</v>
      </c>
      <c r="P357">
        <v>28.7617839013778</v>
      </c>
      <c r="Q357">
        <v>6.2175207937774001E-2</v>
      </c>
    </row>
    <row r="358" spans="1:17" x14ac:dyDescent="0.3">
      <c r="A358" t="s">
        <v>1820</v>
      </c>
      <c r="B358" t="s">
        <v>1821</v>
      </c>
      <c r="C358" t="s">
        <v>10305</v>
      </c>
      <c r="D358" t="s">
        <v>130</v>
      </c>
      <c r="E358">
        <v>4050.646677873</v>
      </c>
      <c r="F358">
        <v>223.91</v>
      </c>
      <c r="G358">
        <v>-11.2705819031393</v>
      </c>
      <c r="H358">
        <v>-4.9882432173871001</v>
      </c>
      <c r="I358">
        <v>-24.606124782197</v>
      </c>
      <c r="J358">
        <v>-2.8499623645407501</v>
      </c>
      <c r="K358">
        <v>215.76524735320501</v>
      </c>
      <c r="L358">
        <v>216.536224409748</v>
      </c>
      <c r="M358">
        <v>49.448343402094302</v>
      </c>
      <c r="N358">
        <v>1.33236881664838</v>
      </c>
      <c r="O358">
        <v>24.157027377071099</v>
      </c>
      <c r="P358">
        <v>34.158178550029902</v>
      </c>
      <c r="Q358">
        <v>6.2486668376690001E-2</v>
      </c>
    </row>
    <row r="359" spans="1:17" x14ac:dyDescent="0.3">
      <c r="A359" t="s">
        <v>1604</v>
      </c>
      <c r="B359" t="s">
        <v>1605</v>
      </c>
      <c r="C359" t="s">
        <v>10297</v>
      </c>
      <c r="D359" t="s">
        <v>1606</v>
      </c>
      <c r="E359">
        <v>5675.9730700199998</v>
      </c>
      <c r="F359">
        <v>1128</v>
      </c>
      <c r="G359">
        <v>79.743774407214502</v>
      </c>
      <c r="H359">
        <v>14.5239753447529</v>
      </c>
      <c r="I359">
        <v>53.913794052564299</v>
      </c>
      <c r="J359">
        <v>-3.1991269253475298</v>
      </c>
      <c r="K359">
        <v>1011.43332054543</v>
      </c>
      <c r="L359">
        <v>819.23278825549801</v>
      </c>
      <c r="M359">
        <v>57.770971256602003</v>
      </c>
      <c r="N359">
        <v>0.864019350623629</v>
      </c>
      <c r="O359">
        <v>4.6099290780141802</v>
      </c>
      <c r="P359">
        <v>110.841121495327</v>
      </c>
      <c r="Q359">
        <v>6.2634486372833004E-2</v>
      </c>
    </row>
    <row r="360" spans="1:17" x14ac:dyDescent="0.3">
      <c r="A360" t="s">
        <v>557</v>
      </c>
      <c r="B360" t="s">
        <v>558</v>
      </c>
      <c r="C360" t="s">
        <v>10308</v>
      </c>
      <c r="D360" t="s">
        <v>559</v>
      </c>
      <c r="E360">
        <v>36067.599750000001</v>
      </c>
      <c r="F360">
        <v>3197</v>
      </c>
      <c r="G360">
        <v>-14.7034636653442</v>
      </c>
      <c r="H360">
        <v>1.08697620807753</v>
      </c>
      <c r="I360">
        <v>-21.922174308182999</v>
      </c>
      <c r="J360">
        <v>-3.6985830196270499</v>
      </c>
      <c r="K360">
        <v>3289.15417075709</v>
      </c>
      <c r="L360">
        <v>3264.9318026127498</v>
      </c>
      <c r="M360">
        <v>42.697710935459703</v>
      </c>
      <c r="N360">
        <v>0.81338680110547501</v>
      </c>
      <c r="O360">
        <v>22.614951517047199</v>
      </c>
      <c r="P360">
        <v>29.119547657512101</v>
      </c>
      <c r="Q360">
        <v>6.3603185362204995E-2</v>
      </c>
    </row>
    <row r="361" spans="1:17" x14ac:dyDescent="0.3">
      <c r="A361" t="s">
        <v>64</v>
      </c>
      <c r="B361" t="s">
        <v>65</v>
      </c>
      <c r="C361" t="s">
        <v>10300</v>
      </c>
      <c r="D361" t="s">
        <v>60</v>
      </c>
      <c r="E361">
        <v>384041.17212812998</v>
      </c>
      <c r="F361">
        <v>12220.95</v>
      </c>
      <c r="G361">
        <v>1.7520959612936799</v>
      </c>
      <c r="H361">
        <v>-2.9815212110559899</v>
      </c>
      <c r="I361">
        <v>-5.7251425108614598</v>
      </c>
      <c r="J361">
        <v>-2.5950766897639901</v>
      </c>
      <c r="K361">
        <v>12422.685813890301</v>
      </c>
      <c r="L361">
        <v>11712.4000338358</v>
      </c>
      <c r="M361">
        <v>42.261191781445604</v>
      </c>
      <c r="N361">
        <v>0.63337110826389398</v>
      </c>
      <c r="O361">
        <v>11.938924551691899</v>
      </c>
      <c r="P361">
        <v>29.876085316216201</v>
      </c>
      <c r="Q361">
        <v>6.4849651286751006E-2</v>
      </c>
    </row>
    <row r="362" spans="1:17" x14ac:dyDescent="0.3">
      <c r="A362" t="s">
        <v>923</v>
      </c>
      <c r="B362" t="s">
        <v>924</v>
      </c>
      <c r="C362" t="s">
        <v>10306</v>
      </c>
      <c r="D362" t="s">
        <v>925</v>
      </c>
      <c r="E362">
        <v>16220.8499999</v>
      </c>
      <c r="F362">
        <v>730.6</v>
      </c>
      <c r="G362">
        <v>-11.6078764332921</v>
      </c>
      <c r="H362">
        <v>4.7609522319533397</v>
      </c>
      <c r="I362">
        <v>-10.789212978250401</v>
      </c>
      <c r="J362">
        <v>-3.41099388758869</v>
      </c>
      <c r="K362">
        <v>706.20373076672797</v>
      </c>
      <c r="L362">
        <v>685.55462059839795</v>
      </c>
      <c r="M362">
        <v>62.685319878766201</v>
      </c>
      <c r="N362">
        <v>0.84979164902941295</v>
      </c>
      <c r="O362">
        <v>16.274295099917801</v>
      </c>
      <c r="P362">
        <v>22.996632996632901</v>
      </c>
      <c r="Q362">
        <v>6.5027136989440001E-2</v>
      </c>
    </row>
    <row r="363" spans="1:17" x14ac:dyDescent="0.3">
      <c r="A363" t="s">
        <v>28</v>
      </c>
      <c r="B363" t="s">
        <v>29</v>
      </c>
      <c r="C363" t="s">
        <v>10295</v>
      </c>
      <c r="D363" t="s">
        <v>24</v>
      </c>
      <c r="E363">
        <v>830488.52125021501</v>
      </c>
      <c r="F363">
        <v>1174.8499999999999</v>
      </c>
      <c r="G363">
        <v>-4.7283946580246301</v>
      </c>
      <c r="H363">
        <v>-5.8508975407530199</v>
      </c>
      <c r="I363">
        <v>-0.62772118067118898</v>
      </c>
      <c r="J363">
        <v>-1.3021561924281799</v>
      </c>
      <c r="K363">
        <v>1181.5664495814101</v>
      </c>
      <c r="L363">
        <v>1097.3655327633401</v>
      </c>
      <c r="M363">
        <v>47.698015285264901</v>
      </c>
      <c r="N363">
        <v>0.70005900059480497</v>
      </c>
      <c r="O363">
        <v>7.0604758054219703</v>
      </c>
      <c r="P363">
        <v>30.684093437152299</v>
      </c>
      <c r="Q363">
        <v>6.5332330620403001E-2</v>
      </c>
    </row>
    <row r="364" spans="1:17" x14ac:dyDescent="0.3">
      <c r="A364" t="s">
        <v>1161</v>
      </c>
      <c r="B364" t="s">
        <v>1162</v>
      </c>
      <c r="C364" t="s">
        <v>10311</v>
      </c>
      <c r="D364" t="s">
        <v>1163</v>
      </c>
      <c r="E364">
        <v>10354.320852909999</v>
      </c>
      <c r="F364">
        <v>98.65</v>
      </c>
      <c r="G364">
        <v>27.1429830967881</v>
      </c>
      <c r="H364">
        <v>24.214369053837601</v>
      </c>
      <c r="I364">
        <v>-26.639921874802099</v>
      </c>
      <c r="J364">
        <v>0.96554206710732904</v>
      </c>
      <c r="K364">
        <v>89.584404598484994</v>
      </c>
      <c r="L364">
        <v>86.668574542861805</v>
      </c>
      <c r="M364">
        <v>63.004141668687701</v>
      </c>
      <c r="N364">
        <v>2.1856944904773599</v>
      </c>
      <c r="O364">
        <v>37.557019766852399</v>
      </c>
      <c r="P364">
        <v>57.085987261146499</v>
      </c>
      <c r="Q364">
        <v>6.5510677765110006E-2</v>
      </c>
    </row>
    <row r="365" spans="1:17" x14ac:dyDescent="0.3">
      <c r="A365" t="s">
        <v>1376</v>
      </c>
      <c r="B365" t="s">
        <v>1377</v>
      </c>
      <c r="C365" t="s">
        <v>10303</v>
      </c>
      <c r="D365" t="s">
        <v>312</v>
      </c>
      <c r="E365">
        <v>8069.3429023500003</v>
      </c>
      <c r="F365">
        <v>406.5</v>
      </c>
      <c r="G365">
        <v>-18.110527813803898</v>
      </c>
      <c r="H365">
        <v>-9.0888851304664104</v>
      </c>
      <c r="I365">
        <v>-15.6746276387194</v>
      </c>
      <c r="J365">
        <v>-8.5606098114685096</v>
      </c>
      <c r="K365">
        <v>431.593920721926</v>
      </c>
      <c r="L365">
        <v>409.06232422795199</v>
      </c>
      <c r="M365">
        <v>27.969023112864502</v>
      </c>
      <c r="N365">
        <v>0.84273451114956199</v>
      </c>
      <c r="O365">
        <v>24.231242312423099</v>
      </c>
      <c r="P365">
        <v>16.894320632638301</v>
      </c>
      <c r="Q365">
        <v>6.6427147271275994E-2</v>
      </c>
    </row>
    <row r="366" spans="1:17" x14ac:dyDescent="0.3">
      <c r="A366" t="s">
        <v>633</v>
      </c>
      <c r="B366" t="s">
        <v>634</v>
      </c>
      <c r="C366" t="s">
        <v>10305</v>
      </c>
      <c r="D366" t="s">
        <v>258</v>
      </c>
      <c r="E366">
        <v>29316.710859840001</v>
      </c>
      <c r="F366">
        <v>1572.3</v>
      </c>
      <c r="G366">
        <v>12.328975311748801</v>
      </c>
      <c r="H366">
        <v>-10.8509203801416</v>
      </c>
      <c r="I366">
        <v>32.849164180290103</v>
      </c>
      <c r="J366">
        <v>-3.2020665839228699</v>
      </c>
      <c r="K366">
        <v>1622.1837899884399</v>
      </c>
      <c r="L366">
        <v>1416.25661258375</v>
      </c>
      <c r="M366">
        <v>33.600349868686202</v>
      </c>
      <c r="N366">
        <v>0.98970185922203002</v>
      </c>
      <c r="O366">
        <v>17.099154105450602</v>
      </c>
      <c r="P366">
        <v>53.305382215288603</v>
      </c>
      <c r="Q366">
        <v>6.6779933961449003E-2</v>
      </c>
    </row>
    <row r="367" spans="1:17" x14ac:dyDescent="0.3">
      <c r="A367" t="s">
        <v>882</v>
      </c>
      <c r="B367" t="s">
        <v>883</v>
      </c>
      <c r="C367" t="s">
        <v>10294</v>
      </c>
      <c r="D367" t="s">
        <v>21</v>
      </c>
      <c r="E367">
        <v>17257.779570539999</v>
      </c>
      <c r="F367">
        <v>614.6</v>
      </c>
      <c r="G367">
        <v>-8.8339377481082995</v>
      </c>
      <c r="H367">
        <v>-6.7646988777885904</v>
      </c>
      <c r="I367">
        <v>-38.569109799782197</v>
      </c>
      <c r="J367">
        <v>2.0602147979056999</v>
      </c>
      <c r="K367">
        <v>636.43417988551403</v>
      </c>
      <c r="L367">
        <v>634.84955623571705</v>
      </c>
      <c r="M367">
        <v>45.420605027818802</v>
      </c>
      <c r="N367">
        <v>0.68914894985289099</v>
      </c>
      <c r="O367">
        <v>41.5554832411324</v>
      </c>
      <c r="P367">
        <v>30.877342419080001</v>
      </c>
      <c r="Q367">
        <v>6.6795047727906995E-2</v>
      </c>
    </row>
    <row r="368" spans="1:17" x14ac:dyDescent="0.3">
      <c r="A368" t="s">
        <v>233</v>
      </c>
      <c r="B368" t="s">
        <v>234</v>
      </c>
      <c r="C368" t="s">
        <v>10296</v>
      </c>
      <c r="D368" t="s">
        <v>235</v>
      </c>
      <c r="E368">
        <v>115384.27599491</v>
      </c>
      <c r="F368">
        <v>424.9</v>
      </c>
      <c r="G368">
        <v>139.59318736607301</v>
      </c>
      <c r="H368">
        <v>3.6410076048508202</v>
      </c>
      <c r="I368">
        <v>81.840459179957406</v>
      </c>
      <c r="J368">
        <v>2.5612373815455198</v>
      </c>
      <c r="K368">
        <v>396.73623526445101</v>
      </c>
      <c r="L368">
        <v>311.63639570578601</v>
      </c>
      <c r="M368">
        <v>63.141901553419999</v>
      </c>
      <c r="N368">
        <v>0.239984274286485</v>
      </c>
      <c r="O368">
        <v>6.6839256295598997</v>
      </c>
      <c r="P368">
        <v>169.69216121866</v>
      </c>
      <c r="Q368">
        <v>6.7303546030629005E-2</v>
      </c>
    </row>
    <row r="369" spans="1:17" x14ac:dyDescent="0.3">
      <c r="A369" t="s">
        <v>662</v>
      </c>
      <c r="B369" t="s">
        <v>663</v>
      </c>
      <c r="C369" t="s">
        <v>10305</v>
      </c>
      <c r="D369" t="s">
        <v>258</v>
      </c>
      <c r="E369">
        <v>27261.4784</v>
      </c>
      <c r="F369">
        <v>2466.1</v>
      </c>
      <c r="G369">
        <v>-18.284509062626501</v>
      </c>
      <c r="H369">
        <v>-4.4637396580015496</v>
      </c>
      <c r="I369">
        <v>1.8552248677126999</v>
      </c>
      <c r="J369">
        <v>-0.512414209746204</v>
      </c>
      <c r="K369">
        <v>2532.44762122562</v>
      </c>
      <c r="L369">
        <v>2348.8710400209702</v>
      </c>
      <c r="M369">
        <v>47.6877951251086</v>
      </c>
      <c r="N369">
        <v>0.472587622213886</v>
      </c>
      <c r="O369">
        <v>20.0275739021126</v>
      </c>
      <c r="P369">
        <v>31.511305460750801</v>
      </c>
      <c r="Q369">
        <v>6.7917496870312996E-2</v>
      </c>
    </row>
    <row r="370" spans="1:17" x14ac:dyDescent="0.3">
      <c r="A370" t="s">
        <v>1907</v>
      </c>
      <c r="B370" t="s">
        <v>1908</v>
      </c>
      <c r="C370" t="s">
        <v>10302</v>
      </c>
      <c r="D370" t="s">
        <v>130</v>
      </c>
      <c r="E370">
        <v>3680.4793407900002</v>
      </c>
      <c r="F370">
        <v>682.1</v>
      </c>
      <c r="G370">
        <v>68.733794359258397</v>
      </c>
      <c r="H370">
        <v>-3.10224671192241</v>
      </c>
      <c r="I370">
        <v>-5.1044991281839298</v>
      </c>
      <c r="J370">
        <v>-1.7581879728621499</v>
      </c>
      <c r="K370">
        <v>708.62610877100303</v>
      </c>
      <c r="L370">
        <v>630.01368081846397</v>
      </c>
      <c r="M370">
        <v>44.038703917041303</v>
      </c>
      <c r="N370">
        <v>0.18903668426058601</v>
      </c>
      <c r="O370">
        <v>29.013341152323701</v>
      </c>
      <c r="P370">
        <v>103.09662051511</v>
      </c>
      <c r="Q370">
        <v>6.8299994341914999E-2</v>
      </c>
    </row>
    <row r="371" spans="1:17" x14ac:dyDescent="0.3">
      <c r="A371" t="s">
        <v>769</v>
      </c>
      <c r="B371" t="s">
        <v>770</v>
      </c>
      <c r="C371" t="s">
        <v>10305</v>
      </c>
      <c r="D371" t="s">
        <v>130</v>
      </c>
      <c r="E371">
        <v>21196.270155245002</v>
      </c>
      <c r="F371">
        <v>763.25</v>
      </c>
      <c r="G371">
        <v>35.451193936113</v>
      </c>
      <c r="H371">
        <v>14.7688211504256</v>
      </c>
      <c r="I371">
        <v>6.2891674184563797</v>
      </c>
      <c r="J371">
        <v>-1.37985057524516</v>
      </c>
      <c r="K371">
        <v>697.79212054524498</v>
      </c>
      <c r="L371">
        <v>613.711755964752</v>
      </c>
      <c r="M371">
        <v>65.1602750091362</v>
      </c>
      <c r="N371">
        <v>1.56594002636399</v>
      </c>
      <c r="O371">
        <v>0.87782509007534504</v>
      </c>
      <c r="P371">
        <v>81.639695383150794</v>
      </c>
      <c r="Q371">
        <v>6.8425932843781997E-2</v>
      </c>
    </row>
    <row r="372" spans="1:17" x14ac:dyDescent="0.3">
      <c r="A372" t="s">
        <v>546</v>
      </c>
      <c r="B372" t="s">
        <v>547</v>
      </c>
      <c r="C372" t="s">
        <v>10299</v>
      </c>
      <c r="D372" t="s">
        <v>51</v>
      </c>
      <c r="E372">
        <v>36957.742731129998</v>
      </c>
      <c r="F372">
        <v>3077.65</v>
      </c>
      <c r="G372">
        <v>44.274632728467701</v>
      </c>
      <c r="H372">
        <v>29.700021660479301</v>
      </c>
      <c r="I372">
        <v>33.335421029343998</v>
      </c>
      <c r="J372">
        <v>-9.9235399106157498</v>
      </c>
      <c r="K372">
        <v>2605.2087892867698</v>
      </c>
      <c r="L372">
        <v>2237.5964315251599</v>
      </c>
      <c r="M372">
        <v>58.6264920790587</v>
      </c>
      <c r="N372">
        <v>1.8068298029630601</v>
      </c>
      <c r="O372">
        <v>10.1441034555586</v>
      </c>
      <c r="P372">
        <v>86.5185903457471</v>
      </c>
      <c r="Q372">
        <v>6.8708653344813006E-2</v>
      </c>
    </row>
    <row r="373" spans="1:17" x14ac:dyDescent="0.3">
      <c r="A373" t="s">
        <v>457</v>
      </c>
      <c r="B373" t="s">
        <v>458</v>
      </c>
      <c r="C373" t="s">
        <v>10299</v>
      </c>
      <c r="D373" t="s">
        <v>51</v>
      </c>
      <c r="E373">
        <v>48996.460183650001</v>
      </c>
      <c r="F373">
        <v>3061.45</v>
      </c>
      <c r="G373">
        <v>90.235270581886994</v>
      </c>
      <c r="H373">
        <v>12.0449524462604</v>
      </c>
      <c r="I373">
        <v>24.461836725702199</v>
      </c>
      <c r="J373">
        <v>-0.81042988095104396</v>
      </c>
      <c r="K373">
        <v>2676.6279146781899</v>
      </c>
      <c r="L373">
        <v>2237.4193659484999</v>
      </c>
      <c r="M373">
        <v>62.281478653049597</v>
      </c>
      <c r="N373">
        <v>0.80056437704420602</v>
      </c>
      <c r="O373">
        <v>0.86723611360630604</v>
      </c>
      <c r="P373">
        <v>121.035341684415</v>
      </c>
      <c r="Q373">
        <v>6.8835540257562999E-2</v>
      </c>
    </row>
    <row r="374" spans="1:17" x14ac:dyDescent="0.3">
      <c r="A374" t="s">
        <v>1374</v>
      </c>
      <c r="B374" t="s">
        <v>1375</v>
      </c>
      <c r="C374" t="s">
        <v>10300</v>
      </c>
      <c r="D374" t="s">
        <v>203</v>
      </c>
      <c r="E374">
        <v>8081.1191782199903</v>
      </c>
      <c r="F374">
        <v>1497.65</v>
      </c>
      <c r="G374">
        <v>35.793180558926998</v>
      </c>
      <c r="H374">
        <v>10.746724094229601</v>
      </c>
      <c r="I374">
        <v>32.8877209911075</v>
      </c>
      <c r="J374">
        <v>3.45732866518579</v>
      </c>
      <c r="K374">
        <v>1340.5464211629301</v>
      </c>
      <c r="L374">
        <v>1124.1266687946099</v>
      </c>
      <c r="M374">
        <v>75.514856832089293</v>
      </c>
      <c r="N374">
        <v>0.56475147482527099</v>
      </c>
      <c r="O374">
        <v>2.0765866524221099</v>
      </c>
      <c r="P374">
        <v>82.528945764777504</v>
      </c>
      <c r="Q374">
        <v>6.9324933926385002E-2</v>
      </c>
    </row>
    <row r="375" spans="1:17" x14ac:dyDescent="0.3">
      <c r="A375" t="s">
        <v>1600</v>
      </c>
      <c r="B375" t="s">
        <v>1601</v>
      </c>
      <c r="C375" t="s">
        <v>10295</v>
      </c>
      <c r="D375" t="s">
        <v>54</v>
      </c>
      <c r="E375">
        <v>5706.1714489199903</v>
      </c>
      <c r="F375">
        <v>63.83</v>
      </c>
      <c r="G375">
        <v>78.846000375394894</v>
      </c>
      <c r="H375">
        <v>-12.2411510954555</v>
      </c>
      <c r="I375">
        <v>-30.0344260785504</v>
      </c>
      <c r="J375">
        <v>-1.0831319552262499</v>
      </c>
      <c r="K375">
        <v>68.238836793839695</v>
      </c>
      <c r="L375">
        <v>62.225099321161203</v>
      </c>
      <c r="M375">
        <v>41.195507307625498</v>
      </c>
      <c r="N375">
        <v>1.08574432169861</v>
      </c>
      <c r="O375">
        <v>56.086479711734199</v>
      </c>
      <c r="P375">
        <v>126.749555950266</v>
      </c>
      <c r="Q375">
        <v>6.9680259619355006E-2</v>
      </c>
    </row>
    <row r="376" spans="1:17" x14ac:dyDescent="0.3">
      <c r="A376" t="s">
        <v>1378</v>
      </c>
      <c r="B376" t="s">
        <v>1379</v>
      </c>
      <c r="C376" t="s">
        <v>10312</v>
      </c>
      <c r="D376" t="s">
        <v>715</v>
      </c>
      <c r="E376">
        <v>8051.6934103200001</v>
      </c>
      <c r="F376">
        <v>478.1</v>
      </c>
      <c r="G376">
        <v>2.6732573071972001</v>
      </c>
      <c r="H376">
        <v>-14.0118230904414</v>
      </c>
      <c r="I376">
        <v>16.072672681497401</v>
      </c>
      <c r="J376">
        <v>-4.1786822653520499</v>
      </c>
      <c r="K376">
        <v>493.14228457148698</v>
      </c>
      <c r="L376">
        <v>430.35678285153699</v>
      </c>
      <c r="M376">
        <v>38.606870631666801</v>
      </c>
      <c r="N376">
        <v>0.31590256189879501</v>
      </c>
      <c r="O376">
        <v>33.601756954612</v>
      </c>
      <c r="P376">
        <v>49.827640238169799</v>
      </c>
      <c r="Q376">
        <v>6.9760400156455002E-2</v>
      </c>
    </row>
    <row r="377" spans="1:17" x14ac:dyDescent="0.3">
      <c r="A377" t="s">
        <v>792</v>
      </c>
      <c r="B377" t="s">
        <v>793</v>
      </c>
      <c r="C377" t="s">
        <v>10296</v>
      </c>
      <c r="D377" t="s">
        <v>653</v>
      </c>
      <c r="E377">
        <v>20298.898223447999</v>
      </c>
      <c r="F377">
        <v>146.61000000000001</v>
      </c>
      <c r="G377">
        <v>90.9341392081744</v>
      </c>
      <c r="H377">
        <v>22.168027517512002</v>
      </c>
      <c r="I377">
        <v>18.3576632327418</v>
      </c>
      <c r="J377">
        <v>8.9309012362025195E-2</v>
      </c>
      <c r="K377">
        <v>124.10947809566601</v>
      </c>
      <c r="L377">
        <v>102.867983427251</v>
      </c>
      <c r="M377">
        <v>63.543108875006801</v>
      </c>
      <c r="N377">
        <v>1.4882906533661699</v>
      </c>
      <c r="O377">
        <v>1.28913443830569</v>
      </c>
      <c r="P377">
        <v>138.39024390243901</v>
      </c>
      <c r="Q377">
        <v>7.0148078109315004E-2</v>
      </c>
    </row>
    <row r="378" spans="1:17" x14ac:dyDescent="0.3">
      <c r="A378" t="s">
        <v>1387</v>
      </c>
      <c r="B378" t="s">
        <v>1388</v>
      </c>
      <c r="C378" t="s">
        <v>10308</v>
      </c>
      <c r="D378" t="s">
        <v>394</v>
      </c>
      <c r="E378">
        <v>7964.3563357599996</v>
      </c>
      <c r="F378">
        <v>1794.85</v>
      </c>
      <c r="G378">
        <v>103.036256520642</v>
      </c>
      <c r="H378">
        <v>3.7974874871056099</v>
      </c>
      <c r="I378">
        <v>42.879218790403698</v>
      </c>
      <c r="J378">
        <v>-6.2507938391898801</v>
      </c>
      <c r="K378">
        <v>1674.53436268622</v>
      </c>
      <c r="L378">
        <v>1325.81591263474</v>
      </c>
      <c r="M378">
        <v>41.561444980483202</v>
      </c>
      <c r="N378">
        <v>0.74390275442381903</v>
      </c>
      <c r="O378">
        <v>7.2958743070451604</v>
      </c>
      <c r="P378">
        <v>136.86572088419601</v>
      </c>
      <c r="Q378">
        <v>7.0458473368242999E-2</v>
      </c>
    </row>
    <row r="379" spans="1:17" x14ac:dyDescent="0.3">
      <c r="A379" t="s">
        <v>995</v>
      </c>
      <c r="B379" t="s">
        <v>996</v>
      </c>
      <c r="C379" t="s">
        <v>10308</v>
      </c>
      <c r="D379" t="s">
        <v>997</v>
      </c>
      <c r="E379">
        <v>14258.21290912</v>
      </c>
      <c r="F379">
        <v>816</v>
      </c>
      <c r="G379">
        <v>49.475118155772897</v>
      </c>
      <c r="H379">
        <v>3.37684070562368</v>
      </c>
      <c r="I379">
        <v>15.2290702399449</v>
      </c>
      <c r="J379">
        <v>0.45235297787505102</v>
      </c>
      <c r="K379">
        <v>758.25785079267803</v>
      </c>
      <c r="L379">
        <v>656.12838107686298</v>
      </c>
      <c r="M379">
        <v>61.138165937987402</v>
      </c>
      <c r="N379">
        <v>0.49956495850551402</v>
      </c>
      <c r="O379">
        <v>5.3860294117647101</v>
      </c>
      <c r="P379">
        <v>80.251822398939694</v>
      </c>
      <c r="Q379">
        <v>7.0586527874257995E-2</v>
      </c>
    </row>
    <row r="380" spans="1:17" x14ac:dyDescent="0.3">
      <c r="A380" t="s">
        <v>70</v>
      </c>
      <c r="B380" t="s">
        <v>71</v>
      </c>
      <c r="C380" t="s">
        <v>10302</v>
      </c>
      <c r="D380" t="s">
        <v>72</v>
      </c>
      <c r="E380">
        <v>350054.44421986397</v>
      </c>
      <c r="F380">
        <v>3115.7</v>
      </c>
      <c r="G380">
        <v>-9.6934624243271692</v>
      </c>
      <c r="H380">
        <v>1.5041792511810801</v>
      </c>
      <c r="I380">
        <v>-15.645980802547699</v>
      </c>
      <c r="J380">
        <v>-2.5262311248798501</v>
      </c>
      <c r="K380">
        <v>3118.9875137936401</v>
      </c>
      <c r="L380">
        <v>2998.05636968514</v>
      </c>
      <c r="M380">
        <v>43.728670667554702</v>
      </c>
      <c r="N380">
        <v>0.77720947808356999</v>
      </c>
      <c r="O380">
        <v>20.162403312257201</v>
      </c>
      <c r="P380">
        <v>45.457516339869201</v>
      </c>
      <c r="Q380">
        <v>7.1052911491886001E-2</v>
      </c>
    </row>
    <row r="381" spans="1:17" hidden="1" x14ac:dyDescent="0.3">
      <c r="A381" t="s">
        <v>870</v>
      </c>
      <c r="B381" t="s">
        <v>871</v>
      </c>
      <c r="C381" t="s">
        <v>10309</v>
      </c>
      <c r="D381" t="s">
        <v>872</v>
      </c>
      <c r="E381">
        <v>17537.470539434998</v>
      </c>
      <c r="F381">
        <v>1600.55</v>
      </c>
      <c r="G381">
        <v>-13.9107367025762</v>
      </c>
      <c r="H381">
        <v>-5.5714400916721898</v>
      </c>
      <c r="I381">
        <v>1.5020562449356401</v>
      </c>
      <c r="J381">
        <v>-5.0056891709833398</v>
      </c>
      <c r="K381">
        <v>1649.95656094336</v>
      </c>
      <c r="M381">
        <v>39.726553852727299</v>
      </c>
      <c r="N381">
        <v>0.68971256343348097</v>
      </c>
      <c r="O381">
        <v>21.1114929243072</v>
      </c>
      <c r="P381">
        <v>29.951690821256001</v>
      </c>
    </row>
    <row r="382" spans="1:17" x14ac:dyDescent="0.3">
      <c r="A382" t="s">
        <v>873</v>
      </c>
      <c r="B382" t="s">
        <v>874</v>
      </c>
      <c r="C382" t="s">
        <v>10297</v>
      </c>
      <c r="D382" t="s">
        <v>232</v>
      </c>
      <c r="E382">
        <v>17519.375230500002</v>
      </c>
      <c r="F382">
        <v>2521.6999999999998</v>
      </c>
      <c r="G382">
        <v>127.923217518836</v>
      </c>
      <c r="H382">
        <v>18.684712944541499</v>
      </c>
      <c r="I382">
        <v>34.9202751938357</v>
      </c>
      <c r="J382">
        <v>8.9857534664510101</v>
      </c>
      <c r="K382">
        <v>2115.48390452901</v>
      </c>
      <c r="L382">
        <v>1721.48522387559</v>
      </c>
      <c r="M382">
        <v>74.889045960858795</v>
      </c>
      <c r="N382">
        <v>0.94093355181586702</v>
      </c>
      <c r="O382">
        <v>3.1843597573065701</v>
      </c>
      <c r="P382">
        <v>159.95567238802099</v>
      </c>
      <c r="Q382">
        <v>7.1273220338799001E-2</v>
      </c>
    </row>
    <row r="383" spans="1:17" x14ac:dyDescent="0.3">
      <c r="A383" t="s">
        <v>1735</v>
      </c>
      <c r="B383" t="s">
        <v>1736</v>
      </c>
      <c r="C383" t="s">
        <v>10305</v>
      </c>
      <c r="D383" t="s">
        <v>1737</v>
      </c>
      <c r="E383">
        <v>4565.826530544</v>
      </c>
      <c r="F383">
        <v>68.040000000000006</v>
      </c>
      <c r="G383">
        <v>-10.9167119598412</v>
      </c>
      <c r="H383">
        <v>-4.0179842720354699</v>
      </c>
      <c r="I383">
        <v>4.6969526419316301</v>
      </c>
      <c r="J383">
        <v>0.236382871334055</v>
      </c>
      <c r="K383">
        <v>69.7341571168473</v>
      </c>
      <c r="L383">
        <v>63.770179127139698</v>
      </c>
      <c r="M383">
        <v>44.441962276707898</v>
      </c>
      <c r="N383">
        <v>0.337012416575593</v>
      </c>
      <c r="O383">
        <v>23.736037624926499</v>
      </c>
      <c r="P383">
        <v>56.055045871559599</v>
      </c>
      <c r="Q383">
        <v>7.1348867281826003E-2</v>
      </c>
    </row>
    <row r="384" spans="1:17" x14ac:dyDescent="0.3">
      <c r="A384" t="s">
        <v>1131</v>
      </c>
      <c r="B384" t="s">
        <v>1132</v>
      </c>
      <c r="C384" t="s">
        <v>10298</v>
      </c>
      <c r="D384" t="s">
        <v>947</v>
      </c>
      <c r="E384">
        <v>10802.587961650001</v>
      </c>
      <c r="F384">
        <v>1473.7</v>
      </c>
      <c r="G384">
        <v>78.575854138394405</v>
      </c>
      <c r="H384">
        <v>6.0317949061890701</v>
      </c>
      <c r="I384">
        <v>65.479055994103902</v>
      </c>
      <c r="J384">
        <v>2.7479115960648999</v>
      </c>
      <c r="K384">
        <v>1349.34568582529</v>
      </c>
      <c r="L384">
        <v>1088.35979438862</v>
      </c>
      <c r="M384">
        <v>58.404259232364502</v>
      </c>
      <c r="N384">
        <v>1.0337143225849501</v>
      </c>
      <c r="O384">
        <v>7.9765216801248497</v>
      </c>
      <c r="P384">
        <v>124.649390243902</v>
      </c>
      <c r="Q384">
        <v>7.1352038887566999E-2</v>
      </c>
    </row>
    <row r="385" spans="1:17" x14ac:dyDescent="0.3">
      <c r="A385" t="s">
        <v>730</v>
      </c>
      <c r="B385" t="s">
        <v>731</v>
      </c>
      <c r="C385" t="s">
        <v>10297</v>
      </c>
      <c r="D385" t="s">
        <v>268</v>
      </c>
      <c r="E385">
        <v>22909.572910620001</v>
      </c>
      <c r="F385">
        <v>1725</v>
      </c>
      <c r="G385">
        <v>9.1920493118312692</v>
      </c>
      <c r="H385">
        <v>1.74515649631183</v>
      </c>
      <c r="I385">
        <v>-8.4420519593987908</v>
      </c>
      <c r="J385">
        <v>0.545828510792149</v>
      </c>
      <c r="K385">
        <v>1699.6553800346101</v>
      </c>
      <c r="L385">
        <v>1612.63118573833</v>
      </c>
      <c r="M385">
        <v>61.669226235645603</v>
      </c>
      <c r="N385">
        <v>1.0089999168938</v>
      </c>
      <c r="O385">
        <v>9.2811594202898409</v>
      </c>
      <c r="P385">
        <v>51.150054764512497</v>
      </c>
      <c r="Q385">
        <v>7.1604909067092007E-2</v>
      </c>
    </row>
    <row r="386" spans="1:17" x14ac:dyDescent="0.3">
      <c r="A386" t="s">
        <v>537</v>
      </c>
      <c r="B386" t="s">
        <v>538</v>
      </c>
      <c r="C386" t="s">
        <v>10295</v>
      </c>
      <c r="D386" t="s">
        <v>54</v>
      </c>
      <c r="E386">
        <v>37483.158805979998</v>
      </c>
      <c r="F386">
        <v>307.75</v>
      </c>
      <c r="G386">
        <v>-16.802692266388402</v>
      </c>
      <c r="H386">
        <v>4.3853561496483504</v>
      </c>
      <c r="I386">
        <v>-5.8228966917626996</v>
      </c>
      <c r="J386">
        <v>0.33753603285405398</v>
      </c>
      <c r="K386">
        <v>295.14476715711299</v>
      </c>
      <c r="L386">
        <v>284.600275978154</v>
      </c>
      <c r="M386">
        <v>59.805297784250399</v>
      </c>
      <c r="N386">
        <v>0.51700973496718095</v>
      </c>
      <c r="O386">
        <v>2.7944760357432901</v>
      </c>
      <c r="P386">
        <v>29.660838424267901</v>
      </c>
      <c r="Q386">
        <v>7.1689733550278995E-2</v>
      </c>
    </row>
    <row r="387" spans="1:17" x14ac:dyDescent="0.3">
      <c r="A387" t="s">
        <v>191</v>
      </c>
      <c r="B387" t="s">
        <v>192</v>
      </c>
      <c r="C387" t="s">
        <v>10300</v>
      </c>
      <c r="D387" t="s">
        <v>193</v>
      </c>
      <c r="E387">
        <v>133830.69621075</v>
      </c>
      <c r="F387">
        <v>4913.55</v>
      </c>
      <c r="G387">
        <v>18.271875025061199</v>
      </c>
      <c r="H387">
        <v>1.4631362906157701</v>
      </c>
      <c r="I387">
        <v>15.7679868267273</v>
      </c>
      <c r="J387">
        <v>-0.83167151439571196</v>
      </c>
      <c r="K387">
        <v>4774.3356824780703</v>
      </c>
      <c r="L387">
        <v>4322.4410004681304</v>
      </c>
      <c r="M387">
        <v>60.745199275053203</v>
      </c>
      <c r="N387">
        <v>0.98592539752665898</v>
      </c>
      <c r="O387">
        <v>2.95814635039837</v>
      </c>
      <c r="P387">
        <v>50.032061068702298</v>
      </c>
      <c r="Q387">
        <v>7.1706830721683004E-2</v>
      </c>
    </row>
    <row r="388" spans="1:17" x14ac:dyDescent="0.3">
      <c r="A388" t="s">
        <v>604</v>
      </c>
      <c r="B388" t="s">
        <v>605</v>
      </c>
      <c r="C388" t="s">
        <v>10302</v>
      </c>
      <c r="D388" t="s">
        <v>183</v>
      </c>
      <c r="E388">
        <v>31601.086527121901</v>
      </c>
      <c r="F388">
        <v>170.78</v>
      </c>
      <c r="G388">
        <v>66.454931604708406</v>
      </c>
      <c r="H388">
        <v>-7.0255207447946804</v>
      </c>
      <c r="I388">
        <v>-3.7411737591432601</v>
      </c>
      <c r="J388">
        <v>-2.0159568875779401</v>
      </c>
      <c r="K388">
        <v>182.411114307676</v>
      </c>
      <c r="L388">
        <v>159.953796232011</v>
      </c>
      <c r="M388">
        <v>43.496886966566301</v>
      </c>
      <c r="N388">
        <v>1.0309185533604801</v>
      </c>
      <c r="O388">
        <v>22.3796697505562</v>
      </c>
      <c r="P388">
        <v>96.524741081703098</v>
      </c>
      <c r="Q388">
        <v>7.2219796450588E-2</v>
      </c>
    </row>
    <row r="389" spans="1:17" x14ac:dyDescent="0.3">
      <c r="A389" t="s">
        <v>753</v>
      </c>
      <c r="B389" t="s">
        <v>754</v>
      </c>
      <c r="C389" t="s">
        <v>10298</v>
      </c>
      <c r="D389" t="s">
        <v>46</v>
      </c>
      <c r="E389">
        <v>21681.547683950001</v>
      </c>
      <c r="F389">
        <v>846.2</v>
      </c>
      <c r="G389">
        <v>2.0218979349617698</v>
      </c>
      <c r="H389">
        <v>-3.4163627131233101</v>
      </c>
      <c r="I389">
        <v>16.850474814854898</v>
      </c>
      <c r="J389">
        <v>-0.80841426422403795</v>
      </c>
      <c r="K389">
        <v>845.95403799424901</v>
      </c>
      <c r="L389">
        <v>747.49643512158798</v>
      </c>
      <c r="M389">
        <v>50.532387813436998</v>
      </c>
      <c r="N389">
        <v>0.32459220863807198</v>
      </c>
      <c r="O389">
        <v>14.4883006381469</v>
      </c>
      <c r="P389">
        <v>53.8405599490955</v>
      </c>
      <c r="Q389">
        <v>7.2326238213501995E-2</v>
      </c>
    </row>
    <row r="390" spans="1:17" hidden="1" x14ac:dyDescent="0.3">
      <c r="A390" t="s">
        <v>890</v>
      </c>
      <c r="B390" t="s">
        <v>891</v>
      </c>
      <c r="C390" t="s">
        <v>10309</v>
      </c>
      <c r="D390" t="s">
        <v>54</v>
      </c>
      <c r="E390">
        <v>16797.400172400001</v>
      </c>
      <c r="F390">
        <v>405.15</v>
      </c>
      <c r="G390">
        <v>-4.7458888230877996</v>
      </c>
      <c r="H390">
        <v>-13.585802587942799</v>
      </c>
      <c r="I390">
        <v>10.666904124424001</v>
      </c>
      <c r="J390">
        <v>-5.1600471826302403</v>
      </c>
      <c r="K390">
        <v>404.84808185110899</v>
      </c>
      <c r="M390">
        <v>33.012186128092097</v>
      </c>
      <c r="N390">
        <v>0.57936544023261205</v>
      </c>
      <c r="O390">
        <v>20.190053066765401</v>
      </c>
      <c r="P390">
        <v>38.749999999999901</v>
      </c>
    </row>
    <row r="391" spans="1:17" x14ac:dyDescent="0.3">
      <c r="A391" t="s">
        <v>1209</v>
      </c>
      <c r="B391" t="s">
        <v>1210</v>
      </c>
      <c r="C391" t="s">
        <v>10308</v>
      </c>
      <c r="D391" t="s">
        <v>394</v>
      </c>
      <c r="E391">
        <v>9678.2480857949995</v>
      </c>
      <c r="F391">
        <v>668.15</v>
      </c>
      <c r="G391">
        <v>-4.89059794011514</v>
      </c>
      <c r="H391">
        <v>-1.49657368875931</v>
      </c>
      <c r="I391">
        <v>-12.2958170256684</v>
      </c>
      <c r="J391">
        <v>-3.9796052219262799</v>
      </c>
      <c r="K391">
        <v>675.70888113181297</v>
      </c>
      <c r="L391">
        <v>671.07052164280105</v>
      </c>
      <c r="M391">
        <v>45.467352037498699</v>
      </c>
      <c r="N391">
        <v>0.56651052030836602</v>
      </c>
      <c r="O391">
        <v>21.963630921200298</v>
      </c>
      <c r="P391">
        <v>24.076137418755799</v>
      </c>
      <c r="Q391">
        <v>7.2515778938527994E-2</v>
      </c>
    </row>
    <row r="392" spans="1:17" hidden="1" x14ac:dyDescent="0.3">
      <c r="A392" t="s">
        <v>894</v>
      </c>
      <c r="B392" t="s">
        <v>895</v>
      </c>
      <c r="C392" t="s">
        <v>10309</v>
      </c>
      <c r="D392" t="s">
        <v>51</v>
      </c>
      <c r="E392">
        <v>16745.933353259999</v>
      </c>
      <c r="F392">
        <v>1010.75</v>
      </c>
      <c r="G392">
        <v>-0.78480340242690205</v>
      </c>
      <c r="H392">
        <v>45.7762197740471</v>
      </c>
      <c r="I392">
        <v>14.627989545084899</v>
      </c>
      <c r="J392">
        <v>10.5915028557895</v>
      </c>
      <c r="O392">
        <v>16.339351966361601</v>
      </c>
      <c r="P392">
        <v>39.413793103448199</v>
      </c>
    </row>
    <row r="393" spans="1:17" x14ac:dyDescent="0.3">
      <c r="A393" t="s">
        <v>1725</v>
      </c>
      <c r="B393" t="s">
        <v>1726</v>
      </c>
      <c r="C393" t="s">
        <v>10306</v>
      </c>
      <c r="D393" t="s">
        <v>925</v>
      </c>
      <c r="E393">
        <v>4626.8964040499995</v>
      </c>
      <c r="F393">
        <v>395.4</v>
      </c>
      <c r="G393">
        <v>113.88961998745999</v>
      </c>
      <c r="H393">
        <v>23.330858819369102</v>
      </c>
      <c r="I393">
        <v>55.267090703666597</v>
      </c>
      <c r="J393">
        <v>-1.5684723799308</v>
      </c>
      <c r="K393">
        <v>333.68959270928099</v>
      </c>
      <c r="L393">
        <v>269.17101568046701</v>
      </c>
      <c r="M393">
        <v>59.231348599210797</v>
      </c>
      <c r="N393">
        <v>1.0654219471601201</v>
      </c>
      <c r="O393">
        <v>4.1856348002023296</v>
      </c>
      <c r="P393">
        <v>165.636546859254</v>
      </c>
      <c r="Q393">
        <v>7.2768505462625005E-2</v>
      </c>
    </row>
    <row r="394" spans="1:17" x14ac:dyDescent="0.3">
      <c r="A394" t="s">
        <v>324</v>
      </c>
      <c r="B394" t="s">
        <v>325</v>
      </c>
      <c r="C394" t="s">
        <v>10307</v>
      </c>
      <c r="D394" t="s">
        <v>139</v>
      </c>
      <c r="E394">
        <v>82823.437879724996</v>
      </c>
      <c r="F394">
        <v>2923.95</v>
      </c>
      <c r="G394">
        <v>60.420684648272399</v>
      </c>
      <c r="H394">
        <v>-9.2697116574908396</v>
      </c>
      <c r="I394">
        <v>12.465709223393</v>
      </c>
      <c r="J394">
        <v>-0.23556082776682</v>
      </c>
      <c r="K394">
        <v>3008.6319233649401</v>
      </c>
      <c r="L394">
        <v>2565.5603063219201</v>
      </c>
      <c r="M394">
        <v>50.616184517333302</v>
      </c>
      <c r="N394">
        <v>0.72615670931043996</v>
      </c>
      <c r="O394">
        <v>16.373398997930799</v>
      </c>
      <c r="P394">
        <v>91.608781127129703</v>
      </c>
      <c r="Q394">
        <v>7.2769901476644E-2</v>
      </c>
    </row>
    <row r="395" spans="1:17" x14ac:dyDescent="0.3">
      <c r="A395" t="s">
        <v>1461</v>
      </c>
      <c r="B395" t="s">
        <v>1462</v>
      </c>
      <c r="C395" t="s">
        <v>10308</v>
      </c>
      <c r="D395" t="s">
        <v>394</v>
      </c>
      <c r="E395">
        <v>7020.1328139360003</v>
      </c>
      <c r="F395">
        <v>88.17</v>
      </c>
      <c r="G395">
        <v>13.348421087368999</v>
      </c>
      <c r="H395">
        <v>-8.5574621495166703E-2</v>
      </c>
      <c r="I395">
        <v>1.4569559703647601</v>
      </c>
      <c r="J395">
        <v>-1.3490739374699801</v>
      </c>
      <c r="K395">
        <v>83.5998608944289</v>
      </c>
      <c r="L395">
        <v>75.404036851276004</v>
      </c>
      <c r="M395">
        <v>51.432989547971403</v>
      </c>
      <c r="N395">
        <v>0.54145371546960197</v>
      </c>
      <c r="O395">
        <v>11.5458772825223</v>
      </c>
      <c r="P395">
        <v>50.332480818414297</v>
      </c>
      <c r="Q395">
        <v>7.2987884487652005E-2</v>
      </c>
    </row>
    <row r="396" spans="1:17" hidden="1" x14ac:dyDescent="0.3">
      <c r="A396" t="s">
        <v>902</v>
      </c>
      <c r="B396" t="s">
        <v>903</v>
      </c>
      <c r="C396" t="s">
        <v>10309</v>
      </c>
      <c r="D396" t="s">
        <v>258</v>
      </c>
      <c r="E396">
        <v>16631.881965</v>
      </c>
      <c r="F396">
        <v>15501.1</v>
      </c>
      <c r="G396">
        <v>-9.2072974602596709</v>
      </c>
      <c r="H396">
        <v>-1.0078760550002801</v>
      </c>
      <c r="I396">
        <v>-6.2721427529918801</v>
      </c>
      <c r="J396">
        <v>3.2945953563552801</v>
      </c>
      <c r="K396">
        <v>15592.4749323623</v>
      </c>
      <c r="L396">
        <v>15088.711001612101</v>
      </c>
      <c r="M396">
        <v>66.361036314866794</v>
      </c>
      <c r="N396">
        <v>0.81467783450178399</v>
      </c>
      <c r="O396">
        <v>14.792821154627701</v>
      </c>
      <c r="P396">
        <v>21.841962538220301</v>
      </c>
      <c r="Q396">
        <v>7.5260076822998997E-2</v>
      </c>
    </row>
    <row r="397" spans="1:17" x14ac:dyDescent="0.3">
      <c r="A397" t="s">
        <v>1539</v>
      </c>
      <c r="B397" t="s">
        <v>1540</v>
      </c>
      <c r="C397" t="s">
        <v>10308</v>
      </c>
      <c r="D397" t="s">
        <v>297</v>
      </c>
      <c r="E397">
        <v>6482.5990122000003</v>
      </c>
      <c r="F397">
        <v>712</v>
      </c>
      <c r="G397">
        <v>12.9183963960109</v>
      </c>
      <c r="H397">
        <v>28.742832482255199</v>
      </c>
      <c r="I397">
        <v>27.119352094217</v>
      </c>
      <c r="J397">
        <v>6.5372742888686304</v>
      </c>
      <c r="K397">
        <v>576.77694561307999</v>
      </c>
      <c r="L397">
        <v>543.70014079177304</v>
      </c>
      <c r="M397">
        <v>77.102517385029103</v>
      </c>
      <c r="N397">
        <v>1.4660831806136101</v>
      </c>
      <c r="O397">
        <v>0.41432584269662698</v>
      </c>
      <c r="P397">
        <v>63.696976663984302</v>
      </c>
      <c r="Q397">
        <v>7.3071904871521001E-2</v>
      </c>
    </row>
    <row r="398" spans="1:17" x14ac:dyDescent="0.3">
      <c r="A398" t="s">
        <v>125</v>
      </c>
      <c r="B398" t="s">
        <v>126</v>
      </c>
      <c r="C398" t="s">
        <v>10303</v>
      </c>
      <c r="D398" t="s">
        <v>127</v>
      </c>
      <c r="E398">
        <v>228976.20809835201</v>
      </c>
      <c r="F398">
        <v>260.02999999999997</v>
      </c>
      <c r="G398">
        <v>162.00344058597599</v>
      </c>
      <c r="H398">
        <v>21.5027342433869</v>
      </c>
      <c r="I398">
        <v>51.590884378404297</v>
      </c>
      <c r="J398">
        <v>-1.6276681244361599</v>
      </c>
      <c r="K398">
        <v>228.90923507070499</v>
      </c>
      <c r="L398">
        <v>177.173242641592</v>
      </c>
      <c r="M398">
        <v>64.072999823657398</v>
      </c>
      <c r="N398">
        <v>1.1139605175732401</v>
      </c>
      <c r="O398">
        <v>8.0259970003461198</v>
      </c>
      <c r="P398">
        <v>194.48471121177801</v>
      </c>
      <c r="Q398">
        <v>7.3462369507194994E-2</v>
      </c>
    </row>
    <row r="399" spans="1:17" x14ac:dyDescent="0.3">
      <c r="A399" t="s">
        <v>1575</v>
      </c>
      <c r="B399" t="s">
        <v>1576</v>
      </c>
      <c r="C399" t="s">
        <v>10301</v>
      </c>
      <c r="D399" t="s">
        <v>879</v>
      </c>
      <c r="E399">
        <v>6123.5241365269903</v>
      </c>
      <c r="F399">
        <v>209.6</v>
      </c>
      <c r="G399">
        <v>38.493708954141397</v>
      </c>
      <c r="H399">
        <v>-4.7300405135070598</v>
      </c>
      <c r="I399">
        <v>-1.2055646558161599</v>
      </c>
      <c r="J399">
        <v>-5.1982455114020496</v>
      </c>
      <c r="K399">
        <v>213.128101827058</v>
      </c>
      <c r="L399">
        <v>195.11184282514199</v>
      </c>
      <c r="M399">
        <v>40.140497001571298</v>
      </c>
      <c r="N399">
        <v>0.61012850801499297</v>
      </c>
      <c r="O399">
        <v>21.4694656488549</v>
      </c>
      <c r="P399">
        <v>70.962479608482795</v>
      </c>
      <c r="Q399">
        <v>7.3861635303828999E-2</v>
      </c>
    </row>
    <row r="400" spans="1:17" x14ac:dyDescent="0.3">
      <c r="A400" t="s">
        <v>84</v>
      </c>
      <c r="B400" t="s">
        <v>85</v>
      </c>
      <c r="C400" t="s">
        <v>10304</v>
      </c>
      <c r="D400" t="s">
        <v>86</v>
      </c>
      <c r="E400">
        <v>322411.53823597502</v>
      </c>
      <c r="F400">
        <v>1503.5</v>
      </c>
      <c r="G400">
        <v>47.478891517946401</v>
      </c>
      <c r="H400">
        <v>1.2539476909106</v>
      </c>
      <c r="I400">
        <v>4.1493224779482798</v>
      </c>
      <c r="J400">
        <v>-2.2585442014522599</v>
      </c>
      <c r="K400">
        <v>1479.3061041932499</v>
      </c>
      <c r="L400">
        <v>1281.08335593367</v>
      </c>
      <c r="M400">
        <v>45.276808799580898</v>
      </c>
      <c r="N400">
        <v>0.45411742269753502</v>
      </c>
      <c r="O400">
        <v>7.8417026937146597</v>
      </c>
      <c r="P400">
        <v>99.271040424121907</v>
      </c>
      <c r="Q400">
        <v>7.4348458758399003E-2</v>
      </c>
    </row>
    <row r="401" spans="1:17" x14ac:dyDescent="0.3">
      <c r="A401" t="s">
        <v>1121</v>
      </c>
      <c r="B401" t="s">
        <v>1122</v>
      </c>
      <c r="C401" t="s">
        <v>10300</v>
      </c>
      <c r="D401" t="s">
        <v>404</v>
      </c>
      <c r="E401">
        <v>11165.03439384</v>
      </c>
      <c r="F401">
        <v>2825.75</v>
      </c>
      <c r="G401">
        <v>-5.8636052187741097</v>
      </c>
      <c r="H401">
        <v>4.0131707155808698</v>
      </c>
      <c r="I401">
        <v>-14.3645121349631</v>
      </c>
      <c r="J401">
        <v>1.5633446525405199</v>
      </c>
      <c r="K401">
        <v>2634.8368130867998</v>
      </c>
      <c r="L401">
        <v>2489.52929121027</v>
      </c>
      <c r="M401">
        <v>61.0393821797961</v>
      </c>
      <c r="N401">
        <v>1.07745178600908</v>
      </c>
      <c r="O401">
        <v>6.11165177386534</v>
      </c>
      <c r="P401">
        <v>37.415809565492196</v>
      </c>
      <c r="Q401">
        <v>7.4447048696672E-2</v>
      </c>
    </row>
    <row r="402" spans="1:17" x14ac:dyDescent="0.3">
      <c r="A402" t="s">
        <v>1054</v>
      </c>
      <c r="B402" t="s">
        <v>1055</v>
      </c>
      <c r="C402" t="s">
        <v>10306</v>
      </c>
      <c r="D402" t="s">
        <v>750</v>
      </c>
      <c r="E402">
        <v>12602.36675915</v>
      </c>
      <c r="F402">
        <v>9790.35</v>
      </c>
      <c r="G402">
        <v>-13.4284418275781</v>
      </c>
      <c r="H402">
        <v>9.1352910906615392</v>
      </c>
      <c r="I402">
        <v>18.527269308307901</v>
      </c>
      <c r="J402">
        <v>-6.4433019525150597</v>
      </c>
      <c r="K402">
        <v>9041.6617154861306</v>
      </c>
      <c r="L402">
        <v>8115.8269755515603</v>
      </c>
      <c r="M402">
        <v>47.095790600678903</v>
      </c>
      <c r="N402">
        <v>1.40466817996754</v>
      </c>
      <c r="O402">
        <v>10.2100537774441</v>
      </c>
      <c r="P402">
        <v>48.536685277339501</v>
      </c>
      <c r="Q402">
        <v>7.4599117671600004E-2</v>
      </c>
    </row>
    <row r="403" spans="1:17" x14ac:dyDescent="0.3">
      <c r="A403" t="s">
        <v>919</v>
      </c>
      <c r="B403" t="s">
        <v>920</v>
      </c>
      <c r="C403" t="s">
        <v>10298</v>
      </c>
      <c r="D403" t="s">
        <v>251</v>
      </c>
      <c r="E403">
        <v>16311.095391814901</v>
      </c>
      <c r="F403">
        <v>697.35</v>
      </c>
      <c r="G403">
        <v>63.017668352139196</v>
      </c>
      <c r="H403">
        <v>9.2168336465212697</v>
      </c>
      <c r="I403">
        <v>9.6781933054135596</v>
      </c>
      <c r="J403">
        <v>1.3384181448822901</v>
      </c>
      <c r="K403">
        <v>680.219831925378</v>
      </c>
      <c r="L403">
        <v>588.25931850890095</v>
      </c>
      <c r="M403">
        <v>66.850763571608994</v>
      </c>
      <c r="N403">
        <v>0.64908468693777499</v>
      </c>
      <c r="O403">
        <v>18.735211873521099</v>
      </c>
      <c r="P403">
        <v>175.632411067193</v>
      </c>
      <c r="Q403">
        <v>7.4816275525693005E-2</v>
      </c>
    </row>
    <row r="404" spans="1:17" x14ac:dyDescent="0.3">
      <c r="A404" t="s">
        <v>1424</v>
      </c>
      <c r="B404" t="s">
        <v>1425</v>
      </c>
      <c r="C404" t="s">
        <v>10306</v>
      </c>
      <c r="D404" t="s">
        <v>1426</v>
      </c>
      <c r="E404">
        <v>7539.6896243199999</v>
      </c>
      <c r="F404">
        <v>263.8</v>
      </c>
      <c r="G404">
        <v>-11.101120910862599</v>
      </c>
      <c r="H404">
        <v>1.8608592724797199</v>
      </c>
      <c r="I404">
        <v>-26.536115179880898</v>
      </c>
      <c r="J404">
        <v>-6.1252830827141098</v>
      </c>
      <c r="K404">
        <v>289.21424882684198</v>
      </c>
      <c r="L404">
        <v>286.44300862611902</v>
      </c>
      <c r="M404">
        <v>51.183124885181797</v>
      </c>
      <c r="N404">
        <v>1.4254898948279899</v>
      </c>
      <c r="O404">
        <v>38.343442001516202</v>
      </c>
      <c r="P404">
        <v>17.741575541173798</v>
      </c>
      <c r="Q404">
        <v>7.4859453333634002E-2</v>
      </c>
    </row>
    <row r="405" spans="1:17" x14ac:dyDescent="0.3">
      <c r="A405" t="s">
        <v>329</v>
      </c>
      <c r="B405" t="s">
        <v>330</v>
      </c>
      <c r="C405" t="s">
        <v>10295</v>
      </c>
      <c r="D405" t="s">
        <v>24</v>
      </c>
      <c r="E405">
        <v>76824.217483430999</v>
      </c>
      <c r="F405">
        <v>24.45</v>
      </c>
      <c r="G405">
        <v>16.524208697988399</v>
      </c>
      <c r="H405">
        <v>-5.79103834446643</v>
      </c>
      <c r="I405">
        <v>-16.616069722457599</v>
      </c>
      <c r="J405">
        <v>-1.60579220246469</v>
      </c>
      <c r="K405">
        <v>24.491225133339501</v>
      </c>
      <c r="L405">
        <v>23.050003507063099</v>
      </c>
      <c r="M405">
        <v>51.599861625521498</v>
      </c>
      <c r="N405">
        <v>0.59839397571886699</v>
      </c>
      <c r="O405">
        <v>34.355828220858797</v>
      </c>
      <c r="P405">
        <v>55.732484076433103</v>
      </c>
      <c r="Q405">
        <v>7.5497235054291997E-2</v>
      </c>
    </row>
    <row r="406" spans="1:17" x14ac:dyDescent="0.3">
      <c r="A406" t="s">
        <v>259</v>
      </c>
      <c r="B406" t="s">
        <v>260</v>
      </c>
      <c r="C406" t="s">
        <v>10300</v>
      </c>
      <c r="D406" t="s">
        <v>106</v>
      </c>
      <c r="E406">
        <v>104877.57308392</v>
      </c>
      <c r="F406">
        <v>5284.7</v>
      </c>
      <c r="G406">
        <v>52.549318921242403</v>
      </c>
      <c r="H406">
        <v>-4.2439122139650802</v>
      </c>
      <c r="I406">
        <v>4.2244908356570896</v>
      </c>
      <c r="J406">
        <v>-3.2689097812188699</v>
      </c>
      <c r="K406">
        <v>5309.3186173363501</v>
      </c>
      <c r="L406">
        <v>4674.3272964308298</v>
      </c>
      <c r="M406">
        <v>49.899822109765701</v>
      </c>
      <c r="N406">
        <v>1.12328646465754</v>
      </c>
      <c r="O406">
        <v>11.5399171192309</v>
      </c>
      <c r="P406">
        <v>82.861591695501701</v>
      </c>
      <c r="Q406">
        <v>7.5616211764035005E-2</v>
      </c>
    </row>
    <row r="407" spans="1:17" x14ac:dyDescent="0.3">
      <c r="A407" t="s">
        <v>767</v>
      </c>
      <c r="B407" t="s">
        <v>768</v>
      </c>
      <c r="C407" t="s">
        <v>10294</v>
      </c>
      <c r="D407" t="s">
        <v>288</v>
      </c>
      <c r="E407">
        <v>21280.793999360001</v>
      </c>
      <c r="F407">
        <v>2012.2</v>
      </c>
      <c r="G407">
        <v>2.7777506158728</v>
      </c>
      <c r="H407">
        <v>4.7454944886378003</v>
      </c>
      <c r="I407">
        <v>-9.8774729942374098</v>
      </c>
      <c r="J407">
        <v>12.6405917258109</v>
      </c>
      <c r="K407">
        <v>1807.61093118644</v>
      </c>
      <c r="L407">
        <v>1822.41533870955</v>
      </c>
      <c r="M407">
        <v>81.604235406153194</v>
      </c>
      <c r="N407">
        <v>1.1702439379323299</v>
      </c>
      <c r="O407">
        <v>22.2020673889275</v>
      </c>
      <c r="P407">
        <v>31.237567259090099</v>
      </c>
      <c r="Q407">
        <v>7.5673313833132E-2</v>
      </c>
    </row>
    <row r="408" spans="1:17" x14ac:dyDescent="0.3">
      <c r="A408" t="s">
        <v>147</v>
      </c>
      <c r="B408" t="s">
        <v>148</v>
      </c>
      <c r="C408" t="s">
        <v>6499</v>
      </c>
      <c r="D408" t="s">
        <v>80</v>
      </c>
      <c r="E408">
        <v>176857.74367175999</v>
      </c>
      <c r="F408">
        <v>2684.85</v>
      </c>
      <c r="G408">
        <v>21.332245592754202</v>
      </c>
      <c r="H408">
        <v>-3.98787364102555</v>
      </c>
      <c r="I408">
        <v>10.0615932509246</v>
      </c>
      <c r="J408">
        <v>2.0537283119245102</v>
      </c>
      <c r="K408">
        <v>2623.6522544314698</v>
      </c>
      <c r="L408">
        <v>2341.0691717556901</v>
      </c>
      <c r="M408">
        <v>52.836608371987097</v>
      </c>
      <c r="N408">
        <v>1.0042994774710099</v>
      </c>
      <c r="O408">
        <v>7.1847589250796098</v>
      </c>
      <c r="P408">
        <v>53.324736518039103</v>
      </c>
      <c r="Q408">
        <v>7.5785812241144002E-2</v>
      </c>
    </row>
    <row r="409" spans="1:17" x14ac:dyDescent="0.3">
      <c r="A409" t="s">
        <v>1279</v>
      </c>
      <c r="B409" t="s">
        <v>1280</v>
      </c>
      <c r="C409" t="s">
        <v>6499</v>
      </c>
      <c r="D409" t="s">
        <v>80</v>
      </c>
      <c r="E409">
        <v>8836.5964568710006</v>
      </c>
      <c r="F409">
        <v>224.79</v>
      </c>
      <c r="G409">
        <v>19.054090039376799</v>
      </c>
      <c r="H409">
        <v>6.1383068163620198</v>
      </c>
      <c r="I409">
        <v>-3.1099115419954702</v>
      </c>
      <c r="J409">
        <v>1.1099147509829499</v>
      </c>
      <c r="K409">
        <v>211.25074333986399</v>
      </c>
      <c r="L409">
        <v>199.092208162307</v>
      </c>
      <c r="M409">
        <v>71.206652081112907</v>
      </c>
      <c r="N409">
        <v>1.0494992915585999</v>
      </c>
      <c r="O409">
        <v>13.884069576048701</v>
      </c>
      <c r="P409">
        <v>52.918367346938702</v>
      </c>
      <c r="Q409">
        <v>7.5894545602781999E-2</v>
      </c>
    </row>
    <row r="410" spans="1:17" x14ac:dyDescent="0.3">
      <c r="A410" t="s">
        <v>664</v>
      </c>
      <c r="B410" t="s">
        <v>665</v>
      </c>
      <c r="C410" t="s">
        <v>10305</v>
      </c>
      <c r="D410" t="s">
        <v>258</v>
      </c>
      <c r="E410">
        <v>27063.700493200002</v>
      </c>
      <c r="F410">
        <v>3712.2</v>
      </c>
      <c r="G410">
        <v>-10.7246662631202</v>
      </c>
      <c r="H410">
        <v>-8.4819310991024199</v>
      </c>
      <c r="I410">
        <v>19.713753912181499</v>
      </c>
      <c r="J410">
        <v>-8.3790555315817006</v>
      </c>
      <c r="K410">
        <v>3977.9127413081001</v>
      </c>
      <c r="L410">
        <v>3576.8583219050302</v>
      </c>
      <c r="M410">
        <v>20.639069366122701</v>
      </c>
      <c r="N410">
        <v>0.78122901637684194</v>
      </c>
      <c r="O410">
        <v>29.7855718980658</v>
      </c>
      <c r="P410">
        <v>47.046939988116399</v>
      </c>
      <c r="Q410">
        <v>7.5928915820262996E-2</v>
      </c>
    </row>
    <row r="411" spans="1:17" x14ac:dyDescent="0.3">
      <c r="A411" t="s">
        <v>1662</v>
      </c>
      <c r="B411" t="s">
        <v>1663</v>
      </c>
      <c r="C411" t="s">
        <v>10297</v>
      </c>
      <c r="D411" t="s">
        <v>118</v>
      </c>
      <c r="E411">
        <v>5060.62986</v>
      </c>
      <c r="F411">
        <v>547.4</v>
      </c>
      <c r="G411">
        <v>90.930305648982696</v>
      </c>
      <c r="H411">
        <v>2.3104804846009301</v>
      </c>
      <c r="I411">
        <v>57.900656820950502</v>
      </c>
      <c r="J411">
        <v>-2.4477570640740298</v>
      </c>
      <c r="K411">
        <v>533.85435071572601</v>
      </c>
      <c r="L411">
        <v>407.61115585688998</v>
      </c>
      <c r="M411">
        <v>44.133493171829002</v>
      </c>
      <c r="N411">
        <v>0.169185168390343</v>
      </c>
      <c r="O411">
        <v>32.8735842162952</v>
      </c>
      <c r="P411">
        <v>161.53846153846101</v>
      </c>
      <c r="Q411">
        <v>7.5959003964720995E-2</v>
      </c>
    </row>
    <row r="412" spans="1:17" x14ac:dyDescent="0.3">
      <c r="A412" t="s">
        <v>1319</v>
      </c>
      <c r="B412" t="s">
        <v>1320</v>
      </c>
      <c r="C412" t="s">
        <v>10295</v>
      </c>
      <c r="D412" t="s">
        <v>413</v>
      </c>
      <c r="E412">
        <v>8453.0203465859995</v>
      </c>
      <c r="F412">
        <v>100.69</v>
      </c>
      <c r="G412">
        <v>70.095674525482906</v>
      </c>
      <c r="H412">
        <v>53.383385801934502</v>
      </c>
      <c r="I412">
        <v>17.695669812802102</v>
      </c>
      <c r="J412">
        <v>17.959249811891301</v>
      </c>
      <c r="K412">
        <v>73.209752368849905</v>
      </c>
      <c r="L412">
        <v>68.910158485013795</v>
      </c>
      <c r="M412">
        <v>81.412536150565103</v>
      </c>
      <c r="N412">
        <v>3.1917445412813001</v>
      </c>
      <c r="O412">
        <v>0.80444929983116698</v>
      </c>
      <c r="P412">
        <v>101.98595787361999</v>
      </c>
      <c r="Q412">
        <v>7.5993759245628997E-2</v>
      </c>
    </row>
    <row r="413" spans="1:17" x14ac:dyDescent="0.3">
      <c r="A413" t="s">
        <v>914</v>
      </c>
      <c r="B413" t="s">
        <v>915</v>
      </c>
      <c r="C413" t="s">
        <v>10299</v>
      </c>
      <c r="D413" t="s">
        <v>51</v>
      </c>
      <c r="E413">
        <v>16370.79492222</v>
      </c>
      <c r="F413">
        <v>694.6</v>
      </c>
      <c r="G413">
        <v>105.129253806108</v>
      </c>
      <c r="H413">
        <v>34.430714292083898</v>
      </c>
      <c r="I413">
        <v>39.564145706467201</v>
      </c>
      <c r="J413">
        <v>-2.9636710470133401</v>
      </c>
      <c r="K413">
        <v>570.80315346951102</v>
      </c>
      <c r="L413">
        <v>462.46389731091301</v>
      </c>
      <c r="M413">
        <v>71.975646346464899</v>
      </c>
      <c r="N413">
        <v>0.70567154038831104</v>
      </c>
      <c r="O413">
        <v>0.489490354160659</v>
      </c>
      <c r="P413">
        <v>139.228517306698</v>
      </c>
      <c r="Q413">
        <v>7.6683082592662002E-2</v>
      </c>
    </row>
    <row r="414" spans="1:17" x14ac:dyDescent="0.3">
      <c r="A414" t="s">
        <v>1347</v>
      </c>
      <c r="B414" t="s">
        <v>1348</v>
      </c>
      <c r="C414" t="s">
        <v>10306</v>
      </c>
      <c r="D414" t="s">
        <v>203</v>
      </c>
      <c r="E414">
        <v>8307.3661499000009</v>
      </c>
      <c r="F414">
        <v>2032.5</v>
      </c>
      <c r="G414">
        <v>97.671486238464098</v>
      </c>
      <c r="H414">
        <v>34.181796426720602</v>
      </c>
      <c r="I414">
        <v>37.170717307661597</v>
      </c>
      <c r="J414">
        <v>0.11773790828083799</v>
      </c>
      <c r="K414">
        <v>1776.0912927932</v>
      </c>
      <c r="L414">
        <v>1429.26980329653</v>
      </c>
      <c r="M414">
        <v>61.001233970371999</v>
      </c>
      <c r="N414">
        <v>0.87640863130825897</v>
      </c>
      <c r="O414">
        <v>6.8634686346863401</v>
      </c>
      <c r="P414">
        <v>139.117647058823</v>
      </c>
      <c r="Q414">
        <v>7.7061822094912996E-2</v>
      </c>
    </row>
    <row r="415" spans="1:17" x14ac:dyDescent="0.3">
      <c r="A415" t="s">
        <v>1094</v>
      </c>
      <c r="B415" t="s">
        <v>1095</v>
      </c>
      <c r="C415" t="s">
        <v>10299</v>
      </c>
      <c r="D415" t="s">
        <v>51</v>
      </c>
      <c r="E415">
        <v>11740.764972450001</v>
      </c>
      <c r="F415">
        <v>1326.9</v>
      </c>
      <c r="G415">
        <v>189.45103564455701</v>
      </c>
      <c r="H415">
        <v>34.004180085485501</v>
      </c>
      <c r="I415">
        <v>47.537425093789402</v>
      </c>
      <c r="J415">
        <v>5.7951631514981301</v>
      </c>
      <c r="K415">
        <v>1044.35924192073</v>
      </c>
      <c r="L415">
        <v>825.68111169361396</v>
      </c>
      <c r="M415">
        <v>76.654535785855998</v>
      </c>
      <c r="N415">
        <v>1.2762431331230599</v>
      </c>
      <c r="O415">
        <v>1.1379908056371899</v>
      </c>
      <c r="P415">
        <v>219.734939759036</v>
      </c>
      <c r="Q415">
        <v>7.7187585207520004E-2</v>
      </c>
    </row>
    <row r="416" spans="1:17" x14ac:dyDescent="0.3">
      <c r="A416" t="s">
        <v>948</v>
      </c>
      <c r="B416" t="s">
        <v>949</v>
      </c>
      <c r="C416" t="s">
        <v>10304</v>
      </c>
      <c r="D416" t="s">
        <v>72</v>
      </c>
      <c r="E416">
        <v>15508.5</v>
      </c>
      <c r="F416">
        <v>103.8</v>
      </c>
      <c r="G416">
        <v>141.537121476474</v>
      </c>
      <c r="H416">
        <v>20.6597897537631</v>
      </c>
      <c r="I416">
        <v>9.9506981338208096</v>
      </c>
      <c r="J416">
        <v>-3.5336344931266801</v>
      </c>
      <c r="K416">
        <v>93.480808734049305</v>
      </c>
      <c r="L416">
        <v>75.894766449861393</v>
      </c>
      <c r="M416">
        <v>54.854454938234298</v>
      </c>
      <c r="N416">
        <v>0.70776984291207201</v>
      </c>
      <c r="O416">
        <v>26.9749518304431</v>
      </c>
      <c r="P416">
        <v>173.157894736842</v>
      </c>
      <c r="Q416">
        <v>7.7264865194079005E-2</v>
      </c>
    </row>
    <row r="417" spans="1:17" x14ac:dyDescent="0.3">
      <c r="A417" t="s">
        <v>1488</v>
      </c>
      <c r="B417" t="s">
        <v>1489</v>
      </c>
      <c r="C417" t="s">
        <v>6499</v>
      </c>
      <c r="D417" t="s">
        <v>80</v>
      </c>
      <c r="E417">
        <v>6711.5005775999998</v>
      </c>
      <c r="F417">
        <v>327.2</v>
      </c>
      <c r="G417">
        <v>46.6900671428061</v>
      </c>
      <c r="H417">
        <v>1.3835020413652599</v>
      </c>
      <c r="I417">
        <v>16.2297758105634</v>
      </c>
      <c r="J417">
        <v>-7.4727161374642304</v>
      </c>
      <c r="K417">
        <v>306.96417995207099</v>
      </c>
      <c r="L417">
        <v>249.996980823694</v>
      </c>
      <c r="M417">
        <v>43.483809256363799</v>
      </c>
      <c r="N417">
        <v>0.98816247890678499</v>
      </c>
      <c r="O417">
        <v>12.9584352078239</v>
      </c>
      <c r="P417">
        <v>103.29294812053401</v>
      </c>
      <c r="Q417">
        <v>7.7643008542067002E-2</v>
      </c>
    </row>
    <row r="418" spans="1:17" hidden="1" x14ac:dyDescent="0.3">
      <c r="A418" t="s">
        <v>950</v>
      </c>
      <c r="B418" t="s">
        <v>951</v>
      </c>
      <c r="C418" t="s">
        <v>10309</v>
      </c>
      <c r="D418" t="s">
        <v>726</v>
      </c>
      <c r="E418">
        <v>15502.9956089399</v>
      </c>
      <c r="F418">
        <v>878.13</v>
      </c>
      <c r="G418">
        <v>-2.7299842418649001</v>
      </c>
      <c r="H418">
        <v>-0.46946155014878599</v>
      </c>
      <c r="I418">
        <v>-0.29583584138515301</v>
      </c>
      <c r="J418">
        <v>0.41899598849427899</v>
      </c>
      <c r="K418">
        <v>857.34860459839797</v>
      </c>
      <c r="L418">
        <v>799.80956444026504</v>
      </c>
      <c r="M418">
        <v>63.673105172010501</v>
      </c>
      <c r="N418">
        <v>0.50205441025291697</v>
      </c>
      <c r="O418">
        <v>2.2627629166524299</v>
      </c>
      <c r="P418">
        <v>30.476063118480798</v>
      </c>
      <c r="Q418">
        <v>-2.790653939747E-3</v>
      </c>
    </row>
    <row r="419" spans="1:17" x14ac:dyDescent="0.3">
      <c r="A419" t="s">
        <v>1328</v>
      </c>
      <c r="B419" t="s">
        <v>1329</v>
      </c>
      <c r="C419" t="s">
        <v>10295</v>
      </c>
      <c r="D419" t="s">
        <v>24</v>
      </c>
      <c r="E419">
        <v>8391.5794512079992</v>
      </c>
      <c r="F419">
        <v>43.71</v>
      </c>
      <c r="G419">
        <v>-39.1521503412024</v>
      </c>
      <c r="H419">
        <v>-1.525584583916</v>
      </c>
      <c r="I419">
        <v>-31.813548396058302</v>
      </c>
      <c r="J419">
        <v>1.28371425662182</v>
      </c>
      <c r="K419">
        <v>45.011839841106401</v>
      </c>
      <c r="L419">
        <v>48.2424802933187</v>
      </c>
      <c r="M419">
        <v>58.230391570182597</v>
      </c>
      <c r="N419">
        <v>0.89511910688539298</v>
      </c>
      <c r="O419">
        <v>44.1317776252573</v>
      </c>
      <c r="P419">
        <v>9.2750000000000092</v>
      </c>
      <c r="Q419">
        <v>7.7818515801117996E-2</v>
      </c>
    </row>
    <row r="420" spans="1:17" x14ac:dyDescent="0.3">
      <c r="A420" t="s">
        <v>369</v>
      </c>
      <c r="B420" t="s">
        <v>370</v>
      </c>
      <c r="C420" t="s">
        <v>10302</v>
      </c>
      <c r="D420" t="s">
        <v>371</v>
      </c>
      <c r="E420">
        <v>65815.546179299999</v>
      </c>
      <c r="F420">
        <v>222.67</v>
      </c>
      <c r="G420">
        <v>60.183594083149501</v>
      </c>
      <c r="H420">
        <v>-2.2893858069563602</v>
      </c>
      <c r="I420">
        <v>-16.579917521438901</v>
      </c>
      <c r="J420">
        <v>-3.0203124753589798</v>
      </c>
      <c r="K420">
        <v>237.21981572205999</v>
      </c>
      <c r="L420">
        <v>220.84513550468199</v>
      </c>
      <c r="M420">
        <v>48.612894430764499</v>
      </c>
      <c r="N420">
        <v>0.96603723108937201</v>
      </c>
      <c r="O420">
        <v>28.5983742758342</v>
      </c>
      <c r="P420">
        <v>93.038578240138705</v>
      </c>
      <c r="Q420">
        <v>7.7857601388737999E-2</v>
      </c>
    </row>
    <row r="421" spans="1:17" hidden="1" x14ac:dyDescent="0.3">
      <c r="A421" t="s">
        <v>956</v>
      </c>
      <c r="B421" t="s">
        <v>957</v>
      </c>
      <c r="C421" t="s">
        <v>10309</v>
      </c>
      <c r="D421" t="s">
        <v>46</v>
      </c>
      <c r="E421">
        <v>15349.676418999999</v>
      </c>
      <c r="F421">
        <v>1485.05</v>
      </c>
      <c r="G421">
        <v>437.08454492261001</v>
      </c>
      <c r="H421">
        <v>-21.260067105640498</v>
      </c>
      <c r="I421">
        <v>39.763395063625502</v>
      </c>
      <c r="J421">
        <v>-1.74599170164826</v>
      </c>
      <c r="K421">
        <v>1755.0893468158699</v>
      </c>
      <c r="L421">
        <v>1447.8068512071</v>
      </c>
      <c r="M421">
        <v>38.970819760265201</v>
      </c>
      <c r="N421">
        <v>0.68095361893806705</v>
      </c>
      <c r="O421">
        <v>104.55540217501</v>
      </c>
      <c r="P421">
        <v>556.17267585719298</v>
      </c>
      <c r="Q421">
        <v>0.27947525584021399</v>
      </c>
    </row>
    <row r="422" spans="1:17" x14ac:dyDescent="0.3">
      <c r="A422" t="s">
        <v>411</v>
      </c>
      <c r="B422" t="s">
        <v>412</v>
      </c>
      <c r="C422" t="s">
        <v>10295</v>
      </c>
      <c r="D422" t="s">
        <v>413</v>
      </c>
      <c r="E422">
        <v>56800.493320004003</v>
      </c>
      <c r="F422">
        <v>222.21</v>
      </c>
      <c r="G422">
        <v>-6.0313554734195796</v>
      </c>
      <c r="H422">
        <v>0.55952215021042495</v>
      </c>
      <c r="I422">
        <v>9.3814374740922908</v>
      </c>
      <c r="J422">
        <v>2.5498413135437801</v>
      </c>
      <c r="K422">
        <v>219.47921450595001</v>
      </c>
      <c r="L422">
        <v>203.42626662939799</v>
      </c>
      <c r="M422">
        <v>57.457725275577502</v>
      </c>
      <c r="N422">
        <v>0.85459346579979201</v>
      </c>
      <c r="O422">
        <v>11.1111111111111</v>
      </c>
      <c r="P422">
        <v>43.361290322580601</v>
      </c>
      <c r="Q422">
        <v>7.8045170594472996E-2</v>
      </c>
    </row>
    <row r="423" spans="1:17" x14ac:dyDescent="0.3">
      <c r="A423" t="s">
        <v>1692</v>
      </c>
      <c r="B423" t="s">
        <v>1693</v>
      </c>
      <c r="C423" t="s">
        <v>10305</v>
      </c>
      <c r="D423" t="s">
        <v>89</v>
      </c>
      <c r="E423">
        <v>4840.1025704049998</v>
      </c>
      <c r="F423">
        <v>1232.95</v>
      </c>
      <c r="G423">
        <v>55.084635187747097</v>
      </c>
      <c r="H423">
        <v>-4.7700780072947699</v>
      </c>
      <c r="I423">
        <v>57.213481874836901</v>
      </c>
      <c r="J423">
        <v>1.34586865642388</v>
      </c>
      <c r="K423">
        <v>1223.5731519942501</v>
      </c>
      <c r="L423">
        <v>952.59985478123804</v>
      </c>
      <c r="M423">
        <v>50.099658737322898</v>
      </c>
      <c r="N423">
        <v>5.1839993816346998E-2</v>
      </c>
      <c r="O423">
        <v>29.177987752950202</v>
      </c>
      <c r="P423">
        <v>102.122950819672</v>
      </c>
      <c r="Q423">
        <v>7.8798396416812994E-2</v>
      </c>
    </row>
    <row r="424" spans="1:17" hidden="1" x14ac:dyDescent="0.3">
      <c r="A424" t="s">
        <v>962</v>
      </c>
      <c r="B424" t="s">
        <v>963</v>
      </c>
      <c r="C424" t="s">
        <v>10297</v>
      </c>
      <c r="D424" t="s">
        <v>186</v>
      </c>
      <c r="E424">
        <v>15098.4291707049</v>
      </c>
      <c r="F424">
        <v>467.75</v>
      </c>
      <c r="G424">
        <v>11.0334664744944</v>
      </c>
      <c r="H424">
        <v>1.4471363144554701</v>
      </c>
      <c r="I424">
        <v>-4.0854273348553303</v>
      </c>
      <c r="J424">
        <v>-3.01222624348607</v>
      </c>
      <c r="K424">
        <v>457.28028010471502</v>
      </c>
      <c r="M424">
        <v>49.751625601637897</v>
      </c>
      <c r="N424">
        <v>1.2837380694987901</v>
      </c>
      <c r="O424">
        <v>9.2463923035809703</v>
      </c>
      <c r="P424">
        <v>82.500975419430304</v>
      </c>
    </row>
    <row r="425" spans="1:17" x14ac:dyDescent="0.3">
      <c r="A425" t="s">
        <v>780</v>
      </c>
      <c r="B425" t="s">
        <v>781</v>
      </c>
      <c r="C425" t="s">
        <v>10306</v>
      </c>
      <c r="D425" t="s">
        <v>221</v>
      </c>
      <c r="E425">
        <v>20797.348358715</v>
      </c>
      <c r="F425">
        <v>479.9</v>
      </c>
      <c r="G425">
        <v>28.240021997346201</v>
      </c>
      <c r="H425">
        <v>6.2586813696288699</v>
      </c>
      <c r="I425">
        <v>41.134457839836898</v>
      </c>
      <c r="J425">
        <v>-12.6003149473378</v>
      </c>
      <c r="K425">
        <v>451.72299358601998</v>
      </c>
      <c r="L425">
        <v>373.02466789021702</v>
      </c>
      <c r="M425">
        <v>45.237624564336897</v>
      </c>
      <c r="N425">
        <v>1.9916499130276499</v>
      </c>
      <c r="O425">
        <v>20.327151489893701</v>
      </c>
      <c r="P425">
        <v>70.782918149466099</v>
      </c>
      <c r="Q425">
        <v>7.9171950155882007E-2</v>
      </c>
    </row>
    <row r="426" spans="1:17" x14ac:dyDescent="0.3">
      <c r="A426" t="s">
        <v>1719</v>
      </c>
      <c r="B426" t="s">
        <v>1720</v>
      </c>
      <c r="C426" t="s">
        <v>10310</v>
      </c>
      <c r="D426" t="s">
        <v>113</v>
      </c>
      <c r="E426">
        <v>4649.5945727400003</v>
      </c>
      <c r="F426">
        <v>277.2</v>
      </c>
      <c r="G426">
        <v>63.845184045212797</v>
      </c>
      <c r="H426">
        <v>-0.234489173072503</v>
      </c>
      <c r="I426">
        <v>-2.85372772227606</v>
      </c>
      <c r="J426">
        <v>-0.31894796634264699</v>
      </c>
      <c r="K426">
        <v>274.87772318337699</v>
      </c>
      <c r="L426">
        <v>244.11414969648899</v>
      </c>
      <c r="M426">
        <v>51.4020086446356</v>
      </c>
      <c r="N426">
        <v>0.33639159789905598</v>
      </c>
      <c r="O426">
        <v>15.602453102453</v>
      </c>
      <c r="P426">
        <v>114.21947449768101</v>
      </c>
      <c r="Q426">
        <v>7.9212446550397997E-2</v>
      </c>
    </row>
    <row r="427" spans="1:17" x14ac:dyDescent="0.3">
      <c r="A427" t="s">
        <v>1505</v>
      </c>
      <c r="B427" t="s">
        <v>1506</v>
      </c>
      <c r="C427" t="s">
        <v>10293</v>
      </c>
      <c r="D427" t="s">
        <v>297</v>
      </c>
      <c r="E427">
        <v>6634.2271775999998</v>
      </c>
      <c r="F427">
        <v>1350.3</v>
      </c>
      <c r="G427">
        <v>90.824612395938999</v>
      </c>
      <c r="H427">
        <v>16.833794296478501</v>
      </c>
      <c r="I427">
        <v>26.5875321956585</v>
      </c>
      <c r="J427">
        <v>-2.4756108795599698</v>
      </c>
      <c r="K427">
        <v>1187.2244944208601</v>
      </c>
      <c r="L427">
        <v>962.15544464920697</v>
      </c>
      <c r="M427">
        <v>70.469902499410196</v>
      </c>
      <c r="N427">
        <v>1.17083327435338</v>
      </c>
      <c r="O427">
        <v>2.7919721543360798</v>
      </c>
      <c r="P427">
        <v>158.65338569102499</v>
      </c>
      <c r="Q427">
        <v>7.9516095761292996E-2</v>
      </c>
    </row>
    <row r="428" spans="1:17" x14ac:dyDescent="0.3">
      <c r="A428" t="s">
        <v>266</v>
      </c>
      <c r="B428" t="s">
        <v>267</v>
      </c>
      <c r="C428" t="s">
        <v>10297</v>
      </c>
      <c r="D428" t="s">
        <v>268</v>
      </c>
      <c r="E428">
        <v>102356.448788425</v>
      </c>
      <c r="F428">
        <v>1431.65</v>
      </c>
      <c r="G428">
        <v>15.084401137244299</v>
      </c>
      <c r="H428">
        <v>7.4037170154529797</v>
      </c>
      <c r="I428">
        <v>13.1404933899457</v>
      </c>
      <c r="J428">
        <v>-2.5128808553051498</v>
      </c>
      <c r="K428">
        <v>1344.9970349259399</v>
      </c>
      <c r="L428">
        <v>1193.3223926999599</v>
      </c>
      <c r="M428">
        <v>49.3847922934983</v>
      </c>
      <c r="N428">
        <v>0.63041598737885696</v>
      </c>
      <c r="O428">
        <v>3.4051618761568898</v>
      </c>
      <c r="P428">
        <v>45.8857696030977</v>
      </c>
      <c r="Q428">
        <v>7.9823302480519998E-2</v>
      </c>
    </row>
    <row r="429" spans="1:17" x14ac:dyDescent="0.3">
      <c r="A429" t="s">
        <v>1414</v>
      </c>
      <c r="B429" t="s">
        <v>1415</v>
      </c>
      <c r="C429" t="s">
        <v>630</v>
      </c>
      <c r="D429" t="s">
        <v>630</v>
      </c>
      <c r="E429">
        <v>7635.3045117450001</v>
      </c>
      <c r="F429">
        <v>581.95000000000005</v>
      </c>
      <c r="G429">
        <v>53.034302746011598</v>
      </c>
      <c r="H429">
        <v>13.9658824829271</v>
      </c>
      <c r="I429">
        <v>-4.4523854461681101</v>
      </c>
      <c r="J429">
        <v>5.2439010091340803</v>
      </c>
      <c r="K429">
        <v>536.56104673681898</v>
      </c>
      <c r="L429">
        <v>501.288860855417</v>
      </c>
      <c r="M429">
        <v>65.254314113288899</v>
      </c>
      <c r="N429">
        <v>0.75459029649563103</v>
      </c>
      <c r="O429">
        <v>14.4428215482429</v>
      </c>
      <c r="P429">
        <v>84.190536477290706</v>
      </c>
      <c r="Q429">
        <v>8.0086109787366994E-2</v>
      </c>
    </row>
    <row r="430" spans="1:17" x14ac:dyDescent="0.3">
      <c r="A430" t="s">
        <v>626</v>
      </c>
      <c r="B430" t="s">
        <v>627</v>
      </c>
      <c r="C430" t="s">
        <v>10300</v>
      </c>
      <c r="D430" t="s">
        <v>203</v>
      </c>
      <c r="E430">
        <v>29941.184885279999</v>
      </c>
      <c r="F430">
        <v>15643</v>
      </c>
      <c r="G430">
        <v>-10.841286845130201</v>
      </c>
      <c r="H430">
        <v>5.18085071345301</v>
      </c>
      <c r="I430">
        <v>-3.9167063065919798</v>
      </c>
      <c r="J430">
        <v>-0.388078020215813</v>
      </c>
      <c r="K430">
        <v>15660.5349502716</v>
      </c>
      <c r="L430">
        <v>15001.0881337302</v>
      </c>
      <c r="M430">
        <v>53.655292275471503</v>
      </c>
      <c r="N430">
        <v>0.25463244048072098</v>
      </c>
      <c r="O430">
        <v>16.665601227385999</v>
      </c>
      <c r="P430">
        <v>23.1732283464566</v>
      </c>
      <c r="Q430">
        <v>8.0554957242012004E-2</v>
      </c>
    </row>
    <row r="431" spans="1:17" hidden="1" x14ac:dyDescent="0.3">
      <c r="A431" t="s">
        <v>978</v>
      </c>
      <c r="B431" t="s">
        <v>979</v>
      </c>
      <c r="C431" t="s">
        <v>10309</v>
      </c>
      <c r="D431" t="s">
        <v>559</v>
      </c>
      <c r="E431">
        <v>14633.01369448</v>
      </c>
      <c r="F431">
        <v>3207.4</v>
      </c>
      <c r="G431">
        <v>-12.9830276399817</v>
      </c>
      <c r="H431">
        <v>11.8379249264681</v>
      </c>
      <c r="I431">
        <v>2.3866822082466501</v>
      </c>
      <c r="J431">
        <v>-3.0001105483269801</v>
      </c>
      <c r="K431">
        <v>2973.8018280999299</v>
      </c>
      <c r="L431">
        <v>2705.82059587309</v>
      </c>
      <c r="M431">
        <v>58.214085902182703</v>
      </c>
      <c r="N431">
        <v>1.13136970490447</v>
      </c>
      <c r="O431">
        <v>5.0352310282471802</v>
      </c>
      <c r="P431">
        <v>41.482134980149901</v>
      </c>
      <c r="Q431">
        <v>1.2368326772159001E-2</v>
      </c>
    </row>
    <row r="432" spans="1:17" x14ac:dyDescent="0.3">
      <c r="A432" t="s">
        <v>93</v>
      </c>
      <c r="B432" t="s">
        <v>94</v>
      </c>
      <c r="C432" t="s">
        <v>10306</v>
      </c>
      <c r="D432" t="s">
        <v>95</v>
      </c>
      <c r="E432">
        <v>308245.02148439997</v>
      </c>
      <c r="F432">
        <v>3560.4</v>
      </c>
      <c r="G432">
        <v>-12.062337318244399</v>
      </c>
      <c r="H432">
        <v>6.1769340024183803</v>
      </c>
      <c r="I432">
        <v>-14.934987696353801</v>
      </c>
      <c r="J432">
        <v>-2.97322920413782E-2</v>
      </c>
      <c r="K432">
        <v>3394.7133041376201</v>
      </c>
      <c r="L432">
        <v>3392.6131058599299</v>
      </c>
      <c r="M432">
        <v>67.916788026022203</v>
      </c>
      <c r="N432">
        <v>0.73811605436695904</v>
      </c>
      <c r="O432">
        <v>9.1717222783956807</v>
      </c>
      <c r="P432">
        <v>17.2128853846027</v>
      </c>
      <c r="Q432">
        <v>8.1302275034125002E-2</v>
      </c>
    </row>
    <row r="433" spans="1:17" x14ac:dyDescent="0.3">
      <c r="A433" t="s">
        <v>1317</v>
      </c>
      <c r="B433" t="s">
        <v>1318</v>
      </c>
      <c r="C433" t="s">
        <v>10294</v>
      </c>
      <c r="D433" t="s">
        <v>288</v>
      </c>
      <c r="E433">
        <v>8493.9736577599997</v>
      </c>
      <c r="F433">
        <v>715.55</v>
      </c>
      <c r="G433">
        <v>1.95202819139221</v>
      </c>
      <c r="H433">
        <v>-11.2679748057009</v>
      </c>
      <c r="I433">
        <v>-22.922903391727399</v>
      </c>
      <c r="J433">
        <v>-5.0772487004114701</v>
      </c>
      <c r="K433">
        <v>764.80139067724303</v>
      </c>
      <c r="L433">
        <v>711.93165928153905</v>
      </c>
      <c r="M433">
        <v>33.508256515290803</v>
      </c>
      <c r="N433">
        <v>0.91713856695186602</v>
      </c>
      <c r="O433">
        <v>28.810006288868699</v>
      </c>
      <c r="P433">
        <v>35.508001136255999</v>
      </c>
      <c r="Q433">
        <v>8.1604403469047002E-2</v>
      </c>
    </row>
    <row r="434" spans="1:17" x14ac:dyDescent="0.3">
      <c r="A434" t="s">
        <v>651</v>
      </c>
      <c r="B434" t="s">
        <v>652</v>
      </c>
      <c r="C434" t="s">
        <v>10296</v>
      </c>
      <c r="D434" t="s">
        <v>653</v>
      </c>
      <c r="E434">
        <v>28038.680850839999</v>
      </c>
      <c r="F434">
        <v>297.60000000000002</v>
      </c>
      <c r="G434">
        <v>135.63925294577601</v>
      </c>
      <c r="H434">
        <v>-0.99263645228549402</v>
      </c>
      <c r="I434">
        <v>-17.7295051769417</v>
      </c>
      <c r="J434">
        <v>-1.16957177129691</v>
      </c>
      <c r="K434">
        <v>297.561881903558</v>
      </c>
      <c r="L434">
        <v>276.30119304905901</v>
      </c>
      <c r="M434">
        <v>51.791863252702797</v>
      </c>
      <c r="N434">
        <v>0.25365208417291901</v>
      </c>
      <c r="O434">
        <v>29.133064516129</v>
      </c>
      <c r="P434">
        <v>164.29840142095901</v>
      </c>
      <c r="Q434">
        <v>8.1766962962257994E-2</v>
      </c>
    </row>
    <row r="435" spans="1:17" x14ac:dyDescent="0.3">
      <c r="A435" t="s">
        <v>1255</v>
      </c>
      <c r="B435" t="s">
        <v>1256</v>
      </c>
      <c r="C435" t="s">
        <v>10308</v>
      </c>
      <c r="D435" t="s">
        <v>394</v>
      </c>
      <c r="E435">
        <v>9065.7622850299995</v>
      </c>
      <c r="F435">
        <v>231.16</v>
      </c>
      <c r="G435">
        <v>20.313564859383099</v>
      </c>
      <c r="H435">
        <v>-6.4946073539171403</v>
      </c>
      <c r="I435">
        <v>-10.545432674342001</v>
      </c>
      <c r="J435">
        <v>-0.89149346336893398</v>
      </c>
      <c r="K435">
        <v>233.93198168445201</v>
      </c>
      <c r="L435">
        <v>224.00825213013499</v>
      </c>
      <c r="M435">
        <v>46.509406654650299</v>
      </c>
      <c r="N435">
        <v>0.28693900413960999</v>
      </c>
      <c r="O435">
        <v>39.405606506315898</v>
      </c>
      <c r="P435">
        <v>52.580858085808501</v>
      </c>
      <c r="Q435">
        <v>8.1920957720041002E-2</v>
      </c>
    </row>
    <row r="436" spans="1:17" x14ac:dyDescent="0.3">
      <c r="A436" t="s">
        <v>613</v>
      </c>
      <c r="B436" t="s">
        <v>614</v>
      </c>
      <c r="C436" t="s">
        <v>10295</v>
      </c>
      <c r="D436" t="s">
        <v>54</v>
      </c>
      <c r="E436">
        <v>30866.094106575001</v>
      </c>
      <c r="F436">
        <v>399.95</v>
      </c>
      <c r="G436">
        <v>-32.587993755637598</v>
      </c>
      <c r="H436">
        <v>-2.8773448546814602</v>
      </c>
      <c r="I436">
        <v>-25.204175924827201</v>
      </c>
      <c r="J436">
        <v>9.2861051031411002</v>
      </c>
      <c r="K436">
        <v>395.81546567488698</v>
      </c>
      <c r="L436">
        <v>419.754007004046</v>
      </c>
      <c r="M436">
        <v>72.828951067047896</v>
      </c>
      <c r="N436">
        <v>1.1679520177156899</v>
      </c>
      <c r="O436">
        <v>29.941242655331902</v>
      </c>
      <c r="P436">
        <v>18.926553672316299</v>
      </c>
      <c r="Q436">
        <v>8.1961031171173995E-2</v>
      </c>
    </row>
    <row r="437" spans="1:17" hidden="1" x14ac:dyDescent="0.3">
      <c r="A437" t="s">
        <v>991</v>
      </c>
      <c r="B437" t="s">
        <v>992</v>
      </c>
      <c r="C437" t="s">
        <v>10309</v>
      </c>
      <c r="D437" t="s">
        <v>163</v>
      </c>
      <c r="E437">
        <v>14277.458286569999</v>
      </c>
      <c r="F437">
        <v>11556.95</v>
      </c>
      <c r="G437">
        <v>317.54515543527799</v>
      </c>
      <c r="H437">
        <v>55.772671354156103</v>
      </c>
      <c r="I437">
        <v>59.312641766210398</v>
      </c>
      <c r="J437">
        <v>8.2549121221720299</v>
      </c>
      <c r="K437">
        <v>8441.9755364798693</v>
      </c>
      <c r="L437">
        <v>6371.1258109344899</v>
      </c>
      <c r="M437">
        <v>91.801668026368503</v>
      </c>
      <c r="N437">
        <v>2.7967170000785502</v>
      </c>
      <c r="O437">
        <v>3.8336239232669298</v>
      </c>
      <c r="P437">
        <v>391.57592513823897</v>
      </c>
      <c r="Q437">
        <v>0.233933794466994</v>
      </c>
    </row>
    <row r="438" spans="1:17" x14ac:dyDescent="0.3">
      <c r="A438" t="s">
        <v>1444</v>
      </c>
      <c r="B438" t="s">
        <v>1445</v>
      </c>
      <c r="C438" t="s">
        <v>10297</v>
      </c>
      <c r="D438" t="s">
        <v>118</v>
      </c>
      <c r="E438">
        <v>7320.7796221500003</v>
      </c>
      <c r="F438">
        <v>1230.05</v>
      </c>
      <c r="G438">
        <v>37.328417061874198</v>
      </c>
      <c r="H438">
        <v>3.1143524482570402</v>
      </c>
      <c r="I438">
        <v>8.4066192068716603</v>
      </c>
      <c r="J438">
        <v>-0.89833227844241403</v>
      </c>
      <c r="K438">
        <v>1133.31163361114</v>
      </c>
      <c r="L438">
        <v>958.77517311273505</v>
      </c>
      <c r="M438">
        <v>55.787961268529799</v>
      </c>
      <c r="N438">
        <v>0.66318569964339003</v>
      </c>
      <c r="O438">
        <v>9.4345758302508003</v>
      </c>
      <c r="P438">
        <v>88.875239923224498</v>
      </c>
      <c r="Q438">
        <v>8.2485002832025006E-2</v>
      </c>
    </row>
    <row r="439" spans="1:17" x14ac:dyDescent="0.3">
      <c r="A439" t="s">
        <v>1117</v>
      </c>
      <c r="B439" t="s">
        <v>1118</v>
      </c>
      <c r="C439" t="s">
        <v>6499</v>
      </c>
      <c r="D439" t="s">
        <v>80</v>
      </c>
      <c r="E439">
        <v>11298.85194846</v>
      </c>
      <c r="F439">
        <v>363.85</v>
      </c>
      <c r="G439">
        <v>20.786625169001599</v>
      </c>
      <c r="H439">
        <v>6.9239039201397503</v>
      </c>
      <c r="I439">
        <v>37.575928761966303</v>
      </c>
      <c r="J439">
        <v>-2.7862382382024902</v>
      </c>
      <c r="K439">
        <v>320.99177859100598</v>
      </c>
      <c r="L439">
        <v>261.19448648454397</v>
      </c>
      <c r="M439">
        <v>57.190399518695003</v>
      </c>
      <c r="N439">
        <v>0.116658327825648</v>
      </c>
      <c r="O439">
        <v>5.8128349594612896</v>
      </c>
      <c r="P439">
        <v>110.866415531729</v>
      </c>
      <c r="Q439">
        <v>8.2585916073252996E-2</v>
      </c>
    </row>
    <row r="440" spans="1:17" x14ac:dyDescent="0.3">
      <c r="A440" t="s">
        <v>306</v>
      </c>
      <c r="B440" t="s">
        <v>307</v>
      </c>
      <c r="C440" t="s">
        <v>10299</v>
      </c>
      <c r="D440" t="s">
        <v>51</v>
      </c>
      <c r="E440">
        <v>90076.342361570001</v>
      </c>
      <c r="F440">
        <v>1511.5</v>
      </c>
      <c r="G440">
        <v>49.3914902225928</v>
      </c>
      <c r="H440">
        <v>14.693582577916599</v>
      </c>
      <c r="I440">
        <v>32.914041090991503</v>
      </c>
      <c r="J440">
        <v>-0.65169653469528099</v>
      </c>
      <c r="K440">
        <v>1366.40384437481</v>
      </c>
      <c r="L440">
        <v>1153.3836692598099</v>
      </c>
      <c r="M440">
        <v>74.344589202677597</v>
      </c>
      <c r="N440">
        <v>1.42643539098261</v>
      </c>
      <c r="O440">
        <v>2.10056235527622</v>
      </c>
      <c r="P440">
        <v>85.278254474135807</v>
      </c>
      <c r="Q440">
        <v>8.2946662295676002E-2</v>
      </c>
    </row>
    <row r="441" spans="1:17" x14ac:dyDescent="0.3">
      <c r="A441" t="s">
        <v>912</v>
      </c>
      <c r="B441" t="s">
        <v>913</v>
      </c>
      <c r="C441" t="s">
        <v>10299</v>
      </c>
      <c r="D441" t="s">
        <v>51</v>
      </c>
      <c r="E441">
        <v>16388.625</v>
      </c>
      <c r="F441">
        <v>6627.75</v>
      </c>
      <c r="G441">
        <v>31.499733720250202</v>
      </c>
      <c r="H441">
        <v>3.6190902307106798</v>
      </c>
      <c r="I441">
        <v>8.2792688009877597</v>
      </c>
      <c r="J441">
        <v>-2.3966777133577999</v>
      </c>
      <c r="K441">
        <v>6569.4961519475901</v>
      </c>
      <c r="L441">
        <v>5749.0205383377397</v>
      </c>
      <c r="M441">
        <v>39.096931210744401</v>
      </c>
      <c r="N441">
        <v>0.58534300684012697</v>
      </c>
      <c r="O441">
        <v>14.2499339896646</v>
      </c>
      <c r="P441">
        <v>64.824301807962996</v>
      </c>
      <c r="Q441">
        <v>8.2961790365738003E-2</v>
      </c>
    </row>
    <row r="442" spans="1:17" x14ac:dyDescent="0.3">
      <c r="A442" t="s">
        <v>1078</v>
      </c>
      <c r="B442" t="s">
        <v>1079</v>
      </c>
      <c r="C442" t="s">
        <v>10308</v>
      </c>
      <c r="D442" t="s">
        <v>394</v>
      </c>
      <c r="E442">
        <v>12115.04406525</v>
      </c>
      <c r="F442">
        <v>1052</v>
      </c>
      <c r="G442">
        <v>62.0995896185851</v>
      </c>
      <c r="H442">
        <v>28.1900407235992</v>
      </c>
      <c r="I442">
        <v>89.202479047810698</v>
      </c>
      <c r="J442">
        <v>-3.329048821602</v>
      </c>
      <c r="K442">
        <v>830.107385109794</v>
      </c>
      <c r="L442">
        <v>675.02024835731595</v>
      </c>
      <c r="M442">
        <v>55.1246526377479</v>
      </c>
      <c r="N442">
        <v>0.78737293164647404</v>
      </c>
      <c r="O442">
        <v>2.7851711026615802</v>
      </c>
      <c r="P442">
        <v>133.777777777777</v>
      </c>
      <c r="Q442">
        <v>8.2967585781732994E-2</v>
      </c>
    </row>
    <row r="443" spans="1:17" x14ac:dyDescent="0.3">
      <c r="A443" t="s">
        <v>850</v>
      </c>
      <c r="B443" t="s">
        <v>851</v>
      </c>
      <c r="C443" t="s">
        <v>10296</v>
      </c>
      <c r="D443" t="s">
        <v>27</v>
      </c>
      <c r="E443">
        <v>18200.37713837</v>
      </c>
      <c r="F443">
        <v>92.39</v>
      </c>
      <c r="G443">
        <v>-5.6760227699625601</v>
      </c>
      <c r="H443">
        <v>-7.1719779155212002</v>
      </c>
      <c r="I443">
        <v>-8.3850266850291195</v>
      </c>
      <c r="J443">
        <v>-6.1627709399356599E-2</v>
      </c>
      <c r="K443">
        <v>88.140091124189695</v>
      </c>
      <c r="L443">
        <v>85.031783384166104</v>
      </c>
      <c r="M443">
        <v>53.1537127693625</v>
      </c>
      <c r="N443">
        <v>0.48546759886485702</v>
      </c>
      <c r="O443">
        <v>20.5758198939279</v>
      </c>
      <c r="P443">
        <v>42.029208301306603</v>
      </c>
      <c r="Q443">
        <v>8.3604936011693998E-2</v>
      </c>
    </row>
    <row r="444" spans="1:17" hidden="1" x14ac:dyDescent="0.3">
      <c r="A444" t="s">
        <v>1006</v>
      </c>
      <c r="B444" t="s">
        <v>1007</v>
      </c>
      <c r="C444" t="s">
        <v>10309</v>
      </c>
      <c r="D444" t="s">
        <v>556</v>
      </c>
      <c r="E444">
        <v>13953.927100409999</v>
      </c>
      <c r="F444">
        <v>590.5</v>
      </c>
      <c r="G444">
        <v>-24.290403225119999</v>
      </c>
      <c r="H444">
        <v>1.1934653754898701</v>
      </c>
      <c r="I444">
        <v>-8.8776102776081505</v>
      </c>
      <c r="J444">
        <v>2.6485758862668001</v>
      </c>
      <c r="K444">
        <v>568.02946623277103</v>
      </c>
      <c r="M444">
        <v>58.939296281570897</v>
      </c>
      <c r="N444">
        <v>0.66114651860049301</v>
      </c>
      <c r="O444">
        <v>11.769686706181099</v>
      </c>
      <c r="P444">
        <v>25.611572005956099</v>
      </c>
    </row>
    <row r="445" spans="1:17" x14ac:dyDescent="0.3">
      <c r="A445" t="s">
        <v>496</v>
      </c>
      <c r="B445" t="s">
        <v>497</v>
      </c>
      <c r="C445" t="s">
        <v>10295</v>
      </c>
      <c r="D445" t="s">
        <v>54</v>
      </c>
      <c r="E445">
        <v>41717.709244671998</v>
      </c>
      <c r="F445">
        <v>168.21</v>
      </c>
      <c r="G445">
        <v>12.3930391631707</v>
      </c>
      <c r="H445">
        <v>-4.32500771338725</v>
      </c>
      <c r="I445">
        <v>-13.6249543429425</v>
      </c>
      <c r="J445">
        <v>0.39610187379279299</v>
      </c>
      <c r="K445">
        <v>172.04073969121001</v>
      </c>
      <c r="L445">
        <v>160.610973760571</v>
      </c>
      <c r="M445">
        <v>47.551513623567097</v>
      </c>
      <c r="N445">
        <v>0.40398199499052001</v>
      </c>
      <c r="O445">
        <v>15.480649188514301</v>
      </c>
      <c r="P445">
        <v>44.386266094420598</v>
      </c>
      <c r="Q445">
        <v>8.4176536559554996E-2</v>
      </c>
    </row>
    <row r="446" spans="1:17" x14ac:dyDescent="0.3">
      <c r="A446" t="s">
        <v>1881</v>
      </c>
      <c r="B446" t="s">
        <v>1882</v>
      </c>
      <c r="C446" t="s">
        <v>10294</v>
      </c>
      <c r="D446" t="s">
        <v>288</v>
      </c>
      <c r="E446">
        <v>3775.17255061999</v>
      </c>
      <c r="F446">
        <v>1524.1</v>
      </c>
      <c r="G446">
        <v>21.719966706822799</v>
      </c>
      <c r="H446">
        <v>-6.5598895123656202</v>
      </c>
      <c r="I446">
        <v>0.79076870817687295</v>
      </c>
      <c r="J446">
        <v>17.103974408728099</v>
      </c>
      <c r="K446">
        <v>1353.4640019801</v>
      </c>
      <c r="L446">
        <v>1310.69164366622</v>
      </c>
      <c r="M446">
        <v>66.657103129288302</v>
      </c>
      <c r="N446">
        <v>2.3243133314713398</v>
      </c>
      <c r="O446">
        <v>19.608293419067</v>
      </c>
      <c r="P446">
        <v>58.430353430353399</v>
      </c>
      <c r="Q446">
        <v>8.4333839736286997E-2</v>
      </c>
    </row>
    <row r="447" spans="1:17" hidden="1" x14ac:dyDescent="0.3">
      <c r="A447" t="s">
        <v>1012</v>
      </c>
      <c r="B447" t="s">
        <v>1013</v>
      </c>
      <c r="C447" t="s">
        <v>10297</v>
      </c>
      <c r="D447" t="s">
        <v>1014</v>
      </c>
      <c r="E447">
        <v>13801.187774939999</v>
      </c>
      <c r="F447">
        <v>2345.25</v>
      </c>
      <c r="G447">
        <v>49.136268001135399</v>
      </c>
      <c r="H447">
        <v>1.85167817131462</v>
      </c>
      <c r="I447">
        <v>40.948485395769602</v>
      </c>
      <c r="J447">
        <v>-4.4687642751760901</v>
      </c>
      <c r="K447">
        <v>2211.9263379731701</v>
      </c>
      <c r="M447">
        <v>41.009546376367098</v>
      </c>
      <c r="N447">
        <v>0.84966657168138604</v>
      </c>
      <c r="O447">
        <v>8.5172156486515291</v>
      </c>
      <c r="P447">
        <v>91.355254569190606</v>
      </c>
    </row>
    <row r="448" spans="1:17" x14ac:dyDescent="0.3">
      <c r="A448" t="s">
        <v>286</v>
      </c>
      <c r="B448" t="s">
        <v>287</v>
      </c>
      <c r="C448" t="s">
        <v>10294</v>
      </c>
      <c r="D448" t="s">
        <v>288</v>
      </c>
      <c r="E448">
        <v>95876.997617119996</v>
      </c>
      <c r="F448">
        <v>11158</v>
      </c>
      <c r="G448">
        <v>151.36596585975499</v>
      </c>
      <c r="H448">
        <v>2.4222398489813801</v>
      </c>
      <c r="I448">
        <v>31.610481697740301</v>
      </c>
      <c r="J448">
        <v>-0.21867697419089799</v>
      </c>
      <c r="K448">
        <v>10166.3895172637</v>
      </c>
      <c r="L448">
        <v>7916.9151149910904</v>
      </c>
      <c r="M448">
        <v>67.113053177785901</v>
      </c>
      <c r="N448">
        <v>0.88807352815239204</v>
      </c>
      <c r="O448">
        <v>2.5595984943538301</v>
      </c>
      <c r="P448">
        <v>188.40984284532601</v>
      </c>
      <c r="Q448">
        <v>8.4502069659923004E-2</v>
      </c>
    </row>
    <row r="449" spans="1:17" x14ac:dyDescent="0.3">
      <c r="A449" t="s">
        <v>773</v>
      </c>
      <c r="B449" t="s">
        <v>774</v>
      </c>
      <c r="C449" t="s">
        <v>10299</v>
      </c>
      <c r="D449" t="s">
        <v>775</v>
      </c>
      <c r="E449">
        <v>21059.967746479899</v>
      </c>
      <c r="F449">
        <v>2183.1</v>
      </c>
      <c r="G449">
        <v>25.058281259529402</v>
      </c>
      <c r="H449">
        <v>6.9546064659885403</v>
      </c>
      <c r="I449">
        <v>22.999738393378401</v>
      </c>
      <c r="J449">
        <v>10.9523853834578</v>
      </c>
      <c r="K449">
        <v>1945.8043964064</v>
      </c>
      <c r="L449">
        <v>1691.43109564777</v>
      </c>
      <c r="M449">
        <v>81.439086954215895</v>
      </c>
      <c r="N449">
        <v>0.74508168749773795</v>
      </c>
      <c r="O449">
        <v>2.45064358022994</v>
      </c>
      <c r="P449">
        <v>74.634029277657703</v>
      </c>
      <c r="Q449">
        <v>8.5336572490910007E-2</v>
      </c>
    </row>
    <row r="450" spans="1:17" x14ac:dyDescent="0.3">
      <c r="A450" t="s">
        <v>1382</v>
      </c>
      <c r="B450" t="s">
        <v>1383</v>
      </c>
      <c r="C450" t="s">
        <v>10305</v>
      </c>
      <c r="D450" t="s">
        <v>153</v>
      </c>
      <c r="E450">
        <v>8014.4052000000001</v>
      </c>
      <c r="F450">
        <v>428.1</v>
      </c>
      <c r="G450">
        <v>-18.5004637193665</v>
      </c>
      <c r="H450">
        <v>-10.531529733862699</v>
      </c>
      <c r="I450">
        <v>-6.3060812480211696</v>
      </c>
      <c r="J450">
        <v>0.35323301602319201</v>
      </c>
      <c r="K450">
        <v>456.77001128694798</v>
      </c>
      <c r="L450">
        <v>425.10175399768298</v>
      </c>
      <c r="M450">
        <v>39.992191147241101</v>
      </c>
      <c r="N450">
        <v>0.37317395005630299</v>
      </c>
      <c r="O450">
        <v>27.890679747722402</v>
      </c>
      <c r="P450">
        <v>24.086956521739101</v>
      </c>
      <c r="Q450">
        <v>8.5755440661839002E-2</v>
      </c>
    </row>
    <row r="451" spans="1:17" x14ac:dyDescent="0.3">
      <c r="A451" t="s">
        <v>1525</v>
      </c>
      <c r="B451" t="s">
        <v>1526</v>
      </c>
      <c r="C451" t="s">
        <v>10308</v>
      </c>
      <c r="D451" t="s">
        <v>394</v>
      </c>
      <c r="E451">
        <v>6541.8629639999999</v>
      </c>
      <c r="F451">
        <v>134.04</v>
      </c>
      <c r="G451">
        <v>75.521303574101296</v>
      </c>
      <c r="H451">
        <v>-8.2231916421756406</v>
      </c>
      <c r="I451">
        <v>16.326450119333799</v>
      </c>
      <c r="J451">
        <v>-3.5380635833915401</v>
      </c>
      <c r="K451">
        <v>133.67573862036099</v>
      </c>
      <c r="L451">
        <v>109.82446712606701</v>
      </c>
      <c r="M451">
        <v>40.007385606470002</v>
      </c>
      <c r="N451">
        <v>0.227799629996213</v>
      </c>
      <c r="O451">
        <v>26.790510295434199</v>
      </c>
      <c r="P451">
        <v>106.056879323597</v>
      </c>
      <c r="Q451">
        <v>8.6131603961176001E-2</v>
      </c>
    </row>
    <row r="452" spans="1:17" x14ac:dyDescent="0.3">
      <c r="A452" t="s">
        <v>705</v>
      </c>
      <c r="B452" t="s">
        <v>706</v>
      </c>
      <c r="C452" t="s">
        <v>10295</v>
      </c>
      <c r="D452" t="s">
        <v>521</v>
      </c>
      <c r="E452">
        <v>24302.256735800001</v>
      </c>
      <c r="F452">
        <v>2699.9</v>
      </c>
      <c r="G452">
        <v>25.523100619665499</v>
      </c>
      <c r="H452">
        <v>27.782462741222101</v>
      </c>
      <c r="I452">
        <v>-24.916997627766499</v>
      </c>
      <c r="J452">
        <v>24.7377216892936</v>
      </c>
      <c r="K452">
        <v>2334.9090139957402</v>
      </c>
      <c r="L452">
        <v>2494.0519605508598</v>
      </c>
      <c r="M452">
        <v>84.995446639210599</v>
      </c>
      <c r="N452">
        <v>2.62445202733895</v>
      </c>
      <c r="O452">
        <v>44.301640801511098</v>
      </c>
      <c r="P452">
        <v>61.569073337123299</v>
      </c>
      <c r="Q452">
        <v>8.6911488306402995E-2</v>
      </c>
    </row>
    <row r="453" spans="1:17" x14ac:dyDescent="0.3">
      <c r="A453" t="s">
        <v>1764</v>
      </c>
      <c r="B453" t="s">
        <v>1765</v>
      </c>
      <c r="C453" t="s">
        <v>630</v>
      </c>
      <c r="D453" t="s">
        <v>630</v>
      </c>
      <c r="E453">
        <v>4453.0989788999996</v>
      </c>
      <c r="F453">
        <v>219.06</v>
      </c>
      <c r="G453">
        <v>31.1882818055409</v>
      </c>
      <c r="H453">
        <v>5.5196057813299504</v>
      </c>
      <c r="I453">
        <v>10.8950633037222</v>
      </c>
      <c r="J453">
        <v>-2.3062818506738201</v>
      </c>
      <c r="K453">
        <v>208.781364055117</v>
      </c>
      <c r="L453">
        <v>177.314049304039</v>
      </c>
      <c r="M453">
        <v>47.3082001447899</v>
      </c>
      <c r="N453">
        <v>0.45753780934980098</v>
      </c>
      <c r="O453">
        <v>11.019811923673799</v>
      </c>
      <c r="P453">
        <v>73.238434163701001</v>
      </c>
      <c r="Q453">
        <v>8.7699949875734998E-2</v>
      </c>
    </row>
    <row r="454" spans="1:17" x14ac:dyDescent="0.3">
      <c r="A454" t="s">
        <v>215</v>
      </c>
      <c r="B454" t="s">
        <v>216</v>
      </c>
      <c r="C454" t="s">
        <v>10299</v>
      </c>
      <c r="D454" t="s">
        <v>51</v>
      </c>
      <c r="E454">
        <v>120008.49681734999</v>
      </c>
      <c r="F454">
        <v>1205.6500000000001</v>
      </c>
      <c r="G454">
        <v>56.880616463268503</v>
      </c>
      <c r="H454">
        <v>4.1037907903011099</v>
      </c>
      <c r="I454">
        <v>22.579569819172701</v>
      </c>
      <c r="J454">
        <v>-1.9533442060545301</v>
      </c>
      <c r="K454">
        <v>1161.2430941641801</v>
      </c>
      <c r="L454">
        <v>954.99518486100806</v>
      </c>
      <c r="M454">
        <v>43.088196730625398</v>
      </c>
      <c r="N454">
        <v>1.55634851198194</v>
      </c>
      <c r="O454">
        <v>9.8411645170654705</v>
      </c>
      <c r="P454">
        <v>112.355790400704</v>
      </c>
      <c r="Q454">
        <v>8.7780208847277996E-2</v>
      </c>
    </row>
    <row r="455" spans="1:17" x14ac:dyDescent="0.3">
      <c r="A455" t="s">
        <v>322</v>
      </c>
      <c r="B455" t="s">
        <v>323</v>
      </c>
      <c r="C455" t="s">
        <v>10293</v>
      </c>
      <c r="D455" t="s">
        <v>18</v>
      </c>
      <c r="E455">
        <v>84368.162799049998</v>
      </c>
      <c r="F455">
        <v>407.5</v>
      </c>
      <c r="G455">
        <v>106.921334715008</v>
      </c>
      <c r="H455">
        <v>15.044978445187001</v>
      </c>
      <c r="I455">
        <v>0.20647128292508601</v>
      </c>
      <c r="J455">
        <v>4.0486892863801902</v>
      </c>
      <c r="K455">
        <v>365.42958100950898</v>
      </c>
      <c r="L455">
        <v>315.14790825171798</v>
      </c>
      <c r="M455">
        <v>67.441528822761995</v>
      </c>
      <c r="N455">
        <v>1.10067992999899</v>
      </c>
      <c r="O455">
        <v>1.0552147239263701</v>
      </c>
      <c r="P455">
        <v>155.53929765886201</v>
      </c>
      <c r="Q455">
        <v>8.8122608801574007E-2</v>
      </c>
    </row>
    <row r="456" spans="1:17" x14ac:dyDescent="0.3">
      <c r="A456" t="s">
        <v>1844</v>
      </c>
      <c r="B456" t="s">
        <v>1845</v>
      </c>
      <c r="C456" t="s">
        <v>10302</v>
      </c>
      <c r="D456" t="s">
        <v>130</v>
      </c>
      <c r="E456">
        <v>3959.42127256</v>
      </c>
      <c r="F456">
        <v>221.25</v>
      </c>
      <c r="G456">
        <v>-16.904645779648199</v>
      </c>
      <c r="H456">
        <v>-11.382836339443999</v>
      </c>
      <c r="I456">
        <v>-6.5760189400294999</v>
      </c>
      <c r="J456">
        <v>-3.2944416233421299</v>
      </c>
      <c r="K456">
        <v>232.09643553273699</v>
      </c>
      <c r="L456">
        <v>213.61458977329301</v>
      </c>
      <c r="M456">
        <v>33.017633809978797</v>
      </c>
      <c r="N456">
        <v>0.34544750418377701</v>
      </c>
      <c r="O456">
        <v>24.271186440677901</v>
      </c>
      <c r="P456">
        <v>39.107198994027002</v>
      </c>
      <c r="Q456">
        <v>8.8248191605198006E-2</v>
      </c>
    </row>
    <row r="457" spans="1:17" x14ac:dyDescent="0.3">
      <c r="A457" t="s">
        <v>261</v>
      </c>
      <c r="B457" t="s">
        <v>262</v>
      </c>
      <c r="C457" t="s">
        <v>10295</v>
      </c>
      <c r="D457" t="s">
        <v>263</v>
      </c>
      <c r="E457">
        <v>104050.995847475</v>
      </c>
      <c r="F457">
        <v>96.79</v>
      </c>
      <c r="G457">
        <v>31.9958930345637</v>
      </c>
      <c r="H457">
        <v>8.1348801214019097</v>
      </c>
      <c r="I457">
        <v>-4.6467147749077604</v>
      </c>
      <c r="J457">
        <v>0.33024223672702102</v>
      </c>
      <c r="K457">
        <v>92.2816788905712</v>
      </c>
      <c r="L457">
        <v>82.364631281111599</v>
      </c>
      <c r="M457">
        <v>54.190505351430097</v>
      </c>
      <c r="N457">
        <v>0.66871854981394596</v>
      </c>
      <c r="O457">
        <v>11.478458518441901</v>
      </c>
      <c r="P457">
        <v>63.358649789029499</v>
      </c>
      <c r="Q457">
        <v>8.8439012666055999E-2</v>
      </c>
    </row>
    <row r="458" spans="1:17" x14ac:dyDescent="0.3">
      <c r="A458" t="s">
        <v>1431</v>
      </c>
      <c r="B458" t="s">
        <v>1432</v>
      </c>
      <c r="C458" t="s">
        <v>10305</v>
      </c>
      <c r="D458" t="s">
        <v>130</v>
      </c>
      <c r="E458">
        <v>7502.1202085199902</v>
      </c>
      <c r="F458">
        <v>713.05</v>
      </c>
      <c r="G458">
        <v>46.286548596367801</v>
      </c>
      <c r="H458">
        <v>16.219410890353299</v>
      </c>
      <c r="I458">
        <v>2.1434676464378701</v>
      </c>
      <c r="J458">
        <v>5.5711519625386101</v>
      </c>
      <c r="K458">
        <v>619.76561042699802</v>
      </c>
      <c r="L458">
        <v>583.87875204514899</v>
      </c>
      <c r="M458">
        <v>80.556277420395105</v>
      </c>
      <c r="N458">
        <v>2.0847827743119001</v>
      </c>
      <c r="O458">
        <v>18.035200897552699</v>
      </c>
      <c r="P458">
        <v>89.893475366178393</v>
      </c>
      <c r="Q458">
        <v>8.8864584616341002E-2</v>
      </c>
    </row>
    <row r="459" spans="1:17" hidden="1" x14ac:dyDescent="0.3">
      <c r="A459" t="s">
        <v>1037</v>
      </c>
      <c r="B459" t="s">
        <v>1038</v>
      </c>
      <c r="C459" t="s">
        <v>10309</v>
      </c>
      <c r="D459" t="s">
        <v>1039</v>
      </c>
      <c r="E459">
        <v>12906.893384999599</v>
      </c>
      <c r="F459">
        <v>100</v>
      </c>
      <c r="G459">
        <v>-27.723578912630899</v>
      </c>
      <c r="I459">
        <v>-12.3107859651191</v>
      </c>
      <c r="M459">
        <v>50</v>
      </c>
      <c r="N459">
        <v>1</v>
      </c>
      <c r="O459">
        <v>0</v>
      </c>
      <c r="P459">
        <v>0</v>
      </c>
    </row>
    <row r="460" spans="1:17" x14ac:dyDescent="0.3">
      <c r="A460" t="s">
        <v>1353</v>
      </c>
      <c r="B460" t="s">
        <v>1354</v>
      </c>
      <c r="C460" t="s">
        <v>10302</v>
      </c>
      <c r="D460" t="s">
        <v>1355</v>
      </c>
      <c r="E460">
        <v>8258.4472884349998</v>
      </c>
      <c r="F460">
        <v>397.95</v>
      </c>
      <c r="G460">
        <v>62.501086479338397</v>
      </c>
      <c r="H460">
        <v>-17.286464256656298</v>
      </c>
      <c r="I460">
        <v>30.810954729000599</v>
      </c>
      <c r="J460">
        <v>-7.10054970991761</v>
      </c>
      <c r="K460">
        <v>464.09830970192598</v>
      </c>
      <c r="L460">
        <v>387.52225206301199</v>
      </c>
      <c r="M460">
        <v>16.3589697903558</v>
      </c>
      <c r="N460">
        <v>0.39661660153047701</v>
      </c>
      <c r="O460">
        <v>47.757255936675399</v>
      </c>
      <c r="P460">
        <v>97.690014903129594</v>
      </c>
      <c r="Q460">
        <v>8.9184459723378004E-2</v>
      </c>
    </row>
    <row r="461" spans="1:17" x14ac:dyDescent="0.3">
      <c r="A461" t="s">
        <v>1123</v>
      </c>
      <c r="B461" t="s">
        <v>1124</v>
      </c>
      <c r="C461" t="s">
        <v>10304</v>
      </c>
      <c r="D461" t="s">
        <v>86</v>
      </c>
      <c r="E461">
        <v>11144.256805319999</v>
      </c>
      <c r="F461">
        <v>232.87</v>
      </c>
      <c r="G461">
        <v>67.146713974398295</v>
      </c>
      <c r="H461">
        <v>9.7290050727966797</v>
      </c>
      <c r="I461">
        <v>5.0632059703647601</v>
      </c>
      <c r="J461">
        <v>-5.8959803315139503</v>
      </c>
      <c r="K461">
        <v>220.34610587478301</v>
      </c>
      <c r="L461">
        <v>191.593914436549</v>
      </c>
      <c r="M461">
        <v>53.802343188641899</v>
      </c>
      <c r="N461">
        <v>1.26478438559401</v>
      </c>
      <c r="O461">
        <v>7.6523382144544101</v>
      </c>
      <c r="P461">
        <v>100.663507109004</v>
      </c>
      <c r="Q461">
        <v>8.9341610126294005E-2</v>
      </c>
    </row>
    <row r="462" spans="1:17" x14ac:dyDescent="0.3">
      <c r="A462" t="s">
        <v>1513</v>
      </c>
      <c r="B462" t="s">
        <v>1514</v>
      </c>
      <c r="C462" t="s">
        <v>10298</v>
      </c>
      <c r="D462" t="s">
        <v>46</v>
      </c>
      <c r="E462">
        <v>6605.4172960099904</v>
      </c>
      <c r="F462">
        <v>233</v>
      </c>
      <c r="G462">
        <v>103.771701762977</v>
      </c>
      <c r="H462">
        <v>6.2275572790155298</v>
      </c>
      <c r="I462">
        <v>22.4102316700355</v>
      </c>
      <c r="J462">
        <v>-5.0609886004997504</v>
      </c>
      <c r="K462">
        <v>230.33120158759399</v>
      </c>
      <c r="L462">
        <v>185.77725026526099</v>
      </c>
      <c r="M462">
        <v>43.039553538349402</v>
      </c>
      <c r="N462">
        <v>0.39281444683392502</v>
      </c>
      <c r="O462">
        <v>16.695278969956998</v>
      </c>
      <c r="P462">
        <v>136.54822335025301</v>
      </c>
      <c r="Q462">
        <v>8.9721103332975005E-2</v>
      </c>
    </row>
    <row r="463" spans="1:17" x14ac:dyDescent="0.3">
      <c r="A463" t="s">
        <v>993</v>
      </c>
      <c r="B463" t="s">
        <v>994</v>
      </c>
      <c r="C463" t="s">
        <v>10305</v>
      </c>
      <c r="D463" t="s">
        <v>46</v>
      </c>
      <c r="E463">
        <v>14272.167217759999</v>
      </c>
      <c r="F463">
        <v>786.45</v>
      </c>
      <c r="G463">
        <v>29.913222049485601</v>
      </c>
      <c r="H463">
        <v>12.135428697518901</v>
      </c>
      <c r="I463">
        <v>44.586969645853401</v>
      </c>
      <c r="J463">
        <v>3.0088688551962899</v>
      </c>
      <c r="K463">
        <v>684.21166372735195</v>
      </c>
      <c r="L463">
        <v>586.60720452536304</v>
      </c>
      <c r="M463">
        <v>73.027934378933196</v>
      </c>
      <c r="N463">
        <v>1.41762636989887</v>
      </c>
      <c r="O463">
        <v>3.36957212791659</v>
      </c>
      <c r="P463">
        <v>75.546875</v>
      </c>
      <c r="Q463">
        <v>9.0606319410696995E-2</v>
      </c>
    </row>
    <row r="464" spans="1:17" hidden="1" x14ac:dyDescent="0.3">
      <c r="A464" t="s">
        <v>1048</v>
      </c>
      <c r="B464" t="s">
        <v>1049</v>
      </c>
      <c r="C464" t="s">
        <v>10309</v>
      </c>
      <c r="D464" t="s">
        <v>133</v>
      </c>
      <c r="E464">
        <v>12665.044586315</v>
      </c>
      <c r="F464">
        <v>437.75</v>
      </c>
      <c r="G464">
        <v>77.023848589707598</v>
      </c>
      <c r="H464">
        <v>20.993195358216401</v>
      </c>
      <c r="I464">
        <v>60.031733719920197</v>
      </c>
      <c r="J464">
        <v>2.1534798607097598</v>
      </c>
      <c r="K464">
        <v>358.53217338548097</v>
      </c>
      <c r="L464">
        <v>291.87806416138602</v>
      </c>
      <c r="M464">
        <v>76.382696052006295</v>
      </c>
      <c r="N464">
        <v>1.1870070420354599</v>
      </c>
      <c r="O464">
        <v>0</v>
      </c>
      <c r="P464">
        <v>114.058679706601</v>
      </c>
      <c r="Q464">
        <v>0.18901861404942499</v>
      </c>
    </row>
    <row r="465" spans="1:17" x14ac:dyDescent="0.3">
      <c r="A465" t="s">
        <v>240</v>
      </c>
      <c r="B465" t="s">
        <v>241</v>
      </c>
      <c r="C465" t="s">
        <v>10296</v>
      </c>
      <c r="D465" t="s">
        <v>27</v>
      </c>
      <c r="E465">
        <v>111101.50772415999</v>
      </c>
      <c r="F465">
        <v>15.94</v>
      </c>
      <c r="G465">
        <v>83.402248901938506</v>
      </c>
      <c r="H465">
        <v>3.8437334468430798E-2</v>
      </c>
      <c r="I465">
        <v>-8.4671377566500503</v>
      </c>
      <c r="J465">
        <v>-0.80667246553328198</v>
      </c>
      <c r="K465">
        <v>15.8581343750502</v>
      </c>
      <c r="L465">
        <v>14.259734486542399</v>
      </c>
      <c r="M465">
        <v>52.2055409629954</v>
      </c>
      <c r="N465">
        <v>0.38690759576096001</v>
      </c>
      <c r="O465">
        <v>20.3262233375156</v>
      </c>
      <c r="P465">
        <v>112.533333333333</v>
      </c>
      <c r="Q465">
        <v>9.0985578101690001E-2</v>
      </c>
    </row>
    <row r="466" spans="1:17" x14ac:dyDescent="0.3">
      <c r="A466" t="s">
        <v>2037</v>
      </c>
      <c r="B466" t="s">
        <v>2038</v>
      </c>
      <c r="C466" t="s">
        <v>10300</v>
      </c>
      <c r="D466" t="s">
        <v>258</v>
      </c>
      <c r="E466">
        <v>3079.231002</v>
      </c>
      <c r="F466">
        <v>318.39999999999998</v>
      </c>
      <c r="G466">
        <v>13.5991019573201</v>
      </c>
      <c r="H466">
        <v>1.2064304989429699</v>
      </c>
      <c r="I466">
        <v>-13.750191629876801</v>
      </c>
      <c r="J466">
        <v>1.74674810829223</v>
      </c>
      <c r="K466">
        <v>322.15618325485599</v>
      </c>
      <c r="L466">
        <v>305.027788247346</v>
      </c>
      <c r="M466">
        <v>54.4919816499402</v>
      </c>
      <c r="N466">
        <v>0.28931774640657099</v>
      </c>
      <c r="O466">
        <v>26.114949748743701</v>
      </c>
      <c r="P466">
        <v>43.455733273259703</v>
      </c>
      <c r="Q466">
        <v>9.1102697028271007E-2</v>
      </c>
    </row>
    <row r="467" spans="1:17" x14ac:dyDescent="0.3">
      <c r="A467" t="s">
        <v>624</v>
      </c>
      <c r="B467" t="s">
        <v>625</v>
      </c>
      <c r="C467" t="s">
        <v>10299</v>
      </c>
      <c r="D467" t="s">
        <v>51</v>
      </c>
      <c r="E467">
        <v>30154.69875987</v>
      </c>
      <c r="F467">
        <v>1925.2</v>
      </c>
      <c r="G467">
        <v>16.7214907701855</v>
      </c>
      <c r="H467">
        <v>7.6837135132110497</v>
      </c>
      <c r="I467">
        <v>2.7467368198801498</v>
      </c>
      <c r="J467">
        <v>-3.3093176887783802</v>
      </c>
      <c r="K467">
        <v>1858.5719712953801</v>
      </c>
      <c r="L467">
        <v>1685.69394854349</v>
      </c>
      <c r="M467">
        <v>57.484832420218297</v>
      </c>
      <c r="N467">
        <v>0.74274855329664002</v>
      </c>
      <c r="O467">
        <v>5.4435902763349198</v>
      </c>
      <c r="P467">
        <v>54.702880790710701</v>
      </c>
      <c r="Q467">
        <v>9.2335814474761996E-2</v>
      </c>
    </row>
    <row r="468" spans="1:17" x14ac:dyDescent="0.3">
      <c r="A468" t="s">
        <v>1257</v>
      </c>
      <c r="B468" t="s">
        <v>1258</v>
      </c>
      <c r="C468" t="s">
        <v>10307</v>
      </c>
      <c r="D468" t="s">
        <v>139</v>
      </c>
      <c r="E468">
        <v>9024.72903314</v>
      </c>
      <c r="F468">
        <v>577.79999999999995</v>
      </c>
      <c r="G468">
        <v>-14.5071588087807</v>
      </c>
      <c r="H468">
        <v>-3.6592751462284299</v>
      </c>
      <c r="I468">
        <v>-16.1310106842202</v>
      </c>
      <c r="J468">
        <v>-0.33322712994558401</v>
      </c>
      <c r="K468">
        <v>594.92546665247903</v>
      </c>
      <c r="L468">
        <v>574.65695755746106</v>
      </c>
      <c r="M468">
        <v>48.392820805460403</v>
      </c>
      <c r="N468">
        <v>0.71302907024619899</v>
      </c>
      <c r="O468">
        <v>17.480096919349201</v>
      </c>
      <c r="P468">
        <v>21.642105263157799</v>
      </c>
      <c r="Q468">
        <v>9.3010921380868999E-2</v>
      </c>
    </row>
    <row r="469" spans="1:17" x14ac:dyDescent="0.3">
      <c r="A469" t="s">
        <v>647</v>
      </c>
      <c r="B469" t="s">
        <v>648</v>
      </c>
      <c r="C469" t="s">
        <v>10300</v>
      </c>
      <c r="D469" t="s">
        <v>495</v>
      </c>
      <c r="E469">
        <v>28224.341382440001</v>
      </c>
      <c r="F469">
        <v>1554</v>
      </c>
      <c r="G469">
        <v>119.807481934772</v>
      </c>
      <c r="H469">
        <v>-2.1229402613198101</v>
      </c>
      <c r="I469">
        <v>72.129306610989104</v>
      </c>
      <c r="J469">
        <v>-4.2495890750339003</v>
      </c>
      <c r="K469">
        <v>1502.2703507362</v>
      </c>
      <c r="L469">
        <v>1140.5730436538299</v>
      </c>
      <c r="M469">
        <v>46.002679361044002</v>
      </c>
      <c r="N469">
        <v>0.30148511030341002</v>
      </c>
      <c r="O469">
        <v>14.2824967824967</v>
      </c>
      <c r="P469">
        <v>159.43238731218599</v>
      </c>
      <c r="Q469">
        <v>9.307906060743E-2</v>
      </c>
    </row>
    <row r="470" spans="1:17" x14ac:dyDescent="0.3">
      <c r="A470" t="s">
        <v>964</v>
      </c>
      <c r="B470" t="s">
        <v>965</v>
      </c>
      <c r="C470" t="s">
        <v>10299</v>
      </c>
      <c r="D470" t="s">
        <v>51</v>
      </c>
      <c r="E470">
        <v>15086.21505092</v>
      </c>
      <c r="F470">
        <v>982.35</v>
      </c>
      <c r="G470">
        <v>297.35214588182998</v>
      </c>
      <c r="H470">
        <v>25.9212698296644</v>
      </c>
      <c r="I470">
        <v>62.205113839464303</v>
      </c>
      <c r="J470">
        <v>5.4708235501165801</v>
      </c>
      <c r="K470">
        <v>822.77160134578901</v>
      </c>
      <c r="L470">
        <v>592.04630541192898</v>
      </c>
      <c r="M470">
        <v>66.272158570371303</v>
      </c>
      <c r="N470">
        <v>0.44567113087222798</v>
      </c>
      <c r="O470">
        <v>2.71288237389932</v>
      </c>
      <c r="P470">
        <v>360.65650644783102</v>
      </c>
      <c r="Q470">
        <v>9.3353043246695994E-2</v>
      </c>
    </row>
    <row r="471" spans="1:17" x14ac:dyDescent="0.3">
      <c r="A471" t="s">
        <v>776</v>
      </c>
      <c r="B471" t="s">
        <v>777</v>
      </c>
      <c r="C471" t="s">
        <v>10300</v>
      </c>
      <c r="D471" t="s">
        <v>203</v>
      </c>
      <c r="E471">
        <v>21003.398002604899</v>
      </c>
      <c r="F471">
        <v>558.04999999999995</v>
      </c>
      <c r="G471">
        <v>-16.225077414129402</v>
      </c>
      <c r="H471">
        <v>-5.8139368148979997</v>
      </c>
      <c r="I471">
        <v>8.3878189878385907</v>
      </c>
      <c r="J471">
        <v>1.1822773478033</v>
      </c>
      <c r="K471">
        <v>560.42855404185002</v>
      </c>
      <c r="L471">
        <v>515.15033804778398</v>
      </c>
      <c r="M471">
        <v>52.393917922298698</v>
      </c>
      <c r="N471">
        <v>0.52280271106109499</v>
      </c>
      <c r="O471">
        <v>11.5312248006451</v>
      </c>
      <c r="P471">
        <v>37.180432645034301</v>
      </c>
      <c r="Q471">
        <v>9.3859613060592997E-2</v>
      </c>
    </row>
    <row r="472" spans="1:17" x14ac:dyDescent="0.3">
      <c r="A472" t="s">
        <v>934</v>
      </c>
      <c r="B472" t="s">
        <v>935</v>
      </c>
      <c r="C472" t="s">
        <v>10298</v>
      </c>
      <c r="D472" t="s">
        <v>556</v>
      </c>
      <c r="E472">
        <v>15904.380391094999</v>
      </c>
      <c r="F472">
        <v>660.15</v>
      </c>
      <c r="G472">
        <v>11.7398202634543</v>
      </c>
      <c r="H472">
        <v>-9.1921178710257792</v>
      </c>
      <c r="I472">
        <v>-22.120199176404</v>
      </c>
      <c r="J472">
        <v>-3.6560321824491999</v>
      </c>
      <c r="K472">
        <v>696.03045698338804</v>
      </c>
      <c r="L472">
        <v>640.14068627638505</v>
      </c>
      <c r="M472">
        <v>36.446663672222201</v>
      </c>
      <c r="N472">
        <v>0.271259536088298</v>
      </c>
      <c r="O472">
        <v>25.115504052109301</v>
      </c>
      <c r="P472">
        <v>52.706453851492</v>
      </c>
      <c r="Q472">
        <v>9.3992156230443005E-2</v>
      </c>
    </row>
    <row r="473" spans="1:17" x14ac:dyDescent="0.3">
      <c r="A473" t="s">
        <v>346</v>
      </c>
      <c r="B473" t="s">
        <v>347</v>
      </c>
      <c r="C473" t="s">
        <v>10300</v>
      </c>
      <c r="D473" t="s">
        <v>130</v>
      </c>
      <c r="E473">
        <v>73441.950811679999</v>
      </c>
      <c r="F473">
        <v>1600</v>
      </c>
      <c r="G473">
        <v>35.533397772232</v>
      </c>
      <c r="H473">
        <v>-0.43692760872919001</v>
      </c>
      <c r="I473">
        <v>30.126675087137599</v>
      </c>
      <c r="J473">
        <v>-2.5978370295492601</v>
      </c>
      <c r="K473">
        <v>1596.05081072608</v>
      </c>
      <c r="L473">
        <v>1368.29466369272</v>
      </c>
      <c r="M473">
        <v>42.953773144134097</v>
      </c>
      <c r="N473">
        <v>0.93629504226257998</v>
      </c>
      <c r="O473">
        <v>12.78125</v>
      </c>
      <c r="P473">
        <v>65.408870050656404</v>
      </c>
      <c r="Q473">
        <v>9.4157537240921005E-2</v>
      </c>
    </row>
    <row r="474" spans="1:17" x14ac:dyDescent="0.3">
      <c r="A474" t="s">
        <v>32</v>
      </c>
      <c r="B474" t="s">
        <v>33</v>
      </c>
      <c r="C474" t="s">
        <v>10295</v>
      </c>
      <c r="D474" t="s">
        <v>34</v>
      </c>
      <c r="E474">
        <v>732085.95796101994</v>
      </c>
      <c r="F474">
        <v>815.55</v>
      </c>
      <c r="G474">
        <v>14.929910679812499</v>
      </c>
      <c r="H474">
        <v>-7.9076577562142996</v>
      </c>
      <c r="I474">
        <v>-6.6011294518332999</v>
      </c>
      <c r="J474">
        <v>-0.40843253916268601</v>
      </c>
      <c r="K474">
        <v>832.12211380129702</v>
      </c>
      <c r="L474">
        <v>757.02117327415999</v>
      </c>
      <c r="M474">
        <v>48.658875819636002</v>
      </c>
      <c r="N474">
        <v>0.69969157442464103</v>
      </c>
      <c r="O474">
        <v>11.8263748390656</v>
      </c>
      <c r="P474">
        <v>50.138070692194297</v>
      </c>
      <c r="Q474">
        <v>9.4254710354788995E-2</v>
      </c>
    </row>
    <row r="475" spans="1:17" x14ac:dyDescent="0.3">
      <c r="A475" t="s">
        <v>293</v>
      </c>
      <c r="B475" t="s">
        <v>294</v>
      </c>
      <c r="C475" t="s">
        <v>10299</v>
      </c>
      <c r="D475" t="s">
        <v>51</v>
      </c>
      <c r="E475">
        <v>95546.808762225002</v>
      </c>
      <c r="F475">
        <v>2117.5</v>
      </c>
      <c r="G475">
        <v>67.195185758055203</v>
      </c>
      <c r="H475">
        <v>17.169075991493301</v>
      </c>
      <c r="I475">
        <v>20.086750534083698</v>
      </c>
      <c r="J475">
        <v>-2.6137923868592998</v>
      </c>
      <c r="K475">
        <v>1861.84196140925</v>
      </c>
      <c r="L475">
        <v>1573.06949054809</v>
      </c>
      <c r="M475">
        <v>71.023720304474097</v>
      </c>
      <c r="N475">
        <v>1.4354684300825999</v>
      </c>
      <c r="O475">
        <v>0.663518299881937</v>
      </c>
      <c r="P475">
        <v>98.966408268733801</v>
      </c>
      <c r="Q475">
        <v>9.4280519110700997E-2</v>
      </c>
    </row>
    <row r="476" spans="1:17" x14ac:dyDescent="0.3">
      <c r="A476" t="s">
        <v>1633</v>
      </c>
      <c r="B476" t="s">
        <v>1634</v>
      </c>
      <c r="C476" t="s">
        <v>10297</v>
      </c>
      <c r="D476" t="s">
        <v>997</v>
      </c>
      <c r="E476">
        <v>5362.5380761679999</v>
      </c>
      <c r="F476">
        <v>41.84</v>
      </c>
      <c r="G476">
        <v>71.5145163254642</v>
      </c>
      <c r="H476">
        <v>6.68134582817755</v>
      </c>
      <c r="I476">
        <v>-3.3524526317857499</v>
      </c>
      <c r="J476">
        <v>0.92663281539488995</v>
      </c>
      <c r="K476">
        <v>39.882745393979903</v>
      </c>
      <c r="L476">
        <v>33.836159428328202</v>
      </c>
      <c r="M476">
        <v>60.4605031896131</v>
      </c>
      <c r="N476">
        <v>0.71747148760802704</v>
      </c>
      <c r="O476">
        <v>10.181644359464601</v>
      </c>
      <c r="P476">
        <v>109.724310776942</v>
      </c>
      <c r="Q476">
        <v>9.4923253740981997E-2</v>
      </c>
    </row>
    <row r="477" spans="1:17" x14ac:dyDescent="0.3">
      <c r="A477" t="s">
        <v>707</v>
      </c>
      <c r="B477" t="s">
        <v>708</v>
      </c>
      <c r="C477" t="s">
        <v>10299</v>
      </c>
      <c r="D477" t="s">
        <v>285</v>
      </c>
      <c r="E477">
        <v>23973.9045234</v>
      </c>
      <c r="F477">
        <v>1256.5999999999999</v>
      </c>
      <c r="G477">
        <v>-1.3432108144714701</v>
      </c>
      <c r="H477">
        <v>-5.0041234134387702</v>
      </c>
      <c r="I477">
        <v>-19.391053647301899</v>
      </c>
      <c r="J477">
        <v>-4.1746898691705301</v>
      </c>
      <c r="K477">
        <v>1229.14839535325</v>
      </c>
      <c r="L477">
        <v>1199.7986558719499</v>
      </c>
      <c r="M477">
        <v>27.008053635559399</v>
      </c>
      <c r="N477">
        <v>0.66057166205262197</v>
      </c>
      <c r="O477">
        <v>14.984879834473899</v>
      </c>
      <c r="P477">
        <v>28.2310321955201</v>
      </c>
      <c r="Q477">
        <v>9.5671734052770005E-2</v>
      </c>
    </row>
    <row r="478" spans="1:17" x14ac:dyDescent="0.3">
      <c r="A478" t="s">
        <v>331</v>
      </c>
      <c r="B478" t="s">
        <v>332</v>
      </c>
      <c r="C478" t="s">
        <v>10305</v>
      </c>
      <c r="D478" t="s">
        <v>193</v>
      </c>
      <c r="E478">
        <v>76347.109175999998</v>
      </c>
      <c r="F478">
        <v>260.25</v>
      </c>
      <c r="G478">
        <v>11.5592682910083</v>
      </c>
      <c r="H478">
        <v>14.8786975789019</v>
      </c>
      <c r="I478">
        <v>39.615658868506102</v>
      </c>
      <c r="J478">
        <v>0.60041103159271902</v>
      </c>
      <c r="K478">
        <v>238.12194839742</v>
      </c>
      <c r="L478">
        <v>204.39769455815599</v>
      </c>
      <c r="M478">
        <v>69.376727444736503</v>
      </c>
      <c r="N478">
        <v>0.56076882299577002</v>
      </c>
      <c r="O478">
        <v>0.57636887608070098</v>
      </c>
      <c r="P478">
        <v>65.1856553475087</v>
      </c>
      <c r="Q478">
        <v>9.5696333315801005E-2</v>
      </c>
    </row>
    <row r="479" spans="1:17" x14ac:dyDescent="0.3">
      <c r="A479" t="s">
        <v>1157</v>
      </c>
      <c r="B479" t="s">
        <v>1158</v>
      </c>
      <c r="C479" t="s">
        <v>10308</v>
      </c>
      <c r="D479" t="s">
        <v>394</v>
      </c>
      <c r="E479">
        <v>10496.969478700001</v>
      </c>
      <c r="F479">
        <v>192.37</v>
      </c>
      <c r="G479">
        <v>49.412701013704201</v>
      </c>
      <c r="H479">
        <v>-11.562910378921501</v>
      </c>
      <c r="I479">
        <v>15.340176211390499</v>
      </c>
      <c r="J479">
        <v>-3.3820278742358001</v>
      </c>
      <c r="K479">
        <v>196.14370764418399</v>
      </c>
      <c r="L479">
        <v>165.277153874937</v>
      </c>
      <c r="M479">
        <v>35.987331408032603</v>
      </c>
      <c r="N479">
        <v>0.24824731818660101</v>
      </c>
      <c r="O479">
        <v>27.3587357696106</v>
      </c>
      <c r="P479">
        <v>77.626962142197598</v>
      </c>
      <c r="Q479">
        <v>9.5991974296630006E-2</v>
      </c>
    </row>
    <row r="480" spans="1:17" x14ac:dyDescent="0.3">
      <c r="A480" t="s">
        <v>484</v>
      </c>
      <c r="B480" t="s">
        <v>485</v>
      </c>
      <c r="C480" t="s">
        <v>10305</v>
      </c>
      <c r="D480" t="s">
        <v>258</v>
      </c>
      <c r="E480">
        <v>42707.791934150002</v>
      </c>
      <c r="F480">
        <v>4448.95</v>
      </c>
      <c r="G480">
        <v>-4.4720171268622897</v>
      </c>
      <c r="H480">
        <v>4.0813401836798802</v>
      </c>
      <c r="I480">
        <v>4.8377513074406</v>
      </c>
      <c r="J480">
        <v>-4.30200031403806</v>
      </c>
      <c r="K480">
        <v>4329.5074222642497</v>
      </c>
      <c r="L480">
        <v>3916.7839876959301</v>
      </c>
      <c r="M480">
        <v>48.539195365725803</v>
      </c>
      <c r="N480">
        <v>1.33719580722597</v>
      </c>
      <c r="O480">
        <v>11.2610840760179</v>
      </c>
      <c r="P480">
        <v>33.200101794883302</v>
      </c>
      <c r="Q480">
        <v>9.6479610282450001E-2</v>
      </c>
    </row>
    <row r="481" spans="1:17" x14ac:dyDescent="0.3">
      <c r="A481" t="s">
        <v>236</v>
      </c>
      <c r="B481" t="s">
        <v>237</v>
      </c>
      <c r="C481" t="s">
        <v>10299</v>
      </c>
      <c r="D481" t="s">
        <v>51</v>
      </c>
      <c r="E481">
        <v>113802.2792</v>
      </c>
      <c r="F481">
        <v>3350.75</v>
      </c>
      <c r="G481">
        <v>41.870246217066502</v>
      </c>
      <c r="H481">
        <v>12.585108105450299</v>
      </c>
      <c r="I481">
        <v>16.415683493198198</v>
      </c>
      <c r="J481">
        <v>-3.3326256231442302</v>
      </c>
      <c r="K481">
        <v>3078.8185569021898</v>
      </c>
      <c r="L481">
        <v>2643.4202952452301</v>
      </c>
      <c r="M481">
        <v>73.308710630669196</v>
      </c>
      <c r="N481">
        <v>0.77056951897530102</v>
      </c>
      <c r="O481">
        <v>0.98933074684772704</v>
      </c>
      <c r="P481">
        <v>89.088908326514499</v>
      </c>
      <c r="Q481">
        <v>9.7409038341368007E-2</v>
      </c>
    </row>
    <row r="482" spans="1:17" hidden="1" x14ac:dyDescent="0.3">
      <c r="A482" t="s">
        <v>1084</v>
      </c>
      <c r="B482" t="s">
        <v>1085</v>
      </c>
      <c r="C482" t="s">
        <v>10309</v>
      </c>
      <c r="D482" t="s">
        <v>130</v>
      </c>
      <c r="E482">
        <v>12049.776513229999</v>
      </c>
      <c r="F482">
        <v>745.55</v>
      </c>
      <c r="G482">
        <v>28.273477746677301</v>
      </c>
      <c r="H482">
        <v>-6.0093805689961102E-2</v>
      </c>
      <c r="I482">
        <v>13.2555298243545</v>
      </c>
      <c r="J482">
        <v>-6.3198825507911199E-2</v>
      </c>
      <c r="K482">
        <v>725.53833139406402</v>
      </c>
      <c r="L482">
        <v>627.54336397876398</v>
      </c>
      <c r="M482">
        <v>50.0931113983956</v>
      </c>
      <c r="N482">
        <v>0.767053089031006</v>
      </c>
      <c r="O482">
        <v>11.327208101401601</v>
      </c>
      <c r="P482">
        <v>86.387499999999903</v>
      </c>
      <c r="Q482">
        <v>0.124298762805023</v>
      </c>
    </row>
    <row r="483" spans="1:17" x14ac:dyDescent="0.3">
      <c r="A483" t="s">
        <v>1021</v>
      </c>
      <c r="B483" t="s">
        <v>1022</v>
      </c>
      <c r="C483" t="s">
        <v>10299</v>
      </c>
      <c r="D483" t="s">
        <v>51</v>
      </c>
      <c r="E483">
        <v>13514.8795488</v>
      </c>
      <c r="F483">
        <v>1761.75</v>
      </c>
      <c r="G483">
        <v>42.930753435894196</v>
      </c>
      <c r="H483">
        <v>17.954261522403701</v>
      </c>
      <c r="I483">
        <v>1.6851375523030001</v>
      </c>
      <c r="J483">
        <v>9.9369782126437993</v>
      </c>
      <c r="K483">
        <v>1522.2974931727799</v>
      </c>
      <c r="L483">
        <v>1350.40702002542</v>
      </c>
      <c r="M483">
        <v>69.8993047611675</v>
      </c>
      <c r="N483">
        <v>3.1303591949054499</v>
      </c>
      <c r="O483">
        <v>7.8473109124450096</v>
      </c>
      <c r="P483">
        <v>84.669811320754704</v>
      </c>
      <c r="Q483">
        <v>9.7524801401771E-2</v>
      </c>
    </row>
    <row r="484" spans="1:17" x14ac:dyDescent="0.3">
      <c r="A484" t="s">
        <v>699</v>
      </c>
      <c r="B484" t="s">
        <v>700</v>
      </c>
      <c r="C484" t="s">
        <v>10305</v>
      </c>
      <c r="D484" t="s">
        <v>450</v>
      </c>
      <c r="E484">
        <v>24460.005239999999</v>
      </c>
      <c r="F484">
        <v>3486.2</v>
      </c>
      <c r="G484">
        <v>7.4423640154087201</v>
      </c>
      <c r="H484">
        <v>-1.2597941394521299</v>
      </c>
      <c r="I484">
        <v>1.8542296719054201</v>
      </c>
      <c r="J484">
        <v>-2.9373286933556502</v>
      </c>
      <c r="K484">
        <v>3512.89330348156</v>
      </c>
      <c r="L484">
        <v>3216.2501492585902</v>
      </c>
      <c r="M484">
        <v>35.256122680913201</v>
      </c>
      <c r="N484">
        <v>0.79417257419811005</v>
      </c>
      <c r="O484">
        <v>12.982617176295101</v>
      </c>
      <c r="P484">
        <v>39.1085750768125</v>
      </c>
      <c r="Q484">
        <v>9.7771906305626002E-2</v>
      </c>
    </row>
    <row r="485" spans="1:17" x14ac:dyDescent="0.3">
      <c r="A485" t="s">
        <v>718</v>
      </c>
      <c r="B485" t="s">
        <v>719</v>
      </c>
      <c r="C485" t="s">
        <v>10301</v>
      </c>
      <c r="D485" t="s">
        <v>63</v>
      </c>
      <c r="E485">
        <v>23448.01533627</v>
      </c>
      <c r="F485">
        <v>187.75</v>
      </c>
      <c r="G485">
        <v>114.06650479631899</v>
      </c>
      <c r="H485">
        <v>5.9066708627021702</v>
      </c>
      <c r="I485">
        <v>33.968917969434798</v>
      </c>
      <c r="J485">
        <v>-1.95174519038564</v>
      </c>
      <c r="K485">
        <v>167.626529212332</v>
      </c>
      <c r="L485">
        <v>139.75168043099899</v>
      </c>
      <c r="M485">
        <v>57.0642656430242</v>
      </c>
      <c r="N485">
        <v>1.00998107169965</v>
      </c>
      <c r="O485">
        <v>3.0625832223701601</v>
      </c>
      <c r="P485">
        <v>143.51491569390399</v>
      </c>
      <c r="Q485">
        <v>9.7926169317452003E-2</v>
      </c>
    </row>
    <row r="486" spans="1:17" x14ac:dyDescent="0.3">
      <c r="A486" t="s">
        <v>246</v>
      </c>
      <c r="B486" t="s">
        <v>247</v>
      </c>
      <c r="C486" t="s">
        <v>10295</v>
      </c>
      <c r="D486" t="s">
        <v>248</v>
      </c>
      <c r="E486">
        <v>108806.10005150001</v>
      </c>
      <c r="F486">
        <v>9746.5</v>
      </c>
      <c r="G486">
        <v>11.476341107935101</v>
      </c>
      <c r="H486">
        <v>-0.81668475222348103</v>
      </c>
      <c r="I486">
        <v>-1.6531870187306601</v>
      </c>
      <c r="J486">
        <v>3.0861495476297298</v>
      </c>
      <c r="K486">
        <v>9238.5886623659208</v>
      </c>
      <c r="L486">
        <v>8419.5558837878798</v>
      </c>
      <c r="M486">
        <v>66.284795010436298</v>
      </c>
      <c r="N486">
        <v>0.40082395499485901</v>
      </c>
      <c r="O486">
        <v>3.37044067101011</v>
      </c>
      <c r="P486">
        <v>47.052610932572897</v>
      </c>
      <c r="Q486">
        <v>9.9136259256750001E-2</v>
      </c>
    </row>
    <row r="487" spans="1:17" x14ac:dyDescent="0.3">
      <c r="A487" t="s">
        <v>209</v>
      </c>
      <c r="B487" t="s">
        <v>210</v>
      </c>
      <c r="C487" t="s">
        <v>10307</v>
      </c>
      <c r="D487" t="s">
        <v>139</v>
      </c>
      <c r="E487">
        <v>125310.85193804999</v>
      </c>
      <c r="F487">
        <v>1239.8499999999999</v>
      </c>
      <c r="G487">
        <v>48.403986965627297</v>
      </c>
      <c r="H487">
        <v>-12.0956342340137</v>
      </c>
      <c r="I487">
        <v>-3.1882723231546701</v>
      </c>
      <c r="J487">
        <v>-6.9651108563689004</v>
      </c>
      <c r="K487">
        <v>1339.22542615511</v>
      </c>
      <c r="L487">
        <v>1176.7364084764799</v>
      </c>
      <c r="M487">
        <v>42.650319562360202</v>
      </c>
      <c r="N487">
        <v>0.73258949386273997</v>
      </c>
      <c r="O487">
        <v>33.076581844577902</v>
      </c>
      <c r="P487">
        <v>93.409250448482894</v>
      </c>
      <c r="Q487">
        <v>9.9202718244153998E-2</v>
      </c>
    </row>
    <row r="488" spans="1:17" x14ac:dyDescent="0.3">
      <c r="A488" t="s">
        <v>628</v>
      </c>
      <c r="B488" t="s">
        <v>629</v>
      </c>
      <c r="C488" t="s">
        <v>630</v>
      </c>
      <c r="D488" t="s">
        <v>630</v>
      </c>
      <c r="E488">
        <v>29855.743829999999</v>
      </c>
      <c r="F488">
        <v>867.15</v>
      </c>
      <c r="G488">
        <v>-4.4087324962487404</v>
      </c>
      <c r="H488">
        <v>4.6116627063340001</v>
      </c>
      <c r="I488">
        <v>8.7150339930106799</v>
      </c>
      <c r="J488">
        <v>-3.4134539607178498</v>
      </c>
      <c r="K488">
        <v>865.42247127122198</v>
      </c>
      <c r="L488">
        <v>812.76559253787195</v>
      </c>
      <c r="M488">
        <v>49.138215682410902</v>
      </c>
      <c r="N488">
        <v>1.64450933500991</v>
      </c>
      <c r="O488">
        <v>16.387014933979099</v>
      </c>
      <c r="P488">
        <v>25.673913043478201</v>
      </c>
      <c r="Q488">
        <v>9.9548092749106004E-2</v>
      </c>
    </row>
    <row r="489" spans="1:17" hidden="1" x14ac:dyDescent="0.3">
      <c r="A489" t="s">
        <v>1098</v>
      </c>
      <c r="B489" t="s">
        <v>1099</v>
      </c>
      <c r="C489" t="s">
        <v>10309</v>
      </c>
      <c r="D489" t="s">
        <v>335</v>
      </c>
      <c r="E489">
        <v>11665.455690000001</v>
      </c>
      <c r="F489">
        <v>1648.9</v>
      </c>
      <c r="G489">
        <v>60.335271452332499</v>
      </c>
      <c r="H489">
        <v>55.417210806680899</v>
      </c>
      <c r="I489">
        <v>66.917474904446095</v>
      </c>
      <c r="J489">
        <v>-1.8352641585488501</v>
      </c>
      <c r="K489">
        <v>1315.91360099032</v>
      </c>
      <c r="L489">
        <v>1077.0179114872501</v>
      </c>
      <c r="M489">
        <v>83.590002595902902</v>
      </c>
      <c r="N489">
        <v>2.7458835444221399</v>
      </c>
      <c r="O489">
        <v>6.05555218630602</v>
      </c>
      <c r="P489">
        <v>101.085365853658</v>
      </c>
      <c r="Q489">
        <v>4.8662457649253997E-2</v>
      </c>
    </row>
    <row r="490" spans="1:17" x14ac:dyDescent="0.3">
      <c r="A490" t="s">
        <v>279</v>
      </c>
      <c r="B490" t="s">
        <v>280</v>
      </c>
      <c r="C490" t="s">
        <v>10297</v>
      </c>
      <c r="D490" t="s">
        <v>186</v>
      </c>
      <c r="E490">
        <v>96750.72972648</v>
      </c>
      <c r="F490">
        <v>3574.5</v>
      </c>
      <c r="G490">
        <v>51.6021623205</v>
      </c>
      <c r="H490">
        <v>12.3060446982572</v>
      </c>
      <c r="I490">
        <v>28.664544830960601</v>
      </c>
      <c r="J490">
        <v>-0.29584989402974798</v>
      </c>
      <c r="K490">
        <v>3190.8227597127502</v>
      </c>
      <c r="L490">
        <v>2719.71955282916</v>
      </c>
      <c r="M490">
        <v>88.810490314656803</v>
      </c>
      <c r="N490">
        <v>0.88628892510248003</v>
      </c>
      <c r="O490">
        <v>0.71338648762064805</v>
      </c>
      <c r="P490">
        <v>87.244630696699801</v>
      </c>
      <c r="Q490">
        <v>0.100051251920348</v>
      </c>
    </row>
    <row r="491" spans="1:17" x14ac:dyDescent="0.3">
      <c r="A491" t="s">
        <v>820</v>
      </c>
      <c r="B491" t="s">
        <v>821</v>
      </c>
      <c r="C491" t="s">
        <v>10299</v>
      </c>
      <c r="D491" t="s">
        <v>285</v>
      </c>
      <c r="E491">
        <v>19588.908143279899</v>
      </c>
      <c r="F491">
        <v>401.15</v>
      </c>
      <c r="G491">
        <v>0.91198305626430398</v>
      </c>
      <c r="H491">
        <v>22.754641885526301</v>
      </c>
      <c r="I491">
        <v>-27.724597246089001</v>
      </c>
      <c r="J491">
        <v>-2.12218619237423</v>
      </c>
      <c r="K491">
        <v>367.44541746115499</v>
      </c>
      <c r="L491">
        <v>370.50449983864098</v>
      </c>
      <c r="M491">
        <v>63.650576480858099</v>
      </c>
      <c r="N491">
        <v>1.0316065632432201</v>
      </c>
      <c r="O491">
        <v>39.100087249158598</v>
      </c>
      <c r="P491">
        <v>29.028626568028301</v>
      </c>
      <c r="Q491">
        <v>0.100290147518606</v>
      </c>
    </row>
    <row r="492" spans="1:17" hidden="1" x14ac:dyDescent="0.3">
      <c r="A492" t="s">
        <v>1104</v>
      </c>
      <c r="B492" t="s">
        <v>1105</v>
      </c>
      <c r="C492" t="s">
        <v>10309</v>
      </c>
      <c r="D492" t="s">
        <v>92</v>
      </c>
      <c r="E492">
        <v>11516.9498752</v>
      </c>
      <c r="F492">
        <v>93.16</v>
      </c>
      <c r="G492">
        <v>-44.559858148481702</v>
      </c>
      <c r="H492">
        <v>-3.6414740450130401</v>
      </c>
      <c r="I492">
        <v>-16.752267142675699</v>
      </c>
      <c r="J492">
        <v>-3.2562123847186601</v>
      </c>
      <c r="K492">
        <v>95.003690482707597</v>
      </c>
      <c r="L492">
        <v>98.7716735726667</v>
      </c>
      <c r="M492">
        <v>13.715137464591701</v>
      </c>
      <c r="N492">
        <v>0.87323059266314595</v>
      </c>
      <c r="O492">
        <v>21.4577071704594</v>
      </c>
      <c r="P492">
        <v>2.4862486248624802</v>
      </c>
    </row>
    <row r="493" spans="1:17" x14ac:dyDescent="0.3">
      <c r="A493" t="s">
        <v>1495</v>
      </c>
      <c r="B493" t="s">
        <v>1496</v>
      </c>
      <c r="C493" t="s">
        <v>10295</v>
      </c>
      <c r="D493" t="s">
        <v>24</v>
      </c>
      <c r="E493">
        <v>6673.8388894740001</v>
      </c>
      <c r="F493">
        <v>25.97</v>
      </c>
      <c r="G493">
        <v>-1.2299227174434499</v>
      </c>
      <c r="H493">
        <v>-7.1887396580015501</v>
      </c>
      <c r="I493">
        <v>-25.454598674149199</v>
      </c>
      <c r="J493">
        <v>1.4853000032846699</v>
      </c>
      <c r="K493">
        <v>26.373199659657001</v>
      </c>
      <c r="L493">
        <v>26.125149290786201</v>
      </c>
      <c r="M493">
        <v>52.616682985158398</v>
      </c>
      <c r="N493">
        <v>0.64519149100270501</v>
      </c>
      <c r="O493">
        <v>42.016654090818001</v>
      </c>
      <c r="P493">
        <v>27.924579907802698</v>
      </c>
      <c r="Q493">
        <v>0.10046728709559501</v>
      </c>
    </row>
    <row r="494" spans="1:17" x14ac:dyDescent="0.3">
      <c r="A494" t="s">
        <v>1688</v>
      </c>
      <c r="B494" t="s">
        <v>1689</v>
      </c>
      <c r="C494" t="s">
        <v>10296</v>
      </c>
      <c r="D494" t="s">
        <v>918</v>
      </c>
      <c r="E494">
        <v>4850.5020055449904</v>
      </c>
      <c r="F494">
        <v>574.35</v>
      </c>
      <c r="G494">
        <v>99.292231364048803</v>
      </c>
      <c r="H494">
        <v>50.424736825986102</v>
      </c>
      <c r="I494">
        <v>78.155140083628993</v>
      </c>
      <c r="J494">
        <v>15.0787340177371</v>
      </c>
      <c r="K494">
        <v>418.72569836304001</v>
      </c>
      <c r="L494">
        <v>331.564969111896</v>
      </c>
      <c r="M494">
        <v>76.540442455457196</v>
      </c>
      <c r="N494">
        <v>1.8035053358859101</v>
      </c>
      <c r="O494">
        <v>2.6638809088534701</v>
      </c>
      <c r="P494">
        <v>166.14921223354901</v>
      </c>
      <c r="Q494">
        <v>0.100678037473688</v>
      </c>
    </row>
    <row r="495" spans="1:17" hidden="1" x14ac:dyDescent="0.3">
      <c r="A495" t="s">
        <v>1110</v>
      </c>
      <c r="B495" t="s">
        <v>1111</v>
      </c>
      <c r="C495" t="s">
        <v>10309</v>
      </c>
      <c r="D495" t="s">
        <v>413</v>
      </c>
      <c r="E495">
        <v>11471.138675800001</v>
      </c>
      <c r="F495">
        <v>10206.75</v>
      </c>
      <c r="G495">
        <v>79.661139626883198</v>
      </c>
      <c r="H495">
        <v>13.0433813561762</v>
      </c>
      <c r="I495">
        <v>-8.2717815162808905E-2</v>
      </c>
      <c r="J495">
        <v>6.5727160014410897</v>
      </c>
      <c r="K495">
        <v>9072.9146244175899</v>
      </c>
      <c r="L495">
        <v>8157.9952328904701</v>
      </c>
      <c r="M495">
        <v>86.664571842445497</v>
      </c>
      <c r="N495">
        <v>0.48069976512513102</v>
      </c>
      <c r="O495">
        <v>1.7850931981286899</v>
      </c>
      <c r="P495">
        <v>110.44845360824699</v>
      </c>
      <c r="Q495">
        <v>0.17396732129119499</v>
      </c>
    </row>
    <row r="496" spans="1:17" x14ac:dyDescent="0.3">
      <c r="A496" t="s">
        <v>1406</v>
      </c>
      <c r="B496" t="s">
        <v>1407</v>
      </c>
      <c r="C496" t="s">
        <v>10295</v>
      </c>
      <c r="D496" t="s">
        <v>413</v>
      </c>
      <c r="E496">
        <v>7681.5440161850001</v>
      </c>
      <c r="F496">
        <v>254.36</v>
      </c>
      <c r="G496">
        <v>213.24156854045199</v>
      </c>
      <c r="H496">
        <v>35.8102099218303</v>
      </c>
      <c r="I496">
        <v>49.2902305533052</v>
      </c>
      <c r="J496">
        <v>18.8443570332674</v>
      </c>
      <c r="K496">
        <v>202.760338448466</v>
      </c>
      <c r="L496">
        <v>162.16487801117401</v>
      </c>
      <c r="M496">
        <v>84.132773520918093</v>
      </c>
      <c r="N496">
        <v>1.1094440621917001</v>
      </c>
      <c r="O496">
        <v>2.84242805472556</v>
      </c>
      <c r="P496">
        <v>263.371428571428</v>
      </c>
      <c r="Q496">
        <v>0.10108210943945101</v>
      </c>
    </row>
    <row r="497" spans="1:17" hidden="1" x14ac:dyDescent="0.3">
      <c r="A497" t="s">
        <v>1114</v>
      </c>
      <c r="B497" t="s">
        <v>1115</v>
      </c>
      <c r="C497" t="s">
        <v>10305</v>
      </c>
      <c r="D497" t="s">
        <v>1116</v>
      </c>
      <c r="E497">
        <v>11405.385063739999</v>
      </c>
      <c r="F497">
        <v>1212.3499999999999</v>
      </c>
      <c r="G497">
        <v>-10.111044958420599</v>
      </c>
      <c r="H497">
        <v>1.2852182222136901</v>
      </c>
      <c r="I497">
        <v>16.354642530503</v>
      </c>
      <c r="J497">
        <v>-2.4829724908034501</v>
      </c>
      <c r="K497">
        <v>1198.75625695287</v>
      </c>
      <c r="M497">
        <v>42.0051398269147</v>
      </c>
      <c r="N497">
        <v>0.36325529825831099</v>
      </c>
      <c r="O497">
        <v>7.2256361611745898</v>
      </c>
      <c r="P497">
        <v>49.0838662075749</v>
      </c>
    </row>
    <row r="498" spans="1:17" x14ac:dyDescent="0.3">
      <c r="A498" t="s">
        <v>1010</v>
      </c>
      <c r="B498" t="s">
        <v>1011</v>
      </c>
      <c r="C498" t="s">
        <v>10301</v>
      </c>
      <c r="D498" t="s">
        <v>63</v>
      </c>
      <c r="E498">
        <v>13826.414064971999</v>
      </c>
      <c r="F498">
        <v>36.14</v>
      </c>
      <c r="G498">
        <v>93.316176439050906</v>
      </c>
      <c r="H498">
        <v>25.754981644952601</v>
      </c>
      <c r="I498">
        <v>29.6931433079653</v>
      </c>
      <c r="J498">
        <v>10.443099473893801</v>
      </c>
      <c r="K498">
        <v>30.092877126836399</v>
      </c>
      <c r="L498">
        <v>26.206441551083401</v>
      </c>
      <c r="M498">
        <v>67.840218174442498</v>
      </c>
      <c r="N498">
        <v>1.08897594378133</v>
      </c>
      <c r="O498">
        <v>0</v>
      </c>
      <c r="P498">
        <v>132.41157556270099</v>
      </c>
      <c r="Q498">
        <v>0.101088088205345</v>
      </c>
    </row>
    <row r="499" spans="1:17" x14ac:dyDescent="0.3">
      <c r="A499" t="s">
        <v>1199</v>
      </c>
      <c r="B499" t="s">
        <v>1200</v>
      </c>
      <c r="C499" t="s">
        <v>10297</v>
      </c>
      <c r="D499" t="s">
        <v>997</v>
      </c>
      <c r="E499">
        <v>9866.8259075999995</v>
      </c>
      <c r="F499">
        <v>451.8</v>
      </c>
      <c r="G499">
        <v>20.9437458652564</v>
      </c>
      <c r="H499">
        <v>16.224183623635501</v>
      </c>
      <c r="I499">
        <v>16.609174086243399</v>
      </c>
      <c r="J499">
        <v>7.0635250770340097</v>
      </c>
      <c r="K499">
        <v>397.70371162999601</v>
      </c>
      <c r="L499">
        <v>361.37153827989101</v>
      </c>
      <c r="M499">
        <v>69.721393952069107</v>
      </c>
      <c r="N499">
        <v>1.5405951119992101</v>
      </c>
      <c r="O499">
        <v>6.68437361664453</v>
      </c>
      <c r="P499">
        <v>68.897196261682197</v>
      </c>
      <c r="Q499">
        <v>0.10144464170775699</v>
      </c>
    </row>
    <row r="500" spans="1:17" x14ac:dyDescent="0.3">
      <c r="A500" t="s">
        <v>213</v>
      </c>
      <c r="B500" t="s">
        <v>214</v>
      </c>
      <c r="C500" t="s">
        <v>10301</v>
      </c>
      <c r="D500" t="s">
        <v>63</v>
      </c>
      <c r="E500">
        <v>123837.12034312</v>
      </c>
      <c r="F500">
        <v>719.9</v>
      </c>
      <c r="G500">
        <v>71.556697903978005</v>
      </c>
      <c r="H500">
        <v>-1.57757661255376</v>
      </c>
      <c r="I500">
        <v>36.229397672557504</v>
      </c>
      <c r="J500">
        <v>1.93305111464248</v>
      </c>
      <c r="K500">
        <v>684.65800859444801</v>
      </c>
      <c r="L500">
        <v>571.85844233843602</v>
      </c>
      <c r="M500">
        <v>60.3777479646266</v>
      </c>
      <c r="N500">
        <v>0.53946404377457602</v>
      </c>
      <c r="O500">
        <v>4.4589526323100399</v>
      </c>
      <c r="P500">
        <v>111.64192268117</v>
      </c>
      <c r="Q500">
        <v>0.10226586128790301</v>
      </c>
    </row>
    <row r="501" spans="1:17" x14ac:dyDescent="0.3">
      <c r="A501" t="s">
        <v>350</v>
      </c>
      <c r="B501" t="s">
        <v>351</v>
      </c>
      <c r="C501" t="s">
        <v>10295</v>
      </c>
      <c r="D501" t="s">
        <v>37</v>
      </c>
      <c r="E501">
        <v>71395.308000000005</v>
      </c>
      <c r="F501">
        <v>412.05</v>
      </c>
      <c r="G501">
        <v>72.738595740738006</v>
      </c>
      <c r="H501">
        <v>4.4519567760124499</v>
      </c>
      <c r="I501">
        <v>-15.4034482416948</v>
      </c>
      <c r="J501">
        <v>1.00767480188301</v>
      </c>
      <c r="K501">
        <v>389.59947685594898</v>
      </c>
      <c r="L501">
        <v>342.14183706401599</v>
      </c>
      <c r="M501">
        <v>60.150166393243197</v>
      </c>
      <c r="N501">
        <v>0.54188237101967196</v>
      </c>
      <c r="O501">
        <v>13.5299114185171</v>
      </c>
      <c r="P501">
        <v>103.481481481481</v>
      </c>
      <c r="Q501">
        <v>0.10233869747193799</v>
      </c>
    </row>
    <row r="502" spans="1:17" hidden="1" x14ac:dyDescent="0.3">
      <c r="A502" t="s">
        <v>1125</v>
      </c>
      <c r="B502" t="s">
        <v>1126</v>
      </c>
      <c r="C502" t="s">
        <v>10309</v>
      </c>
      <c r="D502" t="s">
        <v>335</v>
      </c>
      <c r="E502">
        <v>11075.615277594999</v>
      </c>
      <c r="F502">
        <v>977.05</v>
      </c>
      <c r="G502">
        <v>-27.6396427554984</v>
      </c>
      <c r="H502">
        <v>-3.57481526781581</v>
      </c>
      <c r="I502">
        <v>-17.5573553294211</v>
      </c>
      <c r="J502">
        <v>-5.6898934496315903</v>
      </c>
      <c r="K502">
        <v>996.39686341152401</v>
      </c>
      <c r="L502">
        <v>1000.99801443294</v>
      </c>
      <c r="M502">
        <v>42.2178834271295</v>
      </c>
      <c r="N502">
        <v>1.4384495665359101</v>
      </c>
      <c r="O502">
        <v>17.4965457243744</v>
      </c>
      <c r="P502">
        <v>19.130646832896399</v>
      </c>
      <c r="Q502">
        <v>-4.9399834294823003E-2</v>
      </c>
    </row>
    <row r="503" spans="1:17" x14ac:dyDescent="0.3">
      <c r="A503" t="s">
        <v>1341</v>
      </c>
      <c r="B503" t="s">
        <v>1342</v>
      </c>
      <c r="C503" t="s">
        <v>10301</v>
      </c>
      <c r="D503" t="s">
        <v>63</v>
      </c>
      <c r="E503">
        <v>8329.0341888599996</v>
      </c>
      <c r="F503">
        <v>16.28</v>
      </c>
      <c r="G503">
        <v>215.013263192632</v>
      </c>
      <c r="H503">
        <v>2.6317100649737899</v>
      </c>
      <c r="I503">
        <v>48.083302704831603</v>
      </c>
      <c r="J503">
        <v>-3.17159043389952</v>
      </c>
      <c r="K503">
        <v>15.9367384039921</v>
      </c>
      <c r="L503">
        <v>12.4373341619941</v>
      </c>
      <c r="M503">
        <v>42.054198603702503</v>
      </c>
      <c r="N503">
        <v>0.31277402117040298</v>
      </c>
      <c r="O503">
        <v>29.606879606879598</v>
      </c>
      <c r="P503">
        <v>246.38297872340399</v>
      </c>
      <c r="Q503">
        <v>0.103002919524822</v>
      </c>
    </row>
    <row r="504" spans="1:17" hidden="1" x14ac:dyDescent="0.3">
      <c r="A504" t="s">
        <v>1129</v>
      </c>
      <c r="B504" t="s">
        <v>1130</v>
      </c>
      <c r="C504" t="s">
        <v>10309</v>
      </c>
      <c r="D504" t="s">
        <v>60</v>
      </c>
      <c r="E504">
        <v>10904.27914334</v>
      </c>
      <c r="F504">
        <v>8542.5</v>
      </c>
      <c r="G504">
        <v>123.519031598824</v>
      </c>
      <c r="H504">
        <v>2.5950477833553398</v>
      </c>
      <c r="I504">
        <v>35.734342453306503</v>
      </c>
      <c r="J504">
        <v>-3.08763484709784E-2</v>
      </c>
      <c r="K504">
        <v>8517.6820308663901</v>
      </c>
      <c r="L504">
        <v>6938.2685390115803</v>
      </c>
      <c r="M504">
        <v>43.104406249383899</v>
      </c>
      <c r="N504">
        <v>0.69296225989355498</v>
      </c>
      <c r="O504">
        <v>20.314310798946401</v>
      </c>
      <c r="P504">
        <v>168.51386182183899</v>
      </c>
      <c r="Q504">
        <v>0.163568998161426</v>
      </c>
    </row>
    <row r="505" spans="1:17" x14ac:dyDescent="0.3">
      <c r="A505" t="s">
        <v>1889</v>
      </c>
      <c r="B505" t="s">
        <v>1890</v>
      </c>
      <c r="C505" t="s">
        <v>10294</v>
      </c>
      <c r="D505" t="s">
        <v>288</v>
      </c>
      <c r="E505">
        <v>3734.5149907800001</v>
      </c>
      <c r="F505">
        <v>1367.25</v>
      </c>
      <c r="G505">
        <v>48.0832874882948</v>
      </c>
      <c r="H505">
        <v>1.30189737875847</v>
      </c>
      <c r="I505">
        <v>12.279153892726701</v>
      </c>
      <c r="J505">
        <v>-2.0431967687411499</v>
      </c>
      <c r="K505">
        <v>1348.57795202637</v>
      </c>
      <c r="L505">
        <v>1204.0502567349299</v>
      </c>
      <c r="M505">
        <v>67.477101804763706</v>
      </c>
      <c r="N505">
        <v>0.34533002309535799</v>
      </c>
      <c r="O505">
        <v>3.4924117754616901</v>
      </c>
      <c r="P505">
        <v>78.340833496380299</v>
      </c>
      <c r="Q505">
        <v>0.10329637165161901</v>
      </c>
    </row>
    <row r="506" spans="1:17" x14ac:dyDescent="0.3">
      <c r="A506" t="s">
        <v>1742</v>
      </c>
      <c r="B506" t="s">
        <v>1743</v>
      </c>
      <c r="C506" t="s">
        <v>10302</v>
      </c>
      <c r="D506" t="s">
        <v>136</v>
      </c>
      <c r="E506">
        <v>4550.8500000000004</v>
      </c>
      <c r="F506">
        <v>7527.85</v>
      </c>
      <c r="G506">
        <v>58.507928682243097</v>
      </c>
      <c r="H506">
        <v>7.3378363952626797</v>
      </c>
      <c r="I506">
        <v>-1.05080961276911</v>
      </c>
      <c r="J506">
        <v>4.23279743175594</v>
      </c>
      <c r="K506">
        <v>7183.6821877754201</v>
      </c>
      <c r="L506">
        <v>6506.2836898634896</v>
      </c>
      <c r="M506">
        <v>58.448833852119698</v>
      </c>
      <c r="N506">
        <v>1.01808599926161</v>
      </c>
      <c r="O506">
        <v>15.0594127141215</v>
      </c>
      <c r="P506">
        <v>87.155199204425301</v>
      </c>
      <c r="Q506">
        <v>0.10335788204116</v>
      </c>
    </row>
    <row r="507" spans="1:17" x14ac:dyDescent="0.3">
      <c r="A507" t="s">
        <v>320</v>
      </c>
      <c r="B507" t="s">
        <v>321</v>
      </c>
      <c r="C507" t="s">
        <v>10299</v>
      </c>
      <c r="D507" t="s">
        <v>285</v>
      </c>
      <c r="E507">
        <v>85291.362795309993</v>
      </c>
      <c r="F507">
        <v>867.5</v>
      </c>
      <c r="G507">
        <v>29.717437421307299</v>
      </c>
      <c r="H507">
        <v>-5.4286591355100304</v>
      </c>
      <c r="I507">
        <v>-10.7359367174169</v>
      </c>
      <c r="J507">
        <v>-1.06163484511713</v>
      </c>
      <c r="K507">
        <v>885.13303929163396</v>
      </c>
      <c r="L507">
        <v>791.48080956035994</v>
      </c>
      <c r="M507">
        <v>44.9163670118349</v>
      </c>
      <c r="N507">
        <v>0.55178350886571204</v>
      </c>
      <c r="O507">
        <v>12.9567723342939</v>
      </c>
      <c r="P507">
        <v>63.679245283018801</v>
      </c>
      <c r="Q507">
        <v>0.103626166036763</v>
      </c>
    </row>
    <row r="508" spans="1:17" hidden="1" x14ac:dyDescent="0.3">
      <c r="A508" t="s">
        <v>1137</v>
      </c>
      <c r="B508" t="s">
        <v>1138</v>
      </c>
      <c r="C508" t="s">
        <v>10309</v>
      </c>
      <c r="D508" t="s">
        <v>726</v>
      </c>
      <c r="E508">
        <v>10739.054693185</v>
      </c>
      <c r="F508">
        <v>117.77</v>
      </c>
      <c r="G508">
        <v>40.832310596457297</v>
      </c>
      <c r="H508">
        <v>0.83668673990521503</v>
      </c>
      <c r="I508">
        <v>5.1186686165939097</v>
      </c>
      <c r="J508">
        <v>-0.76481738732940796</v>
      </c>
      <c r="K508">
        <v>114.629364897884</v>
      </c>
      <c r="L508">
        <v>101.425402686513</v>
      </c>
      <c r="M508">
        <v>54.041415573722702</v>
      </c>
      <c r="N508">
        <v>0.89705976987477498</v>
      </c>
      <c r="O508">
        <v>4.7805043729302898</v>
      </c>
      <c r="P508">
        <v>71.901912129616093</v>
      </c>
      <c r="Q508">
        <v>2.1133606920337E-2</v>
      </c>
    </row>
    <row r="509" spans="1:17" hidden="1" x14ac:dyDescent="0.3">
      <c r="A509" t="s">
        <v>1139</v>
      </c>
      <c r="B509" t="s">
        <v>1140</v>
      </c>
      <c r="C509" t="s">
        <v>10305</v>
      </c>
      <c r="D509" t="s">
        <v>1141</v>
      </c>
      <c r="E509">
        <v>10723.707525</v>
      </c>
      <c r="F509">
        <v>1189.2</v>
      </c>
      <c r="G509">
        <v>-1.2062109675275201</v>
      </c>
      <c r="H509">
        <v>-6.4252482819376802</v>
      </c>
      <c r="I509">
        <v>-5.5459612580220803</v>
      </c>
      <c r="J509">
        <v>-3.6912687298209002</v>
      </c>
      <c r="K509">
        <v>1271.8666922714301</v>
      </c>
      <c r="M509">
        <v>31.483283270562001</v>
      </c>
      <c r="N509">
        <v>0.76916076240458997</v>
      </c>
      <c r="O509">
        <v>26.715438950554901</v>
      </c>
      <c r="P509">
        <v>48.362547564094498</v>
      </c>
    </row>
    <row r="510" spans="1:17" x14ac:dyDescent="0.3">
      <c r="A510" t="s">
        <v>615</v>
      </c>
      <c r="B510" t="s">
        <v>616</v>
      </c>
      <c r="C510" t="s">
        <v>10302</v>
      </c>
      <c r="D510" t="s">
        <v>617</v>
      </c>
      <c r="E510">
        <v>30814.2203973</v>
      </c>
      <c r="F510">
        <v>317</v>
      </c>
      <c r="G510">
        <v>104.171080926432</v>
      </c>
      <c r="H510">
        <v>4.5377406692286604</v>
      </c>
      <c r="I510">
        <v>16.551002652767</v>
      </c>
      <c r="J510">
        <v>-1.8039034790703801</v>
      </c>
      <c r="K510">
        <v>319.90508284423498</v>
      </c>
      <c r="L510">
        <v>285.52316833288597</v>
      </c>
      <c r="M510">
        <v>57.721665986951898</v>
      </c>
      <c r="N510">
        <v>0.97728440305543396</v>
      </c>
      <c r="O510">
        <v>31.167192429021998</v>
      </c>
      <c r="P510">
        <v>134.64100666173201</v>
      </c>
      <c r="Q510">
        <v>0.103651647294249</v>
      </c>
    </row>
    <row r="511" spans="1:17" x14ac:dyDescent="0.3">
      <c r="A511" t="s">
        <v>622</v>
      </c>
      <c r="B511" t="s">
        <v>623</v>
      </c>
      <c r="C511" t="s">
        <v>10295</v>
      </c>
      <c r="D511" t="s">
        <v>550</v>
      </c>
      <c r="E511">
        <v>30159.744999999999</v>
      </c>
      <c r="F511">
        <v>2866.1</v>
      </c>
      <c r="G511">
        <v>121.426679704311</v>
      </c>
      <c r="H511">
        <v>26.688493512879901</v>
      </c>
      <c r="I511">
        <v>46.952383628123798</v>
      </c>
      <c r="J511">
        <v>10.625684924220799</v>
      </c>
      <c r="K511">
        <v>2395.42315662193</v>
      </c>
      <c r="L511">
        <v>2005.7768875290101</v>
      </c>
      <c r="M511">
        <v>83.135672322936898</v>
      </c>
      <c r="N511">
        <v>1.4326725039236901</v>
      </c>
      <c r="O511">
        <v>3.10177593245177</v>
      </c>
      <c r="P511">
        <v>158.825123041495</v>
      </c>
      <c r="Q511">
        <v>0.104414779764822</v>
      </c>
    </row>
    <row r="512" spans="1:17" hidden="1" x14ac:dyDescent="0.3">
      <c r="A512" t="s">
        <v>1147</v>
      </c>
      <c r="B512" t="s">
        <v>1148</v>
      </c>
      <c r="C512" t="s">
        <v>10309</v>
      </c>
      <c r="D512" t="s">
        <v>258</v>
      </c>
      <c r="E512">
        <v>10648.135411200001</v>
      </c>
      <c r="F512">
        <v>5267.2</v>
      </c>
      <c r="G512">
        <v>26.342175153123002</v>
      </c>
      <c r="H512">
        <v>-2.25249966904823</v>
      </c>
      <c r="I512">
        <v>40.805493104648299</v>
      </c>
      <c r="J512">
        <v>2.96122285044077</v>
      </c>
      <c r="K512">
        <v>5089.9406802028798</v>
      </c>
      <c r="L512">
        <v>4260.2815562230799</v>
      </c>
      <c r="M512">
        <v>59.955918006445799</v>
      </c>
      <c r="N512">
        <v>0.71243537599933504</v>
      </c>
      <c r="O512">
        <v>9.0399073511543193</v>
      </c>
      <c r="P512">
        <v>76.861474405251499</v>
      </c>
      <c r="Q512">
        <v>0.16850413982043999</v>
      </c>
    </row>
    <row r="513" spans="1:17" x14ac:dyDescent="0.3">
      <c r="A513" t="s">
        <v>1153</v>
      </c>
      <c r="B513" t="s">
        <v>1154</v>
      </c>
      <c r="C513" t="s">
        <v>10300</v>
      </c>
      <c r="D513" t="s">
        <v>404</v>
      </c>
      <c r="E513">
        <v>10555.396120064999</v>
      </c>
      <c r="F513">
        <v>417.6</v>
      </c>
      <c r="G513">
        <v>26.429245007634801</v>
      </c>
      <c r="H513">
        <v>-8.5123320445964801</v>
      </c>
      <c r="I513">
        <v>-30.1868921598093</v>
      </c>
      <c r="J513">
        <v>-1.6345676063529899</v>
      </c>
      <c r="K513">
        <v>422.40490452312702</v>
      </c>
      <c r="L513">
        <v>397.91494320121399</v>
      </c>
      <c r="M513">
        <v>41.953880940020397</v>
      </c>
      <c r="N513">
        <v>0.49436517008979503</v>
      </c>
      <c r="O513">
        <v>32.650862068965502</v>
      </c>
      <c r="P513">
        <v>69.756097560975604</v>
      </c>
      <c r="Q513">
        <v>0.10512794066928401</v>
      </c>
    </row>
    <row r="514" spans="1:17" hidden="1" x14ac:dyDescent="0.3">
      <c r="A514" t="s">
        <v>1151</v>
      </c>
      <c r="B514" t="s">
        <v>1152</v>
      </c>
      <c r="C514" t="s">
        <v>10309</v>
      </c>
      <c r="D514" t="s">
        <v>726</v>
      </c>
      <c r="E514">
        <v>10625.948094249999</v>
      </c>
      <c r="F514">
        <v>520.61</v>
      </c>
      <c r="G514">
        <v>-11.526364378214399</v>
      </c>
      <c r="H514">
        <v>-3.0024425413302498</v>
      </c>
      <c r="I514">
        <v>-3.5103679922873301</v>
      </c>
      <c r="J514">
        <v>-0.78109976302818496</v>
      </c>
      <c r="K514">
        <v>520.373650813528</v>
      </c>
      <c r="L514">
        <v>494.43467309584798</v>
      </c>
      <c r="M514">
        <v>77.9215973242584</v>
      </c>
      <c r="N514">
        <v>0.86409475693493898</v>
      </c>
      <c r="O514">
        <v>4.7790092391617396</v>
      </c>
      <c r="P514">
        <v>21.043943269007201</v>
      </c>
      <c r="Q514">
        <v>-1.3416788414562999E-2</v>
      </c>
    </row>
    <row r="515" spans="1:17" x14ac:dyDescent="0.3">
      <c r="A515" t="s">
        <v>828</v>
      </c>
      <c r="B515" t="s">
        <v>829</v>
      </c>
      <c r="C515" t="s">
        <v>10307</v>
      </c>
      <c r="D515" t="s">
        <v>139</v>
      </c>
      <c r="E515">
        <v>19241.96335704</v>
      </c>
      <c r="F515">
        <v>1689.45</v>
      </c>
      <c r="G515">
        <v>172.00592538479299</v>
      </c>
      <c r="H515">
        <v>-7.8197666589658796</v>
      </c>
      <c r="I515">
        <v>4.9685085880150197</v>
      </c>
      <c r="J515">
        <v>-2.12613836121972</v>
      </c>
      <c r="K515">
        <v>1804.7133098526199</v>
      </c>
      <c r="L515">
        <v>1511.6511008463201</v>
      </c>
      <c r="M515">
        <v>35.579620314971201</v>
      </c>
      <c r="N515">
        <v>0.74151999089909604</v>
      </c>
      <c r="O515">
        <v>27.899814346207101</v>
      </c>
      <c r="P515">
        <v>202.20833279122201</v>
      </c>
      <c r="Q515">
        <v>0.105228057279904</v>
      </c>
    </row>
    <row r="516" spans="1:17" x14ac:dyDescent="0.3">
      <c r="A516" t="s">
        <v>158</v>
      </c>
      <c r="B516" t="s">
        <v>159</v>
      </c>
      <c r="C516" t="s">
        <v>10304</v>
      </c>
      <c r="D516" t="s">
        <v>160</v>
      </c>
      <c r="E516">
        <v>166159.41594795999</v>
      </c>
      <c r="F516">
        <v>4299.8500000000004</v>
      </c>
      <c r="G516">
        <v>47.805578313911496</v>
      </c>
      <c r="H516">
        <v>-0.20131837184830501</v>
      </c>
      <c r="I516">
        <v>26.588960453242098</v>
      </c>
      <c r="J516">
        <v>-1.10728825813237</v>
      </c>
      <c r="K516">
        <v>4263.1832884614096</v>
      </c>
      <c r="L516">
        <v>3660.7944878971698</v>
      </c>
      <c r="M516">
        <v>52.459318096981796</v>
      </c>
      <c r="N516">
        <v>0.64007473292737904</v>
      </c>
      <c r="O516">
        <v>7.2083909903833696</v>
      </c>
      <c r="P516">
        <v>84.277969443075406</v>
      </c>
      <c r="Q516">
        <v>0.10579047324867701</v>
      </c>
    </row>
    <row r="517" spans="1:17" x14ac:dyDescent="0.3">
      <c r="A517" t="s">
        <v>1826</v>
      </c>
      <c r="B517" t="s">
        <v>1827</v>
      </c>
      <c r="C517" t="s">
        <v>10312</v>
      </c>
      <c r="D517" t="s">
        <v>715</v>
      </c>
      <c r="E517">
        <v>4044.1746368399999</v>
      </c>
      <c r="F517">
        <v>612.70000000000005</v>
      </c>
      <c r="G517">
        <v>-20.090728671084999</v>
      </c>
      <c r="H517">
        <v>-7.4160269400929497</v>
      </c>
      <c r="I517">
        <v>-17.685303339636398</v>
      </c>
      <c r="J517">
        <v>3.43130666899757</v>
      </c>
      <c r="K517">
        <v>629.96447952944095</v>
      </c>
      <c r="L517">
        <v>638.30897122688896</v>
      </c>
      <c r="M517">
        <v>58.054698417357201</v>
      </c>
      <c r="N517">
        <v>0.45225329721421798</v>
      </c>
      <c r="O517">
        <v>33.017790109351999</v>
      </c>
      <c r="P517">
        <v>11.076867295141399</v>
      </c>
      <c r="Q517">
        <v>0.10632064995029</v>
      </c>
    </row>
    <row r="518" spans="1:17" hidden="1" x14ac:dyDescent="0.3">
      <c r="A518" t="s">
        <v>1159</v>
      </c>
      <c r="B518" t="s">
        <v>1160</v>
      </c>
      <c r="C518" t="s">
        <v>10309</v>
      </c>
      <c r="D518" t="s">
        <v>106</v>
      </c>
      <c r="E518">
        <v>10430.68258508</v>
      </c>
      <c r="F518">
        <v>9341.4</v>
      </c>
      <c r="G518">
        <v>26.696317439869599</v>
      </c>
      <c r="H518">
        <v>-3.1415596799566301</v>
      </c>
      <c r="I518">
        <v>12.260314937019199</v>
      </c>
      <c r="J518">
        <v>-2.2100519723610601</v>
      </c>
      <c r="K518">
        <v>8889.6959122222997</v>
      </c>
      <c r="L518">
        <v>7929.1238060934102</v>
      </c>
      <c r="M518">
        <v>49.767736126909803</v>
      </c>
      <c r="N518">
        <v>0.59557045093947103</v>
      </c>
      <c r="O518">
        <v>1.9868542188537099</v>
      </c>
      <c r="P518">
        <v>55.949916527545902</v>
      </c>
      <c r="Q518">
        <v>9.2975201957214995E-2</v>
      </c>
    </row>
    <row r="519" spans="1:17" x14ac:dyDescent="0.3">
      <c r="A519" t="s">
        <v>641</v>
      </c>
      <c r="B519" t="s">
        <v>642</v>
      </c>
      <c r="C519" t="s">
        <v>10293</v>
      </c>
      <c r="D519" t="s">
        <v>416</v>
      </c>
      <c r="E519">
        <v>28696.005000000001</v>
      </c>
      <c r="F519">
        <v>798.5</v>
      </c>
      <c r="G519">
        <v>100.451874723602</v>
      </c>
      <c r="H519">
        <v>-3.5321193817623402</v>
      </c>
      <c r="I519">
        <v>63.977987630200403</v>
      </c>
      <c r="J519">
        <v>5.7331450188019897</v>
      </c>
      <c r="K519">
        <v>783.79314662580805</v>
      </c>
      <c r="L519">
        <v>602.16319382184304</v>
      </c>
      <c r="M519">
        <v>68.6908459846683</v>
      </c>
      <c r="N519">
        <v>0.43497202181633099</v>
      </c>
      <c r="O519">
        <v>21.477770820288001</v>
      </c>
      <c r="P519">
        <v>185.17857142857099</v>
      </c>
      <c r="Q519">
        <v>0.10649630375388899</v>
      </c>
    </row>
    <row r="520" spans="1:17" x14ac:dyDescent="0.3">
      <c r="A520" t="s">
        <v>281</v>
      </c>
      <c r="B520" t="s">
        <v>282</v>
      </c>
      <c r="C520" t="s">
        <v>10302</v>
      </c>
      <c r="D520" t="s">
        <v>130</v>
      </c>
      <c r="E520">
        <v>96083.632430369995</v>
      </c>
      <c r="F520">
        <v>957.6</v>
      </c>
      <c r="G520">
        <v>18.788048994345701</v>
      </c>
      <c r="H520">
        <v>0.66199764285873497</v>
      </c>
      <c r="I520">
        <v>11.8110546051984</v>
      </c>
      <c r="J520">
        <v>2.3506304659874102</v>
      </c>
      <c r="K520">
        <v>969.88508629923797</v>
      </c>
      <c r="L520">
        <v>875.18681070002594</v>
      </c>
      <c r="M520">
        <v>54.306428864658201</v>
      </c>
      <c r="N520">
        <v>0.83673913349283402</v>
      </c>
      <c r="O520">
        <v>14.557226399331601</v>
      </c>
      <c r="P520">
        <v>64.649243466299794</v>
      </c>
      <c r="Q520">
        <v>0.106771443538758</v>
      </c>
    </row>
    <row r="521" spans="1:17" x14ac:dyDescent="0.3">
      <c r="A521" t="s">
        <v>354</v>
      </c>
      <c r="B521" t="s">
        <v>355</v>
      </c>
      <c r="C521" t="s">
        <v>10305</v>
      </c>
      <c r="D521" t="s">
        <v>356</v>
      </c>
      <c r="E521">
        <v>68992.739037449996</v>
      </c>
      <c r="F521">
        <v>5586.4</v>
      </c>
      <c r="G521">
        <v>-1.50997539904838</v>
      </c>
      <c r="H521">
        <v>-4.7408283568786604</v>
      </c>
      <c r="I521">
        <v>28.824073314351299</v>
      </c>
      <c r="J521">
        <v>5.0311981057951902</v>
      </c>
      <c r="K521">
        <v>5419.4952124266101</v>
      </c>
      <c r="L521">
        <v>4824.0313067261304</v>
      </c>
      <c r="M521">
        <v>65.954050590460994</v>
      </c>
      <c r="N521">
        <v>0.52124847635441096</v>
      </c>
      <c r="O521">
        <v>15.6379779464413</v>
      </c>
      <c r="P521">
        <v>55.134684809775003</v>
      </c>
      <c r="Q521">
        <v>0.107134128517761</v>
      </c>
    </row>
    <row r="522" spans="1:17" x14ac:dyDescent="0.3">
      <c r="A522" t="s">
        <v>620</v>
      </c>
      <c r="B522" t="s">
        <v>621</v>
      </c>
      <c r="C522" t="s">
        <v>10295</v>
      </c>
      <c r="D522" t="s">
        <v>413</v>
      </c>
      <c r="E522">
        <v>30167.388157609999</v>
      </c>
      <c r="F522">
        <v>1651.3</v>
      </c>
      <c r="G522">
        <v>52.048888563282098</v>
      </c>
      <c r="H522">
        <v>6.3735149791940904</v>
      </c>
      <c r="I522">
        <v>46.026542637814998</v>
      </c>
      <c r="J522">
        <v>1.2624148468838901</v>
      </c>
      <c r="K522">
        <v>1441.94817104353</v>
      </c>
      <c r="L522">
        <v>1207.1078302896401</v>
      </c>
      <c r="M522">
        <v>69.083046146455004</v>
      </c>
      <c r="N522">
        <v>1.0472211952845101</v>
      </c>
      <c r="O522">
        <v>2.0589838309210902</v>
      </c>
      <c r="P522">
        <v>86.566489662185006</v>
      </c>
      <c r="Q522">
        <v>0.108209777769953</v>
      </c>
    </row>
    <row r="523" spans="1:17" x14ac:dyDescent="0.3">
      <c r="A523" t="s">
        <v>1598</v>
      </c>
      <c r="B523" t="s">
        <v>1599</v>
      </c>
      <c r="C523" t="s">
        <v>10304</v>
      </c>
      <c r="D523" t="s">
        <v>72</v>
      </c>
      <c r="E523">
        <v>5734.08</v>
      </c>
      <c r="F523">
        <v>814.25</v>
      </c>
      <c r="G523">
        <v>86.158743125719397</v>
      </c>
      <c r="H523">
        <v>-2.61087686539814</v>
      </c>
      <c r="I523">
        <v>-25.835637282026401</v>
      </c>
      <c r="J523">
        <v>-8.0000727623818495</v>
      </c>
      <c r="K523">
        <v>873.41564401686503</v>
      </c>
      <c r="L523">
        <v>786.75244090432398</v>
      </c>
      <c r="M523">
        <v>30.5266950464916</v>
      </c>
      <c r="N523">
        <v>0.64446262736139404</v>
      </c>
      <c r="O523">
        <v>43.076450721522797</v>
      </c>
      <c r="P523">
        <v>116.555851063829</v>
      </c>
      <c r="Q523">
        <v>0.10854587448733601</v>
      </c>
    </row>
    <row r="524" spans="1:17" x14ac:dyDescent="0.3">
      <c r="A524" t="s">
        <v>58</v>
      </c>
      <c r="B524" t="s">
        <v>178</v>
      </c>
      <c r="C524" t="s">
        <v>10300</v>
      </c>
      <c r="D524" t="s">
        <v>60</v>
      </c>
      <c r="E524">
        <v>151860.11489632499</v>
      </c>
      <c r="F524">
        <v>746.9</v>
      </c>
      <c r="G524">
        <v>58.5125512457033</v>
      </c>
      <c r="H524">
        <v>11.549839181959699</v>
      </c>
      <c r="I524">
        <v>10.001504217473199</v>
      </c>
      <c r="J524">
        <v>0.43751086084532897</v>
      </c>
      <c r="K524">
        <v>706.82166794201703</v>
      </c>
      <c r="L524">
        <v>609.76262975585303</v>
      </c>
      <c r="M524">
        <v>39.2687657472623</v>
      </c>
      <c r="N524">
        <v>1.9343889019902201</v>
      </c>
      <c r="O524">
        <v>7.6850984067478896</v>
      </c>
      <c r="P524">
        <v>90.026714158504006</v>
      </c>
      <c r="Q524">
        <v>0.108572439416318</v>
      </c>
    </row>
    <row r="525" spans="1:17" hidden="1" x14ac:dyDescent="0.3">
      <c r="A525" t="s">
        <v>1174</v>
      </c>
      <c r="B525" t="s">
        <v>1175</v>
      </c>
      <c r="C525" t="s">
        <v>10309</v>
      </c>
      <c r="D525" t="s">
        <v>163</v>
      </c>
      <c r="E525">
        <v>10291.1856186899</v>
      </c>
      <c r="F525">
        <v>676.05</v>
      </c>
      <c r="G525">
        <v>501.74569483038499</v>
      </c>
      <c r="H525">
        <v>0.97374168245665105</v>
      </c>
      <c r="I525">
        <v>89.044389016265796</v>
      </c>
      <c r="J525">
        <v>0.14810506704134499</v>
      </c>
      <c r="K525">
        <v>706.40660044644801</v>
      </c>
      <c r="L525">
        <v>512.95996337800398</v>
      </c>
      <c r="M525">
        <v>38.173999997279097</v>
      </c>
      <c r="N525">
        <v>0.256343757286701</v>
      </c>
      <c r="O525">
        <v>25.094297759041499</v>
      </c>
      <c r="P525">
        <v>540.19886363636294</v>
      </c>
      <c r="Q525">
        <v>0.25578056754214101</v>
      </c>
    </row>
    <row r="526" spans="1:17" x14ac:dyDescent="0.3">
      <c r="A526" t="s">
        <v>808</v>
      </c>
      <c r="B526" t="s">
        <v>809</v>
      </c>
      <c r="C526" t="s">
        <v>10305</v>
      </c>
      <c r="D526" t="s">
        <v>258</v>
      </c>
      <c r="E526">
        <v>19860.9607720399</v>
      </c>
      <c r="F526">
        <v>633.4</v>
      </c>
      <c r="G526">
        <v>5.5957222871164296</v>
      </c>
      <c r="H526">
        <v>-5.4902113639599204</v>
      </c>
      <c r="I526">
        <v>-14.3673809859943</v>
      </c>
      <c r="J526">
        <v>8.6166316909941795E-2</v>
      </c>
      <c r="K526">
        <v>662.51080201724903</v>
      </c>
      <c r="L526">
        <v>619.83878761145502</v>
      </c>
      <c r="M526">
        <v>43.040501814332401</v>
      </c>
      <c r="N526">
        <v>0.44057400346597397</v>
      </c>
      <c r="O526">
        <v>26.136722450268401</v>
      </c>
      <c r="P526">
        <v>36.8034557235421</v>
      </c>
      <c r="Q526">
        <v>0.10857633097909999</v>
      </c>
    </row>
    <row r="527" spans="1:17" hidden="1" x14ac:dyDescent="0.3">
      <c r="A527" t="s">
        <v>1178</v>
      </c>
      <c r="B527" t="s">
        <v>1179</v>
      </c>
      <c r="C527" t="s">
        <v>10309</v>
      </c>
      <c r="D527" t="s">
        <v>258</v>
      </c>
      <c r="E527">
        <v>10176.98254128</v>
      </c>
      <c r="F527">
        <v>88.74</v>
      </c>
      <c r="G527">
        <v>182.556141367089</v>
      </c>
      <c r="H527">
        <v>-10.6236919971461</v>
      </c>
      <c r="I527">
        <v>34.488221479049599</v>
      </c>
      <c r="J527">
        <v>-5.1808742535281702</v>
      </c>
      <c r="K527">
        <v>79.825125391220297</v>
      </c>
      <c r="L527">
        <v>62.0840596575338</v>
      </c>
      <c r="M527">
        <v>37.194517583147999</v>
      </c>
      <c r="N527">
        <v>0.52748926501306004</v>
      </c>
      <c r="O527">
        <v>18.323191345503702</v>
      </c>
      <c r="P527">
        <v>216.92857142857099</v>
      </c>
      <c r="Q527">
        <v>9.7263666828476994E-2</v>
      </c>
    </row>
    <row r="528" spans="1:17" x14ac:dyDescent="0.3">
      <c r="A528" t="s">
        <v>386</v>
      </c>
      <c r="B528" t="s">
        <v>387</v>
      </c>
      <c r="C528" t="s">
        <v>10300</v>
      </c>
      <c r="D528" t="s">
        <v>203</v>
      </c>
      <c r="E528">
        <v>61952.522641199997</v>
      </c>
      <c r="F528">
        <v>4121.3500000000004</v>
      </c>
      <c r="G528">
        <v>11.763331550537201</v>
      </c>
      <c r="H528">
        <v>1.10745209043834</v>
      </c>
      <c r="I528">
        <v>31.380379225592801</v>
      </c>
      <c r="J528">
        <v>-3.8421673569764399</v>
      </c>
      <c r="K528">
        <v>4101.4962918710698</v>
      </c>
      <c r="L528">
        <v>3673.5721382215002</v>
      </c>
      <c r="M528">
        <v>45.092382459073299</v>
      </c>
      <c r="N528">
        <v>0.49500635899527101</v>
      </c>
      <c r="O528">
        <v>20.130539750324498</v>
      </c>
      <c r="P528">
        <v>57.773141413368002</v>
      </c>
      <c r="Q528">
        <v>0.108667998207995</v>
      </c>
    </row>
    <row r="529" spans="1:17" x14ac:dyDescent="0.3">
      <c r="A529" t="s">
        <v>442</v>
      </c>
      <c r="B529" t="s">
        <v>443</v>
      </c>
      <c r="C529" t="s">
        <v>10295</v>
      </c>
      <c r="D529" t="s">
        <v>34</v>
      </c>
      <c r="E529">
        <v>52363.426653823997</v>
      </c>
      <c r="F529">
        <v>60.7</v>
      </c>
      <c r="G529">
        <v>48.218450072876202</v>
      </c>
      <c r="H529">
        <v>-4.5252325378525704</v>
      </c>
      <c r="I529">
        <v>-20.131590824648299</v>
      </c>
      <c r="J529">
        <v>0.25273247252057301</v>
      </c>
      <c r="K529">
        <v>61.874796123513001</v>
      </c>
      <c r="L529">
        <v>57.390530262204699</v>
      </c>
      <c r="M529">
        <v>52.509159374483403</v>
      </c>
      <c r="N529">
        <v>0.34580577384727401</v>
      </c>
      <c r="O529">
        <v>26.688632619439801</v>
      </c>
      <c r="P529">
        <v>78.005865102639206</v>
      </c>
      <c r="Q529">
        <v>0.109177019247642</v>
      </c>
    </row>
    <row r="530" spans="1:17" x14ac:dyDescent="0.3">
      <c r="A530" t="s">
        <v>171</v>
      </c>
      <c r="B530" t="s">
        <v>172</v>
      </c>
      <c r="C530" t="s">
        <v>10293</v>
      </c>
      <c r="D530" t="s">
        <v>173</v>
      </c>
      <c r="E530">
        <v>155645.28530909499</v>
      </c>
      <c r="F530">
        <v>236.15</v>
      </c>
      <c r="G530">
        <v>78.701246262194104</v>
      </c>
      <c r="H530">
        <v>8.0116042917330308</v>
      </c>
      <c r="I530">
        <v>18.6653648945592</v>
      </c>
      <c r="J530">
        <v>1.22989404653232</v>
      </c>
      <c r="K530">
        <v>224.453096948243</v>
      </c>
      <c r="L530">
        <v>190.01708018530999</v>
      </c>
      <c r="M530">
        <v>59.4809370682487</v>
      </c>
      <c r="N530">
        <v>0.524724354483038</v>
      </c>
      <c r="O530">
        <v>4.2981156044886699</v>
      </c>
      <c r="P530">
        <v>110.19136626613199</v>
      </c>
      <c r="Q530">
        <v>0.10952360134858199</v>
      </c>
    </row>
    <row r="531" spans="1:17" x14ac:dyDescent="0.3">
      <c r="A531" t="s">
        <v>1482</v>
      </c>
      <c r="B531" t="s">
        <v>1483</v>
      </c>
      <c r="C531" t="s">
        <v>10305</v>
      </c>
      <c r="D531" t="s">
        <v>630</v>
      </c>
      <c r="E531">
        <v>6775.7240977000001</v>
      </c>
      <c r="F531">
        <v>374.1</v>
      </c>
      <c r="G531">
        <v>32.731064021102597</v>
      </c>
      <c r="H531">
        <v>5.8017734763860398</v>
      </c>
      <c r="I531">
        <v>3.7792062769289898</v>
      </c>
      <c r="J531">
        <v>4.6652196486732596</v>
      </c>
      <c r="K531">
        <v>359.84626229023098</v>
      </c>
      <c r="L531">
        <v>322.71059055852197</v>
      </c>
      <c r="M531">
        <v>68.0022487951085</v>
      </c>
      <c r="N531">
        <v>0.62516036246025297</v>
      </c>
      <c r="O531">
        <v>17.161186848436198</v>
      </c>
      <c r="P531">
        <v>84.240334892883496</v>
      </c>
      <c r="Q531">
        <v>0.109900632508337</v>
      </c>
    </row>
    <row r="532" spans="1:17" x14ac:dyDescent="0.3">
      <c r="A532" t="s">
        <v>380</v>
      </c>
      <c r="B532" t="s">
        <v>381</v>
      </c>
      <c r="C532" t="s">
        <v>10307</v>
      </c>
      <c r="D532" t="s">
        <v>139</v>
      </c>
      <c r="E532">
        <v>63824.918671794898</v>
      </c>
      <c r="F532">
        <v>1744.85</v>
      </c>
      <c r="G532">
        <v>34.098818490568597</v>
      </c>
      <c r="H532">
        <v>1.8291915988762799</v>
      </c>
      <c r="I532">
        <v>19.739768392167001</v>
      </c>
      <c r="J532">
        <v>-3.0961974487819401</v>
      </c>
      <c r="K532">
        <v>1751.0920768382</v>
      </c>
      <c r="L532">
        <v>1546.7405122592299</v>
      </c>
      <c r="M532">
        <v>48.5193669165008</v>
      </c>
      <c r="N532">
        <v>0.72204555503998302</v>
      </c>
      <c r="O532">
        <v>11.9322577872023</v>
      </c>
      <c r="P532">
        <v>66.002283322233794</v>
      </c>
      <c r="Q532">
        <v>0.11034484558381701</v>
      </c>
    </row>
    <row r="533" spans="1:17" x14ac:dyDescent="0.3">
      <c r="A533" t="s">
        <v>222</v>
      </c>
      <c r="B533" t="s">
        <v>223</v>
      </c>
      <c r="C533" t="s">
        <v>10295</v>
      </c>
      <c r="D533" t="s">
        <v>34</v>
      </c>
      <c r="E533">
        <v>117421.784934272</v>
      </c>
      <c r="F533">
        <v>62.21</v>
      </c>
      <c r="G533">
        <v>72.308575428205003</v>
      </c>
      <c r="H533">
        <v>-4.1399626647412902</v>
      </c>
      <c r="I533">
        <v>-21.559509524564699</v>
      </c>
      <c r="J533">
        <v>0.33822410946928</v>
      </c>
      <c r="K533">
        <v>63.8301731474115</v>
      </c>
      <c r="L533">
        <v>57.3989281327406</v>
      </c>
      <c r="M533">
        <v>49.210057934934099</v>
      </c>
      <c r="N533">
        <v>0.36964903098998397</v>
      </c>
      <c r="O533">
        <v>34.624658415045801</v>
      </c>
      <c r="P533">
        <v>107.36666666666601</v>
      </c>
      <c r="Q533">
        <v>0.11046469914642899</v>
      </c>
    </row>
    <row r="534" spans="1:17" x14ac:dyDescent="0.3">
      <c r="A534" t="s">
        <v>217</v>
      </c>
      <c r="B534" t="s">
        <v>218</v>
      </c>
      <c r="C534" t="s">
        <v>10295</v>
      </c>
      <c r="D534" t="s">
        <v>54</v>
      </c>
      <c r="E534">
        <v>118798.11558124999</v>
      </c>
      <c r="F534">
        <v>3159.05</v>
      </c>
      <c r="G534">
        <v>43.661203401216802</v>
      </c>
      <c r="H534">
        <v>11.886358302425499</v>
      </c>
      <c r="I534">
        <v>21.777373800580499</v>
      </c>
      <c r="J534">
        <v>5.9278452645161499</v>
      </c>
      <c r="K534">
        <v>2835.7256403771498</v>
      </c>
      <c r="L534">
        <v>2451.23652500559</v>
      </c>
      <c r="M534">
        <v>73.173624639111296</v>
      </c>
      <c r="N534">
        <v>0.775691174510033</v>
      </c>
      <c r="O534">
        <v>0.97972491730107203</v>
      </c>
      <c r="P534">
        <v>79.404832893204997</v>
      </c>
      <c r="Q534">
        <v>0.11056492020825</v>
      </c>
    </row>
    <row r="535" spans="1:17" hidden="1" x14ac:dyDescent="0.3">
      <c r="A535" t="s">
        <v>1195</v>
      </c>
      <c r="B535" t="s">
        <v>1196</v>
      </c>
      <c r="C535" t="s">
        <v>10309</v>
      </c>
      <c r="D535" t="s">
        <v>248</v>
      </c>
      <c r="E535">
        <v>9875.7002133999995</v>
      </c>
      <c r="F535">
        <v>2433</v>
      </c>
      <c r="G535">
        <v>85.931744907346996</v>
      </c>
      <c r="H535">
        <v>17.151832750105299</v>
      </c>
      <c r="I535">
        <v>56.959050887422002</v>
      </c>
      <c r="J535">
        <v>-4.9267721890812703</v>
      </c>
      <c r="K535">
        <v>2117.1175884537301</v>
      </c>
      <c r="L535">
        <v>1634.38435841149</v>
      </c>
      <c r="M535">
        <v>52.254082924272801</v>
      </c>
      <c r="N535">
        <v>2.4894900465649799</v>
      </c>
      <c r="O535">
        <v>12.5236333744348</v>
      </c>
      <c r="P535">
        <v>129.78843974310499</v>
      </c>
      <c r="Q535">
        <v>0.180683593625448</v>
      </c>
    </row>
    <row r="536" spans="1:17" x14ac:dyDescent="0.3">
      <c r="A536" t="s">
        <v>1560</v>
      </c>
      <c r="B536" t="s">
        <v>1561</v>
      </c>
      <c r="C536" t="s">
        <v>10295</v>
      </c>
      <c r="D536" t="s">
        <v>521</v>
      </c>
      <c r="E536">
        <v>6270.0156625</v>
      </c>
      <c r="F536">
        <v>301.14999999999998</v>
      </c>
      <c r="G536">
        <v>-11.950089753781199</v>
      </c>
      <c r="H536">
        <v>0.91862721061296404</v>
      </c>
      <c r="I536">
        <v>-36.800530712122701</v>
      </c>
      <c r="J536">
        <v>3.6850997977245599</v>
      </c>
      <c r="K536">
        <v>302.35702452450101</v>
      </c>
      <c r="L536">
        <v>314.65481820467801</v>
      </c>
      <c r="M536">
        <v>60.743616304634699</v>
      </c>
      <c r="N536">
        <v>0.61763541853864201</v>
      </c>
      <c r="O536">
        <v>34.577453096463501</v>
      </c>
      <c r="P536">
        <v>18.306815949715102</v>
      </c>
      <c r="Q536">
        <v>0.11127591344912301</v>
      </c>
    </row>
    <row r="537" spans="1:17" x14ac:dyDescent="0.3">
      <c r="A537" t="s">
        <v>1402</v>
      </c>
      <c r="B537" t="s">
        <v>1403</v>
      </c>
      <c r="C537" t="s">
        <v>10308</v>
      </c>
      <c r="D537" t="s">
        <v>297</v>
      </c>
      <c r="E537">
        <v>7737.2626719699902</v>
      </c>
      <c r="F537">
        <v>1931</v>
      </c>
      <c r="G537">
        <v>87.934227654266394</v>
      </c>
      <c r="H537">
        <v>31.6673527789732</v>
      </c>
      <c r="I537">
        <v>45.721786258466999</v>
      </c>
      <c r="J537">
        <v>-3.0689820124953702</v>
      </c>
      <c r="K537">
        <v>1623.6689799020501</v>
      </c>
      <c r="L537">
        <v>1311.5283237738399</v>
      </c>
      <c r="M537">
        <v>56.935768103742703</v>
      </c>
      <c r="N537">
        <v>1.21679799252729</v>
      </c>
      <c r="O537">
        <v>4.0911444847229399</v>
      </c>
      <c r="P537">
        <v>121.419561976837</v>
      </c>
      <c r="Q537">
        <v>0.11286248403315</v>
      </c>
    </row>
    <row r="538" spans="1:17" x14ac:dyDescent="0.3">
      <c r="A538" t="s">
        <v>1056</v>
      </c>
      <c r="B538" t="s">
        <v>1057</v>
      </c>
      <c r="C538" t="s">
        <v>10304</v>
      </c>
      <c r="D538" t="s">
        <v>397</v>
      </c>
      <c r="E538">
        <v>12602.19221555</v>
      </c>
      <c r="F538">
        <v>272.39999999999998</v>
      </c>
      <c r="G538">
        <v>108.32494795045299</v>
      </c>
      <c r="H538">
        <v>-11.9641538128064</v>
      </c>
      <c r="I538">
        <v>6.5451658643258498E-2</v>
      </c>
      <c r="J538">
        <v>-1.4544804410885901</v>
      </c>
      <c r="K538">
        <v>270.24867599138599</v>
      </c>
      <c r="L538">
        <v>223.76084796594901</v>
      </c>
      <c r="M538">
        <v>48.783052123037898</v>
      </c>
      <c r="N538">
        <v>0.58433838216761302</v>
      </c>
      <c r="O538">
        <v>41.042584434654898</v>
      </c>
      <c r="P538">
        <v>139.157155399473</v>
      </c>
      <c r="Q538">
        <v>0.113862857543711</v>
      </c>
    </row>
    <row r="539" spans="1:17" x14ac:dyDescent="0.3">
      <c r="A539" t="s">
        <v>757</v>
      </c>
      <c r="B539" t="s">
        <v>758</v>
      </c>
      <c r="C539" t="s">
        <v>10296</v>
      </c>
      <c r="D539" t="s">
        <v>653</v>
      </c>
      <c r="E539">
        <v>21601.071312144999</v>
      </c>
      <c r="F539">
        <v>1281.2</v>
      </c>
      <c r="G539">
        <v>25.127769214307602</v>
      </c>
      <c r="H539">
        <v>-8.6005775060723195</v>
      </c>
      <c r="I539">
        <v>58.402072129484402</v>
      </c>
      <c r="J539">
        <v>1.95850123443876</v>
      </c>
      <c r="K539">
        <v>1261.0384190862301</v>
      </c>
      <c r="L539">
        <v>1050.6192406753701</v>
      </c>
      <c r="M539">
        <v>55.994735941525597</v>
      </c>
      <c r="N539">
        <v>0.65742144640018296</v>
      </c>
      <c r="O539">
        <v>16.687480487043299</v>
      </c>
      <c r="P539">
        <v>96.729366602687094</v>
      </c>
      <c r="Q539">
        <v>0.11414548098057101</v>
      </c>
    </row>
    <row r="540" spans="1:17" hidden="1" x14ac:dyDescent="0.3">
      <c r="A540" t="s">
        <v>1205</v>
      </c>
      <c r="B540" t="s">
        <v>1206</v>
      </c>
      <c r="C540" t="s">
        <v>10309</v>
      </c>
      <c r="D540" t="s">
        <v>139</v>
      </c>
      <c r="E540">
        <v>9717.1900299270001</v>
      </c>
      <c r="F540">
        <v>267.27999999999997</v>
      </c>
      <c r="G540">
        <v>-18.816399383660201</v>
      </c>
      <c r="H540">
        <v>-2.65757460417966</v>
      </c>
      <c r="I540">
        <v>-6.2767478011170503</v>
      </c>
      <c r="J540">
        <v>-3.2001163983487899</v>
      </c>
      <c r="K540">
        <v>266.297222799032</v>
      </c>
      <c r="L540">
        <v>259.80446202726802</v>
      </c>
      <c r="M540">
        <v>22.227502817667499</v>
      </c>
      <c r="N540">
        <v>1.1409862612533499</v>
      </c>
      <c r="O540">
        <v>2.9108051481592399</v>
      </c>
      <c r="P540">
        <v>15.1572598018095</v>
      </c>
    </row>
    <row r="541" spans="1:17" hidden="1" x14ac:dyDescent="0.3">
      <c r="A541" t="s">
        <v>1207</v>
      </c>
      <c r="B541" t="s">
        <v>1208</v>
      </c>
      <c r="C541" t="s">
        <v>10309</v>
      </c>
      <c r="D541" t="s">
        <v>21</v>
      </c>
      <c r="E541">
        <v>9687.8408161499992</v>
      </c>
      <c r="F541">
        <v>1833.4</v>
      </c>
      <c r="G541">
        <v>226.762113276077</v>
      </c>
      <c r="H541">
        <v>21.952401472310299</v>
      </c>
      <c r="I541">
        <v>61.2162596077359</v>
      </c>
      <c r="J541">
        <v>0.61415617243531595</v>
      </c>
      <c r="K541">
        <v>1550.68216333433</v>
      </c>
      <c r="L541">
        <v>1197.7032951144599</v>
      </c>
      <c r="M541">
        <v>58.613184805845101</v>
      </c>
      <c r="N541">
        <v>1.11984335786664</v>
      </c>
      <c r="O541">
        <v>3.1962474091851099</v>
      </c>
      <c r="P541">
        <v>278.723404255319</v>
      </c>
      <c r="Q541">
        <v>0.25840607643359098</v>
      </c>
    </row>
    <row r="542" spans="1:17" x14ac:dyDescent="0.3">
      <c r="A542" t="s">
        <v>602</v>
      </c>
      <c r="B542" t="s">
        <v>603</v>
      </c>
      <c r="C542" t="s">
        <v>10300</v>
      </c>
      <c r="D542" t="s">
        <v>404</v>
      </c>
      <c r="E542">
        <v>31694.712710129999</v>
      </c>
      <c r="F542">
        <v>506.25</v>
      </c>
      <c r="G542">
        <v>-0.78024892266108004</v>
      </c>
      <c r="H542">
        <v>-5.3720560880218402</v>
      </c>
      <c r="I542">
        <v>-14.2478319699617</v>
      </c>
      <c r="J542">
        <v>0.74971036097758903</v>
      </c>
      <c r="K542">
        <v>511.852223544455</v>
      </c>
      <c r="L542">
        <v>479.56395855789498</v>
      </c>
      <c r="M542">
        <v>44.270048461072101</v>
      </c>
      <c r="N542">
        <v>0.74078139856959502</v>
      </c>
      <c r="O542">
        <v>12.2074074074074</v>
      </c>
      <c r="P542">
        <v>38.698630136986303</v>
      </c>
      <c r="Q542">
        <v>0.114707305219219</v>
      </c>
    </row>
    <row r="543" spans="1:17" x14ac:dyDescent="0.3">
      <c r="A543" t="s">
        <v>1076</v>
      </c>
      <c r="B543" t="s">
        <v>1077</v>
      </c>
      <c r="C543" t="s">
        <v>10299</v>
      </c>
      <c r="D543" t="s">
        <v>285</v>
      </c>
      <c r="E543">
        <v>12199.698836179999</v>
      </c>
      <c r="F543">
        <v>1209.2</v>
      </c>
      <c r="G543">
        <v>-17.926066881395101</v>
      </c>
      <c r="H543">
        <v>2.1917416770585398</v>
      </c>
      <c r="I543">
        <v>-17.479008065346498</v>
      </c>
      <c r="J543">
        <v>-1.59470937201782</v>
      </c>
      <c r="K543">
        <v>1225.0405922643899</v>
      </c>
      <c r="L543">
        <v>1203.2859890335401</v>
      </c>
      <c r="M543">
        <v>49.747935728089402</v>
      </c>
      <c r="N543">
        <v>0.71672533072581901</v>
      </c>
      <c r="O543">
        <v>36.371154482302302</v>
      </c>
      <c r="P543">
        <v>21.778538697819599</v>
      </c>
      <c r="Q543">
        <v>0.114836815468655</v>
      </c>
    </row>
    <row r="544" spans="1:17" x14ac:dyDescent="0.3">
      <c r="A544" t="s">
        <v>114</v>
      </c>
      <c r="B544" t="s">
        <v>115</v>
      </c>
      <c r="C544" t="s">
        <v>10293</v>
      </c>
      <c r="D544" t="s">
        <v>18</v>
      </c>
      <c r="E544">
        <v>243210.08867040899</v>
      </c>
      <c r="F544">
        <v>173.89</v>
      </c>
      <c r="G544">
        <v>61.2872906525863</v>
      </c>
      <c r="H544">
        <v>3.1161189891923402</v>
      </c>
      <c r="I544">
        <v>-16.924060786841501</v>
      </c>
      <c r="J544">
        <v>1.7871508248417201</v>
      </c>
      <c r="K544">
        <v>169.93741506091101</v>
      </c>
      <c r="L544">
        <v>152.990093851045</v>
      </c>
      <c r="M544">
        <v>56.2767396716592</v>
      </c>
      <c r="N544">
        <v>0.53721517935570995</v>
      </c>
      <c r="O544">
        <v>13.174995686928501</v>
      </c>
      <c r="P544">
        <v>103.380116959064</v>
      </c>
      <c r="Q544">
        <v>0.115427586466717</v>
      </c>
    </row>
    <row r="545" spans="1:17" hidden="1" x14ac:dyDescent="0.3">
      <c r="A545" t="s">
        <v>1215</v>
      </c>
      <c r="B545" t="s">
        <v>1216</v>
      </c>
      <c r="C545" t="s">
        <v>10309</v>
      </c>
      <c r="D545" t="s">
        <v>92</v>
      </c>
      <c r="E545">
        <v>9591.9028099999996</v>
      </c>
      <c r="F545">
        <v>136.03</v>
      </c>
      <c r="G545">
        <v>-27.738279390396499</v>
      </c>
      <c r="H545">
        <v>-3.3695193264774201</v>
      </c>
      <c r="I545">
        <v>-10.788284285889301</v>
      </c>
      <c r="J545">
        <v>-4.3939505110982999</v>
      </c>
      <c r="K545">
        <v>138.52752443777899</v>
      </c>
      <c r="L545">
        <v>136.10993158676101</v>
      </c>
      <c r="M545">
        <v>19.599037825510401</v>
      </c>
      <c r="N545">
        <v>1.4840270459874501</v>
      </c>
      <c r="O545">
        <v>5.1238697346173501</v>
      </c>
      <c r="P545">
        <v>7.9603174603174596</v>
      </c>
      <c r="Q545">
        <v>-1.3388827299693999E-2</v>
      </c>
    </row>
    <row r="546" spans="1:17" x14ac:dyDescent="0.3">
      <c r="A546" t="s">
        <v>1231</v>
      </c>
      <c r="B546" t="s">
        <v>1232</v>
      </c>
      <c r="C546" t="s">
        <v>10301</v>
      </c>
      <c r="D546" t="s">
        <v>196</v>
      </c>
      <c r="E546">
        <v>9434.6223897359996</v>
      </c>
      <c r="F546">
        <v>243.1</v>
      </c>
      <c r="G546">
        <v>22.0146409826569</v>
      </c>
      <c r="H546">
        <v>31.6532641309431</v>
      </c>
      <c r="I546">
        <v>-7.9760220166212497</v>
      </c>
      <c r="J546">
        <v>3.3880866656033399</v>
      </c>
      <c r="K546">
        <v>204.41147046273599</v>
      </c>
      <c r="L546">
        <v>197.60847658044199</v>
      </c>
      <c r="M546">
        <v>71.2376521496398</v>
      </c>
      <c r="N546">
        <v>1.8277684795860301</v>
      </c>
      <c r="O546">
        <v>26.6968325791855</v>
      </c>
      <c r="P546">
        <v>68.293527172031801</v>
      </c>
      <c r="Q546">
        <v>0.115886792189973</v>
      </c>
    </row>
    <row r="547" spans="1:17" x14ac:dyDescent="0.3">
      <c r="A547" t="s">
        <v>1705</v>
      </c>
      <c r="B547" t="s">
        <v>1706</v>
      </c>
      <c r="C547" t="s">
        <v>10300</v>
      </c>
      <c r="D547" t="s">
        <v>203</v>
      </c>
      <c r="E547">
        <v>4759.2085642499997</v>
      </c>
      <c r="F547">
        <v>659.85</v>
      </c>
      <c r="G547">
        <v>3.3681067931403401</v>
      </c>
      <c r="H547">
        <v>-0.81830696886932397</v>
      </c>
      <c r="I547">
        <v>-12.898356586587999</v>
      </c>
      <c r="J547">
        <v>-3.5202504743403802</v>
      </c>
      <c r="K547">
        <v>674.01296405777305</v>
      </c>
      <c r="L547">
        <v>606.80163759725497</v>
      </c>
      <c r="M547">
        <v>43.219921542093303</v>
      </c>
      <c r="N547">
        <v>0.53765039908620704</v>
      </c>
      <c r="O547">
        <v>21.110858528453399</v>
      </c>
      <c r="P547">
        <v>60.645161290322498</v>
      </c>
      <c r="Q547">
        <v>0.117087480945146</v>
      </c>
    </row>
    <row r="548" spans="1:17" hidden="1" x14ac:dyDescent="0.3">
      <c r="A548" t="s">
        <v>1221</v>
      </c>
      <c r="B548" t="s">
        <v>1222</v>
      </c>
      <c r="C548" t="s">
        <v>10309</v>
      </c>
      <c r="D548" t="s">
        <v>139</v>
      </c>
      <c r="E548">
        <v>9506.1989264000003</v>
      </c>
      <c r="F548">
        <v>735.35</v>
      </c>
      <c r="G548">
        <v>-2.0119796306410702</v>
      </c>
      <c r="H548">
        <v>3.89236768062234</v>
      </c>
      <c r="I548">
        <v>-12.797963717335</v>
      </c>
      <c r="J548">
        <v>2.6978895484836798</v>
      </c>
      <c r="K548">
        <v>703.20928661273194</v>
      </c>
      <c r="L548">
        <v>659.42344660005699</v>
      </c>
      <c r="M548">
        <v>68.628311942531894</v>
      </c>
      <c r="N548">
        <v>2.1625653552808499</v>
      </c>
      <c r="O548">
        <v>6.05833956619297</v>
      </c>
      <c r="P548">
        <v>41.959459459459403</v>
      </c>
    </row>
    <row r="549" spans="1:17" hidden="1" x14ac:dyDescent="0.3">
      <c r="A549" t="s">
        <v>1223</v>
      </c>
      <c r="B549" t="s">
        <v>1224</v>
      </c>
      <c r="C549" t="s">
        <v>10309</v>
      </c>
      <c r="D549" t="s">
        <v>221</v>
      </c>
      <c r="E549">
        <v>9505.2510795899998</v>
      </c>
      <c r="F549">
        <v>11982.7</v>
      </c>
      <c r="G549">
        <v>27.9707157484399</v>
      </c>
      <c r="H549">
        <v>9.1078618691191906</v>
      </c>
      <c r="I549">
        <v>27.255003661818701</v>
      </c>
      <c r="J549">
        <v>-0.56165754083234398</v>
      </c>
      <c r="K549">
        <v>11484.2876250728</v>
      </c>
      <c r="L549">
        <v>9851.0397337062695</v>
      </c>
      <c r="M549">
        <v>58.6629796772134</v>
      </c>
      <c r="N549">
        <v>0.70679340619460296</v>
      </c>
      <c r="O549">
        <v>8.4730486451300493</v>
      </c>
      <c r="P549">
        <v>85.922420480992997</v>
      </c>
      <c r="Q549">
        <v>0.137867282352996</v>
      </c>
    </row>
    <row r="550" spans="1:17" x14ac:dyDescent="0.3">
      <c r="A550" t="s">
        <v>1068</v>
      </c>
      <c r="B550" t="s">
        <v>1069</v>
      </c>
      <c r="C550" t="s">
        <v>10298</v>
      </c>
      <c r="D550" t="s">
        <v>46</v>
      </c>
      <c r="E550">
        <v>12319.968816160001</v>
      </c>
      <c r="F550">
        <v>218.9</v>
      </c>
      <c r="G550">
        <v>16.431837616838799</v>
      </c>
      <c r="H550">
        <v>-16.342299730679201</v>
      </c>
      <c r="I550">
        <v>-12.7428987693037</v>
      </c>
      <c r="J550">
        <v>-3.7891681457977202</v>
      </c>
      <c r="K550">
        <v>243.94562953267399</v>
      </c>
      <c r="L550">
        <v>216.61107079487601</v>
      </c>
      <c r="M550">
        <v>32.7894280108884</v>
      </c>
      <c r="N550">
        <v>0.52692347341342405</v>
      </c>
      <c r="O550">
        <v>38.8305162174508</v>
      </c>
      <c r="P550">
        <v>87.977672820953103</v>
      </c>
      <c r="Q550">
        <v>0.117329658927542</v>
      </c>
    </row>
    <row r="551" spans="1:17" hidden="1" x14ac:dyDescent="0.3">
      <c r="A551" t="s">
        <v>1227</v>
      </c>
      <c r="B551" t="s">
        <v>1228</v>
      </c>
      <c r="C551" t="s">
        <v>10309</v>
      </c>
      <c r="D551" t="s">
        <v>258</v>
      </c>
      <c r="E551">
        <v>9481.9463897999995</v>
      </c>
      <c r="F551">
        <v>6332.25</v>
      </c>
      <c r="G551">
        <v>-15.0601148080139</v>
      </c>
      <c r="H551">
        <v>-6.2333988982890798</v>
      </c>
      <c r="I551">
        <v>8.4322923660532005</v>
      </c>
      <c r="J551">
        <v>-2.7640778247600801</v>
      </c>
      <c r="K551">
        <v>6131.3516712890896</v>
      </c>
      <c r="L551">
        <v>5618.3061105862698</v>
      </c>
      <c r="M551">
        <v>43.375461991754499</v>
      </c>
      <c r="N551">
        <v>0.79017027285911901</v>
      </c>
      <c r="O551">
        <v>10.5294326661139</v>
      </c>
      <c r="P551">
        <v>37.0616883116883</v>
      </c>
      <c r="Q551">
        <v>0.10839803383890199</v>
      </c>
    </row>
    <row r="552" spans="1:17" hidden="1" x14ac:dyDescent="0.3">
      <c r="A552" t="s">
        <v>1229</v>
      </c>
      <c r="B552" t="s">
        <v>1230</v>
      </c>
      <c r="C552" t="s">
        <v>10305</v>
      </c>
      <c r="D552" t="s">
        <v>251</v>
      </c>
      <c r="E552">
        <v>9467.2413939149992</v>
      </c>
      <c r="F552">
        <v>1615.05</v>
      </c>
      <c r="G552">
        <v>110.660184925007</v>
      </c>
      <c r="H552">
        <v>-2.5397330055556999</v>
      </c>
      <c r="I552">
        <v>27.103949241406799</v>
      </c>
      <c r="J552">
        <v>-4.2465449092500798</v>
      </c>
      <c r="K552">
        <v>1626.1153269644899</v>
      </c>
      <c r="M552">
        <v>43.799093196049903</v>
      </c>
      <c r="N552">
        <v>0.71884879520265799</v>
      </c>
      <c r="O552">
        <v>28.788582396829799</v>
      </c>
      <c r="P552">
        <v>151.40877957658699</v>
      </c>
    </row>
    <row r="553" spans="1:17" x14ac:dyDescent="0.3">
      <c r="A553" t="s">
        <v>1170</v>
      </c>
      <c r="B553" t="s">
        <v>1171</v>
      </c>
      <c r="C553" t="s">
        <v>10298</v>
      </c>
      <c r="D553" t="s">
        <v>46</v>
      </c>
      <c r="E553">
        <v>10314.631737969999</v>
      </c>
      <c r="F553">
        <v>1621.5</v>
      </c>
      <c r="G553">
        <v>46.6969019134863</v>
      </c>
      <c r="H553">
        <v>-8.4929613422927606</v>
      </c>
      <c r="I553">
        <v>63.147743494384201</v>
      </c>
      <c r="J553">
        <v>-2.4364595351817302</v>
      </c>
      <c r="K553">
        <v>1590.75240639499</v>
      </c>
      <c r="L553">
        <v>1279.6949665345601</v>
      </c>
      <c r="M553">
        <v>49.243977469583598</v>
      </c>
      <c r="N553">
        <v>0.65932328029573395</v>
      </c>
      <c r="O553">
        <v>15.935861856305801</v>
      </c>
      <c r="P553">
        <v>101.403552353744</v>
      </c>
      <c r="Q553">
        <v>0.11742319518682499</v>
      </c>
    </row>
    <row r="554" spans="1:17" x14ac:dyDescent="0.3">
      <c r="A554" t="s">
        <v>868</v>
      </c>
      <c r="B554" t="s">
        <v>869</v>
      </c>
      <c r="C554" t="s">
        <v>10295</v>
      </c>
      <c r="D554" t="s">
        <v>413</v>
      </c>
      <c r="E554">
        <v>17622.228578104001</v>
      </c>
      <c r="F554">
        <v>111.02</v>
      </c>
      <c r="G554">
        <v>-36.198434642226999</v>
      </c>
      <c r="H554">
        <v>-3.3509697069081898</v>
      </c>
      <c r="I554">
        <v>-16.5213122809085</v>
      </c>
      <c r="J554">
        <v>0.45548234362236101</v>
      </c>
      <c r="K554">
        <v>112.74566190266</v>
      </c>
      <c r="L554">
        <v>114.48743717929101</v>
      </c>
      <c r="M554">
        <v>58.4978550662305</v>
      </c>
      <c r="N554">
        <v>0.72795058478062202</v>
      </c>
      <c r="O554">
        <v>23.4011889749594</v>
      </c>
      <c r="P554">
        <v>6.2392344497607501</v>
      </c>
      <c r="Q554">
        <v>0.11881065280143401</v>
      </c>
    </row>
    <row r="555" spans="1:17" x14ac:dyDescent="0.3">
      <c r="A555" t="s">
        <v>444</v>
      </c>
      <c r="B555" t="s">
        <v>445</v>
      </c>
      <c r="C555" t="s">
        <v>10308</v>
      </c>
      <c r="D555" t="s">
        <v>394</v>
      </c>
      <c r="E555">
        <v>51522.876296050003</v>
      </c>
      <c r="F555">
        <v>1761.95</v>
      </c>
      <c r="G555">
        <v>36.752500433926699</v>
      </c>
      <c r="H555">
        <v>11.601311053895399</v>
      </c>
      <c r="I555">
        <v>50.013595627768602</v>
      </c>
      <c r="J555">
        <v>-1.22432810385479</v>
      </c>
      <c r="K555">
        <v>1588.58177193953</v>
      </c>
      <c r="L555">
        <v>1326.7686779226101</v>
      </c>
      <c r="M555">
        <v>66.921498629986999</v>
      </c>
      <c r="N555">
        <v>1.2957661731093</v>
      </c>
      <c r="O555">
        <v>1.2855075342659901</v>
      </c>
      <c r="P555">
        <v>72.901231539178596</v>
      </c>
      <c r="Q555">
        <v>0.11898636805169301</v>
      </c>
    </row>
    <row r="556" spans="1:17" x14ac:dyDescent="0.3">
      <c r="A556" t="s">
        <v>512</v>
      </c>
      <c r="B556" t="s">
        <v>513</v>
      </c>
      <c r="C556" t="s">
        <v>10305</v>
      </c>
      <c r="D556" t="s">
        <v>514</v>
      </c>
      <c r="E556">
        <v>40711.945162589996</v>
      </c>
      <c r="F556">
        <v>3787.5</v>
      </c>
      <c r="G556">
        <v>5.2644828851218204</v>
      </c>
      <c r="H556">
        <v>-5.4532878163864602</v>
      </c>
      <c r="I556">
        <v>17.658501820341399</v>
      </c>
      <c r="J556">
        <v>-1.9949389828319899</v>
      </c>
      <c r="K556">
        <v>3878.59856531677</v>
      </c>
      <c r="L556">
        <v>3436.2875854116</v>
      </c>
      <c r="M556">
        <v>42.183668444208301</v>
      </c>
      <c r="N556">
        <v>0.66425254022714697</v>
      </c>
      <c r="O556">
        <v>16.423762376237601</v>
      </c>
      <c r="P556">
        <v>43.010874490258203</v>
      </c>
      <c r="Q556">
        <v>0.11955410078888901</v>
      </c>
    </row>
    <row r="557" spans="1:17" x14ac:dyDescent="0.3">
      <c r="A557" t="s">
        <v>49</v>
      </c>
      <c r="B557" t="s">
        <v>50</v>
      </c>
      <c r="C557" t="s">
        <v>10299</v>
      </c>
      <c r="D557" t="s">
        <v>51</v>
      </c>
      <c r="E557">
        <v>423806.53242594999</v>
      </c>
      <c r="F557">
        <v>1764.65</v>
      </c>
      <c r="G557">
        <v>27.424126380141999</v>
      </c>
      <c r="H557">
        <v>11.969696735930601</v>
      </c>
      <c r="I557">
        <v>2.0244479340645101</v>
      </c>
      <c r="J557">
        <v>-1.5130913462179201</v>
      </c>
      <c r="K557">
        <v>1643.0840929993401</v>
      </c>
      <c r="L557">
        <v>1472.7367859537401</v>
      </c>
      <c r="M557">
        <v>81.261531842654307</v>
      </c>
      <c r="N557">
        <v>0.68148353440298803</v>
      </c>
      <c r="O557">
        <v>0.41367976652593103</v>
      </c>
      <c r="P557">
        <v>65.175270276594702</v>
      </c>
      <c r="Q557">
        <v>0.11956730461229501</v>
      </c>
    </row>
    <row r="558" spans="1:17" x14ac:dyDescent="0.3">
      <c r="A558" t="s">
        <v>1529</v>
      </c>
      <c r="B558" t="s">
        <v>1530</v>
      </c>
      <c r="C558" t="s">
        <v>6499</v>
      </c>
      <c r="D558" t="s">
        <v>404</v>
      </c>
      <c r="E558">
        <v>6498.151838971</v>
      </c>
      <c r="F558">
        <v>206.78</v>
      </c>
      <c r="G558">
        <v>103.31552723262</v>
      </c>
      <c r="H558">
        <v>2.1071096928361799</v>
      </c>
      <c r="I558">
        <v>8.3309876638190392</v>
      </c>
      <c r="J558">
        <v>-0.841989654931658</v>
      </c>
      <c r="K558">
        <v>204.74983737500801</v>
      </c>
      <c r="L558">
        <v>171.52341342909901</v>
      </c>
      <c r="M558">
        <v>51.399513594913103</v>
      </c>
      <c r="N558">
        <v>0.46797507664259802</v>
      </c>
      <c r="O558">
        <v>7.4281845439597403</v>
      </c>
      <c r="P558">
        <v>190.01402524544099</v>
      </c>
      <c r="Q558">
        <v>0.119871623533433</v>
      </c>
    </row>
    <row r="559" spans="1:17" x14ac:dyDescent="0.3">
      <c r="A559" t="s">
        <v>1776</v>
      </c>
      <c r="B559" t="s">
        <v>1777</v>
      </c>
      <c r="C559" t="s">
        <v>10298</v>
      </c>
      <c r="D559" t="s">
        <v>46</v>
      </c>
      <c r="E559">
        <v>4345.5983438909998</v>
      </c>
      <c r="F559">
        <v>54.38</v>
      </c>
      <c r="G559">
        <v>-30.616436055488101</v>
      </c>
      <c r="H559">
        <v>-9.4123133450031506</v>
      </c>
      <c r="I559">
        <v>-35.557080954533298</v>
      </c>
      <c r="J559">
        <v>-1.4864780256466199</v>
      </c>
      <c r="K559">
        <v>58.894870276594098</v>
      </c>
      <c r="L559">
        <v>57.613109092394097</v>
      </c>
      <c r="M559">
        <v>43.243345233294697</v>
      </c>
      <c r="N559">
        <v>0.76315165097408799</v>
      </c>
      <c r="O559">
        <v>45.2739977933063</v>
      </c>
      <c r="P559">
        <v>29.322235434007101</v>
      </c>
      <c r="Q559">
        <v>0.119915169902991</v>
      </c>
    </row>
    <row r="560" spans="1:17" x14ac:dyDescent="0.3">
      <c r="A560" t="s">
        <v>1885</v>
      </c>
      <c r="B560" t="s">
        <v>1886</v>
      </c>
      <c r="C560" t="s">
        <v>10300</v>
      </c>
      <c r="D560" t="s">
        <v>203</v>
      </c>
      <c r="E560">
        <v>3762.6585936000001</v>
      </c>
      <c r="F560">
        <v>1448.85</v>
      </c>
      <c r="G560">
        <v>30.841634909908599</v>
      </c>
      <c r="H560">
        <v>8.9937264053468393</v>
      </c>
      <c r="I560">
        <v>5.4675337519885403</v>
      </c>
      <c r="J560">
        <v>2.9108676983741</v>
      </c>
      <c r="K560">
        <v>1314.8289859996701</v>
      </c>
      <c r="L560">
        <v>1178.2695073217201</v>
      </c>
      <c r="M560">
        <v>74.413650628348194</v>
      </c>
      <c r="N560">
        <v>0.92524485466535</v>
      </c>
      <c r="O560">
        <v>1.18369741519137</v>
      </c>
      <c r="P560">
        <v>76.259124087591204</v>
      </c>
      <c r="Q560">
        <v>0.119919411487471</v>
      </c>
    </row>
    <row r="561" spans="1:17" x14ac:dyDescent="0.3">
      <c r="A561" t="s">
        <v>966</v>
      </c>
      <c r="B561" t="s">
        <v>967</v>
      </c>
      <c r="C561" t="s">
        <v>10296</v>
      </c>
      <c r="D561" t="s">
        <v>968</v>
      </c>
      <c r="E561">
        <v>15080.89574493</v>
      </c>
      <c r="F561">
        <v>470.05</v>
      </c>
      <c r="G561">
        <v>150.41251576192499</v>
      </c>
      <c r="H561">
        <v>-10.032984526453999</v>
      </c>
      <c r="I561">
        <v>12.769043731528001</v>
      </c>
      <c r="J561">
        <v>-3.6995815945856201</v>
      </c>
      <c r="K561">
        <v>473.19878307417201</v>
      </c>
      <c r="L561">
        <v>389.68267480840001</v>
      </c>
      <c r="M561">
        <v>43.9404385622991</v>
      </c>
      <c r="N561">
        <v>0.32176387361086201</v>
      </c>
      <c r="O561">
        <v>31.4328262950749</v>
      </c>
      <c r="P561">
        <v>184.01812688821701</v>
      </c>
      <c r="Q561">
        <v>0.12050246567742499</v>
      </c>
    </row>
    <row r="562" spans="1:17" x14ac:dyDescent="0.3">
      <c r="A562" t="s">
        <v>1611</v>
      </c>
      <c r="B562" t="s">
        <v>1612</v>
      </c>
      <c r="C562" t="s">
        <v>10305</v>
      </c>
      <c r="D562" t="s">
        <v>1386</v>
      </c>
      <c r="E562">
        <v>5656.8155077350002</v>
      </c>
      <c r="F562">
        <v>877.7</v>
      </c>
      <c r="G562">
        <v>-6.6948971696635198</v>
      </c>
      <c r="H562">
        <v>12.100073642721799</v>
      </c>
      <c r="I562">
        <v>-2.8241022502809399</v>
      </c>
      <c r="J562">
        <v>0.718942110479175</v>
      </c>
      <c r="K562">
        <v>793.37902719637304</v>
      </c>
      <c r="L562">
        <v>766.81949251233505</v>
      </c>
      <c r="M562">
        <v>72.025477404964093</v>
      </c>
      <c r="N562">
        <v>0.90610329096284903</v>
      </c>
      <c r="O562">
        <v>24.0742850632334</v>
      </c>
      <c r="P562">
        <v>43.790956749672297</v>
      </c>
      <c r="Q562">
        <v>0.12118600831818301</v>
      </c>
    </row>
    <row r="563" spans="1:17" x14ac:dyDescent="0.3">
      <c r="A563" t="s">
        <v>1072</v>
      </c>
      <c r="B563" t="s">
        <v>1073</v>
      </c>
      <c r="C563" t="s">
        <v>10295</v>
      </c>
      <c r="D563" t="s">
        <v>24</v>
      </c>
      <c r="E563">
        <v>12206.607602354999</v>
      </c>
      <c r="F563">
        <v>111.18</v>
      </c>
      <c r="G563">
        <v>-7.9820603342787804</v>
      </c>
      <c r="H563">
        <v>0.303618523279165</v>
      </c>
      <c r="I563">
        <v>-32.554688404143398</v>
      </c>
      <c r="J563">
        <v>-2.6397530197356902</v>
      </c>
      <c r="K563">
        <v>114.44959870114501</v>
      </c>
      <c r="L563">
        <v>116.104527888779</v>
      </c>
      <c r="M563">
        <v>49.128087386443497</v>
      </c>
      <c r="N563">
        <v>0.59088922072859795</v>
      </c>
      <c r="O563">
        <v>37.1649577262097</v>
      </c>
      <c r="P563">
        <v>34.682010902483299</v>
      </c>
      <c r="Q563">
        <v>0.12150965981218199</v>
      </c>
    </row>
    <row r="564" spans="1:17" hidden="1" x14ac:dyDescent="0.3">
      <c r="A564" t="s">
        <v>1253</v>
      </c>
      <c r="B564" t="s">
        <v>1254</v>
      </c>
      <c r="C564" t="s">
        <v>10309</v>
      </c>
      <c r="D564" t="s">
        <v>139</v>
      </c>
      <c r="E564">
        <v>9091.5</v>
      </c>
      <c r="F564">
        <v>4576</v>
      </c>
      <c r="G564">
        <v>-26.142691661864902</v>
      </c>
      <c r="H564">
        <v>-2.63798868006961</v>
      </c>
      <c r="I564">
        <v>-24.543706291944002</v>
      </c>
      <c r="J564">
        <v>-0.94097085892197496</v>
      </c>
      <c r="K564">
        <v>4636.6025831281004</v>
      </c>
      <c r="L564">
        <v>4786.9094139461704</v>
      </c>
      <c r="M564">
        <v>50.430405118026698</v>
      </c>
      <c r="N564">
        <v>0.53225480283114202</v>
      </c>
      <c r="O564">
        <v>52.403846153846096</v>
      </c>
      <c r="P564">
        <v>17.877382792374998</v>
      </c>
      <c r="Q564">
        <v>4.3926489716801999E-2</v>
      </c>
    </row>
    <row r="565" spans="1:17" x14ac:dyDescent="0.3">
      <c r="A565" t="s">
        <v>90</v>
      </c>
      <c r="B565" t="s">
        <v>91</v>
      </c>
      <c r="C565" t="s">
        <v>10301</v>
      </c>
      <c r="D565" t="s">
        <v>92</v>
      </c>
      <c r="E565">
        <v>316685.56003694999</v>
      </c>
      <c r="F565">
        <v>336.65</v>
      </c>
      <c r="G565">
        <v>53.856787861910497</v>
      </c>
      <c r="H565">
        <v>1.97234144110474</v>
      </c>
      <c r="I565">
        <v>7.8784321712607399</v>
      </c>
      <c r="J565">
        <v>-1.76552906855476</v>
      </c>
      <c r="K565">
        <v>334.52437522132101</v>
      </c>
      <c r="L565">
        <v>288.278014239524</v>
      </c>
      <c r="M565">
        <v>48.071089928172199</v>
      </c>
      <c r="N565">
        <v>0.60145229474316797</v>
      </c>
      <c r="O565">
        <v>7.6785979503935797</v>
      </c>
      <c r="P565">
        <v>85.943109638221401</v>
      </c>
      <c r="Q565">
        <v>0.121615306679176</v>
      </c>
    </row>
    <row r="566" spans="1:17" x14ac:dyDescent="0.3">
      <c r="A566" t="s">
        <v>1040</v>
      </c>
      <c r="B566" t="s">
        <v>1041</v>
      </c>
      <c r="C566" t="s">
        <v>10305</v>
      </c>
      <c r="D566" t="s">
        <v>130</v>
      </c>
      <c r="E566">
        <v>12889.80914392</v>
      </c>
      <c r="F566">
        <v>951.1</v>
      </c>
      <c r="G566">
        <v>35.289532750750602</v>
      </c>
      <c r="H566">
        <v>-11.6021568060194</v>
      </c>
      <c r="I566">
        <v>10.522741091577201</v>
      </c>
      <c r="J566">
        <v>-8.3008433381842401</v>
      </c>
      <c r="K566">
        <v>1044.86986786835</v>
      </c>
      <c r="L566">
        <v>871.10170469893501</v>
      </c>
      <c r="M566">
        <v>27.9461168415062</v>
      </c>
      <c r="N566">
        <v>1.0068675346498801</v>
      </c>
      <c r="O566">
        <v>28.687835138260901</v>
      </c>
      <c r="P566">
        <v>71.585783871549694</v>
      </c>
      <c r="Q566">
        <v>0.12161789542815001</v>
      </c>
    </row>
    <row r="567" spans="1:17" hidden="1" x14ac:dyDescent="0.3">
      <c r="A567" t="s">
        <v>1259</v>
      </c>
      <c r="B567" t="s">
        <v>1260</v>
      </c>
      <c r="C567" t="s">
        <v>10309</v>
      </c>
      <c r="D567" t="s">
        <v>51</v>
      </c>
      <c r="E567">
        <v>9011.2235094299995</v>
      </c>
      <c r="F567">
        <v>5373.45</v>
      </c>
      <c r="G567">
        <v>-28.488143027980399</v>
      </c>
      <c r="H567">
        <v>4.4440471951718097</v>
      </c>
      <c r="I567">
        <v>-5.8657868565436102</v>
      </c>
      <c r="J567">
        <v>1.2338663614737699</v>
      </c>
      <c r="K567">
        <v>5141.0061358679704</v>
      </c>
      <c r="L567">
        <v>5021.6994478104098</v>
      </c>
      <c r="M567">
        <v>70.475920919766807</v>
      </c>
      <c r="N567">
        <v>0.90907488832135297</v>
      </c>
      <c r="O567">
        <v>5.0135387879295603</v>
      </c>
      <c r="P567">
        <v>15.8932827209886</v>
      </c>
      <c r="Q567">
        <v>-6.1746138219948003E-2</v>
      </c>
    </row>
    <row r="568" spans="1:17" x14ac:dyDescent="0.3">
      <c r="A568" t="s">
        <v>226</v>
      </c>
      <c r="B568" t="s">
        <v>227</v>
      </c>
      <c r="C568" t="s">
        <v>10295</v>
      </c>
      <c r="D568" t="s">
        <v>54</v>
      </c>
      <c r="E568">
        <v>116625.17989766999</v>
      </c>
      <c r="F568">
        <v>1400.4</v>
      </c>
      <c r="G568">
        <v>6.3052290502345096</v>
      </c>
      <c r="H568">
        <v>-2.5673642518510098</v>
      </c>
      <c r="I568">
        <v>16.692944862571899</v>
      </c>
      <c r="J568">
        <v>2.7849833643599098</v>
      </c>
      <c r="K568">
        <v>1366.31198085864</v>
      </c>
      <c r="L568">
        <v>1249.3099516823099</v>
      </c>
      <c r="M568">
        <v>57.305488627921903</v>
      </c>
      <c r="N568">
        <v>0.82883641166217403</v>
      </c>
      <c r="O568">
        <v>5.4698657526421002</v>
      </c>
      <c r="P568">
        <v>38.488924050632903</v>
      </c>
      <c r="Q568">
        <v>0.121832755452478</v>
      </c>
    </row>
    <row r="569" spans="1:17" x14ac:dyDescent="0.3">
      <c r="A569" t="s">
        <v>382</v>
      </c>
      <c r="B569" t="s">
        <v>383</v>
      </c>
      <c r="C569" t="s">
        <v>10308</v>
      </c>
      <c r="D569" t="s">
        <v>297</v>
      </c>
      <c r="E569">
        <v>63306.905154015003</v>
      </c>
      <c r="F569">
        <v>7334.15</v>
      </c>
      <c r="G569">
        <v>12.0184352441992</v>
      </c>
      <c r="H569">
        <v>-8.9939426828742608</v>
      </c>
      <c r="I569">
        <v>17.951367028504599</v>
      </c>
      <c r="J569">
        <v>-3.0886418070360899</v>
      </c>
      <c r="K569">
        <v>8006.1462259358696</v>
      </c>
      <c r="L569">
        <v>7157.2131410352104</v>
      </c>
      <c r="M569">
        <v>37.115744173695802</v>
      </c>
      <c r="N569">
        <v>0.53557512992499001</v>
      </c>
      <c r="O569">
        <v>35.462868907780702</v>
      </c>
      <c r="P569">
        <v>46.685933718674299</v>
      </c>
      <c r="Q569">
        <v>0.12227144707570101</v>
      </c>
    </row>
    <row r="570" spans="1:17" x14ac:dyDescent="0.3">
      <c r="A570" t="s">
        <v>713</v>
      </c>
      <c r="B570" t="s">
        <v>714</v>
      </c>
      <c r="C570" t="s">
        <v>10312</v>
      </c>
      <c r="D570" t="s">
        <v>715</v>
      </c>
      <c r="E570">
        <v>23762.958911999998</v>
      </c>
      <c r="F570">
        <v>2306.3000000000002</v>
      </c>
      <c r="G570">
        <v>108.239179425817</v>
      </c>
      <c r="H570">
        <v>-2.1880415407313101</v>
      </c>
      <c r="I570">
        <v>48.172131020476897</v>
      </c>
      <c r="J570">
        <v>-5.1206837456082299</v>
      </c>
      <c r="K570">
        <v>2182.2433965935302</v>
      </c>
      <c r="L570">
        <v>1787.3598170953301</v>
      </c>
      <c r="M570">
        <v>42.275982428045701</v>
      </c>
      <c r="N570">
        <v>1.1164784682547499</v>
      </c>
      <c r="O570">
        <v>5.9272427698044297</v>
      </c>
      <c r="P570">
        <v>139.40416255774099</v>
      </c>
      <c r="Q570">
        <v>0.12277777894228301</v>
      </c>
    </row>
    <row r="571" spans="1:17" x14ac:dyDescent="0.3">
      <c r="A571" t="s">
        <v>1191</v>
      </c>
      <c r="B571" t="s">
        <v>1192</v>
      </c>
      <c r="C571" t="s">
        <v>10299</v>
      </c>
      <c r="D571" t="s">
        <v>51</v>
      </c>
      <c r="E571">
        <v>9995.4327455219991</v>
      </c>
      <c r="F571">
        <v>219.79</v>
      </c>
      <c r="G571">
        <v>72.631936128389896</v>
      </c>
      <c r="H571">
        <v>20.050558736253201</v>
      </c>
      <c r="I571">
        <v>28.4448976724088</v>
      </c>
      <c r="J571">
        <v>6.3395483680334301</v>
      </c>
      <c r="K571">
        <v>189.561930974744</v>
      </c>
      <c r="L571">
        <v>160.16796340856499</v>
      </c>
      <c r="M571">
        <v>68.316197996737998</v>
      </c>
      <c r="N571">
        <v>1.6831923777901701</v>
      </c>
      <c r="O571">
        <v>2.3249465398789799</v>
      </c>
      <c r="P571">
        <v>125.541303232426</v>
      </c>
      <c r="Q571">
        <v>0.123039592456696</v>
      </c>
    </row>
    <row r="572" spans="1:17" hidden="1" x14ac:dyDescent="0.3">
      <c r="A572" t="s">
        <v>1269</v>
      </c>
      <c r="B572" t="s">
        <v>1270</v>
      </c>
      <c r="C572" t="s">
        <v>10309</v>
      </c>
      <c r="D572" t="s">
        <v>203</v>
      </c>
      <c r="E572">
        <v>8869.8725606399894</v>
      </c>
      <c r="F572">
        <v>2019</v>
      </c>
      <c r="G572">
        <v>49.327326511142402</v>
      </c>
      <c r="H572">
        <v>3.6504773200464702</v>
      </c>
      <c r="I572">
        <v>5.9599656018658402</v>
      </c>
      <c r="J572">
        <v>2.3791546325523498</v>
      </c>
      <c r="K572">
        <v>1925.1680547987701</v>
      </c>
      <c r="L572">
        <v>1702.9047859213599</v>
      </c>
      <c r="M572">
        <v>67.018681451048707</v>
      </c>
      <c r="N572">
        <v>1.06199510808488</v>
      </c>
      <c r="O572">
        <v>9.2620108964833907</v>
      </c>
      <c r="P572">
        <v>112.772684160607</v>
      </c>
      <c r="Q572">
        <v>0.14217337596433199</v>
      </c>
    </row>
    <row r="573" spans="1:17" x14ac:dyDescent="0.3">
      <c r="A573" t="s">
        <v>44</v>
      </c>
      <c r="B573" t="s">
        <v>45</v>
      </c>
      <c r="C573" t="s">
        <v>10298</v>
      </c>
      <c r="D573" t="s">
        <v>46</v>
      </c>
      <c r="E573">
        <v>491244.42792300001</v>
      </c>
      <c r="F573">
        <v>3596.05</v>
      </c>
      <c r="G573">
        <v>7.3520150398528203</v>
      </c>
      <c r="H573">
        <v>-1.7889413433397701</v>
      </c>
      <c r="I573">
        <v>-3.2205663315794801</v>
      </c>
      <c r="J573">
        <v>-2.4208274579157401</v>
      </c>
      <c r="K573">
        <v>3604.7117663307599</v>
      </c>
      <c r="L573">
        <v>3414.4190949540998</v>
      </c>
      <c r="M573">
        <v>45.898377005560597</v>
      </c>
      <c r="N573">
        <v>0.55715956915002696</v>
      </c>
      <c r="O573">
        <v>9.0057146035233</v>
      </c>
      <c r="P573">
        <v>37.073319483885697</v>
      </c>
      <c r="Q573">
        <v>0.123237477440127</v>
      </c>
    </row>
    <row r="574" spans="1:17" x14ac:dyDescent="0.3">
      <c r="A574" t="s">
        <v>1517</v>
      </c>
      <c r="B574" t="s">
        <v>1518</v>
      </c>
      <c r="C574" t="s">
        <v>10294</v>
      </c>
      <c r="D574" t="s">
        <v>21</v>
      </c>
      <c r="E574">
        <v>6586.8431747799996</v>
      </c>
      <c r="F574">
        <v>788</v>
      </c>
      <c r="G574">
        <v>23.756621010475499</v>
      </c>
      <c r="H574">
        <v>-7.8033345525631503</v>
      </c>
      <c r="I574">
        <v>26.2021337044186</v>
      </c>
      <c r="J574">
        <v>4.90193128247933</v>
      </c>
      <c r="K574">
        <v>830.58429421097696</v>
      </c>
      <c r="L574">
        <v>690.15413576402</v>
      </c>
      <c r="M574">
        <v>40.257736468175899</v>
      </c>
      <c r="N574">
        <v>0.86530356983662904</v>
      </c>
      <c r="O574">
        <v>17.728426395939099</v>
      </c>
      <c r="P574">
        <v>89.879518072289102</v>
      </c>
      <c r="Q574">
        <v>0.123449736299744</v>
      </c>
    </row>
    <row r="575" spans="1:17" hidden="1" x14ac:dyDescent="0.3">
      <c r="A575" t="s">
        <v>1275</v>
      </c>
      <c r="B575" t="s">
        <v>1276</v>
      </c>
      <c r="C575" t="s">
        <v>10309</v>
      </c>
      <c r="D575" t="s">
        <v>113</v>
      </c>
      <c r="E575">
        <v>8843.1997527500007</v>
      </c>
      <c r="F575">
        <v>2846.35</v>
      </c>
      <c r="G575">
        <v>-10.5695852182475</v>
      </c>
      <c r="H575">
        <v>-0.31250277487185502</v>
      </c>
      <c r="I575">
        <v>0.56570363494433795</v>
      </c>
      <c r="J575">
        <v>-1.4680618523892901</v>
      </c>
      <c r="K575">
        <v>2749.2904668607598</v>
      </c>
      <c r="L575">
        <v>2699.5913847382499</v>
      </c>
      <c r="M575">
        <v>48.4885718052806</v>
      </c>
      <c r="N575">
        <v>0.541291171618691</v>
      </c>
      <c r="O575">
        <v>22.964498392678301</v>
      </c>
      <c r="P575">
        <v>21.172839506172799</v>
      </c>
      <c r="Q575">
        <v>1.2270142265541E-2</v>
      </c>
    </row>
    <row r="576" spans="1:17" hidden="1" x14ac:dyDescent="0.3">
      <c r="A576" t="s">
        <v>1277</v>
      </c>
      <c r="B576" t="s">
        <v>1278</v>
      </c>
      <c r="C576" t="s">
        <v>10309</v>
      </c>
      <c r="D576" t="s">
        <v>130</v>
      </c>
      <c r="E576">
        <v>8838.1210153499997</v>
      </c>
      <c r="F576">
        <v>372.15</v>
      </c>
      <c r="G576">
        <v>278.775601862901</v>
      </c>
      <c r="H576">
        <v>19.3994339686271</v>
      </c>
      <c r="I576">
        <v>55.589056128271302</v>
      </c>
      <c r="J576">
        <v>-5.9354834140212001</v>
      </c>
      <c r="K576">
        <v>324.27946693933802</v>
      </c>
      <c r="L576">
        <v>244.890364151429</v>
      </c>
      <c r="M576">
        <v>70.430793728257996</v>
      </c>
      <c r="N576">
        <v>2.8093085599970098</v>
      </c>
      <c r="O576">
        <v>3.3454252317613999</v>
      </c>
      <c r="P576">
        <v>372.57142857142799</v>
      </c>
      <c r="Q576">
        <v>0.15605974883248999</v>
      </c>
    </row>
    <row r="577" spans="1:17" x14ac:dyDescent="0.3">
      <c r="A577" t="s">
        <v>455</v>
      </c>
      <c r="B577" t="s">
        <v>456</v>
      </c>
      <c r="C577" t="s">
        <v>10305</v>
      </c>
      <c r="D577" t="s">
        <v>258</v>
      </c>
      <c r="E577">
        <v>49293.937036005002</v>
      </c>
      <c r="F577">
        <v>4497.5</v>
      </c>
      <c r="G577">
        <v>34.846455426787003</v>
      </c>
      <c r="H577">
        <v>-12.5643196216825</v>
      </c>
      <c r="I577">
        <v>14.586680317821999</v>
      </c>
      <c r="J577">
        <v>-1.5731402605373599</v>
      </c>
      <c r="K577">
        <v>4803.45070364809</v>
      </c>
      <c r="L577">
        <v>4192.3316849869298</v>
      </c>
      <c r="M577">
        <v>36.6095779246455</v>
      </c>
      <c r="N577">
        <v>0.48038188613576899</v>
      </c>
      <c r="O577">
        <v>29.848804891606399</v>
      </c>
      <c r="P577">
        <v>79.882011798820102</v>
      </c>
      <c r="Q577">
        <v>0.125191361427827</v>
      </c>
    </row>
    <row r="578" spans="1:17" x14ac:dyDescent="0.3">
      <c r="A578" t="s">
        <v>384</v>
      </c>
      <c r="B578" t="s">
        <v>385</v>
      </c>
      <c r="C578" t="s">
        <v>10295</v>
      </c>
      <c r="D578" t="s">
        <v>34</v>
      </c>
      <c r="E578">
        <v>62410.101678719999</v>
      </c>
      <c r="F578">
        <v>52.23</v>
      </c>
      <c r="G578">
        <v>38.879291900766098</v>
      </c>
      <c r="H578">
        <v>-5.7374091257886697</v>
      </c>
      <c r="I578">
        <v>-24.602977400887301</v>
      </c>
      <c r="J578">
        <v>0.46554981972642501</v>
      </c>
      <c r="K578">
        <v>53.908976688836198</v>
      </c>
      <c r="L578">
        <v>49.7171549038856</v>
      </c>
      <c r="M578">
        <v>49.940084683353497</v>
      </c>
      <c r="N578">
        <v>0.36880157769788602</v>
      </c>
      <c r="O578">
        <v>35.2670878805284</v>
      </c>
      <c r="P578">
        <v>72.376237623762293</v>
      </c>
      <c r="Q578">
        <v>0.12581063415931601</v>
      </c>
    </row>
    <row r="579" spans="1:17" hidden="1" x14ac:dyDescent="0.3">
      <c r="A579" t="s">
        <v>1283</v>
      </c>
      <c r="B579" t="s">
        <v>1284</v>
      </c>
      <c r="C579" t="s">
        <v>10309</v>
      </c>
      <c r="D579" t="s">
        <v>288</v>
      </c>
      <c r="E579">
        <v>8793.6887088000003</v>
      </c>
      <c r="F579">
        <v>518.85</v>
      </c>
      <c r="G579">
        <v>125.992802505461</v>
      </c>
      <c r="H579">
        <v>35.862471312852001</v>
      </c>
      <c r="I579">
        <v>77.639790641141204</v>
      </c>
      <c r="J579">
        <v>-2.5564264391944098</v>
      </c>
      <c r="K579">
        <v>431.01900479032599</v>
      </c>
      <c r="L579">
        <v>309.67350499151598</v>
      </c>
      <c r="M579">
        <v>54.565338303570101</v>
      </c>
      <c r="N579">
        <v>0.25011997147176102</v>
      </c>
      <c r="O579">
        <v>12.556615592175</v>
      </c>
      <c r="P579">
        <v>193.71638833852199</v>
      </c>
      <c r="Q579">
        <v>8.8151317651193994E-2</v>
      </c>
    </row>
    <row r="580" spans="1:17" hidden="1" x14ac:dyDescent="0.3">
      <c r="A580" t="s">
        <v>1285</v>
      </c>
      <c r="B580" t="s">
        <v>1286</v>
      </c>
      <c r="C580" t="s">
        <v>10309</v>
      </c>
      <c r="D580" t="s">
        <v>139</v>
      </c>
      <c r="E580">
        <v>8764.1968629599996</v>
      </c>
      <c r="F580">
        <v>624.04999999999995</v>
      </c>
      <c r="G580">
        <v>92.7498356784306</v>
      </c>
      <c r="H580">
        <v>10.9997580049316</v>
      </c>
      <c r="I580">
        <v>117.077194185588</v>
      </c>
      <c r="J580">
        <v>0.42257402233389801</v>
      </c>
      <c r="K580">
        <v>508.270243902213</v>
      </c>
      <c r="L580">
        <v>358.33810738462802</v>
      </c>
      <c r="M580">
        <v>63.127372165956601</v>
      </c>
      <c r="N580">
        <v>1.24099434438745</v>
      </c>
      <c r="O580">
        <v>1.67454530886947</v>
      </c>
      <c r="P580">
        <v>157.07518022657001</v>
      </c>
    </row>
    <row r="581" spans="1:17" hidden="1" x14ac:dyDescent="0.3">
      <c r="A581" t="s">
        <v>1287</v>
      </c>
      <c r="B581" t="s">
        <v>1288</v>
      </c>
      <c r="C581" t="s">
        <v>10309</v>
      </c>
      <c r="D581" t="s">
        <v>1289</v>
      </c>
      <c r="E581">
        <v>8757.8377985999996</v>
      </c>
      <c r="F581">
        <v>460.7</v>
      </c>
      <c r="G581">
        <v>-38.509791151205697</v>
      </c>
      <c r="H581">
        <v>-7.3947725052938802</v>
      </c>
      <c r="I581">
        <v>-21.986307972765399</v>
      </c>
      <c r="J581">
        <v>-5.25058133547107</v>
      </c>
      <c r="K581">
        <v>472.062689816123</v>
      </c>
      <c r="L581">
        <v>474.48906604648801</v>
      </c>
      <c r="M581">
        <v>30.554879118261901</v>
      </c>
      <c r="N581">
        <v>0.94103523769358599</v>
      </c>
      <c r="O581">
        <v>27.6318645539396</v>
      </c>
      <c r="P581">
        <v>16.001510764194801</v>
      </c>
      <c r="Q581">
        <v>-2.2680294939429E-2</v>
      </c>
    </row>
    <row r="582" spans="1:17" x14ac:dyDescent="0.3">
      <c r="A582" t="s">
        <v>551</v>
      </c>
      <c r="B582" t="s">
        <v>552</v>
      </c>
      <c r="C582" t="s">
        <v>10306</v>
      </c>
      <c r="D582" t="s">
        <v>553</v>
      </c>
      <c r="E582">
        <v>36534.182872379999</v>
      </c>
      <c r="F582">
        <v>1383.45</v>
      </c>
      <c r="G582">
        <v>1.9890459057085199</v>
      </c>
      <c r="H582">
        <v>2.03143472632425</v>
      </c>
      <c r="I582">
        <v>11.1509069535369</v>
      </c>
      <c r="J582">
        <v>3.21873356176267</v>
      </c>
      <c r="K582">
        <v>1281.5348389744599</v>
      </c>
      <c r="L582">
        <v>1181.3730930501699</v>
      </c>
      <c r="M582">
        <v>58.632750173863997</v>
      </c>
      <c r="N582">
        <v>1.07661272709349</v>
      </c>
      <c r="O582">
        <v>4.1743467418410498</v>
      </c>
      <c r="P582">
        <v>40.373395565927602</v>
      </c>
      <c r="Q582">
        <v>0.126422601626173</v>
      </c>
    </row>
    <row r="583" spans="1:17" hidden="1" x14ac:dyDescent="0.3">
      <c r="A583" t="s">
        <v>1292</v>
      </c>
      <c r="B583" t="s">
        <v>1293</v>
      </c>
      <c r="C583" t="s">
        <v>10309</v>
      </c>
      <c r="D583" t="s">
        <v>258</v>
      </c>
      <c r="E583">
        <v>8684.5146215000004</v>
      </c>
      <c r="F583">
        <v>4411</v>
      </c>
      <c r="G583">
        <v>496.35678328318102</v>
      </c>
      <c r="H583">
        <v>6.1956888005957902</v>
      </c>
      <c r="I583">
        <v>200.91484868781799</v>
      </c>
      <c r="J583">
        <v>-4.8675464113162903</v>
      </c>
      <c r="K583">
        <v>3964.4857027815901</v>
      </c>
      <c r="L583">
        <v>2473.5695193740098</v>
      </c>
      <c r="M583">
        <v>40.627681006781998</v>
      </c>
      <c r="N583">
        <v>0.43022946190452399</v>
      </c>
      <c r="O583">
        <v>15.063477669462699</v>
      </c>
      <c r="P583">
        <v>533.26394372263303</v>
      </c>
      <c r="Q583">
        <v>0.15859876300389</v>
      </c>
    </row>
    <row r="584" spans="1:17" x14ac:dyDescent="0.3">
      <c r="A584" t="s">
        <v>939</v>
      </c>
      <c r="B584" t="s">
        <v>940</v>
      </c>
      <c r="C584" t="s">
        <v>10305</v>
      </c>
      <c r="D584" t="s">
        <v>729</v>
      </c>
      <c r="E584">
        <v>15695.395605</v>
      </c>
      <c r="F584">
        <v>3844.15</v>
      </c>
      <c r="G584">
        <v>58.046971515049798</v>
      </c>
      <c r="H584">
        <v>-18.324188574410201</v>
      </c>
      <c r="I584">
        <v>16.711348992675099</v>
      </c>
      <c r="J584">
        <v>-4.9282036816243302</v>
      </c>
      <c r="K584">
        <v>4240.6903320321799</v>
      </c>
      <c r="L584">
        <v>3563.2395999881601</v>
      </c>
      <c r="M584">
        <v>32.9791356918631</v>
      </c>
      <c r="N584">
        <v>0.64564829528381995</v>
      </c>
      <c r="O584">
        <v>42.762379199562901</v>
      </c>
      <c r="P584">
        <v>101.787354662607</v>
      </c>
      <c r="Q584">
        <v>0.127256361994499</v>
      </c>
    </row>
    <row r="585" spans="1:17" hidden="1" x14ac:dyDescent="0.3">
      <c r="A585" t="s">
        <v>1296</v>
      </c>
      <c r="B585" t="s">
        <v>1297</v>
      </c>
      <c r="C585" t="s">
        <v>10309</v>
      </c>
      <c r="D585" t="s">
        <v>268</v>
      </c>
      <c r="E585">
        <v>8647.2393181649895</v>
      </c>
      <c r="F585">
        <v>310.2</v>
      </c>
      <c r="G585">
        <v>-30.145724241350699</v>
      </c>
      <c r="H585">
        <v>1.4089963812725601</v>
      </c>
      <c r="I585">
        <v>-14.732931293838799</v>
      </c>
      <c r="J585">
        <v>-2.22129073359983</v>
      </c>
      <c r="M585">
        <v>58.417235163864902</v>
      </c>
      <c r="O585">
        <v>11.976144422952901</v>
      </c>
      <c r="P585">
        <v>9.9804999113632196</v>
      </c>
    </row>
    <row r="586" spans="1:17" hidden="1" x14ac:dyDescent="0.3">
      <c r="A586" t="s">
        <v>1298</v>
      </c>
      <c r="B586" t="s">
        <v>1299</v>
      </c>
      <c r="C586" t="s">
        <v>10309</v>
      </c>
      <c r="D586" t="s">
        <v>726</v>
      </c>
      <c r="E586">
        <v>8642.3479203879997</v>
      </c>
      <c r="F586">
        <v>521.44000000000005</v>
      </c>
      <c r="G586">
        <v>-11.618393100691801</v>
      </c>
      <c r="H586">
        <v>-3.4397853967846799</v>
      </c>
      <c r="I586">
        <v>-3.49382400848393</v>
      </c>
      <c r="J586">
        <v>-0.90196919219707095</v>
      </c>
      <c r="K586">
        <v>520.89738966933203</v>
      </c>
      <c r="L586">
        <v>494.93247906787502</v>
      </c>
      <c r="M586">
        <v>73.886051750125603</v>
      </c>
      <c r="N586">
        <v>0.42609997861436</v>
      </c>
      <c r="O586">
        <v>5.9374041116906797</v>
      </c>
      <c r="P586">
        <v>21.510964043529899</v>
      </c>
      <c r="Q586">
        <v>-1.0545973830429E-2</v>
      </c>
    </row>
    <row r="587" spans="1:17" hidden="1" x14ac:dyDescent="0.3">
      <c r="A587" t="s">
        <v>1300</v>
      </c>
      <c r="B587" t="s">
        <v>1301</v>
      </c>
      <c r="C587" t="s">
        <v>10309</v>
      </c>
      <c r="D587" t="s">
        <v>258</v>
      </c>
      <c r="E587">
        <v>8634.1683541750008</v>
      </c>
      <c r="F587">
        <v>3818.9</v>
      </c>
      <c r="G587">
        <v>62.7927593263313</v>
      </c>
      <c r="H587">
        <v>36.891367622770296</v>
      </c>
      <c r="I587">
        <v>71.692683162058103</v>
      </c>
      <c r="J587">
        <v>3.6916364716200198</v>
      </c>
      <c r="K587">
        <v>3094.5404767249602</v>
      </c>
      <c r="L587">
        <v>2495.8031402492302</v>
      </c>
      <c r="M587">
        <v>72.768801167106702</v>
      </c>
      <c r="N587">
        <v>1.9838480146363</v>
      </c>
      <c r="O587">
        <v>1.2071538924821099</v>
      </c>
      <c r="P587">
        <v>149.19412724306599</v>
      </c>
      <c r="Q587">
        <v>0.15336849128778199</v>
      </c>
    </row>
    <row r="588" spans="1:17" x14ac:dyDescent="0.3">
      <c r="A588" t="s">
        <v>1102</v>
      </c>
      <c r="B588" t="s">
        <v>1103</v>
      </c>
      <c r="C588" t="s">
        <v>10305</v>
      </c>
      <c r="D588" t="s">
        <v>258</v>
      </c>
      <c r="E588">
        <v>11539.25037756</v>
      </c>
      <c r="F588">
        <v>1740.65</v>
      </c>
      <c r="G588">
        <v>45.967984226619599</v>
      </c>
      <c r="H588">
        <v>-0.14410901504670801</v>
      </c>
      <c r="I588">
        <v>23.677495284880901</v>
      </c>
      <c r="J588">
        <v>-2.4069200359862899</v>
      </c>
      <c r="K588">
        <v>1708.5487357387001</v>
      </c>
      <c r="L588">
        <v>1411.5603323190601</v>
      </c>
      <c r="M588">
        <v>46.986492197116199</v>
      </c>
      <c r="N588">
        <v>0.94693650208768898</v>
      </c>
      <c r="O588">
        <v>13.187602332461999</v>
      </c>
      <c r="P588">
        <v>106.801710823333</v>
      </c>
      <c r="Q588">
        <v>0.12825189655358801</v>
      </c>
    </row>
    <row r="589" spans="1:17" x14ac:dyDescent="0.3">
      <c r="A589" t="s">
        <v>1356</v>
      </c>
      <c r="B589" t="s">
        <v>1357</v>
      </c>
      <c r="C589" t="s">
        <v>10295</v>
      </c>
      <c r="D589" t="s">
        <v>24</v>
      </c>
      <c r="E589">
        <v>8240.8152485430001</v>
      </c>
      <c r="F589">
        <v>220.59</v>
      </c>
      <c r="G589">
        <v>-31.353985203587701</v>
      </c>
      <c r="H589">
        <v>-3.25036890196998</v>
      </c>
      <c r="I589">
        <v>-21.570349930565399</v>
      </c>
      <c r="J589">
        <v>-2.1990285843767299</v>
      </c>
      <c r="K589">
        <v>223.39343231412801</v>
      </c>
      <c r="L589">
        <v>221.92604334955601</v>
      </c>
      <c r="M589">
        <v>44.045190503000804</v>
      </c>
      <c r="N589">
        <v>0.922171894809939</v>
      </c>
      <c r="O589">
        <v>29.901627453646999</v>
      </c>
      <c r="P589">
        <v>14.890625</v>
      </c>
      <c r="Q589">
        <v>0.128473879823881</v>
      </c>
    </row>
    <row r="590" spans="1:17" x14ac:dyDescent="0.3">
      <c r="A590" t="s">
        <v>529</v>
      </c>
      <c r="B590" t="s">
        <v>530</v>
      </c>
      <c r="C590" t="s">
        <v>10298</v>
      </c>
      <c r="D590" t="s">
        <v>46</v>
      </c>
      <c r="E590">
        <v>39108.563999999998</v>
      </c>
      <c r="F590">
        <v>64.709999999999994</v>
      </c>
      <c r="G590">
        <v>114.635971649166</v>
      </c>
      <c r="H590">
        <v>-3.6213251696566</v>
      </c>
      <c r="I590">
        <v>-13.667493282192201</v>
      </c>
      <c r="J590">
        <v>0.21530247950553999</v>
      </c>
      <c r="K590">
        <v>65.398630347325707</v>
      </c>
      <c r="L590">
        <v>58.053429908569001</v>
      </c>
      <c r="M590">
        <v>57.4616984628327</v>
      </c>
      <c r="N590">
        <v>0.25976799916676002</v>
      </c>
      <c r="O590">
        <v>20.769587389893299</v>
      </c>
      <c r="P590">
        <v>152.77343749999901</v>
      </c>
      <c r="Q590">
        <v>0.12884895784901401</v>
      </c>
    </row>
    <row r="591" spans="1:17" x14ac:dyDescent="0.3">
      <c r="A591" t="s">
        <v>326</v>
      </c>
      <c r="B591" t="s">
        <v>327</v>
      </c>
      <c r="C591" t="s">
        <v>10300</v>
      </c>
      <c r="D591" t="s">
        <v>328</v>
      </c>
      <c r="E591">
        <v>79563.986278979995</v>
      </c>
      <c r="F591">
        <v>4050.8</v>
      </c>
      <c r="G591">
        <v>16.049269357111701</v>
      </c>
      <c r="H591">
        <v>1.72460049455719</v>
      </c>
      <c r="I591">
        <v>-1.7344009623211101</v>
      </c>
      <c r="J591">
        <v>0.65968139675733395</v>
      </c>
      <c r="K591">
        <v>4045.93285269225</v>
      </c>
      <c r="L591">
        <v>3741.6171995281602</v>
      </c>
      <c r="M591">
        <v>59.590273340605499</v>
      </c>
      <c r="N591">
        <v>0.42356907092368101</v>
      </c>
      <c r="O591">
        <v>15.5747012935716</v>
      </c>
      <c r="P591">
        <v>46.6034526437696</v>
      </c>
      <c r="Q591">
        <v>0.128912709954139</v>
      </c>
    </row>
    <row r="592" spans="1:17" hidden="1" x14ac:dyDescent="0.3">
      <c r="A592" t="s">
        <v>1310</v>
      </c>
      <c r="B592" t="s">
        <v>1311</v>
      </c>
      <c r="C592" t="s">
        <v>10303</v>
      </c>
      <c r="D592" t="s">
        <v>312</v>
      </c>
      <c r="E592">
        <v>8534.0789383199899</v>
      </c>
      <c r="F592">
        <v>397.7</v>
      </c>
      <c r="G592">
        <v>-28.6700297220954</v>
      </c>
      <c r="H592">
        <v>-8.5092555692841003</v>
      </c>
      <c r="I592">
        <v>-13.2572367745836</v>
      </c>
      <c r="J592">
        <v>-7.3855324432368397</v>
      </c>
      <c r="K592">
        <v>422.68827460207302</v>
      </c>
      <c r="M592">
        <v>29.345127132834001</v>
      </c>
      <c r="N592">
        <v>0.57604346919363403</v>
      </c>
      <c r="O592">
        <v>35.3407090771938</v>
      </c>
      <c r="P592">
        <v>8.9589041095890298</v>
      </c>
    </row>
    <row r="593" spans="1:17" x14ac:dyDescent="0.3">
      <c r="A593" t="s">
        <v>1694</v>
      </c>
      <c r="B593" t="s">
        <v>1695</v>
      </c>
      <c r="C593" t="s">
        <v>10298</v>
      </c>
      <c r="D593" t="s">
        <v>46</v>
      </c>
      <c r="E593">
        <v>4813.0523530050004</v>
      </c>
      <c r="F593">
        <v>703.55</v>
      </c>
      <c r="G593">
        <v>9.5946605720962292</v>
      </c>
      <c r="H593">
        <v>6.43589779328095</v>
      </c>
      <c r="I593">
        <v>-4.7261082374640999</v>
      </c>
      <c r="J593">
        <v>-2.0030367653458501</v>
      </c>
      <c r="K593">
        <v>657.57304518343005</v>
      </c>
      <c r="L593">
        <v>603.33154198273701</v>
      </c>
      <c r="M593">
        <v>47.5575383269219</v>
      </c>
      <c r="N593">
        <v>0.63552643608594495</v>
      </c>
      <c r="O593">
        <v>43.422642313979097</v>
      </c>
      <c r="P593">
        <v>64.862331575864005</v>
      </c>
      <c r="Q593">
        <v>0.12949753026048499</v>
      </c>
    </row>
    <row r="594" spans="1:17" x14ac:dyDescent="0.3">
      <c r="A594" t="s">
        <v>703</v>
      </c>
      <c r="B594" t="s">
        <v>704</v>
      </c>
      <c r="C594" t="s">
        <v>10295</v>
      </c>
      <c r="D594" t="s">
        <v>550</v>
      </c>
      <c r="E594">
        <v>24302.78691183</v>
      </c>
      <c r="F594">
        <v>4798.3500000000004</v>
      </c>
      <c r="G594">
        <v>181.91730773919301</v>
      </c>
      <c r="H594">
        <v>24.337163781367298</v>
      </c>
      <c r="I594">
        <v>19.008744953475802</v>
      </c>
      <c r="J594">
        <v>6.0144911771121503</v>
      </c>
      <c r="K594">
        <v>4141.9409469431303</v>
      </c>
      <c r="L594">
        <v>3511.6129046221299</v>
      </c>
      <c r="M594">
        <v>78.785444140465302</v>
      </c>
      <c r="N594">
        <v>0.99569673370413003</v>
      </c>
      <c r="O594">
        <v>2.4268759052590898</v>
      </c>
      <c r="P594">
        <v>211.986345903771</v>
      </c>
      <c r="Q594">
        <v>0.12992583869048999</v>
      </c>
    </row>
    <row r="595" spans="1:17" x14ac:dyDescent="0.3">
      <c r="A595" t="s">
        <v>333</v>
      </c>
      <c r="B595" t="s">
        <v>334</v>
      </c>
      <c r="C595" t="s">
        <v>10306</v>
      </c>
      <c r="D595" t="s">
        <v>335</v>
      </c>
      <c r="E595">
        <v>75847.072724149999</v>
      </c>
      <c r="F595">
        <v>12736.2</v>
      </c>
      <c r="G595">
        <v>132.53082721763701</v>
      </c>
      <c r="H595">
        <v>13.1464801235858</v>
      </c>
      <c r="I595">
        <v>76.821973167639996</v>
      </c>
      <c r="J595">
        <v>2.6345411638357898</v>
      </c>
      <c r="K595">
        <v>11416.104251295201</v>
      </c>
      <c r="L595">
        <v>8735.9136666185696</v>
      </c>
      <c r="M595">
        <v>70.208134908854106</v>
      </c>
      <c r="N595">
        <v>1.0042394390953999</v>
      </c>
      <c r="O595">
        <v>1.44313060410483</v>
      </c>
      <c r="P595">
        <v>169.25857804274699</v>
      </c>
      <c r="Q595">
        <v>0.13036630915129799</v>
      </c>
    </row>
    <row r="596" spans="1:17" x14ac:dyDescent="0.3">
      <c r="A596" t="s">
        <v>1064</v>
      </c>
      <c r="B596" t="s">
        <v>1065</v>
      </c>
      <c r="C596" t="s">
        <v>10301</v>
      </c>
      <c r="D596" t="s">
        <v>98</v>
      </c>
      <c r="E596">
        <v>12404.76047687</v>
      </c>
      <c r="F596">
        <v>18.78</v>
      </c>
      <c r="G596">
        <v>136.78346334088999</v>
      </c>
      <c r="H596">
        <v>0.25492069204451001</v>
      </c>
      <c r="I596">
        <v>-17.462301116634201</v>
      </c>
      <c r="J596">
        <v>-0.73760489214807301</v>
      </c>
      <c r="K596">
        <v>18.604669508565401</v>
      </c>
      <c r="L596">
        <v>16.6997594601518</v>
      </c>
      <c r="M596">
        <v>48.542878266126898</v>
      </c>
      <c r="N596">
        <v>0.92759727818237103</v>
      </c>
      <c r="O596">
        <v>27.7955271565495</v>
      </c>
      <c r="P596">
        <v>164.50704225352101</v>
      </c>
      <c r="Q596">
        <v>0.130600035265791</v>
      </c>
    </row>
    <row r="597" spans="1:17" x14ac:dyDescent="0.3">
      <c r="A597" t="s">
        <v>517</v>
      </c>
      <c r="B597" t="s">
        <v>518</v>
      </c>
      <c r="C597" t="s">
        <v>10295</v>
      </c>
      <c r="D597" t="s">
        <v>413</v>
      </c>
      <c r="E597">
        <v>40446.71949494</v>
      </c>
      <c r="F597">
        <v>694.85</v>
      </c>
      <c r="G597">
        <v>176.368324807281</v>
      </c>
      <c r="H597">
        <v>25.875914042632299</v>
      </c>
      <c r="I597">
        <v>53.085387678845301</v>
      </c>
      <c r="J597">
        <v>12.071886468345101</v>
      </c>
      <c r="K597">
        <v>598.08549576765699</v>
      </c>
      <c r="L597">
        <v>483.45174254767198</v>
      </c>
      <c r="M597">
        <v>74.067265392527403</v>
      </c>
      <c r="N597">
        <v>1.09777951181635</v>
      </c>
      <c r="O597">
        <v>3.9073181262142702</v>
      </c>
      <c r="P597">
        <v>230.369665993105</v>
      </c>
      <c r="Q597">
        <v>0.13083984331424101</v>
      </c>
    </row>
    <row r="598" spans="1:17" x14ac:dyDescent="0.3">
      <c r="A598" t="s">
        <v>1025</v>
      </c>
      <c r="B598" t="s">
        <v>1026</v>
      </c>
      <c r="C598" t="s">
        <v>10300</v>
      </c>
      <c r="D598" t="s">
        <v>258</v>
      </c>
      <c r="E598">
        <v>13273.127103285</v>
      </c>
      <c r="F598">
        <v>5576.65</v>
      </c>
      <c r="G598">
        <v>-10.0814216879534</v>
      </c>
      <c r="H598">
        <v>9.1519401321130793</v>
      </c>
      <c r="I598">
        <v>14.204107748440601</v>
      </c>
      <c r="J598">
        <v>1.00385794413886</v>
      </c>
      <c r="K598">
        <v>5195.0122052842498</v>
      </c>
      <c r="L598">
        <v>4729.4224730956703</v>
      </c>
      <c r="M598">
        <v>71.651192424043003</v>
      </c>
      <c r="N598">
        <v>0.41241685610518902</v>
      </c>
      <c r="O598">
        <v>4.7223691642832097</v>
      </c>
      <c r="P598">
        <v>47.450456762866601</v>
      </c>
      <c r="Q598">
        <v>0.13084132916142799</v>
      </c>
    </row>
    <row r="599" spans="1:17" x14ac:dyDescent="0.3">
      <c r="A599" t="s">
        <v>1201</v>
      </c>
      <c r="B599" t="s">
        <v>1202</v>
      </c>
      <c r="C599" t="s">
        <v>10303</v>
      </c>
      <c r="D599" t="s">
        <v>312</v>
      </c>
      <c r="E599">
        <v>9844.4869849589995</v>
      </c>
      <c r="F599">
        <v>131.31</v>
      </c>
      <c r="G599">
        <v>-2.90418727764999</v>
      </c>
      <c r="H599">
        <v>-12.766919759414201</v>
      </c>
      <c r="I599">
        <v>-16.777864902914601</v>
      </c>
      <c r="J599">
        <v>0.54096101299452104</v>
      </c>
      <c r="K599">
        <v>137.834886571071</v>
      </c>
      <c r="L599">
        <v>132.59243605361601</v>
      </c>
      <c r="M599">
        <v>41.105720098632901</v>
      </c>
      <c r="N599">
        <v>2.2530197851125502</v>
      </c>
      <c r="O599">
        <v>20.325946234102499</v>
      </c>
      <c r="P599">
        <v>30.332506203473901</v>
      </c>
      <c r="Q599">
        <v>0.13092157302867399</v>
      </c>
    </row>
    <row r="600" spans="1:17" x14ac:dyDescent="0.3">
      <c r="A600" t="s">
        <v>1795</v>
      </c>
      <c r="B600" t="s">
        <v>1796</v>
      </c>
      <c r="C600" t="s">
        <v>10308</v>
      </c>
      <c r="D600" t="s">
        <v>559</v>
      </c>
      <c r="E600">
        <v>4194.8223915600001</v>
      </c>
      <c r="F600">
        <v>366.45</v>
      </c>
      <c r="G600">
        <v>4.5688398599321802</v>
      </c>
      <c r="H600">
        <v>0.45089087223295998</v>
      </c>
      <c r="I600">
        <v>-27.621624883538299</v>
      </c>
      <c r="J600">
        <v>1.1153298109646299</v>
      </c>
      <c r="K600">
        <v>370.39524760647402</v>
      </c>
      <c r="L600">
        <v>358.05506599450098</v>
      </c>
      <c r="M600">
        <v>48.955725920372899</v>
      </c>
      <c r="N600">
        <v>0.99201750816286405</v>
      </c>
      <c r="O600">
        <v>25.214899713466998</v>
      </c>
      <c r="P600">
        <v>33.254545454545401</v>
      </c>
      <c r="Q600">
        <v>0.13128059331860401</v>
      </c>
    </row>
    <row r="601" spans="1:17" hidden="1" x14ac:dyDescent="0.3">
      <c r="A601" t="s">
        <v>1330</v>
      </c>
      <c r="B601" t="s">
        <v>1331</v>
      </c>
      <c r="C601" t="s">
        <v>10309</v>
      </c>
      <c r="D601" t="s">
        <v>726</v>
      </c>
      <c r="E601">
        <v>8375.5088797930002</v>
      </c>
      <c r="F601">
        <v>260.95999999999998</v>
      </c>
      <c r="G601">
        <v>1.43896315824606</v>
      </c>
      <c r="H601">
        <v>0.400856444825268</v>
      </c>
      <c r="I601">
        <v>0.97277020782756896</v>
      </c>
      <c r="J601">
        <v>-0.30357281009531401</v>
      </c>
      <c r="K601">
        <v>253.88929179047</v>
      </c>
      <c r="L601">
        <v>235.541662798045</v>
      </c>
      <c r="M601">
        <v>59.785019392106697</v>
      </c>
      <c r="N601">
        <v>0.38310965205237602</v>
      </c>
      <c r="O601">
        <v>1.4791538933169801</v>
      </c>
      <c r="P601">
        <v>32.534281361096902</v>
      </c>
      <c r="Q601">
        <v>1.1816369177710001E-3</v>
      </c>
    </row>
    <row r="602" spans="1:17" x14ac:dyDescent="0.3">
      <c r="A602" t="s">
        <v>298</v>
      </c>
      <c r="B602" t="s">
        <v>299</v>
      </c>
      <c r="C602" t="s">
        <v>10300</v>
      </c>
      <c r="D602" t="s">
        <v>203</v>
      </c>
      <c r="E602">
        <v>94540.388338000004</v>
      </c>
      <c r="F602">
        <v>32213.7</v>
      </c>
      <c r="G602">
        <v>48.661785138126596</v>
      </c>
      <c r="H602">
        <v>-7.0650231366473397</v>
      </c>
      <c r="I602">
        <v>2.5156663549393499</v>
      </c>
      <c r="J602">
        <v>-1.33406808577275</v>
      </c>
      <c r="K602">
        <v>32839.460050369002</v>
      </c>
      <c r="L602">
        <v>28761.956816497001</v>
      </c>
      <c r="M602">
        <v>44.225303699742199</v>
      </c>
      <c r="N602">
        <v>0.59928139284832604</v>
      </c>
      <c r="O602">
        <v>13.858389443000901</v>
      </c>
      <c r="P602">
        <v>77.241328084379404</v>
      </c>
      <c r="Q602">
        <v>0.13145095815608801</v>
      </c>
    </row>
    <row r="603" spans="1:17" hidden="1" x14ac:dyDescent="0.3">
      <c r="A603" t="s">
        <v>1334</v>
      </c>
      <c r="B603" t="s">
        <v>1335</v>
      </c>
      <c r="C603" t="s">
        <v>10309</v>
      </c>
      <c r="D603" t="s">
        <v>1336</v>
      </c>
      <c r="E603">
        <v>8369.7008711939998</v>
      </c>
      <c r="F603">
        <v>1230.3900000000001</v>
      </c>
      <c r="K603">
        <v>1221.0284065276701</v>
      </c>
      <c r="L603">
        <v>1201.49851616978</v>
      </c>
      <c r="M603">
        <v>68.273684852772604</v>
      </c>
      <c r="N603">
        <v>1</v>
      </c>
      <c r="Q603">
        <v>-6.1080809493942997E-2</v>
      </c>
    </row>
    <row r="604" spans="1:17" x14ac:dyDescent="0.3">
      <c r="A604" t="s">
        <v>932</v>
      </c>
      <c r="B604" t="s">
        <v>933</v>
      </c>
      <c r="C604" t="s">
        <v>10308</v>
      </c>
      <c r="D604" t="s">
        <v>297</v>
      </c>
      <c r="E604">
        <v>15977.99202732</v>
      </c>
      <c r="F604">
        <v>445.5</v>
      </c>
      <c r="G604">
        <v>161.750105297895</v>
      </c>
      <c r="H604">
        <v>54.535149567049203</v>
      </c>
      <c r="I604">
        <v>34.888949703144498</v>
      </c>
      <c r="J604">
        <v>9.3894596271505399</v>
      </c>
      <c r="K604">
        <v>326.17657462354703</v>
      </c>
      <c r="L604">
        <v>269.58035744231</v>
      </c>
      <c r="M604">
        <v>79.689427595743695</v>
      </c>
      <c r="N604">
        <v>1.2883037989116399</v>
      </c>
      <c r="O604">
        <v>0.98765432098764006</v>
      </c>
      <c r="P604">
        <v>191.74852652259301</v>
      </c>
      <c r="Q604">
        <v>0.13177758782156501</v>
      </c>
    </row>
    <row r="605" spans="1:17" x14ac:dyDescent="0.3">
      <c r="A605" t="s">
        <v>451</v>
      </c>
      <c r="B605" t="s">
        <v>452</v>
      </c>
      <c r="C605" t="s">
        <v>10295</v>
      </c>
      <c r="D605" t="s">
        <v>24</v>
      </c>
      <c r="E605">
        <v>49902.305002200002</v>
      </c>
      <c r="F605">
        <v>203.25</v>
      </c>
      <c r="G605">
        <v>23.673069132061698</v>
      </c>
      <c r="H605">
        <v>5.5398689889711203</v>
      </c>
      <c r="I605">
        <v>19.8843359861004</v>
      </c>
      <c r="J605">
        <v>-2.0765326419505401</v>
      </c>
      <c r="K605">
        <v>189.782703906845</v>
      </c>
      <c r="L605">
        <v>166.23317328878099</v>
      </c>
      <c r="M605">
        <v>67.307057114122799</v>
      </c>
      <c r="N605">
        <v>0.63744299038218299</v>
      </c>
      <c r="O605">
        <v>1.64329643296432</v>
      </c>
      <c r="P605">
        <v>52.076318742985301</v>
      </c>
      <c r="Q605">
        <v>0.132511639289669</v>
      </c>
    </row>
    <row r="606" spans="1:17" x14ac:dyDescent="0.3">
      <c r="A606" t="s">
        <v>1239</v>
      </c>
      <c r="B606" t="s">
        <v>1240</v>
      </c>
      <c r="C606" t="s">
        <v>10304</v>
      </c>
      <c r="D606" t="s">
        <v>288</v>
      </c>
      <c r="E606">
        <v>9343.3693148549992</v>
      </c>
      <c r="F606">
        <v>573.9</v>
      </c>
      <c r="G606">
        <v>35.571342128768897</v>
      </c>
      <c r="H606">
        <v>8.1594766247092299</v>
      </c>
      <c r="I606">
        <v>42.944184953317198</v>
      </c>
      <c r="J606">
        <v>-0.92091602860238797</v>
      </c>
      <c r="K606">
        <v>523.31107671553002</v>
      </c>
      <c r="L606">
        <v>441.536211341171</v>
      </c>
      <c r="M606">
        <v>72.630816593227394</v>
      </c>
      <c r="N606">
        <v>0.64978485115019802</v>
      </c>
      <c r="O606">
        <v>4.8788987628506799</v>
      </c>
      <c r="P606">
        <v>68.151186639320201</v>
      </c>
      <c r="Q606">
        <v>0.13278930169806599</v>
      </c>
    </row>
    <row r="607" spans="1:17" x14ac:dyDescent="0.3">
      <c r="A607" t="s">
        <v>743</v>
      </c>
      <c r="B607" t="s">
        <v>744</v>
      </c>
      <c r="C607" t="s">
        <v>10305</v>
      </c>
      <c r="D607" t="s">
        <v>492</v>
      </c>
      <c r="E607">
        <v>22361.261632450001</v>
      </c>
      <c r="F607">
        <v>1439.95</v>
      </c>
      <c r="G607">
        <v>7.1284533031397697</v>
      </c>
      <c r="H607">
        <v>-5.2005796946843796</v>
      </c>
      <c r="I607">
        <v>33.425765828818399</v>
      </c>
      <c r="J607">
        <v>-1.6104493785947001</v>
      </c>
      <c r="K607">
        <v>1479.4464103088901</v>
      </c>
      <c r="L607">
        <v>1230.4208094590899</v>
      </c>
      <c r="M607">
        <v>41.978212344634898</v>
      </c>
      <c r="N607">
        <v>0.25956120610240802</v>
      </c>
      <c r="O607">
        <v>18.059654849126701</v>
      </c>
      <c r="P607">
        <v>73.227067669172897</v>
      </c>
      <c r="Q607">
        <v>0.13285924802874499</v>
      </c>
    </row>
    <row r="608" spans="1:17" x14ac:dyDescent="0.3">
      <c r="A608" t="s">
        <v>55</v>
      </c>
      <c r="B608" t="s">
        <v>56</v>
      </c>
      <c r="C608" t="s">
        <v>10293</v>
      </c>
      <c r="D608" t="s">
        <v>57</v>
      </c>
      <c r="E608">
        <v>415275.01659006003</v>
      </c>
      <c r="F608">
        <v>327.7</v>
      </c>
      <c r="G608">
        <v>58.416722138206801</v>
      </c>
      <c r="H608">
        <v>2.7805855308198502</v>
      </c>
      <c r="I608">
        <v>7.7478328295319301</v>
      </c>
      <c r="J608">
        <v>-3.8510239229351599</v>
      </c>
      <c r="K608">
        <v>310.12591323117499</v>
      </c>
      <c r="L608">
        <v>264.29759037699398</v>
      </c>
      <c r="M608">
        <v>51.439546487786501</v>
      </c>
      <c r="N608">
        <v>1.0532559246971001</v>
      </c>
      <c r="O608">
        <v>5.2792187976807998</v>
      </c>
      <c r="P608">
        <v>89.641203703703596</v>
      </c>
      <c r="Q608">
        <v>0.13389357373907501</v>
      </c>
    </row>
    <row r="609" spans="1:17" x14ac:dyDescent="0.3">
      <c r="A609" t="s">
        <v>41</v>
      </c>
      <c r="B609" t="s">
        <v>42</v>
      </c>
      <c r="C609" t="s">
        <v>10297</v>
      </c>
      <c r="D609" t="s">
        <v>43</v>
      </c>
      <c r="E609">
        <v>623773.59035347996</v>
      </c>
      <c r="F609">
        <v>505.4</v>
      </c>
      <c r="G609">
        <v>-14.8606936960164</v>
      </c>
      <c r="H609">
        <v>4.34544158206202</v>
      </c>
      <c r="I609">
        <v>12.9898214477977</v>
      </c>
      <c r="J609">
        <v>-1.1919432260555201</v>
      </c>
      <c r="K609">
        <v>471.12992430600298</v>
      </c>
      <c r="L609">
        <v>444.23123346836502</v>
      </c>
      <c r="M609">
        <v>61.090324476576903</v>
      </c>
      <c r="N609">
        <v>0.62178156436743004</v>
      </c>
      <c r="O609">
        <v>1.03878116343489</v>
      </c>
      <c r="P609">
        <v>26.555652936021001</v>
      </c>
      <c r="Q609">
        <v>0.13393097788436401</v>
      </c>
    </row>
    <row r="610" spans="1:17" x14ac:dyDescent="0.3">
      <c r="A610" t="s">
        <v>362</v>
      </c>
      <c r="B610" t="s">
        <v>363</v>
      </c>
      <c r="C610" t="s">
        <v>10300</v>
      </c>
      <c r="D610" t="s">
        <v>203</v>
      </c>
      <c r="E610">
        <v>66548.460454725006</v>
      </c>
      <c r="F610">
        <v>1167.95</v>
      </c>
      <c r="G610">
        <v>56.495663989577203</v>
      </c>
      <c r="H610">
        <v>20.594665554303599</v>
      </c>
      <c r="I610">
        <v>71.734281794099203</v>
      </c>
      <c r="J610">
        <v>8.0122607850218195</v>
      </c>
      <c r="K610">
        <v>1018.86542274379</v>
      </c>
      <c r="L610">
        <v>823.94988689924696</v>
      </c>
      <c r="M610">
        <v>75.907146007810098</v>
      </c>
      <c r="N610">
        <v>0.76110556457628598</v>
      </c>
      <c r="O610">
        <v>3.3691510766727899</v>
      </c>
      <c r="P610">
        <v>112.896463725847</v>
      </c>
      <c r="Q610">
        <v>0.134405154391842</v>
      </c>
    </row>
    <row r="611" spans="1:17" hidden="1" x14ac:dyDescent="0.3">
      <c r="A611" t="s">
        <v>1351</v>
      </c>
      <c r="B611" t="s">
        <v>1352</v>
      </c>
      <c r="C611" t="s">
        <v>10300</v>
      </c>
      <c r="D611" t="s">
        <v>203</v>
      </c>
      <c r="E611">
        <v>8294.7748950000005</v>
      </c>
      <c r="F611">
        <v>420.6</v>
      </c>
      <c r="G611">
        <v>7.9100876465434702</v>
      </c>
      <c r="H611">
        <v>13.048885880018499</v>
      </c>
      <c r="I611">
        <v>29.3292207700215</v>
      </c>
      <c r="J611">
        <v>2.4483984275698001</v>
      </c>
      <c r="K611">
        <v>381.065504694266</v>
      </c>
      <c r="M611">
        <v>62.576243635106103</v>
      </c>
      <c r="N611">
        <v>0.76469270933115896</v>
      </c>
      <c r="O611">
        <v>3.1383737517831598</v>
      </c>
      <c r="P611">
        <v>75.177009579341899</v>
      </c>
    </row>
    <row r="612" spans="1:17" x14ac:dyDescent="0.3">
      <c r="A612" t="s">
        <v>1812</v>
      </c>
      <c r="B612" t="s">
        <v>1813</v>
      </c>
      <c r="C612" t="s">
        <v>10300</v>
      </c>
      <c r="D612" t="s">
        <v>258</v>
      </c>
      <c r="E612">
        <v>4084.46724576</v>
      </c>
      <c r="F612">
        <v>1346</v>
      </c>
      <c r="G612">
        <v>6.8562341154148001</v>
      </c>
      <c r="H612">
        <v>-9.7684755653342901</v>
      </c>
      <c r="I612">
        <v>1.89250607628595</v>
      </c>
      <c r="J612">
        <v>-1.88632119128503</v>
      </c>
      <c r="K612">
        <v>1344.57855973915</v>
      </c>
      <c r="L612">
        <v>1245.7990397322601</v>
      </c>
      <c r="M612">
        <v>39.798293939573597</v>
      </c>
      <c r="N612">
        <v>0.88422938138073703</v>
      </c>
      <c r="O612">
        <v>13.417533432392201</v>
      </c>
      <c r="P612">
        <v>39.641041601825897</v>
      </c>
      <c r="Q612">
        <v>0.135029627571991</v>
      </c>
    </row>
    <row r="613" spans="1:17" x14ac:dyDescent="0.3">
      <c r="A613" t="s">
        <v>1203</v>
      </c>
      <c r="B613" t="s">
        <v>1204</v>
      </c>
      <c r="C613" t="s">
        <v>10303</v>
      </c>
      <c r="D613" t="s">
        <v>872</v>
      </c>
      <c r="E613">
        <v>9826.5036409099994</v>
      </c>
      <c r="F613">
        <v>221.7</v>
      </c>
      <c r="G613">
        <v>61.278978632125998</v>
      </c>
      <c r="H613">
        <v>-13.065932774725299</v>
      </c>
      <c r="I613">
        <v>21.606459580033398</v>
      </c>
      <c r="J613">
        <v>1.9350356133205799</v>
      </c>
      <c r="K613">
        <v>224.04523319752099</v>
      </c>
      <c r="L613">
        <v>188.57310163539299</v>
      </c>
      <c r="M613">
        <v>48.685268541106403</v>
      </c>
      <c r="N613">
        <v>1.30961247005809</v>
      </c>
      <c r="O613">
        <v>19.0798376184032</v>
      </c>
      <c r="P613">
        <v>105.277777777777</v>
      </c>
      <c r="Q613">
        <v>0.13505890577192001</v>
      </c>
    </row>
    <row r="614" spans="1:17" hidden="1" x14ac:dyDescent="0.3">
      <c r="A614" t="s">
        <v>1358</v>
      </c>
      <c r="B614" t="s">
        <v>1359</v>
      </c>
      <c r="C614" t="s">
        <v>10309</v>
      </c>
      <c r="D614" t="s">
        <v>63</v>
      </c>
      <c r="E614">
        <v>8231.3387739099999</v>
      </c>
      <c r="F614">
        <v>120.59</v>
      </c>
      <c r="G614">
        <v>350.80816711911501</v>
      </c>
      <c r="H614">
        <v>21.982317312570899</v>
      </c>
      <c r="I614">
        <v>123.908606787084</v>
      </c>
      <c r="J614">
        <v>8.5003639985469501</v>
      </c>
      <c r="K614">
        <v>93.603160342220207</v>
      </c>
      <c r="L614">
        <v>67.301681123519501</v>
      </c>
      <c r="M614">
        <v>77.080668233218205</v>
      </c>
      <c r="N614">
        <v>1.34367552894717</v>
      </c>
      <c r="O614">
        <v>0.257069408740351</v>
      </c>
      <c r="P614">
        <v>426.59388646288198</v>
      </c>
      <c r="Q614">
        <v>0.105191397186609</v>
      </c>
    </row>
    <row r="615" spans="1:17" x14ac:dyDescent="0.3">
      <c r="A615" t="s">
        <v>336</v>
      </c>
      <c r="B615" t="s">
        <v>337</v>
      </c>
      <c r="C615" t="s">
        <v>10294</v>
      </c>
      <c r="D615" t="s">
        <v>288</v>
      </c>
      <c r="E615">
        <v>75505.135447665001</v>
      </c>
      <c r="F615">
        <v>4912.6000000000004</v>
      </c>
      <c r="G615">
        <v>68.360800515392995</v>
      </c>
      <c r="H615">
        <v>6.6793450175920297</v>
      </c>
      <c r="I615">
        <v>3.0098163893686301</v>
      </c>
      <c r="J615">
        <v>1.26039900072315</v>
      </c>
      <c r="K615">
        <v>4506.4927370594696</v>
      </c>
      <c r="L615">
        <v>3890.0122505312502</v>
      </c>
      <c r="M615">
        <v>71.121131641686802</v>
      </c>
      <c r="N615">
        <v>0.60610511578830595</v>
      </c>
      <c r="O615">
        <v>1.71599560314292</v>
      </c>
      <c r="P615">
        <v>102.416588551592</v>
      </c>
      <c r="Q615">
        <v>0.135506100459717</v>
      </c>
    </row>
    <row r="616" spans="1:17" x14ac:dyDescent="0.3">
      <c r="A616" t="s">
        <v>541</v>
      </c>
      <c r="B616" t="s">
        <v>542</v>
      </c>
      <c r="C616" t="s">
        <v>10293</v>
      </c>
      <c r="D616" t="s">
        <v>18</v>
      </c>
      <c r="E616">
        <v>37193.651245494002</v>
      </c>
      <c r="F616">
        <v>213.24</v>
      </c>
      <c r="G616">
        <v>104.311241544387</v>
      </c>
      <c r="H616">
        <v>-1.79801114021814</v>
      </c>
      <c r="I616">
        <v>-27.758843062660699</v>
      </c>
      <c r="J616">
        <v>0.92728386253574802</v>
      </c>
      <c r="K616">
        <v>214.47168863805399</v>
      </c>
      <c r="L616">
        <v>190.102128194241</v>
      </c>
      <c r="M616">
        <v>56.549599031675903</v>
      </c>
      <c r="N616">
        <v>0.46226096737707301</v>
      </c>
      <c r="O616">
        <v>35.645282311011002</v>
      </c>
      <c r="P616">
        <v>149.69555035128801</v>
      </c>
      <c r="Q616">
        <v>0.13635692352213699</v>
      </c>
    </row>
    <row r="617" spans="1:17" x14ac:dyDescent="0.3">
      <c r="A617" t="s">
        <v>1308</v>
      </c>
      <c r="B617" t="s">
        <v>1309</v>
      </c>
      <c r="C617" t="s">
        <v>10303</v>
      </c>
      <c r="D617" t="s">
        <v>77</v>
      </c>
      <c r="E617">
        <v>8537.057231625</v>
      </c>
      <c r="F617">
        <v>811.3</v>
      </c>
      <c r="G617">
        <v>-25.7053456526498</v>
      </c>
      <c r="H617">
        <v>-1.6070290448994999</v>
      </c>
      <c r="I617">
        <v>-2.9711633236096699</v>
      </c>
      <c r="J617">
        <v>-2.1255508597129502</v>
      </c>
      <c r="K617">
        <v>762.06257060871701</v>
      </c>
      <c r="L617">
        <v>739.15758325113404</v>
      </c>
      <c r="M617">
        <v>59.716526353387898</v>
      </c>
      <c r="N617">
        <v>0.93456011303661202</v>
      </c>
      <c r="O617">
        <v>13.3982497226673</v>
      </c>
      <c r="P617">
        <v>31.7045454545454</v>
      </c>
      <c r="Q617">
        <v>0.13750149967433201</v>
      </c>
    </row>
    <row r="618" spans="1:17" hidden="1" x14ac:dyDescent="0.3">
      <c r="A618" t="s">
        <v>1366</v>
      </c>
      <c r="B618" t="s">
        <v>1367</v>
      </c>
      <c r="C618" t="s">
        <v>10309</v>
      </c>
      <c r="D618" t="s">
        <v>258</v>
      </c>
      <c r="E618">
        <v>8149.7304924999999</v>
      </c>
      <c r="F618">
        <v>1339.4</v>
      </c>
      <c r="G618">
        <v>77.721623940348493</v>
      </c>
      <c r="H618">
        <v>5.3804956361160796</v>
      </c>
      <c r="I618">
        <v>73.949817567073893</v>
      </c>
      <c r="J618">
        <v>4.09848299814574</v>
      </c>
      <c r="K618">
        <v>1278.3833949063401</v>
      </c>
      <c r="L618">
        <v>991.16325580700504</v>
      </c>
      <c r="M618">
        <v>38.477201186898398</v>
      </c>
      <c r="N618">
        <v>0.434893077052949</v>
      </c>
      <c r="O618">
        <v>8.6120651037778106</v>
      </c>
      <c r="P618">
        <v>147.55567877275601</v>
      </c>
    </row>
    <row r="619" spans="1:17" x14ac:dyDescent="0.3">
      <c r="A619" t="s">
        <v>896</v>
      </c>
      <c r="B619" t="s">
        <v>897</v>
      </c>
      <c r="C619" t="s">
        <v>10308</v>
      </c>
      <c r="D619" t="s">
        <v>559</v>
      </c>
      <c r="E619">
        <v>16740.380471550001</v>
      </c>
      <c r="F619">
        <v>889.25</v>
      </c>
      <c r="G619">
        <v>73.078046920043704</v>
      </c>
      <c r="H619">
        <v>2.51286772913934</v>
      </c>
      <c r="I619">
        <v>10.082717579027801</v>
      </c>
      <c r="J619">
        <v>1.14702747925155</v>
      </c>
      <c r="K619">
        <v>820.06893542894102</v>
      </c>
      <c r="L619">
        <v>689.39399793400605</v>
      </c>
      <c r="M619">
        <v>65.397370090429803</v>
      </c>
      <c r="N619">
        <v>0.95627513406262998</v>
      </c>
      <c r="O619">
        <v>4.2001686814731398</v>
      </c>
      <c r="P619">
        <v>111.223277909738</v>
      </c>
      <c r="Q619">
        <v>0.13773622869311899</v>
      </c>
    </row>
    <row r="620" spans="1:17" x14ac:dyDescent="0.3">
      <c r="A620" t="s">
        <v>137</v>
      </c>
      <c r="B620" t="s">
        <v>138</v>
      </c>
      <c r="C620" t="s">
        <v>10307</v>
      </c>
      <c r="D620" t="s">
        <v>139</v>
      </c>
      <c r="E620">
        <v>214696.16081991</v>
      </c>
      <c r="F620">
        <v>860.55</v>
      </c>
      <c r="G620">
        <v>50.869344196220297</v>
      </c>
      <c r="H620">
        <v>6.5627759659158498</v>
      </c>
      <c r="I620">
        <v>-15.276338200559101</v>
      </c>
      <c r="J620">
        <v>3.7568745472599598</v>
      </c>
      <c r="K620">
        <v>842.469384786104</v>
      </c>
      <c r="L620">
        <v>782.17242364325898</v>
      </c>
      <c r="M620">
        <v>61.018843867161699</v>
      </c>
      <c r="N620">
        <v>0.606301300366336</v>
      </c>
      <c r="O620">
        <v>12.4397187844983</v>
      </c>
      <c r="P620">
        <v>81.896005072923202</v>
      </c>
      <c r="Q620">
        <v>0.139006512095077</v>
      </c>
    </row>
    <row r="621" spans="1:17" x14ac:dyDescent="0.3">
      <c r="A621" t="s">
        <v>1410</v>
      </c>
      <c r="B621" t="s">
        <v>1411</v>
      </c>
      <c r="C621" t="s">
        <v>10305</v>
      </c>
      <c r="D621" t="s">
        <v>297</v>
      </c>
      <c r="E621">
        <v>7647.5232949499996</v>
      </c>
      <c r="F621">
        <v>3321.05</v>
      </c>
      <c r="G621">
        <v>217.60760544839599</v>
      </c>
      <c r="H621">
        <v>44.491162302782698</v>
      </c>
      <c r="I621">
        <v>51.967508455142003</v>
      </c>
      <c r="J621">
        <v>1.50838607813805</v>
      </c>
      <c r="K621">
        <v>2520.5327435292002</v>
      </c>
      <c r="L621">
        <v>1917.5226666829001</v>
      </c>
      <c r="M621">
        <v>77.4694153570521</v>
      </c>
      <c r="N621">
        <v>1.6448962449709701</v>
      </c>
      <c r="O621">
        <v>2.3772602038511801</v>
      </c>
      <c r="P621">
        <v>263.75136911281402</v>
      </c>
      <c r="Q621">
        <v>0.13927294303169599</v>
      </c>
    </row>
    <row r="622" spans="1:17" x14ac:dyDescent="0.3">
      <c r="A622" t="s">
        <v>1721</v>
      </c>
      <c r="B622" t="s">
        <v>1722</v>
      </c>
      <c r="C622" t="s">
        <v>10303</v>
      </c>
      <c r="D622" t="s">
        <v>1450</v>
      </c>
      <c r="E622">
        <v>4641.5579573550003</v>
      </c>
      <c r="F622">
        <v>825.15</v>
      </c>
      <c r="G622">
        <v>1.1356387027356001</v>
      </c>
      <c r="H622">
        <v>-9.0998044758659908</v>
      </c>
      <c r="I622">
        <v>-24.701294007801</v>
      </c>
      <c r="J622">
        <v>0.76260147648287502</v>
      </c>
      <c r="K622">
        <v>862.52750718272205</v>
      </c>
      <c r="L622">
        <v>850.95763089722004</v>
      </c>
      <c r="M622">
        <v>50.452647512172597</v>
      </c>
      <c r="N622">
        <v>0.80775870175610098</v>
      </c>
      <c r="O622">
        <v>34.024116827243503</v>
      </c>
      <c r="P622">
        <v>37.170642506857199</v>
      </c>
      <c r="Q622">
        <v>0.13934054653962699</v>
      </c>
    </row>
    <row r="623" spans="1:17" x14ac:dyDescent="0.3">
      <c r="A623" t="s">
        <v>765</v>
      </c>
      <c r="B623" t="s">
        <v>766</v>
      </c>
      <c r="C623" t="s">
        <v>10310</v>
      </c>
      <c r="D623" t="s">
        <v>630</v>
      </c>
      <c r="E623">
        <v>21282.155274969999</v>
      </c>
      <c r="F623">
        <v>698</v>
      </c>
      <c r="G623">
        <v>121.874132512364</v>
      </c>
      <c r="H623">
        <v>-2.1472656448154899</v>
      </c>
      <c r="I623">
        <v>-14.1253871748532</v>
      </c>
      <c r="J623">
        <v>-3.62236414997935</v>
      </c>
      <c r="K623">
        <v>674.03882639264998</v>
      </c>
      <c r="L623">
        <v>584.03781636780002</v>
      </c>
      <c r="M623">
        <v>43.5521830071567</v>
      </c>
      <c r="N623">
        <v>0.98946245495656604</v>
      </c>
      <c r="O623">
        <v>12.070200573065801</v>
      </c>
      <c r="P623">
        <v>158.51851851851799</v>
      </c>
      <c r="Q623">
        <v>0.13976003393170999</v>
      </c>
    </row>
    <row r="624" spans="1:17" x14ac:dyDescent="0.3">
      <c r="A624" t="s">
        <v>199</v>
      </c>
      <c r="B624" t="s">
        <v>200</v>
      </c>
      <c r="C624" t="s">
        <v>10295</v>
      </c>
      <c r="D624" t="s">
        <v>34</v>
      </c>
      <c r="E624">
        <v>129214.26757313</v>
      </c>
      <c r="F624">
        <v>116.41</v>
      </c>
      <c r="G624">
        <v>58.980510902926298</v>
      </c>
      <c r="H624">
        <v>0.30178915471450501</v>
      </c>
      <c r="I624">
        <v>-21.613473927721301</v>
      </c>
      <c r="J624">
        <v>-0.45348883839345899</v>
      </c>
      <c r="K624">
        <v>119.736090250963</v>
      </c>
      <c r="L624">
        <v>110.88188616339301</v>
      </c>
      <c r="M624">
        <v>55.564619870223403</v>
      </c>
      <c r="N624">
        <v>0.56844603010168704</v>
      </c>
      <c r="O624">
        <v>22.755776995103499</v>
      </c>
      <c r="P624">
        <v>90.367947669664701</v>
      </c>
      <c r="Q624">
        <v>0.14009067923520399</v>
      </c>
    </row>
    <row r="625" spans="1:17" hidden="1" x14ac:dyDescent="0.3">
      <c r="A625" t="s">
        <v>1380</v>
      </c>
      <c r="B625" t="s">
        <v>1381</v>
      </c>
      <c r="C625" t="s">
        <v>10309</v>
      </c>
      <c r="D625" t="s">
        <v>397</v>
      </c>
      <c r="E625">
        <v>8039.9394042000004</v>
      </c>
      <c r="F625">
        <v>1041.55</v>
      </c>
      <c r="G625">
        <v>1.97569261467117</v>
      </c>
      <c r="H625">
        <v>8.57580145801575</v>
      </c>
      <c r="I625">
        <v>9.2236364386148395</v>
      </c>
      <c r="J625">
        <v>-2.6912857144643598</v>
      </c>
      <c r="K625">
        <v>967.98355288492303</v>
      </c>
      <c r="L625">
        <v>883.91540981656601</v>
      </c>
      <c r="M625">
        <v>64.880330230565903</v>
      </c>
      <c r="N625">
        <v>0.925775927489632</v>
      </c>
      <c r="O625">
        <v>5.5158177715904202</v>
      </c>
      <c r="P625">
        <v>37.471127829472699</v>
      </c>
      <c r="Q625">
        <v>0.102027265435336</v>
      </c>
    </row>
    <row r="626" spans="1:17" x14ac:dyDescent="0.3">
      <c r="A626" t="s">
        <v>584</v>
      </c>
      <c r="B626" t="s">
        <v>585</v>
      </c>
      <c r="C626" t="s">
        <v>10298</v>
      </c>
      <c r="D626" t="s">
        <v>46</v>
      </c>
      <c r="E626">
        <v>33103.800000000003</v>
      </c>
      <c r="F626">
        <v>181.77</v>
      </c>
      <c r="G626">
        <v>255.353344164292</v>
      </c>
      <c r="H626">
        <v>7.1051256314146203</v>
      </c>
      <c r="I626">
        <v>18.271110586605001</v>
      </c>
      <c r="J626">
        <v>2.1973554350463398</v>
      </c>
      <c r="K626">
        <v>171.28228194758299</v>
      </c>
      <c r="L626">
        <v>132.55584394399401</v>
      </c>
      <c r="M626">
        <v>57.782472116740301</v>
      </c>
      <c r="N626">
        <v>0.99990571242357795</v>
      </c>
      <c r="O626">
        <v>9.0939098861198193</v>
      </c>
      <c r="P626">
        <v>286.33368756641801</v>
      </c>
      <c r="Q626">
        <v>0.140595656334005</v>
      </c>
    </row>
    <row r="627" spans="1:17" x14ac:dyDescent="0.3">
      <c r="A627" t="s">
        <v>608</v>
      </c>
      <c r="B627" t="s">
        <v>609</v>
      </c>
      <c r="C627" t="s">
        <v>10295</v>
      </c>
      <c r="D627" t="s">
        <v>248</v>
      </c>
      <c r="E627">
        <v>31322.788824159899</v>
      </c>
      <c r="F627">
        <v>6262.25</v>
      </c>
      <c r="G627">
        <v>127.977611344815</v>
      </c>
      <c r="H627">
        <v>-3.0040305128538001</v>
      </c>
      <c r="I627">
        <v>-15.592019072444501</v>
      </c>
      <c r="J627">
        <v>0.86370746625565897</v>
      </c>
      <c r="K627">
        <v>6310.4376468116798</v>
      </c>
      <c r="L627">
        <v>5704.1877847215101</v>
      </c>
      <c r="M627">
        <v>58.513394117008502</v>
      </c>
      <c r="N627">
        <v>0.58808357675474898</v>
      </c>
      <c r="O627">
        <v>55.804223721505799</v>
      </c>
      <c r="P627">
        <v>160.81840899625101</v>
      </c>
      <c r="Q627">
        <v>0.14097607189511399</v>
      </c>
    </row>
    <row r="628" spans="1:17" x14ac:dyDescent="0.3">
      <c r="A628" t="s">
        <v>732</v>
      </c>
      <c r="B628" t="s">
        <v>733</v>
      </c>
      <c r="C628" t="s">
        <v>10303</v>
      </c>
      <c r="D628" t="s">
        <v>312</v>
      </c>
      <c r="E628">
        <v>22850.80721028</v>
      </c>
      <c r="F628">
        <v>373.95</v>
      </c>
      <c r="G628">
        <v>30.2945913810516</v>
      </c>
      <c r="H628">
        <v>-8.98154665995642</v>
      </c>
      <c r="I628">
        <v>-18.9633071832918</v>
      </c>
      <c r="J628">
        <v>-6.0429432190454104</v>
      </c>
      <c r="K628">
        <v>411.184521862954</v>
      </c>
      <c r="L628">
        <v>377.73999900351401</v>
      </c>
      <c r="M628">
        <v>28.053001339228601</v>
      </c>
      <c r="N628">
        <v>1.7696725842685099</v>
      </c>
      <c r="O628">
        <v>34.296028880866402</v>
      </c>
      <c r="P628">
        <v>81.926538555096002</v>
      </c>
      <c r="Q628">
        <v>0.140976413228102</v>
      </c>
    </row>
    <row r="629" spans="1:17" x14ac:dyDescent="0.3">
      <c r="A629" t="s">
        <v>104</v>
      </c>
      <c r="B629" t="s">
        <v>105</v>
      </c>
      <c r="C629" t="s">
        <v>10300</v>
      </c>
      <c r="D629" t="s">
        <v>106</v>
      </c>
      <c r="E629">
        <v>273029.42597531999</v>
      </c>
      <c r="F629">
        <v>9852</v>
      </c>
      <c r="G629">
        <v>85.946351794288503</v>
      </c>
      <c r="H629">
        <v>3.6190989023913098</v>
      </c>
      <c r="I629">
        <v>7.3648798613560302</v>
      </c>
      <c r="J629">
        <v>-1.8145766727225201</v>
      </c>
      <c r="K629">
        <v>9531.5573995897703</v>
      </c>
      <c r="L629">
        <v>8274.6620205706004</v>
      </c>
      <c r="M629">
        <v>57.5389519444794</v>
      </c>
      <c r="N629">
        <v>0.63000698295103197</v>
      </c>
      <c r="O629">
        <v>1.89606171335767</v>
      </c>
      <c r="P629">
        <v>115.591662563597</v>
      </c>
      <c r="Q629">
        <v>0.14169571295011399</v>
      </c>
    </row>
    <row r="630" spans="1:17" x14ac:dyDescent="0.3">
      <c r="A630" t="s">
        <v>519</v>
      </c>
      <c r="B630" t="s">
        <v>520</v>
      </c>
      <c r="C630" t="s">
        <v>10295</v>
      </c>
      <c r="D630" t="s">
        <v>521</v>
      </c>
      <c r="E630">
        <v>39942.222463874998</v>
      </c>
      <c r="F630">
        <v>1094.05</v>
      </c>
      <c r="G630">
        <v>85.520744252752493</v>
      </c>
      <c r="H630">
        <v>13.0207646795402</v>
      </c>
      <c r="I630">
        <v>40.9819140488923</v>
      </c>
      <c r="J630">
        <v>5.5457249155497301</v>
      </c>
      <c r="K630">
        <v>975.49166748494599</v>
      </c>
      <c r="L630">
        <v>785.52123784759601</v>
      </c>
      <c r="M630">
        <v>68.637536520671105</v>
      </c>
      <c r="N630">
        <v>0.79900012090815598</v>
      </c>
      <c r="O630">
        <v>11.055253416205799</v>
      </c>
      <c r="P630">
        <v>130.326315789473</v>
      </c>
      <c r="Q630">
        <v>0.14193303212377401</v>
      </c>
    </row>
    <row r="631" spans="1:17" x14ac:dyDescent="0.3">
      <c r="A631" t="s">
        <v>1345</v>
      </c>
      <c r="B631" t="s">
        <v>1346</v>
      </c>
      <c r="C631" t="s">
        <v>10298</v>
      </c>
      <c r="D631" t="s">
        <v>46</v>
      </c>
      <c r="E631">
        <v>8312.0501192320007</v>
      </c>
      <c r="F631">
        <v>49.89</v>
      </c>
      <c r="G631">
        <v>83.969025959065306</v>
      </c>
      <c r="H631">
        <v>8.25186870454875</v>
      </c>
      <c r="I631">
        <v>5.5488880249588597</v>
      </c>
      <c r="J631">
        <v>1.61763255877755</v>
      </c>
      <c r="K631">
        <v>47.7127542369943</v>
      </c>
      <c r="L631">
        <v>38.9942357608628</v>
      </c>
      <c r="M631">
        <v>54.280710188296297</v>
      </c>
      <c r="N631">
        <v>0.54510251666856302</v>
      </c>
      <c r="O631">
        <v>15.253557827219799</v>
      </c>
      <c r="P631">
        <v>122.571882209856</v>
      </c>
      <c r="Q631">
        <v>0.14199433625919899</v>
      </c>
    </row>
    <row r="632" spans="1:17" x14ac:dyDescent="0.3">
      <c r="A632" t="s">
        <v>1579</v>
      </c>
      <c r="B632" t="s">
        <v>1580</v>
      </c>
      <c r="C632" t="s">
        <v>10311</v>
      </c>
      <c r="D632" t="s">
        <v>1581</v>
      </c>
      <c r="E632">
        <v>6047.5560659399998</v>
      </c>
      <c r="F632">
        <v>337.05</v>
      </c>
      <c r="G632">
        <v>13.3015256898794</v>
      </c>
      <c r="H632">
        <v>-4.2425498184293602</v>
      </c>
      <c r="I632">
        <v>2.44917317686251</v>
      </c>
      <c r="J632">
        <v>-3.6121092174415601</v>
      </c>
      <c r="K632">
        <v>334.50008248686902</v>
      </c>
      <c r="L632">
        <v>293.13256716299998</v>
      </c>
      <c r="M632">
        <v>49.050357807838999</v>
      </c>
      <c r="N632">
        <v>0.42570648207330403</v>
      </c>
      <c r="O632">
        <v>19.833852544132899</v>
      </c>
      <c r="P632">
        <v>65.626535626535599</v>
      </c>
      <c r="Q632">
        <v>0.14206640686451599</v>
      </c>
    </row>
    <row r="633" spans="1:17" hidden="1" x14ac:dyDescent="0.3">
      <c r="A633" t="s">
        <v>1397</v>
      </c>
      <c r="B633" t="s">
        <v>1398</v>
      </c>
      <c r="C633" t="s">
        <v>10309</v>
      </c>
      <c r="D633" t="s">
        <v>1399</v>
      </c>
      <c r="E633">
        <v>7788.4057923500004</v>
      </c>
      <c r="F633">
        <v>1897.8</v>
      </c>
      <c r="G633">
        <v>87.202808403337301</v>
      </c>
      <c r="H633">
        <v>33.453186794098997</v>
      </c>
      <c r="I633">
        <v>44.460929370885196</v>
      </c>
      <c r="J633">
        <v>1.55847117116208</v>
      </c>
      <c r="K633">
        <v>1617.43115688439</v>
      </c>
      <c r="M633">
        <v>58.939965093756904</v>
      </c>
      <c r="N633">
        <v>1.2447270580754299</v>
      </c>
      <c r="O633">
        <v>5.5432606175571602</v>
      </c>
      <c r="P633">
        <v>144.877419354838</v>
      </c>
    </row>
    <row r="634" spans="1:17" hidden="1" x14ac:dyDescent="0.3">
      <c r="A634" t="s">
        <v>1400</v>
      </c>
      <c r="B634" t="s">
        <v>1401</v>
      </c>
      <c r="C634" t="s">
        <v>10295</v>
      </c>
      <c r="D634" t="s">
        <v>545</v>
      </c>
      <c r="E634">
        <v>7767.4222357799999</v>
      </c>
      <c r="F634">
        <v>728.6</v>
      </c>
      <c r="G634">
        <v>6.03812477747364</v>
      </c>
      <c r="H634">
        <v>-2.33976084410219</v>
      </c>
      <c r="I634">
        <v>2.9740241614631699</v>
      </c>
      <c r="J634">
        <v>-5.54117383392121</v>
      </c>
      <c r="K634">
        <v>708.70668748299795</v>
      </c>
      <c r="M634">
        <v>44.952078629367499</v>
      </c>
      <c r="N634">
        <v>1.1373763655120901</v>
      </c>
      <c r="O634">
        <v>8.8388690639582705</v>
      </c>
      <c r="P634">
        <v>40.344794375421301</v>
      </c>
    </row>
    <row r="635" spans="1:17" x14ac:dyDescent="0.3">
      <c r="A635" t="s">
        <v>289</v>
      </c>
      <c r="B635" t="s">
        <v>290</v>
      </c>
      <c r="C635" t="s">
        <v>10295</v>
      </c>
      <c r="D635" t="s">
        <v>34</v>
      </c>
      <c r="E635">
        <v>95847.60716</v>
      </c>
      <c r="F635">
        <v>124.86</v>
      </c>
      <c r="G635">
        <v>8.2894929827938508</v>
      </c>
      <c r="H635">
        <v>-7.6917005005852399</v>
      </c>
      <c r="I635">
        <v>-26.2597866542989</v>
      </c>
      <c r="J635">
        <v>2.1783633506336999</v>
      </c>
      <c r="K635">
        <v>132.80667162769899</v>
      </c>
      <c r="L635">
        <v>130.15160690332499</v>
      </c>
      <c r="M635">
        <v>54.634358434342403</v>
      </c>
      <c r="N635">
        <v>0.72941649942709097</v>
      </c>
      <c r="O635">
        <v>38.154733301297398</v>
      </c>
      <c r="P635">
        <v>47.153800824985197</v>
      </c>
      <c r="Q635">
        <v>0.14280963870647101</v>
      </c>
    </row>
    <row r="636" spans="1:17" x14ac:dyDescent="0.3">
      <c r="A636" t="s">
        <v>1433</v>
      </c>
      <c r="B636" t="s">
        <v>1434</v>
      </c>
      <c r="C636" t="s">
        <v>10300</v>
      </c>
      <c r="D636" t="s">
        <v>203</v>
      </c>
      <c r="E636">
        <v>7444.0572370199998</v>
      </c>
      <c r="F636">
        <v>2656.95</v>
      </c>
      <c r="G636">
        <v>188.11000206805201</v>
      </c>
      <c r="H636">
        <v>3.0405598931441902</v>
      </c>
      <c r="I636">
        <v>67.437548101112299</v>
      </c>
      <c r="J636">
        <v>-6.3121394759355498</v>
      </c>
      <c r="K636">
        <v>2315.7687817344399</v>
      </c>
      <c r="L636">
        <v>1713.18611755752</v>
      </c>
      <c r="M636">
        <v>58.2498491734219</v>
      </c>
      <c r="N636">
        <v>0.549207776243543</v>
      </c>
      <c r="O636">
        <v>11.1086019684224</v>
      </c>
      <c r="P636">
        <v>230.05590062111699</v>
      </c>
      <c r="Q636">
        <v>0.143885090120906</v>
      </c>
    </row>
    <row r="637" spans="1:17" x14ac:dyDescent="0.3">
      <c r="A637" t="s">
        <v>1096</v>
      </c>
      <c r="B637" t="s">
        <v>1097</v>
      </c>
      <c r="C637" t="s">
        <v>10302</v>
      </c>
      <c r="D637" t="s">
        <v>136</v>
      </c>
      <c r="E637">
        <v>11703.99</v>
      </c>
      <c r="F637">
        <v>371.95</v>
      </c>
      <c r="G637">
        <v>76.532324437176797</v>
      </c>
      <c r="H637">
        <v>-7.79828917401049</v>
      </c>
      <c r="I637">
        <v>-19.612966650477301</v>
      </c>
      <c r="J637">
        <v>-2.0208184705165402</v>
      </c>
      <c r="K637">
        <v>388.61629442146</v>
      </c>
      <c r="L637">
        <v>374.42878792662901</v>
      </c>
      <c r="M637">
        <v>41.913937142809097</v>
      </c>
      <c r="N637">
        <v>0.48163464588990001</v>
      </c>
      <c r="O637">
        <v>36.0397902943944</v>
      </c>
      <c r="P637">
        <v>105.72455752212301</v>
      </c>
      <c r="Q637">
        <v>0.14514772363633899</v>
      </c>
    </row>
    <row r="638" spans="1:17" x14ac:dyDescent="0.3">
      <c r="A638" t="s">
        <v>943</v>
      </c>
      <c r="B638" t="s">
        <v>944</v>
      </c>
      <c r="C638" t="s">
        <v>10294</v>
      </c>
      <c r="D638" t="s">
        <v>288</v>
      </c>
      <c r="E638">
        <v>15573.37509026</v>
      </c>
      <c r="F638">
        <v>1086.5</v>
      </c>
      <c r="G638">
        <v>109.73680793033699</v>
      </c>
      <c r="H638">
        <v>10.4926840527952</v>
      </c>
      <c r="I638">
        <v>30.649740350670299</v>
      </c>
      <c r="J638">
        <v>4.7468607220787504</v>
      </c>
      <c r="K638">
        <v>1003.7513344443</v>
      </c>
      <c r="L638">
        <v>832.30852007524095</v>
      </c>
      <c r="M638">
        <v>69.738996730638206</v>
      </c>
      <c r="N638">
        <v>0.777699901124836</v>
      </c>
      <c r="O638">
        <v>6.4841233317993501</v>
      </c>
      <c r="P638">
        <v>169.58625395446899</v>
      </c>
      <c r="Q638">
        <v>0.14522156706424999</v>
      </c>
    </row>
    <row r="639" spans="1:17" x14ac:dyDescent="0.3">
      <c r="A639" t="s">
        <v>1261</v>
      </c>
      <c r="B639" t="s">
        <v>1262</v>
      </c>
      <c r="C639" t="s">
        <v>10298</v>
      </c>
      <c r="D639" t="s">
        <v>46</v>
      </c>
      <c r="E639">
        <v>9000.7834994000004</v>
      </c>
      <c r="F639">
        <v>1341.75</v>
      </c>
      <c r="G639">
        <v>62.5550852013873</v>
      </c>
      <c r="H639">
        <v>-3.76233027774565</v>
      </c>
      <c r="I639">
        <v>3.6822981066336502</v>
      </c>
      <c r="J639">
        <v>5.2854836591694196</v>
      </c>
      <c r="K639">
        <v>1313.2443224061799</v>
      </c>
      <c r="L639">
        <v>1095.4902607498</v>
      </c>
      <c r="M639">
        <v>52.646349828136898</v>
      </c>
      <c r="N639">
        <v>0.44734872149985799</v>
      </c>
      <c r="O639">
        <v>14.958077138065899</v>
      </c>
      <c r="P639">
        <v>106.423076923076</v>
      </c>
      <c r="Q639">
        <v>0.14550027772235899</v>
      </c>
    </row>
    <row r="640" spans="1:17" x14ac:dyDescent="0.3">
      <c r="A640" t="s">
        <v>1302</v>
      </c>
      <c r="B640" t="s">
        <v>1303</v>
      </c>
      <c r="C640" t="s">
        <v>10297</v>
      </c>
      <c r="D640" t="s">
        <v>118</v>
      </c>
      <c r="E640">
        <v>8576.1758839399899</v>
      </c>
      <c r="F640">
        <v>1451.15</v>
      </c>
      <c r="G640">
        <v>14.539055271967801</v>
      </c>
      <c r="H640">
        <v>1.27913289548702</v>
      </c>
      <c r="I640">
        <v>18.352819293299699</v>
      </c>
      <c r="J640">
        <v>0.44762796827707502</v>
      </c>
      <c r="K640">
        <v>1389.39507245155</v>
      </c>
      <c r="L640">
        <v>1220.7121668677501</v>
      </c>
      <c r="M640">
        <v>60.299903871634498</v>
      </c>
      <c r="N640">
        <v>0.849720318274922</v>
      </c>
      <c r="O640">
        <v>7.9109671639733898</v>
      </c>
      <c r="P640">
        <v>58.077342047930202</v>
      </c>
      <c r="Q640">
        <v>0.14550194767592201</v>
      </c>
    </row>
    <row r="641" spans="1:17" x14ac:dyDescent="0.3">
      <c r="A641" t="s">
        <v>476</v>
      </c>
      <c r="B641" t="s">
        <v>477</v>
      </c>
      <c r="C641" t="s">
        <v>10295</v>
      </c>
      <c r="D641" t="s">
        <v>34</v>
      </c>
      <c r="E641">
        <v>44718.874530285</v>
      </c>
      <c r="F641">
        <v>63.05</v>
      </c>
      <c r="G641">
        <v>37.113022394558499</v>
      </c>
      <c r="H641">
        <v>-4.7835774788877297</v>
      </c>
      <c r="I641">
        <v>-7.9233687465760596</v>
      </c>
      <c r="J641">
        <v>1.78549793227975</v>
      </c>
      <c r="K641">
        <v>64.256990964792394</v>
      </c>
      <c r="L641">
        <v>58.256518418884198</v>
      </c>
      <c r="M641">
        <v>53.502976912821097</v>
      </c>
      <c r="N641">
        <v>0.431868168009021</v>
      </c>
      <c r="O641">
        <v>16.574147501982502</v>
      </c>
      <c r="P641">
        <v>67.019867549668803</v>
      </c>
      <c r="Q641">
        <v>0.145812491824483</v>
      </c>
    </row>
    <row r="642" spans="1:17" x14ac:dyDescent="0.3">
      <c r="A642" t="s">
        <v>1360</v>
      </c>
      <c r="B642" t="s">
        <v>1361</v>
      </c>
      <c r="C642" t="s">
        <v>10305</v>
      </c>
      <c r="D642" t="s">
        <v>450</v>
      </c>
      <c r="E642">
        <v>8200.0842261399994</v>
      </c>
      <c r="F642">
        <v>639.70000000000005</v>
      </c>
      <c r="G642">
        <v>3.7666574696917299</v>
      </c>
      <c r="H642">
        <v>-4.7569509047644098</v>
      </c>
      <c r="I642">
        <v>-46.413284033622801</v>
      </c>
      <c r="J642">
        <v>1.4784618947242401</v>
      </c>
      <c r="K642">
        <v>652.54154915205299</v>
      </c>
      <c r="L642">
        <v>728.93891357958796</v>
      </c>
      <c r="M642">
        <v>51.4108826996519</v>
      </c>
      <c r="N642">
        <v>1.3391326956062399</v>
      </c>
      <c r="O642">
        <v>71.486634359856097</v>
      </c>
      <c r="P642">
        <v>34.673684210526297</v>
      </c>
      <c r="Q642">
        <v>0.14639444712718599</v>
      </c>
    </row>
    <row r="643" spans="1:17" x14ac:dyDescent="0.3">
      <c r="A643" t="s">
        <v>930</v>
      </c>
      <c r="B643" t="s">
        <v>931</v>
      </c>
      <c r="C643" t="s">
        <v>10305</v>
      </c>
      <c r="D643" t="s">
        <v>89</v>
      </c>
      <c r="E643">
        <v>16008.895855395</v>
      </c>
      <c r="F643">
        <v>2880.5</v>
      </c>
      <c r="G643">
        <v>-5.9059353365504599</v>
      </c>
      <c r="H643">
        <v>-9.7136631204135693</v>
      </c>
      <c r="I643">
        <v>27.4887723837852</v>
      </c>
      <c r="J643">
        <v>-7.2779962411195402</v>
      </c>
      <c r="K643">
        <v>3020.3930810765401</v>
      </c>
      <c r="L643">
        <v>2614.35831468683</v>
      </c>
      <c r="M643">
        <v>33.304655797275501</v>
      </c>
      <c r="N643">
        <v>0.405023994904678</v>
      </c>
      <c r="O643">
        <v>26.887693108835201</v>
      </c>
      <c r="P643">
        <v>66.023054755043205</v>
      </c>
      <c r="Q643">
        <v>0.147260054514533</v>
      </c>
    </row>
    <row r="644" spans="1:17" x14ac:dyDescent="0.3">
      <c r="A644" t="s">
        <v>782</v>
      </c>
      <c r="B644" t="s">
        <v>783</v>
      </c>
      <c r="C644" t="s">
        <v>10297</v>
      </c>
      <c r="D644" t="s">
        <v>40</v>
      </c>
      <c r="E644">
        <v>20699.5512622799</v>
      </c>
      <c r="F644">
        <v>565.70000000000005</v>
      </c>
      <c r="G644">
        <v>41.622327388820899</v>
      </c>
      <c r="H644">
        <v>13.7258894706872</v>
      </c>
      <c r="I644">
        <v>7.6807295720534503</v>
      </c>
      <c r="J644">
        <v>-1.2371199327203799</v>
      </c>
      <c r="K644">
        <v>506.381529896762</v>
      </c>
      <c r="L644">
        <v>445.04471292987</v>
      </c>
      <c r="M644">
        <v>67.840130012543995</v>
      </c>
      <c r="N644">
        <v>0.59663486957995604</v>
      </c>
      <c r="O644">
        <v>4.9054269047198202</v>
      </c>
      <c r="P644">
        <v>74.949744858512403</v>
      </c>
      <c r="Q644">
        <v>0.14762251316883701</v>
      </c>
    </row>
    <row r="645" spans="1:17" x14ac:dyDescent="0.3">
      <c r="A645" t="s">
        <v>189</v>
      </c>
      <c r="B645" t="s">
        <v>190</v>
      </c>
      <c r="C645" t="s">
        <v>10301</v>
      </c>
      <c r="D645" t="s">
        <v>92</v>
      </c>
      <c r="E645">
        <v>134939.18906981</v>
      </c>
      <c r="F645">
        <v>424.5</v>
      </c>
      <c r="G645">
        <v>49.6317584594183</v>
      </c>
      <c r="H645">
        <v>0.67331017456837094</v>
      </c>
      <c r="I645">
        <v>0.75353684750574701</v>
      </c>
      <c r="J645">
        <v>0.40533264302355598</v>
      </c>
      <c r="K645">
        <v>429.76103054395401</v>
      </c>
      <c r="L645">
        <v>386.15831803782601</v>
      </c>
      <c r="M645">
        <v>48.798230073983902</v>
      </c>
      <c r="N645">
        <v>1.01409928260575</v>
      </c>
      <c r="O645">
        <v>10.954063604240201</v>
      </c>
      <c r="P645">
        <v>84.485006518904797</v>
      </c>
      <c r="Q645">
        <v>0.14806772680807601</v>
      </c>
    </row>
    <row r="646" spans="1:17" x14ac:dyDescent="0.3">
      <c r="A646" t="s">
        <v>392</v>
      </c>
      <c r="B646" t="s">
        <v>393</v>
      </c>
      <c r="C646" t="s">
        <v>10308</v>
      </c>
      <c r="D646" t="s">
        <v>394</v>
      </c>
      <c r="E646">
        <v>60727.7047599</v>
      </c>
      <c r="F646">
        <v>952.7</v>
      </c>
      <c r="G646">
        <v>86.7036099237408</v>
      </c>
      <c r="H646">
        <v>-7.4155402526287997</v>
      </c>
      <c r="I646">
        <v>1.13964571097497</v>
      </c>
      <c r="J646">
        <v>-4.2760879216404097</v>
      </c>
      <c r="K646">
        <v>946.93886734512296</v>
      </c>
      <c r="L646">
        <v>785.85120832736402</v>
      </c>
      <c r="M646">
        <v>39.509117418756603</v>
      </c>
      <c r="N646">
        <v>0.205898189358343</v>
      </c>
      <c r="O646">
        <v>24.593261257478702</v>
      </c>
      <c r="P646">
        <v>116.571948170038</v>
      </c>
      <c r="Q646">
        <v>0.14939051118844099</v>
      </c>
    </row>
    <row r="647" spans="1:17" x14ac:dyDescent="0.3">
      <c r="A647" t="s">
        <v>1420</v>
      </c>
      <c r="B647" t="s">
        <v>1421</v>
      </c>
      <c r="C647" t="s">
        <v>630</v>
      </c>
      <c r="D647" t="s">
        <v>630</v>
      </c>
      <c r="E647">
        <v>7571.6503039999998</v>
      </c>
      <c r="F647">
        <v>373.2</v>
      </c>
      <c r="G647">
        <v>-29.175915854801499</v>
      </c>
      <c r="H647">
        <v>-1.5149780480944399</v>
      </c>
      <c r="I647">
        <v>-13.528361401858101</v>
      </c>
      <c r="J647">
        <v>8.0302411751470704</v>
      </c>
      <c r="K647">
        <v>357.21474341942502</v>
      </c>
      <c r="L647">
        <v>346.25599418834997</v>
      </c>
      <c r="M647">
        <v>63.7379348051265</v>
      </c>
      <c r="N647">
        <v>0.95778929264077695</v>
      </c>
      <c r="O647">
        <v>17.0819935691318</v>
      </c>
      <c r="P647">
        <v>39.383753501400498</v>
      </c>
      <c r="Q647">
        <v>0.14940032397310099</v>
      </c>
    </row>
    <row r="648" spans="1:17" x14ac:dyDescent="0.3">
      <c r="A648" t="s">
        <v>1314</v>
      </c>
      <c r="B648" t="s">
        <v>1315</v>
      </c>
      <c r="C648" t="s">
        <v>10313</v>
      </c>
      <c r="D648" t="s">
        <v>1316</v>
      </c>
      <c r="E648">
        <v>8499.4113130000005</v>
      </c>
      <c r="F648">
        <v>692.95</v>
      </c>
      <c r="G648">
        <v>18.854950965740201</v>
      </c>
      <c r="H648">
        <v>10.711758377413201</v>
      </c>
      <c r="I648">
        <v>23.4951914969093</v>
      </c>
      <c r="J648">
        <v>1.07904684305354</v>
      </c>
      <c r="K648">
        <v>638.40447044452105</v>
      </c>
      <c r="L648">
        <v>558.15397247598901</v>
      </c>
      <c r="M648">
        <v>57.448761618078102</v>
      </c>
      <c r="N648">
        <v>0.559764986423126</v>
      </c>
      <c r="O648">
        <v>10.888231474132301</v>
      </c>
      <c r="P648">
        <v>70.278904042265594</v>
      </c>
      <c r="Q648">
        <v>0.14961803539265001</v>
      </c>
    </row>
    <row r="649" spans="1:17" x14ac:dyDescent="0.3">
      <c r="A649" t="s">
        <v>467</v>
      </c>
      <c r="B649" t="s">
        <v>468</v>
      </c>
      <c r="C649" t="s">
        <v>10299</v>
      </c>
      <c r="D649" t="s">
        <v>51</v>
      </c>
      <c r="E649">
        <v>46221.009012019997</v>
      </c>
      <c r="F649">
        <v>1680.75</v>
      </c>
      <c r="G649">
        <v>89.133398056596803</v>
      </c>
      <c r="H649">
        <v>16.3236027789732</v>
      </c>
      <c r="I649">
        <v>74.314796979584401</v>
      </c>
      <c r="J649">
        <v>6.6752122419100903</v>
      </c>
      <c r="K649">
        <v>1385.8039301363001</v>
      </c>
      <c r="L649">
        <v>1091.16806614453</v>
      </c>
      <c r="M649">
        <v>85.371592800459794</v>
      </c>
      <c r="N649">
        <v>1.4160356219567201</v>
      </c>
      <c r="O649">
        <v>0.24393871783430199</v>
      </c>
      <c r="P649">
        <v>132.758620689655</v>
      </c>
      <c r="Q649">
        <v>0.14976036516184901</v>
      </c>
    </row>
    <row r="650" spans="1:17" x14ac:dyDescent="0.3">
      <c r="A650" t="s">
        <v>812</v>
      </c>
      <c r="B650" t="s">
        <v>813</v>
      </c>
      <c r="C650" t="s">
        <v>10298</v>
      </c>
      <c r="D650" t="s">
        <v>196</v>
      </c>
      <c r="E650">
        <v>19779.443467519999</v>
      </c>
      <c r="F650">
        <v>1239.5999999999999</v>
      </c>
      <c r="G650">
        <v>66.434146829400404</v>
      </c>
      <c r="H650">
        <v>-10.1742067763526</v>
      </c>
      <c r="I650">
        <v>23.5357893773466</v>
      </c>
      <c r="J650">
        <v>-5.1359888441497699</v>
      </c>
      <c r="K650">
        <v>1251.8304319117799</v>
      </c>
      <c r="L650">
        <v>1050.39872417316</v>
      </c>
      <c r="M650">
        <v>35.779952585948102</v>
      </c>
      <c r="N650">
        <v>0.43512124478520497</v>
      </c>
      <c r="O650">
        <v>15.1863504356243</v>
      </c>
      <c r="P650">
        <v>106.17047817047801</v>
      </c>
      <c r="Q650">
        <v>0.15059208739712801</v>
      </c>
    </row>
    <row r="651" spans="1:17" x14ac:dyDescent="0.3">
      <c r="A651" t="s">
        <v>954</v>
      </c>
      <c r="B651" t="s">
        <v>955</v>
      </c>
      <c r="C651" t="s">
        <v>10305</v>
      </c>
      <c r="D651" t="s">
        <v>258</v>
      </c>
      <c r="E651">
        <v>15354.906975989999</v>
      </c>
      <c r="F651">
        <v>1944.3</v>
      </c>
      <c r="G651">
        <v>116.182837696539</v>
      </c>
      <c r="H651">
        <v>-13.1513345341227</v>
      </c>
      <c r="I651">
        <v>97.917899767702394</v>
      </c>
      <c r="J651">
        <v>-1.4957662580753399</v>
      </c>
      <c r="K651">
        <v>2037.7680830731299</v>
      </c>
      <c r="L651">
        <v>1504.4860639307101</v>
      </c>
      <c r="M651">
        <v>37.5678778365074</v>
      </c>
      <c r="N651">
        <v>0.44936555374843601</v>
      </c>
      <c r="O651">
        <v>38.044540451576403</v>
      </c>
      <c r="P651">
        <v>155.12399947513401</v>
      </c>
      <c r="Q651">
        <v>0.15197351278732099</v>
      </c>
    </row>
    <row r="652" spans="1:17" hidden="1" x14ac:dyDescent="0.3">
      <c r="A652" t="s">
        <v>1437</v>
      </c>
      <c r="B652" t="s">
        <v>1438</v>
      </c>
      <c r="C652" t="s">
        <v>10309</v>
      </c>
      <c r="D652" t="s">
        <v>221</v>
      </c>
      <c r="E652">
        <v>7377.5948399999997</v>
      </c>
      <c r="F652">
        <v>1428</v>
      </c>
      <c r="G652">
        <v>6001.0317858942299</v>
      </c>
      <c r="H652">
        <v>14.4455764720944</v>
      </c>
      <c r="I652">
        <v>318.068960870323</v>
      </c>
      <c r="J652">
        <v>-6.6911189256844796</v>
      </c>
      <c r="K652">
        <v>1297.4277821482401</v>
      </c>
      <c r="L652">
        <v>685.72644660344099</v>
      </c>
      <c r="M652">
        <v>36.731003995365199</v>
      </c>
      <c r="N652">
        <v>0.44142511818741098</v>
      </c>
      <c r="O652">
        <v>15.1960784313725</v>
      </c>
    </row>
    <row r="653" spans="1:17" hidden="1" x14ac:dyDescent="0.3">
      <c r="A653" t="s">
        <v>1439</v>
      </c>
      <c r="B653" t="s">
        <v>1440</v>
      </c>
      <c r="C653" t="s">
        <v>10309</v>
      </c>
      <c r="D653" t="s">
        <v>1441</v>
      </c>
      <c r="E653">
        <v>7355.90824866</v>
      </c>
      <c r="F653">
        <v>572.54999999999995</v>
      </c>
      <c r="G653">
        <v>-4.7135885806941502</v>
      </c>
      <c r="H653">
        <v>2.4084242075446598</v>
      </c>
      <c r="I653">
        <v>-4.3130494754463697</v>
      </c>
      <c r="J653">
        <v>-0.98884075114982395</v>
      </c>
      <c r="K653">
        <v>578.307311929089</v>
      </c>
      <c r="L653">
        <v>544.55382896358799</v>
      </c>
      <c r="M653">
        <v>51.9600352160626</v>
      </c>
      <c r="N653">
        <v>0.35258221935195599</v>
      </c>
      <c r="O653">
        <v>15.6230896864902</v>
      </c>
      <c r="P653">
        <v>47.488408037094203</v>
      </c>
      <c r="Q653">
        <v>6.8913354857938994E-2</v>
      </c>
    </row>
    <row r="654" spans="1:17" x14ac:dyDescent="0.3">
      <c r="A654" t="s">
        <v>1108</v>
      </c>
      <c r="B654" t="s">
        <v>1109</v>
      </c>
      <c r="C654" t="s">
        <v>10307</v>
      </c>
      <c r="D654" t="s">
        <v>139</v>
      </c>
      <c r="E654">
        <v>11482.787796119999</v>
      </c>
      <c r="F654">
        <v>485.5</v>
      </c>
      <c r="G654">
        <v>353.44589581482097</v>
      </c>
      <c r="H654">
        <v>20.024495636116001</v>
      </c>
      <c r="I654">
        <v>79.019263295964606</v>
      </c>
      <c r="J654">
        <v>-0.301525647159258</v>
      </c>
      <c r="K654">
        <v>452.53162313959001</v>
      </c>
      <c r="L654">
        <v>333.25702854995598</v>
      </c>
      <c r="M654">
        <v>63.107503806995602</v>
      </c>
      <c r="N654">
        <v>0.31337803139376602</v>
      </c>
      <c r="O654">
        <v>17.3223480947476</v>
      </c>
      <c r="P654">
        <v>384.04785643070699</v>
      </c>
      <c r="Q654">
        <v>0.152526589968071</v>
      </c>
    </row>
    <row r="655" spans="1:17" x14ac:dyDescent="0.3">
      <c r="A655" t="s">
        <v>493</v>
      </c>
      <c r="B655" t="s">
        <v>494</v>
      </c>
      <c r="C655" t="s">
        <v>10300</v>
      </c>
      <c r="D655" t="s">
        <v>495</v>
      </c>
      <c r="E655">
        <v>42266.25</v>
      </c>
      <c r="F655">
        <v>508</v>
      </c>
      <c r="G655">
        <v>64.336912580752696</v>
      </c>
      <c r="H655">
        <v>-8.6870856556433704</v>
      </c>
      <c r="I655">
        <v>43.183551347399998</v>
      </c>
      <c r="J655">
        <v>-1.65069658961956</v>
      </c>
      <c r="K655">
        <v>514.40243250662502</v>
      </c>
      <c r="L655">
        <v>421.087416111609</v>
      </c>
      <c r="M655">
        <v>43.947409869423304</v>
      </c>
      <c r="N655">
        <v>0.42984624984783998</v>
      </c>
      <c r="O655">
        <v>22.116141732283399</v>
      </c>
      <c r="P655">
        <v>110.17790649565499</v>
      </c>
      <c r="Q655">
        <v>0.152694698292027</v>
      </c>
    </row>
    <row r="656" spans="1:17" hidden="1" x14ac:dyDescent="0.3">
      <c r="A656" t="s">
        <v>1446</v>
      </c>
      <c r="B656" t="s">
        <v>1447</v>
      </c>
      <c r="C656" t="s">
        <v>10309</v>
      </c>
      <c r="D656" t="s">
        <v>630</v>
      </c>
      <c r="E656">
        <v>7314.2052571349996</v>
      </c>
      <c r="F656">
        <v>3723.05</v>
      </c>
      <c r="G656">
        <v>-10.808304449623799</v>
      </c>
      <c r="H656">
        <v>-3.4353517572994101</v>
      </c>
      <c r="I656">
        <v>-8.4991111425278802</v>
      </c>
      <c r="J656">
        <v>-4.3692270754111799</v>
      </c>
      <c r="K656">
        <v>3743.79841952981</v>
      </c>
      <c r="L656">
        <v>3525.1306655226899</v>
      </c>
      <c r="M656">
        <v>44.003703906176902</v>
      </c>
      <c r="N656">
        <v>0.87316927898780095</v>
      </c>
      <c r="O656">
        <v>15.195874350331</v>
      </c>
      <c r="P656">
        <v>23.0130016024846</v>
      </c>
      <c r="Q656">
        <v>-2.2256821125433E-2</v>
      </c>
    </row>
    <row r="657" spans="1:17" x14ac:dyDescent="0.3">
      <c r="A657" t="s">
        <v>275</v>
      </c>
      <c r="B657" t="s">
        <v>276</v>
      </c>
      <c r="C657" t="s">
        <v>10304</v>
      </c>
      <c r="D657" t="s">
        <v>46</v>
      </c>
      <c r="E657">
        <v>100891.01522135999</v>
      </c>
      <c r="F657">
        <v>94.92</v>
      </c>
      <c r="G657">
        <v>43.612161159571102</v>
      </c>
      <c r="H657">
        <v>2.6354260199807502</v>
      </c>
      <c r="I657">
        <v>-2.2586120520756201</v>
      </c>
      <c r="J657">
        <v>-1.14000607007902</v>
      </c>
      <c r="K657">
        <v>94.650312469225199</v>
      </c>
      <c r="L657">
        <v>82.739282163114396</v>
      </c>
      <c r="M657">
        <v>47.300024488503603</v>
      </c>
      <c r="N657">
        <v>0.49507716215796899</v>
      </c>
      <c r="O657">
        <v>9.3025705857564294</v>
      </c>
      <c r="P657">
        <v>82.538461538461505</v>
      </c>
      <c r="Q657">
        <v>0.15274680132460899</v>
      </c>
    </row>
    <row r="658" spans="1:17" x14ac:dyDescent="0.3">
      <c r="A658" t="s">
        <v>318</v>
      </c>
      <c r="B658" t="s">
        <v>319</v>
      </c>
      <c r="C658" t="s">
        <v>10301</v>
      </c>
      <c r="D658" t="s">
        <v>92</v>
      </c>
      <c r="E658">
        <v>86383.657672240006</v>
      </c>
      <c r="F658">
        <v>1723.1</v>
      </c>
      <c r="G658">
        <v>143.20409404334299</v>
      </c>
      <c r="H658">
        <v>17.2984402944255</v>
      </c>
      <c r="I658">
        <v>40.894513225776201</v>
      </c>
      <c r="J658">
        <v>1.9875507275109201</v>
      </c>
      <c r="K658">
        <v>1613.70535361217</v>
      </c>
      <c r="L658">
        <v>1304.4367979702799</v>
      </c>
      <c r="M658">
        <v>64.185171621628299</v>
      </c>
      <c r="N658">
        <v>0.67430887258110594</v>
      </c>
      <c r="O658">
        <v>10.730659857234</v>
      </c>
      <c r="P658">
        <v>174.37898089171901</v>
      </c>
      <c r="Q658">
        <v>0.153462679811907</v>
      </c>
    </row>
    <row r="659" spans="1:17" hidden="1" x14ac:dyDescent="0.3">
      <c r="A659" t="s">
        <v>1453</v>
      </c>
      <c r="B659" t="s">
        <v>1454</v>
      </c>
      <c r="C659" t="s">
        <v>10309</v>
      </c>
      <c r="D659" t="s">
        <v>163</v>
      </c>
      <c r="E659">
        <v>7125.254043809</v>
      </c>
      <c r="F659">
        <v>195.8</v>
      </c>
      <c r="G659">
        <v>154.20586673171701</v>
      </c>
      <c r="H659">
        <v>23.7757711463201</v>
      </c>
      <c r="I659">
        <v>38.827770576756599</v>
      </c>
      <c r="J659">
        <v>2.0096107178898701</v>
      </c>
      <c r="K659">
        <v>168.73997779105599</v>
      </c>
      <c r="L659">
        <v>133.48536895890399</v>
      </c>
      <c r="M659">
        <v>70.031469082693405</v>
      </c>
      <c r="N659">
        <v>1.9583580240843399</v>
      </c>
      <c r="O659">
        <v>4.4433094994892697</v>
      </c>
      <c r="P659">
        <v>224.172185430463</v>
      </c>
    </row>
    <row r="660" spans="1:17" x14ac:dyDescent="0.3">
      <c r="A660" t="s">
        <v>277</v>
      </c>
      <c r="B660" t="s">
        <v>278</v>
      </c>
      <c r="C660" t="s">
        <v>10301</v>
      </c>
      <c r="D660" t="s">
        <v>98</v>
      </c>
      <c r="E660">
        <v>97235.936912399993</v>
      </c>
      <c r="F660">
        <v>95.94</v>
      </c>
      <c r="G660">
        <v>63.773427075392902</v>
      </c>
      <c r="H660">
        <v>-9.3175174308283299</v>
      </c>
      <c r="I660">
        <v>-8.7597875841153297</v>
      </c>
      <c r="J660">
        <v>-1.56137229383064</v>
      </c>
      <c r="K660">
        <v>100.621432196258</v>
      </c>
      <c r="L660">
        <v>87.592536222627302</v>
      </c>
      <c r="M660">
        <v>42.277694635453301</v>
      </c>
      <c r="N660">
        <v>0.35077578183101998</v>
      </c>
      <c r="O660">
        <v>23.410464873879501</v>
      </c>
      <c r="P660">
        <v>98.223140495867696</v>
      </c>
      <c r="Q660">
        <v>0.15358668132585299</v>
      </c>
    </row>
    <row r="661" spans="1:17" hidden="1" x14ac:dyDescent="0.3">
      <c r="A661" t="s">
        <v>1457</v>
      </c>
      <c r="B661" t="s">
        <v>1458</v>
      </c>
      <c r="C661" t="s">
        <v>10309</v>
      </c>
      <c r="D661" t="s">
        <v>51</v>
      </c>
      <c r="E661">
        <v>7093.0668342500003</v>
      </c>
      <c r="F661">
        <v>1394.3</v>
      </c>
      <c r="G661">
        <v>123.16261092092699</v>
      </c>
      <c r="H661">
        <v>7.7176134226158997</v>
      </c>
      <c r="I661">
        <v>6.9774032807208197</v>
      </c>
      <c r="J661">
        <v>-4.5918642735847097</v>
      </c>
      <c r="K661">
        <v>1285.4640331523599</v>
      </c>
      <c r="L661">
        <v>1018.02776571232</v>
      </c>
      <c r="M661">
        <v>49.4853720388464</v>
      </c>
      <c r="N661">
        <v>1.2295629748941901</v>
      </c>
      <c r="O661">
        <v>14.0357168471634</v>
      </c>
      <c r="P661">
        <v>222.71727809281299</v>
      </c>
      <c r="Q661">
        <v>0.116164807363613</v>
      </c>
    </row>
    <row r="662" spans="1:17" hidden="1" x14ac:dyDescent="0.3">
      <c r="A662" t="s">
        <v>1459</v>
      </c>
      <c r="B662" t="s">
        <v>1460</v>
      </c>
      <c r="C662" t="s">
        <v>10309</v>
      </c>
      <c r="D662" t="s">
        <v>997</v>
      </c>
      <c r="E662">
        <v>7049.0310016000003</v>
      </c>
      <c r="F662">
        <v>737.45</v>
      </c>
      <c r="G662">
        <v>660.48719492234102</v>
      </c>
      <c r="H662">
        <v>5.2136521770100002</v>
      </c>
      <c r="I662">
        <v>88.164951427839895</v>
      </c>
      <c r="J662">
        <v>-8.2929067713766393</v>
      </c>
      <c r="K662">
        <v>762.74920958322105</v>
      </c>
      <c r="L662">
        <v>538.02742313531303</v>
      </c>
      <c r="M662">
        <v>35.362737269537597</v>
      </c>
      <c r="N662">
        <v>1.61613689779853</v>
      </c>
      <c r="O662">
        <v>23.493118177503501</v>
      </c>
      <c r="P662">
        <v>691.25536480686696</v>
      </c>
      <c r="Q662">
        <v>0.24756261060697399</v>
      </c>
    </row>
    <row r="663" spans="1:17" x14ac:dyDescent="0.3">
      <c r="A663" t="s">
        <v>1915</v>
      </c>
      <c r="B663" t="s">
        <v>1916</v>
      </c>
      <c r="C663" t="s">
        <v>10305</v>
      </c>
      <c r="D663" t="s">
        <v>556</v>
      </c>
      <c r="E663">
        <v>3617.57816</v>
      </c>
      <c r="F663">
        <v>852.35</v>
      </c>
      <c r="G663">
        <v>3.9541593849126699</v>
      </c>
      <c r="H663">
        <v>-23.297389385029899</v>
      </c>
      <c r="I663">
        <v>-38.132116629580999</v>
      </c>
      <c r="J663">
        <v>-6.00986527665283</v>
      </c>
      <c r="K663">
        <v>1026.5626215996899</v>
      </c>
      <c r="L663">
        <v>993.27257501996598</v>
      </c>
      <c r="M663">
        <v>27.717325890843199</v>
      </c>
      <c r="N663">
        <v>2.0717478524934401</v>
      </c>
      <c r="O663">
        <v>75.391564498152107</v>
      </c>
      <c r="P663">
        <v>39.113758772645603</v>
      </c>
      <c r="Q663">
        <v>0.15484911776247601</v>
      </c>
    </row>
    <row r="664" spans="1:17" hidden="1" x14ac:dyDescent="0.3">
      <c r="A664" t="s">
        <v>1463</v>
      </c>
      <c r="B664" t="s">
        <v>1464</v>
      </c>
      <c r="C664" t="s">
        <v>10309</v>
      </c>
      <c r="D664" t="s">
        <v>46</v>
      </c>
      <c r="E664">
        <v>7016.1327426099997</v>
      </c>
      <c r="F664">
        <v>3311.3</v>
      </c>
      <c r="G664">
        <v>2085.4163756388898</v>
      </c>
      <c r="H664">
        <v>24.5059799794236</v>
      </c>
      <c r="I664">
        <v>265.045339391006</v>
      </c>
      <c r="J664">
        <v>-2.6592827415918201</v>
      </c>
      <c r="K664">
        <v>2675.55238664227</v>
      </c>
      <c r="L664">
        <v>1510.6830747311101</v>
      </c>
      <c r="M664">
        <v>69.890811662919802</v>
      </c>
      <c r="N664">
        <v>0.75416120802592501</v>
      </c>
      <c r="O664">
        <v>0.86672907921358999</v>
      </c>
      <c r="P664">
        <v>2223.7192982456099</v>
      </c>
    </row>
    <row r="665" spans="1:17" hidden="1" x14ac:dyDescent="0.3">
      <c r="A665" t="s">
        <v>1465</v>
      </c>
      <c r="B665" t="s">
        <v>1466</v>
      </c>
      <c r="C665" t="s">
        <v>10309</v>
      </c>
      <c r="D665" t="s">
        <v>1467</v>
      </c>
      <c r="E665">
        <v>7015.6967999999997</v>
      </c>
      <c r="F665">
        <v>3441.85</v>
      </c>
      <c r="G665">
        <v>1093.8735816907399</v>
      </c>
      <c r="H665">
        <v>7.5932991306920803</v>
      </c>
      <c r="I665">
        <v>182.279876079644</v>
      </c>
      <c r="J665">
        <v>7.1630199994203103</v>
      </c>
      <c r="K665">
        <v>2976.7531339566499</v>
      </c>
      <c r="L665">
        <v>1944.7134520284701</v>
      </c>
      <c r="M665">
        <v>68.459428225798405</v>
      </c>
      <c r="N665">
        <v>0.49674380503788601</v>
      </c>
      <c r="O665">
        <v>3.69423420544183</v>
      </c>
      <c r="P665">
        <v>1223.7884615384601</v>
      </c>
    </row>
    <row r="666" spans="1:17" x14ac:dyDescent="0.3">
      <c r="A666" t="s">
        <v>1451</v>
      </c>
      <c r="B666" t="s">
        <v>1452</v>
      </c>
      <c r="C666" t="s">
        <v>10298</v>
      </c>
      <c r="D666" t="s">
        <v>46</v>
      </c>
      <c r="E666">
        <v>7136.9177857199902</v>
      </c>
      <c r="F666">
        <v>191.76</v>
      </c>
      <c r="G666">
        <v>11.1826144955544</v>
      </c>
      <c r="H666">
        <v>-0.76618986885513096</v>
      </c>
      <c r="I666">
        <v>-23.942122370648999</v>
      </c>
      <c r="J666">
        <v>-0.193726230833453</v>
      </c>
      <c r="K666">
        <v>195.16187637278</v>
      </c>
      <c r="L666">
        <v>189.591292711638</v>
      </c>
      <c r="M666">
        <v>53.378479321894901</v>
      </c>
      <c r="N666">
        <v>0.63046510293313396</v>
      </c>
      <c r="O666">
        <v>30.006257822277799</v>
      </c>
      <c r="P666">
        <v>44.560874481718699</v>
      </c>
      <c r="Q666">
        <v>0.155672712668423</v>
      </c>
    </row>
    <row r="667" spans="1:17" x14ac:dyDescent="0.3">
      <c r="A667" t="s">
        <v>1031</v>
      </c>
      <c r="B667" t="s">
        <v>1032</v>
      </c>
      <c r="C667" t="s">
        <v>10300</v>
      </c>
      <c r="D667" t="s">
        <v>221</v>
      </c>
      <c r="E667">
        <v>13087.363110965</v>
      </c>
      <c r="F667">
        <v>1598.05</v>
      </c>
      <c r="G667">
        <v>2.3048995251232798</v>
      </c>
      <c r="H667">
        <v>-9.3483457856004293</v>
      </c>
      <c r="I667">
        <v>-34.835208431363903</v>
      </c>
      <c r="J667">
        <v>-7.1129019818042796</v>
      </c>
      <c r="K667">
        <v>1696.4510042757199</v>
      </c>
      <c r="L667">
        <v>1605.5402750589401</v>
      </c>
      <c r="M667">
        <v>41.1074084584437</v>
      </c>
      <c r="N667">
        <v>1.2177705094979201</v>
      </c>
      <c r="O667">
        <v>39.041331622915401</v>
      </c>
      <c r="P667">
        <v>56.979371316306398</v>
      </c>
      <c r="Q667">
        <v>0.15589498076602301</v>
      </c>
    </row>
    <row r="668" spans="1:17" x14ac:dyDescent="0.3">
      <c r="A668" t="s">
        <v>842</v>
      </c>
      <c r="B668" t="s">
        <v>843</v>
      </c>
      <c r="C668" t="s">
        <v>10295</v>
      </c>
      <c r="D668" t="s">
        <v>124</v>
      </c>
      <c r="E668">
        <v>18752.515790925001</v>
      </c>
      <c r="F668">
        <v>71.77</v>
      </c>
      <c r="G668">
        <v>398.063966874914</v>
      </c>
      <c r="H668">
        <v>4.9598270992786304</v>
      </c>
      <c r="I668">
        <v>34.158601789982903</v>
      </c>
      <c r="J668">
        <v>-3.4787673707905</v>
      </c>
      <c r="K668">
        <v>69.633939606175005</v>
      </c>
      <c r="L668">
        <v>51.219697246280099</v>
      </c>
      <c r="M668">
        <v>42.204884304093802</v>
      </c>
      <c r="N668">
        <v>0.67930985200855099</v>
      </c>
      <c r="O668">
        <v>27.351260972551199</v>
      </c>
      <c r="P668">
        <v>427.72058823529397</v>
      </c>
      <c r="Q668">
        <v>0.15625051001718199</v>
      </c>
    </row>
    <row r="669" spans="1:17" x14ac:dyDescent="0.3">
      <c r="A669" t="s">
        <v>25</v>
      </c>
      <c r="B669" t="s">
        <v>26</v>
      </c>
      <c r="C669" t="s">
        <v>10296</v>
      </c>
      <c r="D669" t="s">
        <v>27</v>
      </c>
      <c r="E669">
        <v>866093.87821788399</v>
      </c>
      <c r="F669">
        <v>1463.45</v>
      </c>
      <c r="G669">
        <v>40.112879599898399</v>
      </c>
      <c r="H669">
        <v>-1.72545299753913</v>
      </c>
      <c r="I669">
        <v>16.0732828128438</v>
      </c>
      <c r="J669">
        <v>-3.0548796041172701</v>
      </c>
      <c r="K669">
        <v>1437.2452690796199</v>
      </c>
      <c r="L669">
        <v>1253.0843586552501</v>
      </c>
      <c r="M669">
        <v>41.189269322057399</v>
      </c>
      <c r="N669">
        <v>0.75172080946459996</v>
      </c>
      <c r="O669">
        <v>4.9745464484608197</v>
      </c>
      <c r="P669">
        <v>72.770202467386795</v>
      </c>
      <c r="Q669">
        <v>0.15639614726491599</v>
      </c>
    </row>
    <row r="670" spans="1:17" x14ac:dyDescent="0.3">
      <c r="A670" t="s">
        <v>1521</v>
      </c>
      <c r="B670" t="s">
        <v>1522</v>
      </c>
      <c r="C670" t="s">
        <v>630</v>
      </c>
      <c r="D670" t="s">
        <v>475</v>
      </c>
      <c r="E670">
        <v>6569.9048166399998</v>
      </c>
      <c r="F670">
        <v>925.25</v>
      </c>
      <c r="G670">
        <v>31.514008214122299</v>
      </c>
      <c r="H670">
        <v>3.07595709644787</v>
      </c>
      <c r="I670">
        <v>-2.5930105589765602</v>
      </c>
      <c r="J670">
        <v>-2.2627668183181999</v>
      </c>
      <c r="K670">
        <v>917.63675590146102</v>
      </c>
      <c r="L670">
        <v>835.23399841052401</v>
      </c>
      <c r="M670">
        <v>47.748087648673298</v>
      </c>
      <c r="N670">
        <v>1.46972098409977</v>
      </c>
      <c r="O670">
        <v>21.912996487435802</v>
      </c>
      <c r="P670">
        <v>66.023685627130803</v>
      </c>
      <c r="Q670">
        <v>0.156583389051626</v>
      </c>
    </row>
    <row r="671" spans="1:17" hidden="1" x14ac:dyDescent="0.3">
      <c r="A671" t="s">
        <v>1478</v>
      </c>
      <c r="B671" t="s">
        <v>1479</v>
      </c>
      <c r="C671" t="s">
        <v>10309</v>
      </c>
      <c r="D671" t="s">
        <v>21</v>
      </c>
      <c r="E671">
        <v>6811.1251235999998</v>
      </c>
      <c r="F671">
        <v>115.05</v>
      </c>
      <c r="G671">
        <v>31.4270643298645</v>
      </c>
      <c r="H671">
        <v>-6.20399680167868</v>
      </c>
      <c r="I671">
        <v>-18.621860883685802</v>
      </c>
      <c r="J671">
        <v>-10.786869011170999</v>
      </c>
      <c r="K671">
        <v>124.040207915846</v>
      </c>
      <c r="L671">
        <v>108.26317082552799</v>
      </c>
      <c r="M671">
        <v>29.7874180586923</v>
      </c>
      <c r="N671">
        <v>3.3907019398295799</v>
      </c>
      <c r="O671">
        <v>24.4676227727075</v>
      </c>
      <c r="P671">
        <v>64.357142857142804</v>
      </c>
      <c r="Q671">
        <v>0.274030484910255</v>
      </c>
    </row>
    <row r="672" spans="1:17" hidden="1" x14ac:dyDescent="0.3">
      <c r="A672" t="s">
        <v>1480</v>
      </c>
      <c r="B672" t="s">
        <v>1481</v>
      </c>
      <c r="C672" t="s">
        <v>10309</v>
      </c>
      <c r="D672" t="s">
        <v>46</v>
      </c>
      <c r="E672">
        <v>6778.3111415100002</v>
      </c>
      <c r="F672">
        <v>390.85</v>
      </c>
      <c r="G672">
        <v>-26.663462558396901</v>
      </c>
      <c r="H672">
        <v>-3.9430854112654501</v>
      </c>
      <c r="I672">
        <v>-11.250669610885099</v>
      </c>
      <c r="J672">
        <v>-1.3851472633361701</v>
      </c>
      <c r="O672">
        <v>8.6861967506716091</v>
      </c>
      <c r="P672">
        <v>6.1515480717001703</v>
      </c>
    </row>
    <row r="673" spans="1:17" x14ac:dyDescent="0.3">
      <c r="A673" t="s">
        <v>1408</v>
      </c>
      <c r="B673" t="s">
        <v>1409</v>
      </c>
      <c r="C673" t="s">
        <v>10300</v>
      </c>
      <c r="D673" t="s">
        <v>203</v>
      </c>
      <c r="E673">
        <v>7674.1774944999997</v>
      </c>
      <c r="F673">
        <v>537.1</v>
      </c>
      <c r="G673">
        <v>89.111301991688705</v>
      </c>
      <c r="H673">
        <v>16.081901420515699</v>
      </c>
      <c r="I673">
        <v>39.412377876688801</v>
      </c>
      <c r="J673">
        <v>4.9652279520632101</v>
      </c>
      <c r="K673">
        <v>473.48733144846102</v>
      </c>
      <c r="L673">
        <v>394.54073718266801</v>
      </c>
      <c r="M673">
        <v>67.505117326155698</v>
      </c>
      <c r="N673">
        <v>1.2112602732132001</v>
      </c>
      <c r="O673">
        <v>1.4615527834667701</v>
      </c>
      <c r="P673">
        <v>119.852640196479</v>
      </c>
      <c r="Q673">
        <v>0.156978195192541</v>
      </c>
    </row>
    <row r="674" spans="1:17" hidden="1" x14ac:dyDescent="0.3">
      <c r="A674" t="s">
        <v>1484</v>
      </c>
      <c r="B674" t="s">
        <v>1485</v>
      </c>
      <c r="C674" t="s">
        <v>10309</v>
      </c>
      <c r="D674" t="s">
        <v>1039</v>
      </c>
      <c r="E674">
        <v>6746.8437323999997</v>
      </c>
      <c r="F674">
        <v>128.5</v>
      </c>
      <c r="G674">
        <v>-20.461475406787901</v>
      </c>
      <c r="H674">
        <v>-0.97550436388391404</v>
      </c>
      <c r="I674">
        <v>-8.3884244608732494</v>
      </c>
      <c r="K674">
        <v>120.10837337592</v>
      </c>
      <c r="M674">
        <v>1.05563603616817</v>
      </c>
      <c r="N674">
        <v>0.34375</v>
      </c>
      <c r="O674">
        <v>3.00389105058367</v>
      </c>
      <c r="P674">
        <v>8.4388185654008492</v>
      </c>
    </row>
    <row r="675" spans="1:17" x14ac:dyDescent="0.3">
      <c r="A675" t="s">
        <v>197</v>
      </c>
      <c r="B675" t="s">
        <v>198</v>
      </c>
      <c r="C675" t="s">
        <v>10295</v>
      </c>
      <c r="D675" t="s">
        <v>34</v>
      </c>
      <c r="E675">
        <v>131533.597022865</v>
      </c>
      <c r="F675">
        <v>253.4</v>
      </c>
      <c r="G675">
        <v>5.0160753566199201</v>
      </c>
      <c r="H675">
        <v>1.9168904581225501</v>
      </c>
      <c r="I675">
        <v>-20.198826677587299</v>
      </c>
      <c r="J675">
        <v>2.4869273548599402</v>
      </c>
      <c r="K675">
        <v>255.241776204275</v>
      </c>
      <c r="L675">
        <v>246.427743366973</v>
      </c>
      <c r="M675">
        <v>65.752075412692093</v>
      </c>
      <c r="N675">
        <v>0.67989466054129799</v>
      </c>
      <c r="O675">
        <v>18.2715074980268</v>
      </c>
      <c r="P675">
        <v>36.017176596886699</v>
      </c>
      <c r="Q675">
        <v>0.158179386117207</v>
      </c>
    </row>
    <row r="676" spans="1:17" x14ac:dyDescent="0.3">
      <c r="A676" t="s">
        <v>1100</v>
      </c>
      <c r="B676" t="s">
        <v>1101</v>
      </c>
      <c r="C676" t="s">
        <v>10302</v>
      </c>
      <c r="D676" t="s">
        <v>130</v>
      </c>
      <c r="E676">
        <v>11637.39144175</v>
      </c>
      <c r="F676">
        <v>345.15</v>
      </c>
      <c r="G676">
        <v>42.847214267502402</v>
      </c>
      <c r="H676">
        <v>20.585833926078902</v>
      </c>
      <c r="I676">
        <v>46.488385877530902</v>
      </c>
      <c r="J676">
        <v>3.0937618608645399</v>
      </c>
      <c r="K676">
        <v>273.53676416960798</v>
      </c>
      <c r="L676">
        <v>237.784182104178</v>
      </c>
      <c r="M676">
        <v>74.860473273074305</v>
      </c>
      <c r="N676">
        <v>2.84408133928358</v>
      </c>
      <c r="O676">
        <v>1.11545704766045</v>
      </c>
      <c r="P676">
        <v>91.484049930651807</v>
      </c>
      <c r="Q676">
        <v>0.15924511568098601</v>
      </c>
    </row>
    <row r="677" spans="1:17" x14ac:dyDescent="0.3">
      <c r="A677" t="s">
        <v>269</v>
      </c>
      <c r="B677" t="s">
        <v>270</v>
      </c>
      <c r="C677" t="s">
        <v>10305</v>
      </c>
      <c r="D677" t="s">
        <v>221</v>
      </c>
      <c r="E677">
        <v>102051.244035</v>
      </c>
      <c r="F677">
        <v>6787.7</v>
      </c>
      <c r="G677">
        <v>12.226112846301801</v>
      </c>
      <c r="H677">
        <v>7.1076365137142297</v>
      </c>
      <c r="I677">
        <v>31.600082033015099</v>
      </c>
      <c r="J677">
        <v>4.1034458505707203</v>
      </c>
      <c r="K677">
        <v>6562.27465990165</v>
      </c>
      <c r="L677">
        <v>5753.1784439023804</v>
      </c>
      <c r="M677">
        <v>61.650053953950199</v>
      </c>
      <c r="N677">
        <v>0.62039356986490402</v>
      </c>
      <c r="O677">
        <v>8.0108136776816803</v>
      </c>
      <c r="P677">
        <v>78.576690344646096</v>
      </c>
      <c r="Q677">
        <v>0.159491775684245</v>
      </c>
    </row>
    <row r="678" spans="1:17" x14ac:dyDescent="0.3">
      <c r="A678" t="s">
        <v>111</v>
      </c>
      <c r="B678" t="s">
        <v>112</v>
      </c>
      <c r="C678" t="s">
        <v>10305</v>
      </c>
      <c r="D678" t="s">
        <v>113</v>
      </c>
      <c r="E678">
        <v>252277.369243275</v>
      </c>
      <c r="F678">
        <v>7083.05</v>
      </c>
      <c r="G678">
        <v>66.181180384903797</v>
      </c>
      <c r="H678">
        <v>3.9710523792995698</v>
      </c>
      <c r="I678">
        <v>47.204792761782997</v>
      </c>
      <c r="J678">
        <v>-0.92919663366989902</v>
      </c>
      <c r="K678">
        <v>7032.0735038442499</v>
      </c>
      <c r="L678">
        <v>5811.17281191234</v>
      </c>
      <c r="M678">
        <v>56.236174014100101</v>
      </c>
      <c r="N678">
        <v>0.96533667868440898</v>
      </c>
      <c r="O678">
        <v>12.503794269417799</v>
      </c>
      <c r="P678">
        <v>118.208564386937</v>
      </c>
      <c r="Q678">
        <v>0.15960419927750399</v>
      </c>
    </row>
    <row r="679" spans="1:17" x14ac:dyDescent="0.3">
      <c r="A679" t="s">
        <v>1066</v>
      </c>
      <c r="B679" t="s">
        <v>1067</v>
      </c>
      <c r="C679" t="s">
        <v>10300</v>
      </c>
      <c r="D679" t="s">
        <v>203</v>
      </c>
      <c r="E679">
        <v>12332.248950064901</v>
      </c>
      <c r="F679">
        <v>529.20000000000005</v>
      </c>
      <c r="G679">
        <v>40.838293997068</v>
      </c>
      <c r="H679">
        <v>9.6630180635567093</v>
      </c>
      <c r="I679">
        <v>10.6446043694534</v>
      </c>
      <c r="J679">
        <v>-0.81796832785023599</v>
      </c>
      <c r="K679">
        <v>488.85558656249401</v>
      </c>
      <c r="L679">
        <v>424.102790871465</v>
      </c>
      <c r="M679">
        <v>65.317271187284803</v>
      </c>
      <c r="N679">
        <v>0.74792575619365997</v>
      </c>
      <c r="O679">
        <v>1.2849584278155499</v>
      </c>
      <c r="P679">
        <v>72.687224669603495</v>
      </c>
      <c r="Q679">
        <v>0.16162073677588501</v>
      </c>
    </row>
    <row r="680" spans="1:17" hidden="1" x14ac:dyDescent="0.3">
      <c r="A680" t="s">
        <v>1497</v>
      </c>
      <c r="B680" t="s">
        <v>1498</v>
      </c>
      <c r="C680" t="s">
        <v>10309</v>
      </c>
      <c r="D680" t="s">
        <v>43</v>
      </c>
      <c r="E680">
        <v>6666.8828215000003</v>
      </c>
      <c r="F680">
        <v>4424</v>
      </c>
      <c r="G680">
        <v>-0.361082331323682</v>
      </c>
      <c r="H680">
        <v>-6.4206276455771301</v>
      </c>
      <c r="I680">
        <v>9.7827988780552193</v>
      </c>
      <c r="J680">
        <v>1.71019953755008</v>
      </c>
      <c r="K680">
        <v>4161.1568572330998</v>
      </c>
      <c r="L680">
        <v>3859.6563093459099</v>
      </c>
      <c r="M680">
        <v>67.801195698627694</v>
      </c>
      <c r="N680">
        <v>0.96033982166671195</v>
      </c>
      <c r="O680">
        <v>9.6236437613019792</v>
      </c>
      <c r="P680">
        <v>40.0443178220956</v>
      </c>
      <c r="Q680">
        <v>-1.0070432070952E-2</v>
      </c>
    </row>
    <row r="681" spans="1:17" x14ac:dyDescent="0.3">
      <c r="A681" t="s">
        <v>928</v>
      </c>
      <c r="B681" t="s">
        <v>929</v>
      </c>
      <c r="C681" t="s">
        <v>10305</v>
      </c>
      <c r="D681" t="s">
        <v>258</v>
      </c>
      <c r="E681">
        <v>16025.5313776</v>
      </c>
      <c r="F681">
        <v>927.55</v>
      </c>
      <c r="G681">
        <v>48.539651994006697</v>
      </c>
      <c r="H681">
        <v>-3.9299781311008202</v>
      </c>
      <c r="I681">
        <v>5.5227188686524897</v>
      </c>
      <c r="J681">
        <v>-2.48620748712829</v>
      </c>
      <c r="K681">
        <v>939.30076651411002</v>
      </c>
      <c r="L681">
        <v>819.79538335578195</v>
      </c>
      <c r="M681">
        <v>39.569517151008299</v>
      </c>
      <c r="N681">
        <v>0.49426925720141202</v>
      </c>
      <c r="O681">
        <v>14.279553662875299</v>
      </c>
      <c r="P681">
        <v>78.984234799220403</v>
      </c>
      <c r="Q681">
        <v>0.16162169122742501</v>
      </c>
    </row>
    <row r="682" spans="1:17" x14ac:dyDescent="0.3">
      <c r="A682" t="s">
        <v>273</v>
      </c>
      <c r="B682" t="s">
        <v>274</v>
      </c>
      <c r="C682" t="s">
        <v>10295</v>
      </c>
      <c r="D682" t="s">
        <v>34</v>
      </c>
      <c r="E682">
        <v>101010.77243136</v>
      </c>
      <c r="F682">
        <v>111.63</v>
      </c>
      <c r="G682">
        <v>42.366318999908998</v>
      </c>
      <c r="H682">
        <v>-1.1010649020004999</v>
      </c>
      <c r="I682">
        <v>-13.932359949432101</v>
      </c>
      <c r="J682">
        <v>1.7433819262616199</v>
      </c>
      <c r="K682">
        <v>112.954319024298</v>
      </c>
      <c r="L682">
        <v>104.965300732367</v>
      </c>
      <c r="M682">
        <v>57.164046083687602</v>
      </c>
      <c r="N682">
        <v>0.55634622444856796</v>
      </c>
      <c r="O682">
        <v>15.4707515900743</v>
      </c>
      <c r="P682">
        <v>74.831636648394607</v>
      </c>
      <c r="Q682">
        <v>0.161904407173843</v>
      </c>
    </row>
    <row r="683" spans="1:17" hidden="1" x14ac:dyDescent="0.3">
      <c r="A683" t="s">
        <v>1503</v>
      </c>
      <c r="B683" t="s">
        <v>1504</v>
      </c>
      <c r="C683" t="s">
        <v>10309</v>
      </c>
      <c r="D683" t="s">
        <v>1336</v>
      </c>
      <c r="E683">
        <v>6636.6662775300001</v>
      </c>
      <c r="F683">
        <v>1392.53</v>
      </c>
      <c r="G683">
        <v>-19.4894095191178</v>
      </c>
      <c r="H683">
        <v>-0.45017846726286498</v>
      </c>
      <c r="I683">
        <v>-8.5114776971325803</v>
      </c>
      <c r="J683">
        <v>-3.2356929980020799</v>
      </c>
      <c r="K683">
        <v>1386.4012557951201</v>
      </c>
      <c r="L683">
        <v>1352.5075114336801</v>
      </c>
      <c r="M683">
        <v>77.088001342421407</v>
      </c>
      <c r="N683">
        <v>1.09192651938705</v>
      </c>
      <c r="O683">
        <v>4.06598062519301</v>
      </c>
      <c r="P683">
        <v>11.701760718726099</v>
      </c>
      <c r="Q683">
        <v>-5.5078309021881003E-2</v>
      </c>
    </row>
    <row r="684" spans="1:17" x14ac:dyDescent="0.3">
      <c r="A684" t="s">
        <v>1964</v>
      </c>
      <c r="B684" t="s">
        <v>1965</v>
      </c>
      <c r="C684" t="s">
        <v>10305</v>
      </c>
      <c r="D684" t="s">
        <v>130</v>
      </c>
      <c r="E684">
        <v>3397.4957159999999</v>
      </c>
      <c r="F684">
        <v>586.95000000000005</v>
      </c>
      <c r="G684">
        <v>-12.1822403299538</v>
      </c>
      <c r="H684">
        <v>-8.3197821111150798</v>
      </c>
      <c r="I684">
        <v>-4.0673558129752498</v>
      </c>
      <c r="J684">
        <v>1.23422094510963</v>
      </c>
      <c r="K684">
        <v>593.67176538189506</v>
      </c>
      <c r="L684">
        <v>564.85653785318004</v>
      </c>
      <c r="M684">
        <v>48.989018593802903</v>
      </c>
      <c r="N684">
        <v>0.86264072855321905</v>
      </c>
      <c r="O684">
        <v>17.889087656529501</v>
      </c>
      <c r="P684">
        <v>27.597826086956498</v>
      </c>
      <c r="Q684">
        <v>0.162778916425461</v>
      </c>
    </row>
    <row r="685" spans="1:17" x14ac:dyDescent="0.3">
      <c r="A685" t="s">
        <v>1435</v>
      </c>
      <c r="B685" t="s">
        <v>1436</v>
      </c>
      <c r="C685" t="s">
        <v>10307</v>
      </c>
      <c r="D685" t="s">
        <v>139</v>
      </c>
      <c r="E685">
        <v>7385.5945613000004</v>
      </c>
      <c r="F685">
        <v>881.95</v>
      </c>
      <c r="G685">
        <v>77.907104230292802</v>
      </c>
      <c r="H685">
        <v>-2.5698602330022799</v>
      </c>
      <c r="I685">
        <v>8.7862894159052107</v>
      </c>
      <c r="J685">
        <v>-1.3718102141192901</v>
      </c>
      <c r="K685">
        <v>902.44757610437603</v>
      </c>
      <c r="L685">
        <v>750.89079621553401</v>
      </c>
      <c r="M685">
        <v>49.300096523498702</v>
      </c>
      <c r="N685">
        <v>0.42540463284812302</v>
      </c>
      <c r="O685">
        <v>25.8574749135438</v>
      </c>
      <c r="P685">
        <v>143.76727473742301</v>
      </c>
      <c r="Q685">
        <v>0.16323830093427899</v>
      </c>
    </row>
    <row r="686" spans="1:17" hidden="1" x14ac:dyDescent="0.3">
      <c r="A686" t="s">
        <v>1509</v>
      </c>
      <c r="B686" t="s">
        <v>1510</v>
      </c>
      <c r="C686" t="s">
        <v>10309</v>
      </c>
      <c r="D686" t="s">
        <v>413</v>
      </c>
      <c r="E686">
        <v>6614.13438486</v>
      </c>
      <c r="F686">
        <v>316</v>
      </c>
      <c r="G686">
        <v>128.561903650223</v>
      </c>
      <c r="H686">
        <v>12.7649536513832</v>
      </c>
      <c r="I686">
        <v>42.933625727339702</v>
      </c>
      <c r="J686">
        <v>4.4455625280810303</v>
      </c>
      <c r="K686">
        <v>274.34003361535702</v>
      </c>
      <c r="L686">
        <v>223.01796805556501</v>
      </c>
      <c r="M686">
        <v>68.978772616057597</v>
      </c>
      <c r="N686">
        <v>0.93051509943631605</v>
      </c>
      <c r="O686">
        <v>2.05696202531646</v>
      </c>
      <c r="P686">
        <v>180.141843971631</v>
      </c>
      <c r="Q686">
        <v>0.15182756947818299</v>
      </c>
    </row>
    <row r="687" spans="1:17" x14ac:dyDescent="0.3">
      <c r="A687" t="s">
        <v>1321</v>
      </c>
      <c r="B687" t="s">
        <v>1322</v>
      </c>
      <c r="C687" t="s">
        <v>10313</v>
      </c>
      <c r="D687" t="s">
        <v>1323</v>
      </c>
      <c r="E687">
        <v>8451.6791651999993</v>
      </c>
      <c r="F687">
        <v>1352.9</v>
      </c>
      <c r="G687">
        <v>142.45115898052899</v>
      </c>
      <c r="H687">
        <v>11.3385452228929</v>
      </c>
      <c r="I687">
        <v>76.8134189695282</v>
      </c>
      <c r="J687">
        <v>1.5352843708605</v>
      </c>
      <c r="K687">
        <v>1239.25880784741</v>
      </c>
      <c r="L687">
        <v>929.84038011955295</v>
      </c>
      <c r="M687">
        <v>59.199207571905703</v>
      </c>
      <c r="N687">
        <v>0.70504732954300198</v>
      </c>
      <c r="O687">
        <v>4.9597161652745898</v>
      </c>
      <c r="P687">
        <v>210.69009071075899</v>
      </c>
      <c r="Q687">
        <v>0.16347315961212999</v>
      </c>
    </row>
    <row r="688" spans="1:17" x14ac:dyDescent="0.3">
      <c r="A688" t="s">
        <v>786</v>
      </c>
      <c r="B688" t="s">
        <v>787</v>
      </c>
      <c r="C688" t="s">
        <v>10305</v>
      </c>
      <c r="D688" t="s">
        <v>450</v>
      </c>
      <c r="E688">
        <v>20519.203368930001</v>
      </c>
      <c r="F688">
        <v>656.25</v>
      </c>
      <c r="G688">
        <v>71.411605429653903</v>
      </c>
      <c r="H688">
        <v>18.225752916323099</v>
      </c>
      <c r="I688">
        <v>13.988290247351999</v>
      </c>
      <c r="J688">
        <v>1.27193486631983</v>
      </c>
      <c r="K688">
        <v>591.41546008561704</v>
      </c>
      <c r="L688">
        <v>502.48243006731599</v>
      </c>
      <c r="M688">
        <v>60.715166583471699</v>
      </c>
      <c r="N688">
        <v>0.89078483573932898</v>
      </c>
      <c r="O688">
        <v>2.0952380952380998</v>
      </c>
      <c r="P688">
        <v>116.97801289469299</v>
      </c>
      <c r="Q688">
        <v>0.16360005904779501</v>
      </c>
    </row>
    <row r="689" spans="1:17" x14ac:dyDescent="0.3">
      <c r="A689" t="s">
        <v>1281</v>
      </c>
      <c r="B689" t="s">
        <v>1282</v>
      </c>
      <c r="C689" t="s">
        <v>10305</v>
      </c>
      <c r="D689" t="s">
        <v>356</v>
      </c>
      <c r="E689">
        <v>8825.2713767400001</v>
      </c>
      <c r="F689">
        <v>394.25</v>
      </c>
      <c r="G689">
        <v>147.87935712371899</v>
      </c>
      <c r="H689">
        <v>20.987112458545901</v>
      </c>
      <c r="I689">
        <v>67.835432906253899</v>
      </c>
      <c r="J689">
        <v>9.5187347048792201</v>
      </c>
      <c r="K689">
        <v>330.970512712718</v>
      </c>
      <c r="L689">
        <v>257.37411838077003</v>
      </c>
      <c r="M689">
        <v>77.451417860802295</v>
      </c>
      <c r="N689">
        <v>1.2982899989538601</v>
      </c>
      <c r="O689">
        <v>2.2194039315155401</v>
      </c>
      <c r="P689">
        <v>186.62304616502999</v>
      </c>
      <c r="Q689">
        <v>0.164794615309453</v>
      </c>
    </row>
    <row r="690" spans="1:17" x14ac:dyDescent="0.3">
      <c r="A690" t="s">
        <v>974</v>
      </c>
      <c r="B690" t="s">
        <v>975</v>
      </c>
      <c r="C690" t="s">
        <v>10299</v>
      </c>
      <c r="D690" t="s">
        <v>51</v>
      </c>
      <c r="E690">
        <v>14723.965513069999</v>
      </c>
      <c r="F690">
        <v>11555.5</v>
      </c>
      <c r="G690">
        <v>166.82664922328101</v>
      </c>
      <c r="H690">
        <v>39.073696128121</v>
      </c>
      <c r="I690">
        <v>46.609619742290199</v>
      </c>
      <c r="J690">
        <v>-3.5665966474898001</v>
      </c>
      <c r="K690">
        <v>9166.1731243468003</v>
      </c>
      <c r="L690">
        <v>6857.628733519</v>
      </c>
      <c r="M690">
        <v>70.026111815747797</v>
      </c>
      <c r="N690">
        <v>0.907746638790356</v>
      </c>
      <c r="O690">
        <v>7.3082082125394798</v>
      </c>
      <c r="P690">
        <v>239.867647058823</v>
      </c>
      <c r="Q690">
        <v>0.16482778225131201</v>
      </c>
    </row>
    <row r="691" spans="1:17" x14ac:dyDescent="0.3">
      <c r="A691" t="s">
        <v>81</v>
      </c>
      <c r="B691" t="s">
        <v>82</v>
      </c>
      <c r="C691" t="s">
        <v>10293</v>
      </c>
      <c r="D691" t="s">
        <v>83</v>
      </c>
      <c r="E691">
        <v>323296.72803442</v>
      </c>
      <c r="F691">
        <v>532.20000000000005</v>
      </c>
      <c r="G691">
        <v>103.567164242518</v>
      </c>
      <c r="H691">
        <v>6.9224800046886896</v>
      </c>
      <c r="I691">
        <v>10.6133392225469</v>
      </c>
      <c r="J691">
        <v>-2.3462438905136</v>
      </c>
      <c r="K691">
        <v>501.44535043117702</v>
      </c>
      <c r="L691">
        <v>434.54690140672398</v>
      </c>
      <c r="M691">
        <v>56.364409535065597</v>
      </c>
      <c r="N691">
        <v>0.812684713135857</v>
      </c>
      <c r="O691">
        <v>1.8883878241262499</v>
      </c>
      <c r="P691">
        <v>134.44933920704801</v>
      </c>
      <c r="Q691">
        <v>0.16546444183519099</v>
      </c>
    </row>
    <row r="692" spans="1:17" x14ac:dyDescent="0.3">
      <c r="A692" t="s">
        <v>804</v>
      </c>
      <c r="B692" t="s">
        <v>805</v>
      </c>
      <c r="C692" t="s">
        <v>10298</v>
      </c>
      <c r="D692" t="s">
        <v>46</v>
      </c>
      <c r="E692">
        <v>19959.24303252</v>
      </c>
      <c r="F692">
        <v>320.35000000000002</v>
      </c>
      <c r="G692">
        <v>85.914300380466699</v>
      </c>
      <c r="H692">
        <v>1.9880583891525101</v>
      </c>
      <c r="I692">
        <v>29.092877685289199</v>
      </c>
      <c r="J692">
        <v>-2.83003531555168</v>
      </c>
      <c r="K692">
        <v>318.18136671772999</v>
      </c>
      <c r="L692">
        <v>256.99751564823998</v>
      </c>
      <c r="M692">
        <v>45.6168097699179</v>
      </c>
      <c r="N692">
        <v>0.65935923812652897</v>
      </c>
      <c r="O692">
        <v>13.781801154986701</v>
      </c>
      <c r="P692">
        <v>134.602709630172</v>
      </c>
      <c r="Q692">
        <v>0.16606405710093899</v>
      </c>
    </row>
    <row r="693" spans="1:17" hidden="1" x14ac:dyDescent="0.3">
      <c r="A693" t="s">
        <v>1523</v>
      </c>
      <c r="B693" t="s">
        <v>1524</v>
      </c>
      <c r="C693" t="s">
        <v>10309</v>
      </c>
      <c r="D693" t="s">
        <v>872</v>
      </c>
      <c r="E693">
        <v>6549.7802309999997</v>
      </c>
      <c r="F693">
        <v>773.15</v>
      </c>
      <c r="G693">
        <v>84.243521841309999</v>
      </c>
      <c r="H693">
        <v>0.87165487858074497</v>
      </c>
      <c r="I693">
        <v>-18.133308652249799</v>
      </c>
      <c r="J693">
        <v>2.7436318360713399</v>
      </c>
      <c r="K693">
        <v>766.31342755588105</v>
      </c>
      <c r="L693">
        <v>656.26304581476904</v>
      </c>
      <c r="M693">
        <v>53.1549894146141</v>
      </c>
      <c r="N693">
        <v>0.33006690198954802</v>
      </c>
      <c r="O693">
        <v>20.390609842850601</v>
      </c>
      <c r="P693">
        <v>112.988980716253</v>
      </c>
      <c r="Q693">
        <v>6.4823382515450001E-2</v>
      </c>
    </row>
    <row r="694" spans="1:17" x14ac:dyDescent="0.3">
      <c r="A694" t="s">
        <v>1527</v>
      </c>
      <c r="B694" t="s">
        <v>1528</v>
      </c>
      <c r="C694" t="s">
        <v>10298</v>
      </c>
      <c r="D694" t="s">
        <v>46</v>
      </c>
      <c r="E694">
        <v>6511.77344636</v>
      </c>
      <c r="F694">
        <v>853.25</v>
      </c>
      <c r="G694">
        <v>83.320200459122603</v>
      </c>
      <c r="H694">
        <v>5.5343966262150897</v>
      </c>
      <c r="I694">
        <v>16.103692174695698</v>
      </c>
      <c r="J694">
        <v>-1.7155207153166101</v>
      </c>
      <c r="K694">
        <v>820.43160810254005</v>
      </c>
      <c r="L694">
        <v>670.31613987083495</v>
      </c>
      <c r="M694">
        <v>58.006205618302197</v>
      </c>
      <c r="N694">
        <v>0.551792752822576</v>
      </c>
      <c r="O694">
        <v>9.7919718722531304</v>
      </c>
      <c r="P694">
        <v>122.200520833333</v>
      </c>
      <c r="Q694">
        <v>0.16616923069869</v>
      </c>
    </row>
    <row r="695" spans="1:17" x14ac:dyDescent="0.3">
      <c r="A695" t="s">
        <v>1545</v>
      </c>
      <c r="B695" t="s">
        <v>1546</v>
      </c>
      <c r="C695" t="s">
        <v>10307</v>
      </c>
      <c r="D695" t="s">
        <v>139</v>
      </c>
      <c r="E695">
        <v>6416.5747082400003</v>
      </c>
      <c r="F695">
        <v>217.13</v>
      </c>
      <c r="G695">
        <v>121.136019941237</v>
      </c>
      <c r="H695">
        <v>15.6020357430679</v>
      </c>
      <c r="I695">
        <v>21.927235673211602</v>
      </c>
      <c r="J695">
        <v>-0.15105833442006</v>
      </c>
      <c r="K695">
        <v>203.393464700571</v>
      </c>
      <c r="L695">
        <v>161.98842339877399</v>
      </c>
      <c r="M695">
        <v>52.903003417159802</v>
      </c>
      <c r="N695">
        <v>0.34246265541447601</v>
      </c>
      <c r="O695">
        <v>10.058490305347</v>
      </c>
      <c r="P695">
        <v>160.973557692307</v>
      </c>
      <c r="Q695">
        <v>0.167139131265576</v>
      </c>
    </row>
    <row r="696" spans="1:17" x14ac:dyDescent="0.3">
      <c r="A696" t="s">
        <v>440</v>
      </c>
      <c r="B696" t="s">
        <v>441</v>
      </c>
      <c r="C696" t="s">
        <v>10305</v>
      </c>
      <c r="D696" t="s">
        <v>163</v>
      </c>
      <c r="E696">
        <v>52578.282188249999</v>
      </c>
      <c r="F696">
        <v>12414.25</v>
      </c>
      <c r="G696">
        <v>155.364237200291</v>
      </c>
      <c r="H696">
        <v>10.7777824577516</v>
      </c>
      <c r="I696">
        <v>99.639565314940299</v>
      </c>
      <c r="J696">
        <v>6.4696279963688603</v>
      </c>
      <c r="K696">
        <v>11527.0440015574</v>
      </c>
      <c r="L696">
        <v>8765.3485475607995</v>
      </c>
      <c r="M696">
        <v>66.707021323760799</v>
      </c>
      <c r="N696">
        <v>0.47781464181074501</v>
      </c>
      <c r="O696">
        <v>15.850736049298099</v>
      </c>
      <c r="P696">
        <v>218.64909263584701</v>
      </c>
      <c r="Q696">
        <v>0.169154682418486</v>
      </c>
    </row>
    <row r="697" spans="1:17" x14ac:dyDescent="0.3">
      <c r="A697" t="s">
        <v>1133</v>
      </c>
      <c r="B697" t="s">
        <v>1134</v>
      </c>
      <c r="C697" t="s">
        <v>10307</v>
      </c>
      <c r="D697" t="s">
        <v>139</v>
      </c>
      <c r="E697">
        <v>10790.84843964</v>
      </c>
      <c r="F697">
        <v>206.23</v>
      </c>
      <c r="G697">
        <v>18.3833994791507</v>
      </c>
      <c r="H697">
        <v>1.79372640534685</v>
      </c>
      <c r="I697">
        <v>-34.148951589526902</v>
      </c>
      <c r="J697">
        <v>-4.0792804726976</v>
      </c>
      <c r="K697">
        <v>203.809836864782</v>
      </c>
      <c r="L697">
        <v>198.317786152851</v>
      </c>
      <c r="M697">
        <v>48.033909230681999</v>
      </c>
      <c r="N697">
        <v>0.67515117454979801</v>
      </c>
      <c r="O697">
        <v>38.146729379818602</v>
      </c>
      <c r="P697">
        <v>52.143120619697498</v>
      </c>
      <c r="Q697">
        <v>0.169453848734505</v>
      </c>
    </row>
    <row r="698" spans="1:17" hidden="1" x14ac:dyDescent="0.3">
      <c r="A698" t="s">
        <v>1533</v>
      </c>
      <c r="B698" t="s">
        <v>1534</v>
      </c>
      <c r="C698" t="s">
        <v>10309</v>
      </c>
      <c r="D698" t="s">
        <v>1336</v>
      </c>
      <c r="E698">
        <v>6496.9056107910001</v>
      </c>
      <c r="F698">
        <v>1168.6500000000001</v>
      </c>
      <c r="G698">
        <v>-19.562315758633101</v>
      </c>
      <c r="H698">
        <v>1.81054075525384</v>
      </c>
      <c r="I698">
        <v>-8.5211982282143595</v>
      </c>
      <c r="J698">
        <v>-3.0806008608127602</v>
      </c>
      <c r="K698">
        <v>1159.92752192648</v>
      </c>
      <c r="L698">
        <v>1132.64050182203</v>
      </c>
      <c r="M698">
        <v>63.340787818078198</v>
      </c>
      <c r="N698">
        <v>1.03082628376862</v>
      </c>
      <c r="O698">
        <v>13.411200958370699</v>
      </c>
      <c r="P698">
        <v>34.977650985782098</v>
      </c>
    </row>
    <row r="699" spans="1:17" x14ac:dyDescent="0.3">
      <c r="A699" t="s">
        <v>1746</v>
      </c>
      <c r="B699" t="s">
        <v>1747</v>
      </c>
      <c r="C699" t="s">
        <v>10297</v>
      </c>
      <c r="D699" t="s">
        <v>268</v>
      </c>
      <c r="E699">
        <v>4533.5100071300003</v>
      </c>
      <c r="F699">
        <v>242.45</v>
      </c>
      <c r="G699">
        <v>-10.682787215792899</v>
      </c>
      <c r="H699">
        <v>-2.1739904866761801</v>
      </c>
      <c r="I699">
        <v>-4.6987131732860004</v>
      </c>
      <c r="J699">
        <v>-6.2246919673127898</v>
      </c>
      <c r="K699">
        <v>241.65180450403301</v>
      </c>
      <c r="L699">
        <v>228.18884329487599</v>
      </c>
      <c r="M699">
        <v>45.8527510280448</v>
      </c>
      <c r="N699">
        <v>1.00888295146185</v>
      </c>
      <c r="O699">
        <v>20.189729841204301</v>
      </c>
      <c r="P699">
        <v>36.977401129943502</v>
      </c>
      <c r="Q699">
        <v>0.16956651252486801</v>
      </c>
    </row>
    <row r="700" spans="1:17" hidden="1" x14ac:dyDescent="0.3">
      <c r="A700" t="s">
        <v>1537</v>
      </c>
      <c r="B700" t="s">
        <v>1538</v>
      </c>
      <c r="C700" t="s">
        <v>10309</v>
      </c>
      <c r="D700" t="s">
        <v>118</v>
      </c>
      <c r="E700">
        <v>6489.4347139199999</v>
      </c>
      <c r="F700">
        <v>572.65</v>
      </c>
      <c r="G700">
        <v>-22.127045628470899</v>
      </c>
      <c r="H700">
        <v>-1.1701601770143299</v>
      </c>
      <c r="I700">
        <v>-2.8802489882415898</v>
      </c>
      <c r="J700">
        <v>-2.7716585074189202</v>
      </c>
      <c r="K700">
        <v>554.430176989904</v>
      </c>
      <c r="L700">
        <v>534.93167067757201</v>
      </c>
      <c r="M700">
        <v>47.8620822480135</v>
      </c>
      <c r="N700">
        <v>0.3323304330363</v>
      </c>
      <c r="O700">
        <v>10.0061119357373</v>
      </c>
      <c r="P700">
        <v>22.623126338329701</v>
      </c>
      <c r="Q700">
        <v>3.8005143228752002E-2</v>
      </c>
    </row>
    <row r="701" spans="1:17" x14ac:dyDescent="0.3">
      <c r="A701" t="s">
        <v>244</v>
      </c>
      <c r="B701" t="s">
        <v>245</v>
      </c>
      <c r="C701" t="s">
        <v>10293</v>
      </c>
      <c r="D701" t="s">
        <v>57</v>
      </c>
      <c r="E701">
        <v>109421.906100569</v>
      </c>
      <c r="F701">
        <v>671.3</v>
      </c>
      <c r="G701">
        <v>218.30734892242</v>
      </c>
      <c r="H701">
        <v>19.042336849318499</v>
      </c>
      <c r="I701">
        <v>59.758592025311501</v>
      </c>
      <c r="J701">
        <v>-4.56202381282022</v>
      </c>
      <c r="K701">
        <v>564.18975018536696</v>
      </c>
      <c r="L701">
        <v>413.95043901828097</v>
      </c>
      <c r="M701">
        <v>63.265662334021499</v>
      </c>
      <c r="N701">
        <v>1.41812513637759</v>
      </c>
      <c r="O701">
        <v>6.4054819007895096</v>
      </c>
      <c r="P701">
        <v>272.255083179297</v>
      </c>
      <c r="Q701">
        <v>0.169640330844985</v>
      </c>
    </row>
    <row r="702" spans="1:17" hidden="1" x14ac:dyDescent="0.3">
      <c r="A702" t="s">
        <v>1541</v>
      </c>
      <c r="B702" t="s">
        <v>1542</v>
      </c>
      <c r="C702" t="s">
        <v>10309</v>
      </c>
      <c r="D702" t="s">
        <v>258</v>
      </c>
      <c r="E702">
        <v>6480.3027569599999</v>
      </c>
      <c r="F702">
        <v>2344.1</v>
      </c>
      <c r="G702">
        <v>-21.674899940499198</v>
      </c>
      <c r="H702">
        <v>4.3585962536322898</v>
      </c>
      <c r="I702">
        <v>-4.1880922381818397</v>
      </c>
      <c r="J702">
        <v>2.3816202795075099</v>
      </c>
      <c r="K702">
        <v>2353.5447347555601</v>
      </c>
      <c r="L702">
        <v>2242.5148802661201</v>
      </c>
      <c r="M702">
        <v>59.937413628970901</v>
      </c>
      <c r="N702">
        <v>0.68248031649628105</v>
      </c>
      <c r="O702">
        <v>18.045305234418301</v>
      </c>
      <c r="P702">
        <v>36.284883720930203</v>
      </c>
      <c r="Q702">
        <v>8.6045403491021993E-2</v>
      </c>
    </row>
    <row r="703" spans="1:17" x14ac:dyDescent="0.3">
      <c r="A703" t="s">
        <v>666</v>
      </c>
      <c r="B703" t="s">
        <v>667</v>
      </c>
      <c r="C703" t="s">
        <v>10307</v>
      </c>
      <c r="D703" t="s">
        <v>139</v>
      </c>
      <c r="E703">
        <v>27026.206855460001</v>
      </c>
      <c r="F703">
        <v>1152.8499999999999</v>
      </c>
      <c r="G703">
        <v>66.998150671019005</v>
      </c>
      <c r="H703">
        <v>-8.2687045389525498</v>
      </c>
      <c r="I703">
        <v>2.4006568209505299</v>
      </c>
      <c r="J703">
        <v>3.4941064818022297E-2</v>
      </c>
      <c r="K703">
        <v>1214.05890124594</v>
      </c>
      <c r="L703">
        <v>1047.09508333604</v>
      </c>
      <c r="M703">
        <v>50.1132074848583</v>
      </c>
      <c r="N703">
        <v>0.91038516298800098</v>
      </c>
      <c r="O703">
        <v>26.044151450752398</v>
      </c>
      <c r="P703">
        <v>104.04424778761</v>
      </c>
      <c r="Q703">
        <v>0.170084674836459</v>
      </c>
    </row>
    <row r="704" spans="1:17" x14ac:dyDescent="0.3">
      <c r="A704" t="s">
        <v>826</v>
      </c>
      <c r="B704" t="s">
        <v>827</v>
      </c>
      <c r="C704" t="s">
        <v>10304</v>
      </c>
      <c r="D704" t="s">
        <v>416</v>
      </c>
      <c r="E704">
        <v>19375.645255115</v>
      </c>
      <c r="F704">
        <v>1379.5</v>
      </c>
      <c r="G704">
        <v>50.2649379572483</v>
      </c>
      <c r="H704">
        <v>5.6223042211217704</v>
      </c>
      <c r="I704">
        <v>37.618569539717299</v>
      </c>
      <c r="J704">
        <v>-3.532623561356</v>
      </c>
      <c r="K704">
        <v>1288.9709570663099</v>
      </c>
      <c r="L704">
        <v>1077.0658571067499</v>
      </c>
      <c r="M704">
        <v>50.783544200619602</v>
      </c>
      <c r="N704">
        <v>0.50707338163959603</v>
      </c>
      <c r="O704">
        <v>11.902863356288499</v>
      </c>
      <c r="P704">
        <v>89.621993127147704</v>
      </c>
      <c r="Q704">
        <v>0.17072937470218699</v>
      </c>
    </row>
    <row r="705" spans="1:17" hidden="1" x14ac:dyDescent="0.3">
      <c r="A705" t="s">
        <v>1547</v>
      </c>
      <c r="B705" t="s">
        <v>1548</v>
      </c>
      <c r="C705" t="s">
        <v>10309</v>
      </c>
      <c r="D705" t="s">
        <v>127</v>
      </c>
      <c r="E705">
        <v>6380.0847635600003</v>
      </c>
      <c r="F705">
        <v>166.63</v>
      </c>
      <c r="G705">
        <v>-27.1744599167342</v>
      </c>
      <c r="H705">
        <v>-3.5835829019405598</v>
      </c>
      <c r="I705">
        <v>-11.7616669692224</v>
      </c>
      <c r="J705">
        <v>1.1407657138896901</v>
      </c>
      <c r="M705">
        <v>53.7605368531407</v>
      </c>
      <c r="O705">
        <v>18.526075736662001</v>
      </c>
      <c r="P705">
        <v>23.429629629629598</v>
      </c>
    </row>
    <row r="706" spans="1:17" hidden="1" x14ac:dyDescent="0.3">
      <c r="A706" t="s">
        <v>1549</v>
      </c>
      <c r="B706" t="s">
        <v>1550</v>
      </c>
      <c r="C706" t="s">
        <v>10309</v>
      </c>
      <c r="D706" t="s">
        <v>46</v>
      </c>
      <c r="E706">
        <v>6347.84</v>
      </c>
      <c r="F706">
        <v>90</v>
      </c>
      <c r="G706">
        <v>-33.973578912630899</v>
      </c>
      <c r="H706">
        <v>-0.97550436388391404</v>
      </c>
      <c r="I706">
        <v>-12.3107859651191</v>
      </c>
      <c r="J706">
        <v>-2.5946673569764398</v>
      </c>
      <c r="K706">
        <v>90.854497317473303</v>
      </c>
      <c r="L706">
        <v>92.440193430254894</v>
      </c>
      <c r="M706">
        <v>53.081674366169402</v>
      </c>
      <c r="N706">
        <v>1.24489795918367</v>
      </c>
      <c r="O706">
        <v>9.44444444444445</v>
      </c>
      <c r="P706">
        <v>5.8823529411764701</v>
      </c>
    </row>
    <row r="707" spans="1:17" hidden="1" x14ac:dyDescent="0.3">
      <c r="A707" t="s">
        <v>1551</v>
      </c>
      <c r="B707" t="s">
        <v>1552</v>
      </c>
      <c r="C707" t="s">
        <v>10309</v>
      </c>
      <c r="D707" t="s">
        <v>258</v>
      </c>
      <c r="E707">
        <v>6333.3595296000003</v>
      </c>
      <c r="F707">
        <v>2994.4</v>
      </c>
      <c r="G707">
        <v>-17.229113967981501</v>
      </c>
      <c r="H707">
        <v>-8.4414260439571205</v>
      </c>
      <c r="I707">
        <v>13.364407621853299</v>
      </c>
      <c r="J707">
        <v>-7.5299250889352001</v>
      </c>
      <c r="K707">
        <v>3203.7506033659702</v>
      </c>
      <c r="L707">
        <v>2871.3666871386199</v>
      </c>
      <c r="M707">
        <v>22.237237008501101</v>
      </c>
      <c r="N707">
        <v>0.78997905779656696</v>
      </c>
      <c r="O707">
        <v>29.909163772374999</v>
      </c>
      <c r="P707">
        <v>42.658408766078999</v>
      </c>
      <c r="Q707">
        <v>6.8309113235019994E-2</v>
      </c>
    </row>
    <row r="708" spans="1:17" x14ac:dyDescent="0.3">
      <c r="A708" t="s">
        <v>1172</v>
      </c>
      <c r="B708" t="s">
        <v>1173</v>
      </c>
      <c r="C708" t="s">
        <v>10305</v>
      </c>
      <c r="D708" t="s">
        <v>130</v>
      </c>
      <c r="E708">
        <v>10301.80364805</v>
      </c>
      <c r="F708">
        <v>332.2</v>
      </c>
      <c r="G708">
        <v>-31.988708595628101</v>
      </c>
      <c r="H708">
        <v>-9.3257822546254001</v>
      </c>
      <c r="I708">
        <v>-3.53540940978184</v>
      </c>
      <c r="J708">
        <v>-0.58802885365718405</v>
      </c>
      <c r="K708">
        <v>360.19673715817402</v>
      </c>
      <c r="L708">
        <v>339.230064515962</v>
      </c>
      <c r="M708">
        <v>44.174862327340698</v>
      </c>
      <c r="N708">
        <v>1.23336924936984</v>
      </c>
      <c r="O708">
        <v>28.777844671884399</v>
      </c>
      <c r="P708">
        <v>31.408227848101198</v>
      </c>
      <c r="Q708">
        <v>0.171929108240126</v>
      </c>
    </row>
    <row r="709" spans="1:17" x14ac:dyDescent="0.3">
      <c r="A709" t="s">
        <v>161</v>
      </c>
      <c r="B709" t="s">
        <v>162</v>
      </c>
      <c r="C709" t="s">
        <v>10305</v>
      </c>
      <c r="D709" t="s">
        <v>163</v>
      </c>
      <c r="E709">
        <v>165304.425628125</v>
      </c>
      <c r="F709">
        <v>7921.55</v>
      </c>
      <c r="G709">
        <v>55.764561548779199</v>
      </c>
      <c r="H709">
        <v>3.07611628437538</v>
      </c>
      <c r="I709">
        <v>46.606500932788499</v>
      </c>
      <c r="J709">
        <v>0.385530662825534</v>
      </c>
      <c r="K709">
        <v>7878.0740404569897</v>
      </c>
      <c r="L709">
        <v>6603.8585989066796</v>
      </c>
      <c r="M709">
        <v>50.427784415543897</v>
      </c>
      <c r="N709">
        <v>1.1911787600091499</v>
      </c>
      <c r="O709">
        <v>15.507066167606</v>
      </c>
      <c r="P709">
        <v>105.754545454545</v>
      </c>
      <c r="Q709">
        <v>0.172938555951026</v>
      </c>
    </row>
    <row r="710" spans="1:17" hidden="1" x14ac:dyDescent="0.3">
      <c r="A710" t="s">
        <v>1558</v>
      </c>
      <c r="B710" t="s">
        <v>1559</v>
      </c>
      <c r="C710" t="s">
        <v>10309</v>
      </c>
      <c r="D710" t="s">
        <v>46</v>
      </c>
      <c r="E710">
        <v>6280.2480054999996</v>
      </c>
      <c r="F710">
        <v>616.6</v>
      </c>
      <c r="G710">
        <v>221.32821842673999</v>
      </c>
      <c r="H710">
        <v>51.593010613808801</v>
      </c>
      <c r="I710">
        <v>142.79885408452901</v>
      </c>
      <c r="J710">
        <v>3.1385481907267399</v>
      </c>
      <c r="K710">
        <v>445.67133510794201</v>
      </c>
      <c r="L710">
        <v>311.63264374988</v>
      </c>
      <c r="M710">
        <v>79.540344386033894</v>
      </c>
      <c r="N710">
        <v>1.36297615497604</v>
      </c>
      <c r="O710">
        <v>2.1732079143691201</v>
      </c>
      <c r="P710">
        <v>298.96473633128397</v>
      </c>
    </row>
    <row r="711" spans="1:17" x14ac:dyDescent="0.3">
      <c r="A711" t="s">
        <v>844</v>
      </c>
      <c r="B711" t="s">
        <v>845</v>
      </c>
      <c r="C711" t="s">
        <v>10305</v>
      </c>
      <c r="D711" t="s">
        <v>130</v>
      </c>
      <c r="E711">
        <v>18644.25377902</v>
      </c>
      <c r="F711">
        <v>719.55</v>
      </c>
      <c r="G711">
        <v>98.585589195562093</v>
      </c>
      <c r="H711">
        <v>11.268910256783901</v>
      </c>
      <c r="I711">
        <v>23.594398660435601</v>
      </c>
      <c r="J711">
        <v>2.5602768039583901</v>
      </c>
      <c r="K711">
        <v>634.54369321776005</v>
      </c>
      <c r="L711">
        <v>547.98708020202298</v>
      </c>
      <c r="M711">
        <v>66.735362303266001</v>
      </c>
      <c r="N711">
        <v>1.29085235639898</v>
      </c>
      <c r="O711">
        <v>2.1471753179070201</v>
      </c>
      <c r="P711">
        <v>129.96164908916501</v>
      </c>
      <c r="Q711">
        <v>0.17294808467116199</v>
      </c>
    </row>
    <row r="712" spans="1:17" hidden="1" x14ac:dyDescent="0.3">
      <c r="A712" t="s">
        <v>1562</v>
      </c>
      <c r="B712" t="s">
        <v>1563</v>
      </c>
      <c r="C712" t="s">
        <v>10309</v>
      </c>
      <c r="D712" t="s">
        <v>1039</v>
      </c>
      <c r="E712">
        <v>6266.1528877000001</v>
      </c>
      <c r="F712">
        <v>115</v>
      </c>
      <c r="G712">
        <v>-27.723578912630899</v>
      </c>
      <c r="H712">
        <v>-0.97550436388391404</v>
      </c>
      <c r="I712">
        <v>-12.3107859651191</v>
      </c>
      <c r="M712">
        <v>50</v>
      </c>
      <c r="N712">
        <v>0.14285714285714199</v>
      </c>
      <c r="O712">
        <v>0</v>
      </c>
      <c r="P712">
        <v>0</v>
      </c>
    </row>
    <row r="713" spans="1:17" x14ac:dyDescent="0.3">
      <c r="A713" t="s">
        <v>618</v>
      </c>
      <c r="B713" t="s">
        <v>619</v>
      </c>
      <c r="C713" t="s">
        <v>10297</v>
      </c>
      <c r="D713" t="s">
        <v>43</v>
      </c>
      <c r="E713">
        <v>30269.672523099998</v>
      </c>
      <c r="F713">
        <v>5657.35</v>
      </c>
      <c r="G713">
        <v>130.34365947802601</v>
      </c>
      <c r="H713">
        <v>39.037669288810697</v>
      </c>
      <c r="I713">
        <v>102.21436429178701</v>
      </c>
      <c r="J713">
        <v>32.386224656924398</v>
      </c>
      <c r="K713">
        <v>4300.9185207579803</v>
      </c>
      <c r="L713">
        <v>3369.98218052726</v>
      </c>
      <c r="M713">
        <v>89.216530384421702</v>
      </c>
      <c r="N713">
        <v>2.0619586239923602</v>
      </c>
      <c r="O713">
        <v>5.87996146605742</v>
      </c>
      <c r="P713">
        <v>183.98925756739101</v>
      </c>
      <c r="Q713">
        <v>0.17330549782931101</v>
      </c>
    </row>
    <row r="714" spans="1:17" x14ac:dyDescent="0.3">
      <c r="A714" t="s">
        <v>535</v>
      </c>
      <c r="B714" t="s">
        <v>536</v>
      </c>
      <c r="C714" t="s">
        <v>10301</v>
      </c>
      <c r="D714" t="s">
        <v>153</v>
      </c>
      <c r="E714">
        <v>37640.250751305</v>
      </c>
      <c r="F714">
        <v>273.05</v>
      </c>
      <c r="G714">
        <v>90.629080023794401</v>
      </c>
      <c r="H714">
        <v>1.31563630763132</v>
      </c>
      <c r="I714">
        <v>-1.4500470288625</v>
      </c>
      <c r="J714">
        <v>1.15079413738625</v>
      </c>
      <c r="K714">
        <v>261.66779853270901</v>
      </c>
      <c r="L714">
        <v>224.25311514577899</v>
      </c>
      <c r="M714">
        <v>55.596449203016597</v>
      </c>
      <c r="N714">
        <v>0.46083233517252797</v>
      </c>
      <c r="O714">
        <v>14.1915400109869</v>
      </c>
      <c r="P714">
        <v>133.77568493150599</v>
      </c>
      <c r="Q714">
        <v>0.17368508791797399</v>
      </c>
    </row>
    <row r="715" spans="1:17" x14ac:dyDescent="0.3">
      <c r="A715" t="s">
        <v>1149</v>
      </c>
      <c r="B715" t="s">
        <v>1150</v>
      </c>
      <c r="C715" t="s">
        <v>630</v>
      </c>
      <c r="D715" t="s">
        <v>475</v>
      </c>
      <c r="E715">
        <v>10632.80050625</v>
      </c>
      <c r="F715">
        <v>408.9</v>
      </c>
      <c r="G715">
        <v>124.605949010849</v>
      </c>
      <c r="H715">
        <v>8.3490381549535293</v>
      </c>
      <c r="I715">
        <v>29.0059584620452</v>
      </c>
      <c r="J715">
        <v>-1.78821574407322</v>
      </c>
      <c r="K715">
        <v>379.81311501237502</v>
      </c>
      <c r="L715">
        <v>312.24424116213402</v>
      </c>
      <c r="M715">
        <v>67.116072101570396</v>
      </c>
      <c r="N715">
        <v>1.1310418169999099</v>
      </c>
      <c r="O715">
        <v>3.03252629004646</v>
      </c>
      <c r="P715">
        <v>164.83160621761601</v>
      </c>
      <c r="Q715">
        <v>0.17483046244702599</v>
      </c>
    </row>
    <row r="716" spans="1:17" hidden="1" x14ac:dyDescent="0.3">
      <c r="A716" t="s">
        <v>1570</v>
      </c>
      <c r="B716" t="s">
        <v>1571</v>
      </c>
      <c r="C716" t="s">
        <v>10309</v>
      </c>
      <c r="D716" t="s">
        <v>24</v>
      </c>
      <c r="E716">
        <v>6190.6983772499998</v>
      </c>
      <c r="F716">
        <v>589.9</v>
      </c>
      <c r="G716">
        <v>32.510021521974402</v>
      </c>
      <c r="H716">
        <v>-13.545666845420101</v>
      </c>
      <c r="I716">
        <v>15.1938071398198</v>
      </c>
      <c r="J716">
        <v>1.24743790618144</v>
      </c>
      <c r="K716">
        <v>622.45155905137597</v>
      </c>
      <c r="M716">
        <v>48.695307689091599</v>
      </c>
      <c r="N716">
        <v>1.1386407304159001</v>
      </c>
      <c r="O716">
        <v>28.987964061705298</v>
      </c>
      <c r="P716">
        <v>61.616438356164302</v>
      </c>
    </row>
    <row r="717" spans="1:17" hidden="1" x14ac:dyDescent="0.3">
      <c r="A717" t="s">
        <v>1572</v>
      </c>
      <c r="B717" t="s">
        <v>1573</v>
      </c>
      <c r="C717" t="s">
        <v>10309</v>
      </c>
      <c r="D717" t="s">
        <v>1574</v>
      </c>
      <c r="E717">
        <v>6142.8243276749999</v>
      </c>
      <c r="F717">
        <v>4777.25</v>
      </c>
      <c r="G717">
        <v>80.113970847000004</v>
      </c>
      <c r="H717">
        <v>2.7729880902377899</v>
      </c>
      <c r="I717">
        <v>25.787962336560401</v>
      </c>
      <c r="J717">
        <v>3.2010692145534199</v>
      </c>
      <c r="K717">
        <v>4340.6818157435</v>
      </c>
      <c r="L717">
        <v>3619.6811588129899</v>
      </c>
      <c r="M717">
        <v>68.700092005692497</v>
      </c>
      <c r="N717">
        <v>1.0967045704709699</v>
      </c>
      <c r="O717">
        <v>5.7083049871788001</v>
      </c>
      <c r="P717">
        <v>121.682134570765</v>
      </c>
      <c r="Q717">
        <v>0.16523068564829099</v>
      </c>
    </row>
    <row r="718" spans="1:17" x14ac:dyDescent="0.3">
      <c r="A718" t="s">
        <v>122</v>
      </c>
      <c r="B718" t="s">
        <v>123</v>
      </c>
      <c r="C718" t="s">
        <v>10295</v>
      </c>
      <c r="D718" t="s">
        <v>124</v>
      </c>
      <c r="E718">
        <v>235115.491446</v>
      </c>
      <c r="F718">
        <v>180.53</v>
      </c>
      <c r="G718">
        <v>250.349719516688</v>
      </c>
      <c r="H718">
        <v>-13.4024903451923</v>
      </c>
      <c r="I718">
        <v>4.7644410128316101</v>
      </c>
      <c r="J718">
        <v>-4.0138454391682199</v>
      </c>
      <c r="K718">
        <v>182.890259885196</v>
      </c>
      <c r="L718">
        <v>147.002285584345</v>
      </c>
      <c r="M718">
        <v>41.112446174415297</v>
      </c>
      <c r="N718">
        <v>0.41347509010621403</v>
      </c>
      <c r="O718">
        <v>26.848723203899599</v>
      </c>
      <c r="P718">
        <v>280.46364594309699</v>
      </c>
      <c r="Q718">
        <v>0.17612834036486599</v>
      </c>
    </row>
    <row r="719" spans="1:17" hidden="1" x14ac:dyDescent="0.3">
      <c r="A719" t="s">
        <v>1577</v>
      </c>
      <c r="B719" t="s">
        <v>1578</v>
      </c>
      <c r="C719" t="s">
        <v>10309</v>
      </c>
      <c r="D719" t="s">
        <v>556</v>
      </c>
      <c r="E719">
        <v>6067.4424071699996</v>
      </c>
      <c r="F719">
        <v>420.65</v>
      </c>
      <c r="G719">
        <v>-37.348672907689497</v>
      </c>
      <c r="H719">
        <v>-3.71380592367594</v>
      </c>
      <c r="I719">
        <v>-16.730236090090699</v>
      </c>
      <c r="J719">
        <v>-2.0091732716615902</v>
      </c>
      <c r="K719">
        <v>432.243663938716</v>
      </c>
      <c r="L719">
        <v>438.98407622678297</v>
      </c>
      <c r="M719">
        <v>42.832576320824899</v>
      </c>
      <c r="N719">
        <v>0.97267751488104104</v>
      </c>
      <c r="O719">
        <v>34.208962320218703</v>
      </c>
      <c r="P719">
        <v>7.0356234096692098</v>
      </c>
      <c r="Q719">
        <v>-5.6197704224591999E-2</v>
      </c>
    </row>
    <row r="720" spans="1:17" x14ac:dyDescent="0.3">
      <c r="A720" t="s">
        <v>1343</v>
      </c>
      <c r="B720" t="s">
        <v>1344</v>
      </c>
      <c r="C720" t="s">
        <v>10305</v>
      </c>
      <c r="D720" t="s">
        <v>968</v>
      </c>
      <c r="E720">
        <v>8324.7783014399993</v>
      </c>
      <c r="F720">
        <v>882.85</v>
      </c>
      <c r="G720">
        <v>125.38708622498299</v>
      </c>
      <c r="H720">
        <v>-2.28677680465155</v>
      </c>
      <c r="I720">
        <v>25.9585953974494</v>
      </c>
      <c r="J720">
        <v>2.03540424206889</v>
      </c>
      <c r="K720">
        <v>867.13927305725497</v>
      </c>
      <c r="L720">
        <v>713.994261565491</v>
      </c>
      <c r="M720">
        <v>56.859434136031702</v>
      </c>
      <c r="N720">
        <v>0.50686079528856298</v>
      </c>
      <c r="O720">
        <v>19.952426799569501</v>
      </c>
      <c r="P720">
        <v>154.90111159231901</v>
      </c>
      <c r="Q720">
        <v>0.17775991724106099</v>
      </c>
    </row>
    <row r="721" spans="1:17" hidden="1" x14ac:dyDescent="0.3">
      <c r="A721" t="s">
        <v>1582</v>
      </c>
      <c r="B721" t="s">
        <v>1583</v>
      </c>
      <c r="C721" t="s">
        <v>10309</v>
      </c>
      <c r="D721" t="s">
        <v>285</v>
      </c>
      <c r="E721">
        <v>5935.0829088</v>
      </c>
      <c r="F721">
        <v>5500.15</v>
      </c>
      <c r="G721">
        <v>87.871348865037803</v>
      </c>
      <c r="H721">
        <v>28.655010429863999</v>
      </c>
      <c r="I721">
        <v>25.8787295054033</v>
      </c>
      <c r="J721">
        <v>5.88533264302355</v>
      </c>
      <c r="K721">
        <v>4529.5546607447704</v>
      </c>
      <c r="L721">
        <v>3857.1316412579399</v>
      </c>
      <c r="M721">
        <v>82.355305009128401</v>
      </c>
      <c r="N721">
        <v>1.4959992148909</v>
      </c>
      <c r="O721">
        <v>0.76088833940892697</v>
      </c>
      <c r="P721">
        <v>131.370940602389</v>
      </c>
      <c r="Q721">
        <v>0.14459708038244201</v>
      </c>
    </row>
    <row r="722" spans="1:17" hidden="1" x14ac:dyDescent="0.3">
      <c r="A722" t="s">
        <v>1584</v>
      </c>
      <c r="B722" t="s">
        <v>1585</v>
      </c>
      <c r="C722" t="s">
        <v>10309</v>
      </c>
      <c r="D722" t="s">
        <v>521</v>
      </c>
      <c r="E722">
        <v>5908.9255219199904</v>
      </c>
      <c r="F722">
        <v>6066.8</v>
      </c>
      <c r="G722">
        <v>42.188619488175597</v>
      </c>
      <c r="H722">
        <v>3.6772880122635199</v>
      </c>
      <c r="I722">
        <v>35.4491175871295</v>
      </c>
      <c r="J722">
        <v>10.181893845168</v>
      </c>
      <c r="K722">
        <v>5772.01076724828</v>
      </c>
      <c r="L722">
        <v>4870.4328315970697</v>
      </c>
      <c r="M722">
        <v>63.616167785669099</v>
      </c>
      <c r="N722">
        <v>1.1846601986144201</v>
      </c>
      <c r="O722">
        <v>10.419001780180601</v>
      </c>
      <c r="P722">
        <v>112.304031354983</v>
      </c>
      <c r="Q722">
        <v>0.165532674942096</v>
      </c>
    </row>
    <row r="723" spans="1:17" x14ac:dyDescent="0.3">
      <c r="A723" t="s">
        <v>1090</v>
      </c>
      <c r="B723" t="s">
        <v>1091</v>
      </c>
      <c r="C723" t="s">
        <v>10297</v>
      </c>
      <c r="D723" t="s">
        <v>368</v>
      </c>
      <c r="E723">
        <v>11818.753949039999</v>
      </c>
      <c r="F723">
        <v>353.5</v>
      </c>
      <c r="G723">
        <v>77.620597677551999</v>
      </c>
      <c r="H723">
        <v>19.858565259724401</v>
      </c>
      <c r="I723">
        <v>76.878403224069999</v>
      </c>
      <c r="J723">
        <v>9.2287177615844591</v>
      </c>
      <c r="K723">
        <v>285.29636337040199</v>
      </c>
      <c r="L723">
        <v>227.482045018517</v>
      </c>
      <c r="M723">
        <v>84.689655435675107</v>
      </c>
      <c r="N723">
        <v>0.75002366332130299</v>
      </c>
      <c r="O723">
        <v>0.31117397454032403</v>
      </c>
      <c r="P723">
        <v>141.132332878581</v>
      </c>
      <c r="Q723">
        <v>0.17785725473157701</v>
      </c>
    </row>
    <row r="724" spans="1:17" hidden="1" x14ac:dyDescent="0.3">
      <c r="A724" t="s">
        <v>1588</v>
      </c>
      <c r="B724" t="s">
        <v>1589</v>
      </c>
      <c r="C724" t="s">
        <v>10309</v>
      </c>
      <c r="D724" t="s">
        <v>630</v>
      </c>
      <c r="E724">
        <v>5813.5592763000004</v>
      </c>
      <c r="F724">
        <v>71.91</v>
      </c>
      <c r="G724">
        <v>176.721806354092</v>
      </c>
      <c r="H724">
        <v>203.42449563611601</v>
      </c>
      <c r="I724">
        <v>192.134599301603</v>
      </c>
      <c r="J724">
        <v>13.136998746436801</v>
      </c>
      <c r="M724">
        <v>100</v>
      </c>
      <c r="O724">
        <v>0</v>
      </c>
      <c r="P724">
        <v>219.599999999999</v>
      </c>
    </row>
    <row r="725" spans="1:17" hidden="1" x14ac:dyDescent="0.3">
      <c r="A725" t="s">
        <v>1590</v>
      </c>
      <c r="B725" t="s">
        <v>1591</v>
      </c>
      <c r="C725" t="s">
        <v>10309</v>
      </c>
      <c r="D725" t="s">
        <v>21</v>
      </c>
      <c r="E725">
        <v>5789.1790810749999</v>
      </c>
      <c r="F725">
        <v>495</v>
      </c>
      <c r="G725">
        <v>-29.3042529358937</v>
      </c>
      <c r="H725">
        <v>2.8008669441329501</v>
      </c>
      <c r="I725">
        <v>-4.0430694296860299</v>
      </c>
      <c r="J725">
        <v>2.2880618541109601</v>
      </c>
      <c r="K725">
        <v>478.57800972388901</v>
      </c>
      <c r="L725">
        <v>467.11322644498802</v>
      </c>
      <c r="M725">
        <v>65.477553263123099</v>
      </c>
      <c r="N725">
        <v>0.77537338362587505</v>
      </c>
      <c r="O725">
        <v>21.010101010101</v>
      </c>
      <c r="P725">
        <v>26.890540886952</v>
      </c>
      <c r="Q725">
        <v>8.2065760928822007E-2</v>
      </c>
    </row>
    <row r="726" spans="1:17" hidden="1" x14ac:dyDescent="0.3">
      <c r="A726" t="s">
        <v>1592</v>
      </c>
      <c r="B726" t="s">
        <v>1593</v>
      </c>
      <c r="C726" t="s">
        <v>10309</v>
      </c>
      <c r="D726" t="s">
        <v>559</v>
      </c>
      <c r="E726">
        <v>5758.0381779299996</v>
      </c>
      <c r="F726">
        <v>1491.55</v>
      </c>
      <c r="G726">
        <v>12.769992415019299</v>
      </c>
      <c r="H726">
        <v>-0.47548724000981202</v>
      </c>
      <c r="I726">
        <v>11.628721284870499</v>
      </c>
      <c r="J726">
        <v>-1.0267592855379699</v>
      </c>
      <c r="K726">
        <v>1451.2119004430299</v>
      </c>
      <c r="L726">
        <v>1289.6985119890901</v>
      </c>
      <c r="M726">
        <v>46.0308954548331</v>
      </c>
      <c r="N726">
        <v>0.39877756841161699</v>
      </c>
      <c r="O726">
        <v>15.316281720358001</v>
      </c>
      <c r="P726">
        <v>52.979487179487101</v>
      </c>
      <c r="Q726">
        <v>-3.5968770649733001E-2</v>
      </c>
    </row>
    <row r="727" spans="1:17" x14ac:dyDescent="0.3">
      <c r="A727" t="s">
        <v>342</v>
      </c>
      <c r="B727" t="s">
        <v>343</v>
      </c>
      <c r="C727" t="s">
        <v>10295</v>
      </c>
      <c r="D727" t="s">
        <v>34</v>
      </c>
      <c r="E727">
        <v>75227.938338849999</v>
      </c>
      <c r="F727">
        <v>552.1</v>
      </c>
      <c r="G727">
        <v>7.6282229996024098</v>
      </c>
      <c r="H727">
        <v>-0.89486642821505902</v>
      </c>
      <c r="I727">
        <v>-9.9183527306977393</v>
      </c>
      <c r="J727">
        <v>-1.57269032884947</v>
      </c>
      <c r="K727">
        <v>558.54500257993595</v>
      </c>
      <c r="L727">
        <v>504.38678653682399</v>
      </c>
      <c r="M727">
        <v>46.315783868082903</v>
      </c>
      <c r="N727">
        <v>0.53964336955484704</v>
      </c>
      <c r="O727">
        <v>14.5988045643905</v>
      </c>
      <c r="P727">
        <v>47.423230974632801</v>
      </c>
      <c r="Q727">
        <v>0.17796109231451801</v>
      </c>
    </row>
    <row r="728" spans="1:17" x14ac:dyDescent="0.3">
      <c r="A728" t="s">
        <v>688</v>
      </c>
      <c r="B728" t="s">
        <v>689</v>
      </c>
      <c r="C728" t="s">
        <v>10298</v>
      </c>
      <c r="D728" t="s">
        <v>46</v>
      </c>
      <c r="E728">
        <v>25017.718683999999</v>
      </c>
      <c r="F728">
        <v>264.7</v>
      </c>
      <c r="G728">
        <v>115.902744143052</v>
      </c>
      <c r="H728">
        <v>-16.221641053385198</v>
      </c>
      <c r="I728">
        <v>3.8111706043040101</v>
      </c>
      <c r="J728">
        <v>-3.4149507275953801</v>
      </c>
      <c r="K728">
        <v>277.41239631042799</v>
      </c>
      <c r="L728">
        <v>230.93718492608201</v>
      </c>
      <c r="M728">
        <v>41.152609382319604</v>
      </c>
      <c r="N728">
        <v>0.42767399055938898</v>
      </c>
      <c r="O728">
        <v>32.829618435965202</v>
      </c>
      <c r="P728">
        <v>163.25211337642901</v>
      </c>
      <c r="Q728">
        <v>0.178013984398815</v>
      </c>
    </row>
    <row r="729" spans="1:17" x14ac:dyDescent="0.3">
      <c r="A729" t="s">
        <v>264</v>
      </c>
      <c r="B729" t="s">
        <v>265</v>
      </c>
      <c r="C729" t="s">
        <v>10305</v>
      </c>
      <c r="D729" t="s">
        <v>163</v>
      </c>
      <c r="E729">
        <v>103208.3578422</v>
      </c>
      <c r="F729">
        <v>296.64999999999998</v>
      </c>
      <c r="G729">
        <v>166.134766803069</v>
      </c>
      <c r="H729">
        <v>0.810209921830367</v>
      </c>
      <c r="I729">
        <v>21.375559235421601</v>
      </c>
      <c r="J729">
        <v>-0.79147312719798102</v>
      </c>
      <c r="K729">
        <v>299.93850460660099</v>
      </c>
      <c r="L729">
        <v>247.73813929172599</v>
      </c>
      <c r="M729">
        <v>46.558864270667797</v>
      </c>
      <c r="N729">
        <v>0.41533133827206498</v>
      </c>
      <c r="O729">
        <v>13.0456767234114</v>
      </c>
      <c r="P729">
        <v>204.25641025640999</v>
      </c>
      <c r="Q729">
        <v>0.18041680100756699</v>
      </c>
    </row>
    <row r="730" spans="1:17" x14ac:dyDescent="0.3">
      <c r="A730" t="s">
        <v>832</v>
      </c>
      <c r="B730" t="s">
        <v>833</v>
      </c>
      <c r="C730" t="s">
        <v>10305</v>
      </c>
      <c r="D730" t="s">
        <v>163</v>
      </c>
      <c r="E730">
        <v>19104.4123965</v>
      </c>
      <c r="F730">
        <v>813.4</v>
      </c>
      <c r="G730">
        <v>118.35114503230901</v>
      </c>
      <c r="H730">
        <v>6.9974686090890499</v>
      </c>
      <c r="I730">
        <v>34.076328225468501</v>
      </c>
      <c r="J730">
        <v>-2.7134247793153401</v>
      </c>
      <c r="K730">
        <v>809.43498473922205</v>
      </c>
      <c r="L730">
        <v>663.84416960664896</v>
      </c>
      <c r="M730">
        <v>47.022771745946898</v>
      </c>
      <c r="N730">
        <v>0.69585857344370605</v>
      </c>
      <c r="O730">
        <v>20.481927710843301</v>
      </c>
      <c r="P730">
        <v>171.13333333333301</v>
      </c>
      <c r="Q730">
        <v>0.18042908148081599</v>
      </c>
    </row>
    <row r="731" spans="1:17" x14ac:dyDescent="0.3">
      <c r="A731" t="s">
        <v>388</v>
      </c>
      <c r="B731" t="s">
        <v>389</v>
      </c>
      <c r="C731" t="s">
        <v>10302</v>
      </c>
      <c r="D731" t="s">
        <v>130</v>
      </c>
      <c r="E731">
        <v>60971.2140684599</v>
      </c>
      <c r="F731">
        <v>743.85</v>
      </c>
      <c r="G731">
        <v>48.753289414771103</v>
      </c>
      <c r="H731">
        <v>-1.1709484938205501</v>
      </c>
      <c r="I731">
        <v>4.2984004277324397</v>
      </c>
      <c r="J731">
        <v>3.4945940514338898</v>
      </c>
      <c r="K731">
        <v>738.20812862251705</v>
      </c>
      <c r="L731">
        <v>656.97634966365104</v>
      </c>
      <c r="M731">
        <v>66.979993677051098</v>
      </c>
      <c r="N731">
        <v>0.61752789004430897</v>
      </c>
      <c r="O731">
        <v>14.001478792767299</v>
      </c>
      <c r="P731">
        <v>83.191725157000306</v>
      </c>
      <c r="Q731">
        <v>0.18052546402684999</v>
      </c>
    </row>
    <row r="732" spans="1:17" x14ac:dyDescent="0.3">
      <c r="A732" t="s">
        <v>900</v>
      </c>
      <c r="B732" t="s">
        <v>901</v>
      </c>
      <c r="C732" t="s">
        <v>10300</v>
      </c>
      <c r="D732" t="s">
        <v>729</v>
      </c>
      <c r="E732">
        <v>16698.644793799998</v>
      </c>
      <c r="F732">
        <v>927.1</v>
      </c>
      <c r="G732">
        <v>15.0719543950317</v>
      </c>
      <c r="H732">
        <v>7.3304937617018302</v>
      </c>
      <c r="I732">
        <v>10.0302011027088</v>
      </c>
      <c r="J732">
        <v>-3.1753749599445</v>
      </c>
      <c r="K732">
        <v>872.41086367270805</v>
      </c>
      <c r="L732">
        <v>753.94556808681705</v>
      </c>
      <c r="M732">
        <v>54.848521949624001</v>
      </c>
      <c r="N732">
        <v>1.0061735299707999</v>
      </c>
      <c r="O732">
        <v>7.6960414194800997</v>
      </c>
      <c r="P732">
        <v>58.886032562125102</v>
      </c>
      <c r="Q732">
        <v>0.18205916477300699</v>
      </c>
    </row>
    <row r="733" spans="1:17" hidden="1" x14ac:dyDescent="0.3">
      <c r="A733" t="s">
        <v>1607</v>
      </c>
      <c r="B733" t="s">
        <v>1608</v>
      </c>
      <c r="C733" t="s">
        <v>10309</v>
      </c>
      <c r="D733" t="s">
        <v>550</v>
      </c>
      <c r="E733">
        <v>5667.0551119350002</v>
      </c>
      <c r="F733">
        <v>5932.5</v>
      </c>
      <c r="G733">
        <v>-31.127442758077098</v>
      </c>
      <c r="H733">
        <v>-0.71909410747365798</v>
      </c>
      <c r="I733">
        <v>-10.615434895453699</v>
      </c>
      <c r="J733">
        <v>-2.3382571005661799</v>
      </c>
      <c r="K733">
        <v>5747.2605764218797</v>
      </c>
      <c r="L733">
        <v>5561.1455229460398</v>
      </c>
      <c r="M733">
        <v>65.588619933173305</v>
      </c>
      <c r="N733">
        <v>0.498191183402444</v>
      </c>
      <c r="O733">
        <v>8.7231352718078305</v>
      </c>
      <c r="P733">
        <v>19.0452301641449</v>
      </c>
      <c r="Q733">
        <v>4.2721570804920998E-2</v>
      </c>
    </row>
    <row r="734" spans="1:17" hidden="1" x14ac:dyDescent="0.3">
      <c r="A734" t="s">
        <v>1609</v>
      </c>
      <c r="B734" t="s">
        <v>1610</v>
      </c>
      <c r="C734" t="s">
        <v>10309</v>
      </c>
      <c r="D734" t="s">
        <v>130</v>
      </c>
      <c r="E734">
        <v>5666.5426826399998</v>
      </c>
      <c r="F734">
        <v>356.85</v>
      </c>
      <c r="G734">
        <v>-25.868291343057699</v>
      </c>
      <c r="H734">
        <v>4.0898076825601999</v>
      </c>
      <c r="I734">
        <v>-10.455498395545799</v>
      </c>
      <c r="J734">
        <v>6.8384392189872703</v>
      </c>
      <c r="M734">
        <v>62.832882365501497</v>
      </c>
      <c r="O734">
        <v>8.1686983326327596</v>
      </c>
      <c r="P734">
        <v>9.7662257766840899</v>
      </c>
    </row>
    <row r="735" spans="1:17" x14ac:dyDescent="0.3">
      <c r="A735" t="s">
        <v>352</v>
      </c>
      <c r="B735" t="s">
        <v>353</v>
      </c>
      <c r="C735" t="s">
        <v>10307</v>
      </c>
      <c r="D735" t="s">
        <v>139</v>
      </c>
      <c r="E735">
        <v>70998.611848209999</v>
      </c>
      <c r="F735">
        <v>1739.55</v>
      </c>
      <c r="G735">
        <v>184.13551036667999</v>
      </c>
      <c r="H735">
        <v>0.25331282812591499</v>
      </c>
      <c r="I735">
        <v>33.839182528894703</v>
      </c>
      <c r="J735">
        <v>-3.65050378612646</v>
      </c>
      <c r="K735">
        <v>1744.0346458935101</v>
      </c>
      <c r="L735">
        <v>1400.34760190519</v>
      </c>
      <c r="M735">
        <v>50.602781903021999</v>
      </c>
      <c r="N735">
        <v>0.75816944374753303</v>
      </c>
      <c r="O735">
        <v>19.272225575579899</v>
      </c>
      <c r="P735">
        <v>213.88487910501601</v>
      </c>
      <c r="Q735">
        <v>0.18206984642472901</v>
      </c>
    </row>
    <row r="736" spans="1:17" x14ac:dyDescent="0.3">
      <c r="A736" t="s">
        <v>58</v>
      </c>
      <c r="B736" t="s">
        <v>59</v>
      </c>
      <c r="C736" t="s">
        <v>10300</v>
      </c>
      <c r="D736" t="s">
        <v>60</v>
      </c>
      <c r="E736">
        <v>399456.71489111998</v>
      </c>
      <c r="F736">
        <v>1085.2</v>
      </c>
      <c r="G736">
        <v>47.167637848045899</v>
      </c>
      <c r="H736">
        <v>8.9344966473406906</v>
      </c>
      <c r="I736">
        <v>5.5112649550263901</v>
      </c>
      <c r="J736">
        <v>6.4128392728403302E-2</v>
      </c>
      <c r="K736">
        <v>1037.1397843350701</v>
      </c>
      <c r="L736">
        <v>912.60069006602805</v>
      </c>
      <c r="M736">
        <v>56.655445934889002</v>
      </c>
      <c r="N736">
        <v>0.81994605513702101</v>
      </c>
      <c r="O736">
        <v>8.6435680058975102</v>
      </c>
      <c r="P736">
        <v>82.909152199561703</v>
      </c>
      <c r="Q736">
        <v>0.182363052512521</v>
      </c>
    </row>
    <row r="737" spans="1:17" hidden="1" x14ac:dyDescent="0.3">
      <c r="A737" t="s">
        <v>1615</v>
      </c>
      <c r="B737" t="s">
        <v>1616</v>
      </c>
      <c r="C737" t="s">
        <v>10309</v>
      </c>
      <c r="D737" t="s">
        <v>51</v>
      </c>
      <c r="E737">
        <v>5647.2307072800004</v>
      </c>
      <c r="F737">
        <v>1305.05</v>
      </c>
      <c r="G737">
        <v>-14.196546595637299</v>
      </c>
      <c r="H737">
        <v>16.627865048733199</v>
      </c>
      <c r="I737">
        <v>-0.44296494677519599</v>
      </c>
      <c r="J737">
        <v>2.5772576359359598</v>
      </c>
      <c r="K737">
        <v>1167.37762456517</v>
      </c>
      <c r="M737">
        <v>73.442054610511093</v>
      </c>
      <c r="N737">
        <v>1.2084412006073599</v>
      </c>
      <c r="O737">
        <v>1.60147120799969</v>
      </c>
      <c r="P737">
        <v>34.541237113401998</v>
      </c>
    </row>
    <row r="738" spans="1:17" hidden="1" x14ac:dyDescent="0.3">
      <c r="A738" t="s">
        <v>1617</v>
      </c>
      <c r="B738" t="s">
        <v>1618</v>
      </c>
      <c r="C738" t="s">
        <v>10309</v>
      </c>
      <c r="D738" t="s">
        <v>288</v>
      </c>
      <c r="E738">
        <v>5623.1031599999997</v>
      </c>
      <c r="F738">
        <v>2904.25</v>
      </c>
      <c r="G738">
        <v>494.61570680165403</v>
      </c>
      <c r="H738">
        <v>42.777582055869097</v>
      </c>
      <c r="I738">
        <v>127.918338481714</v>
      </c>
      <c r="J738">
        <v>-1.7284164907255799</v>
      </c>
      <c r="K738">
        <v>2313.2542783794102</v>
      </c>
      <c r="L738">
        <v>1483.5047507325</v>
      </c>
      <c r="M738">
        <v>56.758947070417904</v>
      </c>
      <c r="N738">
        <v>0.64642733464157898</v>
      </c>
      <c r="O738">
        <v>7.5320650770422697</v>
      </c>
      <c r="P738">
        <v>626.0625</v>
      </c>
      <c r="Q738">
        <v>0.32100660073287801</v>
      </c>
    </row>
    <row r="739" spans="1:17" x14ac:dyDescent="0.3">
      <c r="A739" t="s">
        <v>409</v>
      </c>
      <c r="B739" t="s">
        <v>410</v>
      </c>
      <c r="C739" t="s">
        <v>10295</v>
      </c>
      <c r="D739" t="s">
        <v>124</v>
      </c>
      <c r="E739">
        <v>56843.950499999999</v>
      </c>
      <c r="F739">
        <v>285.14999999999998</v>
      </c>
      <c r="G739">
        <v>267.76879279333298</v>
      </c>
      <c r="H739">
        <v>-11.046763271247301</v>
      </c>
      <c r="I739">
        <v>33.285333514074097</v>
      </c>
      <c r="J739">
        <v>-5.6006451537313602</v>
      </c>
      <c r="K739">
        <v>291.10881188645101</v>
      </c>
      <c r="L739">
        <v>216.705029902223</v>
      </c>
      <c r="M739">
        <v>35.118208450158598</v>
      </c>
      <c r="N739">
        <v>0.44516249590821599</v>
      </c>
      <c r="O739">
        <v>24.039978958442902</v>
      </c>
      <c r="P739">
        <v>321.50776053214997</v>
      </c>
      <c r="Q739">
        <v>0.18437319049033399</v>
      </c>
    </row>
    <row r="740" spans="1:17" hidden="1" x14ac:dyDescent="0.3">
      <c r="A740" t="s">
        <v>1621</v>
      </c>
      <c r="B740" t="s">
        <v>1622</v>
      </c>
      <c r="C740" t="s">
        <v>10309</v>
      </c>
      <c r="D740" t="s">
        <v>248</v>
      </c>
      <c r="E740">
        <v>5540.4431775000003</v>
      </c>
      <c r="F740">
        <v>5582.6</v>
      </c>
      <c r="G740">
        <v>151.085790312759</v>
      </c>
      <c r="H740">
        <v>0.96090003888819997</v>
      </c>
      <c r="I740">
        <v>69.787919061465303</v>
      </c>
      <c r="J740">
        <v>2.0725574232663302</v>
      </c>
      <c r="K740">
        <v>4757.1057209928904</v>
      </c>
      <c r="L740">
        <v>3787.6373095215999</v>
      </c>
      <c r="M740">
        <v>60.137816677397304</v>
      </c>
      <c r="N740">
        <v>0.69028335207036395</v>
      </c>
      <c r="O740">
        <v>0.59649625622468705</v>
      </c>
      <c r="P740">
        <v>184.48543837745501</v>
      </c>
      <c r="Q740">
        <v>0.12493324380048799</v>
      </c>
    </row>
    <row r="741" spans="1:17" hidden="1" x14ac:dyDescent="0.3">
      <c r="A741" t="s">
        <v>1623</v>
      </c>
      <c r="B741" t="s">
        <v>1624</v>
      </c>
      <c r="C741" t="s">
        <v>10309</v>
      </c>
      <c r="D741" t="s">
        <v>556</v>
      </c>
      <c r="E741">
        <v>5517.4791866400001</v>
      </c>
      <c r="F741">
        <v>788.35</v>
      </c>
      <c r="G741">
        <v>59.199953986005603</v>
      </c>
      <c r="H741">
        <v>23.601298143952999</v>
      </c>
      <c r="I741">
        <v>74.612746933517499</v>
      </c>
      <c r="J741">
        <v>6.2671323964819701</v>
      </c>
      <c r="K741">
        <v>601.14725477904005</v>
      </c>
      <c r="M741">
        <v>80.389574360217793</v>
      </c>
      <c r="O741">
        <v>8.5812139278239297</v>
      </c>
      <c r="P741">
        <v>112.264404954227</v>
      </c>
    </row>
    <row r="742" spans="1:17" hidden="1" x14ac:dyDescent="0.3">
      <c r="A742" t="s">
        <v>1625</v>
      </c>
      <c r="B742" t="s">
        <v>1626</v>
      </c>
      <c r="C742" t="s">
        <v>10309</v>
      </c>
      <c r="D742" t="s">
        <v>163</v>
      </c>
      <c r="E742">
        <v>5495.6899751999999</v>
      </c>
      <c r="F742">
        <v>4747.25</v>
      </c>
      <c r="G742">
        <v>124.149986897611</v>
      </c>
      <c r="H742">
        <v>8.0737407834920702</v>
      </c>
      <c r="I742">
        <v>54.819422276532698</v>
      </c>
      <c r="J742">
        <v>-2.1809313205676699</v>
      </c>
      <c r="K742">
        <v>4678.2009705178098</v>
      </c>
      <c r="L742">
        <v>3570.7454858667002</v>
      </c>
      <c r="M742">
        <v>53.729727275125001</v>
      </c>
      <c r="N742">
        <v>0.36167423999940501</v>
      </c>
      <c r="O742">
        <v>19.851492969613901</v>
      </c>
      <c r="P742">
        <v>177.21167883211601</v>
      </c>
      <c r="Q742">
        <v>0.21209541188633901</v>
      </c>
    </row>
    <row r="743" spans="1:17" x14ac:dyDescent="0.3">
      <c r="A743" t="s">
        <v>107</v>
      </c>
      <c r="B743" t="s">
        <v>108</v>
      </c>
      <c r="C743" t="s">
        <v>10301</v>
      </c>
      <c r="D743" t="s">
        <v>63</v>
      </c>
      <c r="E743">
        <v>268230.81865184498</v>
      </c>
      <c r="F743">
        <v>695.15</v>
      </c>
      <c r="G743">
        <v>86.267493890200996</v>
      </c>
      <c r="H743">
        <v>-0.75212923778504304</v>
      </c>
      <c r="I743">
        <v>16.242149772282598</v>
      </c>
      <c r="J743">
        <v>-1.6585280246106899</v>
      </c>
      <c r="K743">
        <v>699.10197905167399</v>
      </c>
      <c r="L743">
        <v>595.32558477748398</v>
      </c>
      <c r="M743">
        <v>48.139842363122902</v>
      </c>
      <c r="N743">
        <v>1.5160015901213699</v>
      </c>
      <c r="O743">
        <v>28.8714665899446</v>
      </c>
      <c r="P743">
        <v>140.245377570416</v>
      </c>
      <c r="Q743">
        <v>0.18464699652386701</v>
      </c>
    </row>
    <row r="744" spans="1:17" x14ac:dyDescent="0.3">
      <c r="A744" t="s">
        <v>686</v>
      </c>
      <c r="B744" t="s">
        <v>687</v>
      </c>
      <c r="C744" t="s">
        <v>10305</v>
      </c>
      <c r="D744" t="s">
        <v>163</v>
      </c>
      <c r="E744">
        <v>25069.362743745001</v>
      </c>
      <c r="F744">
        <v>768.1</v>
      </c>
      <c r="G744">
        <v>79.199912466679294</v>
      </c>
      <c r="H744">
        <v>31.1266731905549</v>
      </c>
      <c r="I744">
        <v>56.9115096947178</v>
      </c>
      <c r="J744">
        <v>-2.9295593069322101</v>
      </c>
      <c r="K744">
        <v>648.13942550534205</v>
      </c>
      <c r="L744">
        <v>535.30100705775897</v>
      </c>
      <c r="M744">
        <v>79.584160313924102</v>
      </c>
      <c r="N744">
        <v>3.6663211337135801</v>
      </c>
      <c r="O744">
        <v>9.8750162739226592</v>
      </c>
      <c r="P744">
        <v>146.185897435897</v>
      </c>
      <c r="Q744">
        <v>0.18561644691586601</v>
      </c>
    </row>
    <row r="745" spans="1:17" x14ac:dyDescent="0.3">
      <c r="A745" t="s">
        <v>566</v>
      </c>
      <c r="B745" t="s">
        <v>567</v>
      </c>
      <c r="C745" t="s">
        <v>10306</v>
      </c>
      <c r="D745" t="s">
        <v>335</v>
      </c>
      <c r="E745">
        <v>35109.753124939998</v>
      </c>
      <c r="F745">
        <v>1706.15</v>
      </c>
      <c r="G745">
        <v>100.890919278445</v>
      </c>
      <c r="H745">
        <v>4.2080609927749402</v>
      </c>
      <c r="I745">
        <v>21.867972243366602</v>
      </c>
      <c r="J745">
        <v>-3.6062615598749899</v>
      </c>
      <c r="K745">
        <v>1652.0454001801099</v>
      </c>
      <c r="L745">
        <v>1374.2082548237499</v>
      </c>
      <c r="M745">
        <v>55.853484782978398</v>
      </c>
      <c r="N745">
        <v>1.07294575402197</v>
      </c>
      <c r="O745">
        <v>11.232892770272199</v>
      </c>
      <c r="P745">
        <v>143.145218754453</v>
      </c>
      <c r="Q745">
        <v>0.18588357084061899</v>
      </c>
    </row>
    <row r="746" spans="1:17" x14ac:dyDescent="0.3">
      <c r="A746" t="s">
        <v>453</v>
      </c>
      <c r="B746" t="s">
        <v>454</v>
      </c>
      <c r="C746" t="s">
        <v>10294</v>
      </c>
      <c r="D746" t="s">
        <v>21</v>
      </c>
      <c r="E746">
        <v>49599.413289465003</v>
      </c>
      <c r="F746">
        <v>1830.35</v>
      </c>
      <c r="G746">
        <v>34.053864962214298</v>
      </c>
      <c r="H746">
        <v>1.8282076721115801</v>
      </c>
      <c r="I746">
        <v>4.1422122852387702</v>
      </c>
      <c r="J746">
        <v>1.9704194540415401</v>
      </c>
      <c r="K746">
        <v>1720.49775112578</v>
      </c>
      <c r="L746">
        <v>1517.3488065255401</v>
      </c>
      <c r="M746">
        <v>59.0022533192436</v>
      </c>
      <c r="N746">
        <v>0.59990896377986402</v>
      </c>
      <c r="O746">
        <v>5.3732892616166401</v>
      </c>
      <c r="P746">
        <v>76.334296724470093</v>
      </c>
      <c r="Q746">
        <v>0.186122152666855</v>
      </c>
    </row>
    <row r="747" spans="1:17" x14ac:dyDescent="0.3">
      <c r="A747" t="s">
        <v>1044</v>
      </c>
      <c r="B747" t="s">
        <v>1045</v>
      </c>
      <c r="C747" t="s">
        <v>10305</v>
      </c>
      <c r="D747" t="s">
        <v>258</v>
      </c>
      <c r="E747">
        <v>12716.85312</v>
      </c>
      <c r="F747">
        <v>4104.2</v>
      </c>
      <c r="G747">
        <v>2.4176859709166401</v>
      </c>
      <c r="H747">
        <v>-1.8322975095387399</v>
      </c>
      <c r="I747">
        <v>4.78813269161859</v>
      </c>
      <c r="J747">
        <v>-5.0043059111933097</v>
      </c>
      <c r="K747">
        <v>4243.85898930847</v>
      </c>
      <c r="L747">
        <v>3834.8953882313199</v>
      </c>
      <c r="M747">
        <v>40.616314430234397</v>
      </c>
      <c r="N747">
        <v>0.875553004355479</v>
      </c>
      <c r="O747">
        <v>21.8264217143414</v>
      </c>
      <c r="P747">
        <v>48.702898550724598</v>
      </c>
      <c r="Q747">
        <v>0.186514863200306</v>
      </c>
    </row>
    <row r="748" spans="1:17" x14ac:dyDescent="0.3">
      <c r="A748" t="s">
        <v>548</v>
      </c>
      <c r="B748" t="s">
        <v>549</v>
      </c>
      <c r="C748" t="s">
        <v>10295</v>
      </c>
      <c r="D748" t="s">
        <v>550</v>
      </c>
      <c r="E748">
        <v>36592.229837699997</v>
      </c>
      <c r="F748">
        <v>2689.9</v>
      </c>
      <c r="G748">
        <v>174.49539754936501</v>
      </c>
      <c r="H748">
        <v>20.773026140811702</v>
      </c>
      <c r="I748">
        <v>9.0636387257932807</v>
      </c>
      <c r="J748">
        <v>0.97847183260109905</v>
      </c>
      <c r="K748">
        <v>2533.1003165914299</v>
      </c>
      <c r="L748">
        <v>2296.79882434503</v>
      </c>
      <c r="M748">
        <v>66.421032570019094</v>
      </c>
      <c r="N748">
        <v>1.1889695268006399</v>
      </c>
      <c r="O748">
        <v>21.368824119855699</v>
      </c>
      <c r="P748">
        <v>211.45718751809099</v>
      </c>
      <c r="Q748">
        <v>0.18739888286975401</v>
      </c>
    </row>
    <row r="749" spans="1:17" hidden="1" x14ac:dyDescent="0.3">
      <c r="A749" t="s">
        <v>1639</v>
      </c>
      <c r="B749" t="s">
        <v>1640</v>
      </c>
      <c r="C749" t="s">
        <v>10309</v>
      </c>
      <c r="D749" t="s">
        <v>394</v>
      </c>
      <c r="E749">
        <v>5326.9427497999995</v>
      </c>
      <c r="F749">
        <v>12314.2</v>
      </c>
      <c r="G749">
        <v>12.875963238573201</v>
      </c>
      <c r="H749">
        <v>16.158101154910899</v>
      </c>
      <c r="I749">
        <v>26.9932706877463</v>
      </c>
      <c r="J749">
        <v>1.0705802808597</v>
      </c>
      <c r="K749">
        <v>11251.3450340995</v>
      </c>
      <c r="L749">
        <v>10150.384831482599</v>
      </c>
      <c r="M749">
        <v>61.824667968584798</v>
      </c>
      <c r="N749">
        <v>1.6108050707408801</v>
      </c>
      <c r="O749">
        <v>7.92377905182635</v>
      </c>
      <c r="P749">
        <v>47.780744652125598</v>
      </c>
      <c r="Q749">
        <v>-3.2524329203290001E-2</v>
      </c>
    </row>
    <row r="750" spans="1:17" hidden="1" x14ac:dyDescent="0.3">
      <c r="A750" t="s">
        <v>1641</v>
      </c>
      <c r="B750" t="s">
        <v>1642</v>
      </c>
      <c r="C750" t="s">
        <v>10309</v>
      </c>
      <c r="D750" t="s">
        <v>1450</v>
      </c>
      <c r="E750">
        <v>5320.1532257099998</v>
      </c>
      <c r="F750">
        <v>99.65</v>
      </c>
      <c r="G750">
        <v>44.086765914955201</v>
      </c>
      <c r="H750">
        <v>33.408057279951699</v>
      </c>
      <c r="I750">
        <v>7.5328700781761402</v>
      </c>
      <c r="J750">
        <v>2.8892036107654802</v>
      </c>
      <c r="K750">
        <v>83.500241512233004</v>
      </c>
      <c r="L750">
        <v>73.742685765106302</v>
      </c>
      <c r="M750">
        <v>70.1524583966862</v>
      </c>
      <c r="N750">
        <v>2.9897076259034101</v>
      </c>
      <c r="O750">
        <v>3.6126442548921101</v>
      </c>
      <c r="P750">
        <v>132.28438228438199</v>
      </c>
      <c r="Q750">
        <v>0.188858379237132</v>
      </c>
    </row>
    <row r="751" spans="1:17" x14ac:dyDescent="0.3">
      <c r="A751" t="s">
        <v>1372</v>
      </c>
      <c r="B751" t="s">
        <v>1373</v>
      </c>
      <c r="C751" t="s">
        <v>10305</v>
      </c>
      <c r="D751" t="s">
        <v>729</v>
      </c>
      <c r="E751">
        <v>8088.5904613499997</v>
      </c>
      <c r="F751">
        <v>246.6</v>
      </c>
      <c r="G751">
        <v>81.525466484059706</v>
      </c>
      <c r="H751">
        <v>-6.8732763167017303</v>
      </c>
      <c r="I751">
        <v>22.849531930194601</v>
      </c>
      <c r="J751">
        <v>-3.4233966387443902</v>
      </c>
      <c r="K751">
        <v>245.074687956361</v>
      </c>
      <c r="L751">
        <v>195.43772366093799</v>
      </c>
      <c r="M751">
        <v>46.925279757336398</v>
      </c>
      <c r="N751">
        <v>0.45742209075486101</v>
      </c>
      <c r="O751">
        <v>20.231143552311401</v>
      </c>
      <c r="P751">
        <v>122.764227642276</v>
      </c>
      <c r="Q751">
        <v>0.18794759491488899</v>
      </c>
    </row>
    <row r="752" spans="1:17" x14ac:dyDescent="0.3">
      <c r="A752" t="s">
        <v>378</v>
      </c>
      <c r="B752" t="s">
        <v>379</v>
      </c>
      <c r="C752" t="s">
        <v>10307</v>
      </c>
      <c r="D752" t="s">
        <v>139</v>
      </c>
      <c r="E752">
        <v>63993.880695419997</v>
      </c>
      <c r="F752">
        <v>3508.6</v>
      </c>
      <c r="G752">
        <v>71.9293075357145</v>
      </c>
      <c r="H752">
        <v>-9.8813567811867102</v>
      </c>
      <c r="I752">
        <v>8.8362540707906305</v>
      </c>
      <c r="J752">
        <v>2.6189927852677202</v>
      </c>
      <c r="K752">
        <v>3495.1113362787701</v>
      </c>
      <c r="L752">
        <v>2949.75216868588</v>
      </c>
      <c r="M752">
        <v>62.448888930460697</v>
      </c>
      <c r="N752">
        <v>0.33724858888551801</v>
      </c>
      <c r="O752">
        <v>17.910277603602498</v>
      </c>
      <c r="P752">
        <v>103.038106536269</v>
      </c>
      <c r="Q752">
        <v>0.18887321931086801</v>
      </c>
    </row>
    <row r="753" spans="1:17" x14ac:dyDescent="0.3">
      <c r="A753" t="s">
        <v>459</v>
      </c>
      <c r="B753" t="s">
        <v>460</v>
      </c>
      <c r="C753" t="s">
        <v>10305</v>
      </c>
      <c r="D753" t="s">
        <v>89</v>
      </c>
      <c r="E753">
        <v>47988.529687499999</v>
      </c>
      <c r="F753">
        <v>1321.4</v>
      </c>
      <c r="G753">
        <v>110.334341188256</v>
      </c>
      <c r="H753">
        <v>-10.131704488788399</v>
      </c>
      <c r="I753">
        <v>43.143465380429497</v>
      </c>
      <c r="J753">
        <v>-5.6780253670445404</v>
      </c>
      <c r="K753">
        <v>1412.2878809389499</v>
      </c>
      <c r="L753">
        <v>1108.4245818982699</v>
      </c>
      <c r="M753">
        <v>30.496315348276401</v>
      </c>
      <c r="N753">
        <v>0.40592101642418399</v>
      </c>
      <c r="O753">
        <v>35.818071742091703</v>
      </c>
      <c r="P753">
        <v>193.64444444444399</v>
      </c>
      <c r="Q753">
        <v>0.18931593454838599</v>
      </c>
    </row>
    <row r="754" spans="1:17" hidden="1" x14ac:dyDescent="0.3">
      <c r="A754" t="s">
        <v>1649</v>
      </c>
      <c r="B754" t="s">
        <v>1650</v>
      </c>
      <c r="C754" t="s">
        <v>10309</v>
      </c>
      <c r="D754" t="s">
        <v>1651</v>
      </c>
      <c r="E754">
        <v>5168.879891351</v>
      </c>
      <c r="F754">
        <v>60.38</v>
      </c>
      <c r="G754">
        <v>-6.1857367226148696</v>
      </c>
      <c r="H754">
        <v>-3.66867525198907</v>
      </c>
      <c r="I754">
        <v>2.3928614512942699</v>
      </c>
      <c r="J754">
        <v>-0.33725495805460698</v>
      </c>
      <c r="K754">
        <v>60.042813124988498</v>
      </c>
      <c r="L754">
        <v>57.332827841842899</v>
      </c>
      <c r="M754">
        <v>56.425916595309197</v>
      </c>
      <c r="N754">
        <v>1.27132311470327</v>
      </c>
      <c r="O754">
        <v>7.3203047366677598</v>
      </c>
      <c r="P754">
        <v>26.317991631799099</v>
      </c>
      <c r="Q754">
        <v>-3.0196124243903E-2</v>
      </c>
    </row>
    <row r="755" spans="1:17" hidden="1" x14ac:dyDescent="0.3">
      <c r="A755" t="s">
        <v>1652</v>
      </c>
      <c r="B755" t="s">
        <v>1653</v>
      </c>
      <c r="C755" t="s">
        <v>10309</v>
      </c>
      <c r="D755" t="s">
        <v>203</v>
      </c>
      <c r="E755">
        <v>5148.1514945050003</v>
      </c>
      <c r="F755">
        <v>7440.45</v>
      </c>
      <c r="G755">
        <v>66.775107516416497</v>
      </c>
      <c r="H755">
        <v>11.492596526323799</v>
      </c>
      <c r="I755">
        <v>-4.1073059212004601</v>
      </c>
      <c r="J755">
        <v>7.8440805760349104</v>
      </c>
      <c r="K755">
        <v>7165.4594633280703</v>
      </c>
      <c r="L755">
        <v>6582.8146382375999</v>
      </c>
      <c r="M755">
        <v>75.316543340607097</v>
      </c>
      <c r="N755">
        <v>1.61522786052293</v>
      </c>
      <c r="O755">
        <v>22.074605702612001</v>
      </c>
      <c r="P755">
        <v>106.67916666666601</v>
      </c>
      <c r="Q755">
        <v>0.115186398804379</v>
      </c>
    </row>
    <row r="756" spans="1:17" x14ac:dyDescent="0.3">
      <c r="A756" t="s">
        <v>892</v>
      </c>
      <c r="B756" t="s">
        <v>893</v>
      </c>
      <c r="C756" t="s">
        <v>10303</v>
      </c>
      <c r="D756" t="s">
        <v>312</v>
      </c>
      <c r="E756">
        <v>16749.163937415</v>
      </c>
      <c r="F756">
        <v>774.2</v>
      </c>
      <c r="G756">
        <v>26.101177693766701</v>
      </c>
      <c r="H756">
        <v>1.1272821827551601E-2</v>
      </c>
      <c r="I756">
        <v>-18.9999507234654</v>
      </c>
      <c r="J756">
        <v>-4.5365389634919397</v>
      </c>
      <c r="K756">
        <v>806.065263500681</v>
      </c>
      <c r="L756">
        <v>749.99862973333097</v>
      </c>
      <c r="M756">
        <v>35.787572472468</v>
      </c>
      <c r="N756">
        <v>0.35638762722362399</v>
      </c>
      <c r="O756">
        <v>23.7406354947042</v>
      </c>
      <c r="P756">
        <v>57.662152530292197</v>
      </c>
      <c r="Q756">
        <v>0.189789214566913</v>
      </c>
    </row>
    <row r="757" spans="1:17" x14ac:dyDescent="0.3">
      <c r="A757" t="s">
        <v>73</v>
      </c>
      <c r="B757" t="s">
        <v>74</v>
      </c>
      <c r="C757" t="s">
        <v>10300</v>
      </c>
      <c r="D757" t="s">
        <v>60</v>
      </c>
      <c r="E757">
        <v>332065.02762383898</v>
      </c>
      <c r="F757">
        <v>2769.4</v>
      </c>
      <c r="G757">
        <v>52.277071049996103</v>
      </c>
      <c r="H757">
        <v>-0.23209778046423399</v>
      </c>
      <c r="I757">
        <v>36.609709827099799</v>
      </c>
      <c r="J757">
        <v>-0.65429473186379405</v>
      </c>
      <c r="K757">
        <v>2727.33729831135</v>
      </c>
      <c r="L757">
        <v>2245.5669645145599</v>
      </c>
      <c r="M757">
        <v>51.437658897942498</v>
      </c>
      <c r="N757">
        <v>0.71429145175707398</v>
      </c>
      <c r="O757">
        <v>8.8141835776702493</v>
      </c>
      <c r="P757">
        <v>90.993103448275804</v>
      </c>
      <c r="Q757">
        <v>0.18984112881020401</v>
      </c>
    </row>
    <row r="758" spans="1:17" x14ac:dyDescent="0.3">
      <c r="A758" t="s">
        <v>295</v>
      </c>
      <c r="B758" t="s">
        <v>296</v>
      </c>
      <c r="C758" t="s">
        <v>10308</v>
      </c>
      <c r="D758" t="s">
        <v>297</v>
      </c>
      <c r="E758">
        <v>94698.747458049998</v>
      </c>
      <c r="F758">
        <v>10254.549999999999</v>
      </c>
      <c r="G758">
        <v>107.251559145616</v>
      </c>
      <c r="H758">
        <v>-4.4157306059315298</v>
      </c>
      <c r="I758">
        <v>41.019108321577697</v>
      </c>
      <c r="J758">
        <v>0.85579008441620297</v>
      </c>
      <c r="K758">
        <v>10387.2909395281</v>
      </c>
      <c r="L758">
        <v>8523.9626295232501</v>
      </c>
      <c r="M758">
        <v>51.731994305745197</v>
      </c>
      <c r="N758">
        <v>0.25454171748376397</v>
      </c>
      <c r="O758">
        <v>29.679020532349</v>
      </c>
      <c r="P758">
        <v>139.31271878646399</v>
      </c>
      <c r="Q758">
        <v>0.190326457406849</v>
      </c>
    </row>
    <row r="759" spans="1:17" x14ac:dyDescent="0.3">
      <c r="A759" t="s">
        <v>434</v>
      </c>
      <c r="B759" t="s">
        <v>435</v>
      </c>
      <c r="C759" t="s">
        <v>10301</v>
      </c>
      <c r="D759" t="s">
        <v>98</v>
      </c>
      <c r="E759">
        <v>54431.592968924997</v>
      </c>
      <c r="F759">
        <v>136.52000000000001</v>
      </c>
      <c r="G759">
        <v>118.48020828304</v>
      </c>
      <c r="H759">
        <v>-1.1124906652537701</v>
      </c>
      <c r="I759">
        <v>0.70245906799348901</v>
      </c>
      <c r="J759">
        <v>-7.90639828396578</v>
      </c>
      <c r="K759">
        <v>139.92947679768599</v>
      </c>
      <c r="L759">
        <v>118.967469650428</v>
      </c>
      <c r="M759">
        <v>41.653375012587198</v>
      </c>
      <c r="N759">
        <v>0.67286196217804295</v>
      </c>
      <c r="O759">
        <v>24.890125988866</v>
      </c>
      <c r="P759">
        <v>148.21818181818099</v>
      </c>
      <c r="Q759">
        <v>0.19054407070663101</v>
      </c>
    </row>
    <row r="760" spans="1:17" x14ac:dyDescent="0.3">
      <c r="A760" t="s">
        <v>810</v>
      </c>
      <c r="B760" t="s">
        <v>811</v>
      </c>
      <c r="C760" t="s">
        <v>10298</v>
      </c>
      <c r="D760" t="s">
        <v>46</v>
      </c>
      <c r="E760">
        <v>19816.284413860001</v>
      </c>
      <c r="F760">
        <v>1693.7</v>
      </c>
      <c r="G760">
        <v>229.89888730358501</v>
      </c>
      <c r="H760">
        <v>12.6178289694494</v>
      </c>
      <c r="I760">
        <v>105.991720962766</v>
      </c>
      <c r="J760">
        <v>-0.88751042985890605</v>
      </c>
      <c r="K760">
        <v>1525.4170754332599</v>
      </c>
      <c r="L760">
        <v>1093.61023948876</v>
      </c>
      <c r="M760">
        <v>58.250409807877901</v>
      </c>
      <c r="N760">
        <v>0.381983005801519</v>
      </c>
      <c r="O760">
        <v>6.0813603353604604</v>
      </c>
      <c r="P760">
        <v>263.376957734391</v>
      </c>
      <c r="Q760">
        <v>0.19103042302500101</v>
      </c>
    </row>
    <row r="761" spans="1:17" x14ac:dyDescent="0.3">
      <c r="A761" t="s">
        <v>645</v>
      </c>
      <c r="B761" t="s">
        <v>646</v>
      </c>
      <c r="C761" t="s">
        <v>10305</v>
      </c>
      <c r="D761" t="s">
        <v>163</v>
      </c>
      <c r="E761">
        <v>28600.024833023999</v>
      </c>
      <c r="F761">
        <v>215.34</v>
      </c>
      <c r="G761">
        <v>314.793759900623</v>
      </c>
      <c r="H761">
        <v>44.768964442175502</v>
      </c>
      <c r="I761">
        <v>31.741392310656401</v>
      </c>
      <c r="J761">
        <v>-4.2137192473652796</v>
      </c>
      <c r="K761">
        <v>172.48334903258001</v>
      </c>
      <c r="L761">
        <v>133.18409385706201</v>
      </c>
      <c r="M761">
        <v>79.758451466703903</v>
      </c>
      <c r="N761">
        <v>1.71831157745138</v>
      </c>
      <c r="O761">
        <v>10.0352930249837</v>
      </c>
      <c r="P761">
        <v>357.68331562167901</v>
      </c>
      <c r="Q761">
        <v>0.19154853897174601</v>
      </c>
    </row>
    <row r="762" spans="1:17" hidden="1" x14ac:dyDescent="0.3">
      <c r="A762" t="s">
        <v>1666</v>
      </c>
      <c r="B762" t="s">
        <v>1667</v>
      </c>
      <c r="C762" t="s">
        <v>10309</v>
      </c>
      <c r="D762" t="s">
        <v>394</v>
      </c>
      <c r="E762">
        <v>5037.0102358499998</v>
      </c>
      <c r="F762">
        <v>572.35</v>
      </c>
      <c r="G762">
        <v>7.8883154126859196</v>
      </c>
      <c r="H762">
        <v>14.9003133082165</v>
      </c>
      <c r="I762">
        <v>42.0238506804249</v>
      </c>
      <c r="J762">
        <v>-2.9518102141193001</v>
      </c>
      <c r="K762">
        <v>511.02046302315102</v>
      </c>
      <c r="L762">
        <v>446.54683344950001</v>
      </c>
      <c r="M762">
        <v>50.644306361724603</v>
      </c>
      <c r="N762">
        <v>0.71725695200149497</v>
      </c>
      <c r="O762">
        <v>6.0452520310998397</v>
      </c>
      <c r="P762">
        <v>79.955981763873595</v>
      </c>
      <c r="Q762">
        <v>5.0657868033017001E-2</v>
      </c>
    </row>
    <row r="763" spans="1:17" x14ac:dyDescent="0.3">
      <c r="A763" t="s">
        <v>1046</v>
      </c>
      <c r="B763" t="s">
        <v>1047</v>
      </c>
      <c r="C763" t="s">
        <v>10305</v>
      </c>
      <c r="D763" t="s">
        <v>450</v>
      </c>
      <c r="E763">
        <v>12706.166083414</v>
      </c>
      <c r="F763">
        <v>211.16</v>
      </c>
      <c r="G763">
        <v>225.38678898034499</v>
      </c>
      <c r="H763">
        <v>1.2832021037777701</v>
      </c>
      <c r="I763">
        <v>8.21432819013204</v>
      </c>
      <c r="J763">
        <v>-1.2635689542945301</v>
      </c>
      <c r="K763">
        <v>195.29301375931101</v>
      </c>
      <c r="L763">
        <v>159.98859887648101</v>
      </c>
      <c r="M763">
        <v>52.892793649659097</v>
      </c>
      <c r="N763">
        <v>0.71252236029522098</v>
      </c>
      <c r="O763">
        <v>6.2701269179769001</v>
      </c>
      <c r="P763">
        <v>259.42127659574402</v>
      </c>
      <c r="Q763">
        <v>0.19155326125660199</v>
      </c>
    </row>
    <row r="764" spans="1:17" x14ac:dyDescent="0.3">
      <c r="A764" t="s">
        <v>816</v>
      </c>
      <c r="B764" t="s">
        <v>817</v>
      </c>
      <c r="C764" t="s">
        <v>10305</v>
      </c>
      <c r="D764" t="s">
        <v>258</v>
      </c>
      <c r="E764">
        <v>19615.111141599999</v>
      </c>
      <c r="F764">
        <v>1369.75</v>
      </c>
      <c r="G764">
        <v>158.35620387767801</v>
      </c>
      <c r="H764">
        <v>10.547129380972001</v>
      </c>
      <c r="I764">
        <v>41.498657637149101</v>
      </c>
      <c r="J764">
        <v>6.5606877000179598</v>
      </c>
      <c r="K764">
        <v>1246.3344502350999</v>
      </c>
      <c r="L764">
        <v>993.51885898248895</v>
      </c>
      <c r="M764">
        <v>74.493976136346902</v>
      </c>
      <c r="N764">
        <v>1.58280512625836</v>
      </c>
      <c r="O764">
        <v>5.8587333455009896</v>
      </c>
      <c r="P764">
        <v>199.07205240174599</v>
      </c>
      <c r="Q764">
        <v>0.19210508035285601</v>
      </c>
    </row>
    <row r="765" spans="1:17" hidden="1" x14ac:dyDescent="0.3">
      <c r="A765" t="s">
        <v>1672</v>
      </c>
      <c r="B765" t="s">
        <v>1673</v>
      </c>
      <c r="C765" t="s">
        <v>10309</v>
      </c>
      <c r="D765" t="s">
        <v>368</v>
      </c>
      <c r="E765">
        <v>4971.1567605</v>
      </c>
      <c r="F765">
        <v>873.9</v>
      </c>
      <c r="G765">
        <v>111.92431227367901</v>
      </c>
      <c r="H765">
        <v>30.8372965200242</v>
      </c>
      <c r="I765">
        <v>108.148346224588</v>
      </c>
      <c r="J765">
        <v>6.1281551921707997</v>
      </c>
      <c r="K765">
        <v>691.57649330348897</v>
      </c>
      <c r="L765">
        <v>541.34413947968198</v>
      </c>
      <c r="M765">
        <v>84.879620291786296</v>
      </c>
      <c r="N765">
        <v>1.47045757266282</v>
      </c>
      <c r="O765">
        <v>4.2167296029293997</v>
      </c>
      <c r="P765">
        <v>189.802686121704</v>
      </c>
      <c r="Q765">
        <v>0.166959005324291</v>
      </c>
    </row>
    <row r="766" spans="1:17" hidden="1" x14ac:dyDescent="0.3">
      <c r="A766" t="s">
        <v>1674</v>
      </c>
      <c r="B766" t="s">
        <v>1675</v>
      </c>
      <c r="C766" t="s">
        <v>10309</v>
      </c>
      <c r="D766" t="s">
        <v>98</v>
      </c>
      <c r="E766">
        <v>4951.2658094400003</v>
      </c>
      <c r="F766">
        <v>470.2</v>
      </c>
      <c r="G766">
        <v>22808.861786941001</v>
      </c>
      <c r="H766">
        <v>54.103651308939298</v>
      </c>
      <c r="I766">
        <v>1622.7445645883799</v>
      </c>
      <c r="J766">
        <v>-2.5946673569764398</v>
      </c>
      <c r="K766">
        <v>194.566155876925</v>
      </c>
      <c r="L766">
        <v>65.373101436347397</v>
      </c>
      <c r="M766">
        <v>99.987701960528398</v>
      </c>
      <c r="N766">
        <v>0.56034378404551499</v>
      </c>
      <c r="O766">
        <v>0</v>
      </c>
      <c r="P766">
        <v>23410</v>
      </c>
      <c r="Q766">
        <v>0.128375866863677</v>
      </c>
    </row>
    <row r="767" spans="1:17" hidden="1" x14ac:dyDescent="0.3">
      <c r="A767" t="s">
        <v>1676</v>
      </c>
      <c r="B767" t="s">
        <v>1677</v>
      </c>
      <c r="C767" t="s">
        <v>10309</v>
      </c>
      <c r="D767" t="s">
        <v>1494</v>
      </c>
      <c r="E767">
        <v>4944.2250037800004</v>
      </c>
      <c r="F767">
        <v>443.05</v>
      </c>
      <c r="G767">
        <v>-1.23722547015508</v>
      </c>
      <c r="H767">
        <v>17.058683670304099</v>
      </c>
      <c r="I767">
        <v>2.0099468435507402</v>
      </c>
      <c r="J767">
        <v>3.6088701974967599</v>
      </c>
      <c r="K767">
        <v>373.87192207769999</v>
      </c>
      <c r="L767">
        <v>356.320808406813</v>
      </c>
      <c r="M767">
        <v>73.172661364600998</v>
      </c>
      <c r="N767">
        <v>1.49176056140027</v>
      </c>
      <c r="O767">
        <v>0.84640559756234901</v>
      </c>
      <c r="P767">
        <v>55.319894829097201</v>
      </c>
      <c r="Q767">
        <v>8.3775738591251994E-2</v>
      </c>
    </row>
    <row r="768" spans="1:17" hidden="1" x14ac:dyDescent="0.3">
      <c r="A768" t="s">
        <v>1678</v>
      </c>
      <c r="B768" t="s">
        <v>1679</v>
      </c>
      <c r="C768" t="s">
        <v>10309</v>
      </c>
      <c r="D768" t="s">
        <v>285</v>
      </c>
      <c r="E768">
        <v>4912.6854045849996</v>
      </c>
      <c r="F768">
        <v>363.55</v>
      </c>
      <c r="G768">
        <v>-20.005060394112402</v>
      </c>
      <c r="H768">
        <v>-0.27550436388391802</v>
      </c>
      <c r="I768">
        <v>-13.8411218264408</v>
      </c>
      <c r="J768">
        <v>-3.4386679196434802</v>
      </c>
      <c r="K768">
        <v>361.26892382700601</v>
      </c>
      <c r="L768">
        <v>356.77655907334099</v>
      </c>
      <c r="M768">
        <v>40.188090865122902</v>
      </c>
      <c r="N768">
        <v>0.82113697735146896</v>
      </c>
      <c r="O768">
        <v>10.3011965341768</v>
      </c>
      <c r="P768">
        <v>15.780254777070001</v>
      </c>
      <c r="Q768">
        <v>2.4945280994369001E-2</v>
      </c>
    </row>
    <row r="769" spans="1:17" hidden="1" x14ac:dyDescent="0.3">
      <c r="A769" t="s">
        <v>1680</v>
      </c>
      <c r="B769" t="s">
        <v>1681</v>
      </c>
      <c r="C769" t="s">
        <v>10309</v>
      </c>
      <c r="D769" t="s">
        <v>288</v>
      </c>
      <c r="E769">
        <v>4880.9004000000004</v>
      </c>
      <c r="F769">
        <v>221</v>
      </c>
      <c r="G769">
        <v>217.58892108736899</v>
      </c>
      <c r="H769">
        <v>3.3125403809308001</v>
      </c>
      <c r="I769">
        <v>273.98531611493598</v>
      </c>
      <c r="J769">
        <v>-8.1056470867061794</v>
      </c>
      <c r="K769">
        <v>204.13612986038501</v>
      </c>
      <c r="L769">
        <v>125.310149857835</v>
      </c>
      <c r="M769">
        <v>41.8823348163803</v>
      </c>
      <c r="N769">
        <v>0.147973946640651</v>
      </c>
      <c r="O769">
        <v>18.099547511312199</v>
      </c>
      <c r="P769">
        <v>379.600694444444</v>
      </c>
      <c r="Q769">
        <v>0.218820722264604</v>
      </c>
    </row>
    <row r="770" spans="1:17" hidden="1" x14ac:dyDescent="0.3">
      <c r="A770" t="s">
        <v>1682</v>
      </c>
      <c r="B770" t="s">
        <v>1683</v>
      </c>
      <c r="C770" t="s">
        <v>10309</v>
      </c>
      <c r="D770" t="s">
        <v>258</v>
      </c>
      <c r="E770">
        <v>4864.0313096250002</v>
      </c>
      <c r="F770">
        <v>536.9</v>
      </c>
      <c r="G770">
        <v>-4.3833537805381804</v>
      </c>
      <c r="H770">
        <v>4.8270503445030499</v>
      </c>
      <c r="I770">
        <v>15.4161082896685</v>
      </c>
      <c r="J770">
        <v>-1.0262262923376599</v>
      </c>
      <c r="K770">
        <v>530.63035986914895</v>
      </c>
      <c r="L770">
        <v>469.63461449802497</v>
      </c>
      <c r="M770">
        <v>48.2429114508613</v>
      </c>
      <c r="N770">
        <v>0.44911335550187098</v>
      </c>
      <c r="O770">
        <v>14.332277891599899</v>
      </c>
      <c r="P770">
        <v>49.097472924187699</v>
      </c>
    </row>
    <row r="771" spans="1:17" hidden="1" x14ac:dyDescent="0.3">
      <c r="A771" t="s">
        <v>1684</v>
      </c>
      <c r="B771" t="s">
        <v>1685</v>
      </c>
      <c r="C771" t="s">
        <v>10309</v>
      </c>
      <c r="D771" t="s">
        <v>95</v>
      </c>
      <c r="E771">
        <v>4861.2594900599997</v>
      </c>
      <c r="F771">
        <v>1868.7</v>
      </c>
      <c r="G771">
        <v>26.3896535313919</v>
      </c>
      <c r="H771">
        <v>1.37213065404137</v>
      </c>
      <c r="I771">
        <v>28.569005960697901</v>
      </c>
      <c r="J771">
        <v>-2.08644782885401</v>
      </c>
      <c r="K771">
        <v>1681.2129062609499</v>
      </c>
      <c r="L771">
        <v>1420.2607566535901</v>
      </c>
      <c r="M771">
        <v>52.734411516206301</v>
      </c>
      <c r="N771">
        <v>0.63547291795612504</v>
      </c>
      <c r="O771">
        <v>5.2737196981859</v>
      </c>
      <c r="P771">
        <v>63.921052631578902</v>
      </c>
      <c r="Q771">
        <v>0.12413530017948</v>
      </c>
    </row>
    <row r="772" spans="1:17" hidden="1" x14ac:dyDescent="0.3">
      <c r="A772" t="s">
        <v>1686</v>
      </c>
      <c r="B772" t="s">
        <v>1687</v>
      </c>
      <c r="C772" t="s">
        <v>10309</v>
      </c>
      <c r="D772" t="s">
        <v>133</v>
      </c>
      <c r="E772">
        <v>4858.3531852099904</v>
      </c>
      <c r="F772">
        <v>394.85</v>
      </c>
      <c r="G772">
        <v>47.804316175166299</v>
      </c>
      <c r="H772">
        <v>-5.0327836001607604</v>
      </c>
      <c r="I772">
        <v>63.217109122678103</v>
      </c>
      <c r="J772">
        <v>-2.58222799884732</v>
      </c>
      <c r="K772">
        <v>402.80112090473602</v>
      </c>
      <c r="M772">
        <v>41.961888477438997</v>
      </c>
      <c r="N772">
        <v>0.141636912305278</v>
      </c>
      <c r="O772">
        <v>34.228187919462997</v>
      </c>
      <c r="P772">
        <v>133.087367178276</v>
      </c>
    </row>
    <row r="773" spans="1:17" x14ac:dyDescent="0.3">
      <c r="A773" t="s">
        <v>945</v>
      </c>
      <c r="B773" t="s">
        <v>946</v>
      </c>
      <c r="C773" t="s">
        <v>10305</v>
      </c>
      <c r="D773" t="s">
        <v>947</v>
      </c>
      <c r="E773">
        <v>15549.404993849999</v>
      </c>
      <c r="F773">
        <v>1329.5</v>
      </c>
      <c r="G773">
        <v>44.5360738471513</v>
      </c>
      <c r="H773">
        <v>-5.4257182813154303</v>
      </c>
      <c r="I773">
        <v>7.6801887641227697</v>
      </c>
      <c r="J773">
        <v>-3.3834936077767799E-3</v>
      </c>
      <c r="K773">
        <v>1372.6139965653999</v>
      </c>
      <c r="L773">
        <v>1216.1202395666</v>
      </c>
      <c r="M773">
        <v>49.707486204402301</v>
      </c>
      <c r="N773">
        <v>0.58686343754509296</v>
      </c>
      <c r="O773">
        <v>27.4915381722452</v>
      </c>
      <c r="P773">
        <v>106.331962442771</v>
      </c>
      <c r="Q773">
        <v>0.19223946549622101</v>
      </c>
    </row>
    <row r="774" spans="1:17" x14ac:dyDescent="0.3">
      <c r="A774" t="s">
        <v>1422</v>
      </c>
      <c r="B774" t="s">
        <v>1423</v>
      </c>
      <c r="C774" t="s">
        <v>10298</v>
      </c>
      <c r="D774" t="s">
        <v>46</v>
      </c>
      <c r="E774">
        <v>7550.5788310999997</v>
      </c>
      <c r="F774">
        <v>567.35</v>
      </c>
      <c r="G774">
        <v>55.974008913174401</v>
      </c>
      <c r="H774">
        <v>19.233213975065901</v>
      </c>
      <c r="I774">
        <v>67.4863935626894</v>
      </c>
      <c r="J774">
        <v>-5.8407956271663197</v>
      </c>
      <c r="K774">
        <v>505.82341441534999</v>
      </c>
      <c r="L774">
        <v>393.90393148324898</v>
      </c>
      <c r="M774">
        <v>51.978909725169501</v>
      </c>
      <c r="N774">
        <v>0.76973913389723603</v>
      </c>
      <c r="O774">
        <v>3.8247995064774698</v>
      </c>
      <c r="P774">
        <v>135.17098445595801</v>
      </c>
      <c r="Q774">
        <v>0.193626165717045</v>
      </c>
    </row>
    <row r="775" spans="1:17" x14ac:dyDescent="0.3">
      <c r="A775" t="s">
        <v>790</v>
      </c>
      <c r="B775" t="s">
        <v>791</v>
      </c>
      <c r="C775" t="s">
        <v>10305</v>
      </c>
      <c r="D775" t="s">
        <v>315</v>
      </c>
      <c r="E775">
        <v>20345.007959999999</v>
      </c>
      <c r="F775">
        <v>1801.35</v>
      </c>
      <c r="G775">
        <v>108.472579220195</v>
      </c>
      <c r="H775">
        <v>-27.1748353563835</v>
      </c>
      <c r="I775">
        <v>110.656165390246</v>
      </c>
      <c r="J775">
        <v>-11.859508472742201</v>
      </c>
      <c r="K775">
        <v>2018.36459139667</v>
      </c>
      <c r="L775">
        <v>1380.8578549761801</v>
      </c>
      <c r="M775">
        <v>17.3005733613575</v>
      </c>
      <c r="N775">
        <v>0.41765509254737399</v>
      </c>
      <c r="O775">
        <v>57.315346823215897</v>
      </c>
      <c r="P775">
        <v>177.85747339194799</v>
      </c>
      <c r="Q775">
        <v>0.194991875087968</v>
      </c>
    </row>
    <row r="776" spans="1:17" x14ac:dyDescent="0.3">
      <c r="A776" t="s">
        <v>61</v>
      </c>
      <c r="B776" t="s">
        <v>62</v>
      </c>
      <c r="C776" t="s">
        <v>10301</v>
      </c>
      <c r="D776" t="s">
        <v>63</v>
      </c>
      <c r="E776">
        <v>393927.06169374997</v>
      </c>
      <c r="F776">
        <v>408.95</v>
      </c>
      <c r="G776">
        <v>59.182271178776602</v>
      </c>
      <c r="H776">
        <v>10.280143999802201</v>
      </c>
      <c r="I776">
        <v>9.3643107322923598</v>
      </c>
      <c r="J776">
        <v>-0.70101298025208902</v>
      </c>
      <c r="K776">
        <v>388.65623933428799</v>
      </c>
      <c r="L776">
        <v>337.50972573884502</v>
      </c>
      <c r="M776">
        <v>56.1244888440797</v>
      </c>
      <c r="N776">
        <v>0.65549690010234796</v>
      </c>
      <c r="O776">
        <v>4.2425724416187798</v>
      </c>
      <c r="P776">
        <v>89.592025961984206</v>
      </c>
      <c r="Q776">
        <v>0.196524216593046</v>
      </c>
    </row>
    <row r="777" spans="1:17" x14ac:dyDescent="0.3">
      <c r="A777" t="s">
        <v>906</v>
      </c>
      <c r="B777" t="s">
        <v>907</v>
      </c>
      <c r="C777" t="s">
        <v>10303</v>
      </c>
      <c r="D777" t="s">
        <v>747</v>
      </c>
      <c r="E777">
        <v>16537.538984300001</v>
      </c>
      <c r="F777">
        <v>394</v>
      </c>
      <c r="G777">
        <v>11.0821283271083</v>
      </c>
      <c r="H777">
        <v>17.262471809082701</v>
      </c>
      <c r="I777">
        <v>-8.3804245828980601</v>
      </c>
      <c r="J777">
        <v>6.2611214040255803</v>
      </c>
      <c r="K777">
        <v>363.06793229606802</v>
      </c>
      <c r="L777">
        <v>329.87695340786502</v>
      </c>
      <c r="M777">
        <v>68.135453440323005</v>
      </c>
      <c r="N777">
        <v>1.3196131743323201</v>
      </c>
      <c r="O777">
        <v>9.1243654822334896</v>
      </c>
      <c r="P777">
        <v>71.453437771975601</v>
      </c>
      <c r="Q777">
        <v>0.197345072033039</v>
      </c>
    </row>
    <row r="778" spans="1:17" hidden="1" x14ac:dyDescent="0.3">
      <c r="A778" t="s">
        <v>1698</v>
      </c>
      <c r="B778" t="s">
        <v>1699</v>
      </c>
      <c r="C778" t="s">
        <v>10309</v>
      </c>
      <c r="D778" t="s">
        <v>1700</v>
      </c>
      <c r="E778">
        <v>4790.8288546860003</v>
      </c>
      <c r="F778">
        <v>38.17</v>
      </c>
      <c r="G778">
        <v>-7.0991702087520796</v>
      </c>
      <c r="H778">
        <v>2.2591447589231</v>
      </c>
      <c r="I778">
        <v>-16.694553500189201</v>
      </c>
      <c r="J778">
        <v>2.01644375413465</v>
      </c>
      <c r="K778">
        <v>36.040878062003003</v>
      </c>
      <c r="L778">
        <v>33.686063244412097</v>
      </c>
      <c r="M778">
        <v>56.584003095979497</v>
      </c>
      <c r="N778">
        <v>0.94645382092391905</v>
      </c>
      <c r="O778">
        <v>25.098244694786398</v>
      </c>
      <c r="P778">
        <v>39.816849816849803</v>
      </c>
      <c r="Q778">
        <v>0.120746293565461</v>
      </c>
    </row>
    <row r="779" spans="1:17" hidden="1" x14ac:dyDescent="0.3">
      <c r="A779" t="s">
        <v>1701</v>
      </c>
      <c r="B779" t="s">
        <v>1702</v>
      </c>
      <c r="C779" t="s">
        <v>10309</v>
      </c>
      <c r="D779" t="s">
        <v>394</v>
      </c>
      <c r="E779">
        <v>4781.4141065000003</v>
      </c>
      <c r="F779">
        <v>384.25</v>
      </c>
      <c r="G779">
        <v>191.79246964881901</v>
      </c>
      <c r="H779">
        <v>45.1271572330742</v>
      </c>
      <c r="I779">
        <v>107.814099461095</v>
      </c>
      <c r="J779">
        <v>4.1562702732499703</v>
      </c>
      <c r="K779">
        <v>306.24242221984599</v>
      </c>
      <c r="L779">
        <v>219.93063024199799</v>
      </c>
      <c r="M779">
        <v>68.976555669411596</v>
      </c>
      <c r="N779">
        <v>0.48612566844619798</v>
      </c>
      <c r="O779">
        <v>3.8386467143786498</v>
      </c>
      <c r="P779">
        <v>238.56117009559799</v>
      </c>
      <c r="Q779">
        <v>0.18840899302164299</v>
      </c>
    </row>
    <row r="780" spans="1:17" hidden="1" x14ac:dyDescent="0.3">
      <c r="A780" t="s">
        <v>1703</v>
      </c>
      <c r="B780" t="s">
        <v>1704</v>
      </c>
      <c r="C780" t="s">
        <v>10309</v>
      </c>
      <c r="D780" t="s">
        <v>258</v>
      </c>
      <c r="E780">
        <v>4777.6426874400004</v>
      </c>
      <c r="F780">
        <v>1392.1</v>
      </c>
      <c r="G780">
        <v>136.15662201619</v>
      </c>
      <c r="H780">
        <v>17.469302117556801</v>
      </c>
      <c r="I780">
        <v>94.9086245737317</v>
      </c>
      <c r="J780">
        <v>1.3506164638821601</v>
      </c>
      <c r="K780">
        <v>1150.0164086962</v>
      </c>
      <c r="L780">
        <v>884.63352895765297</v>
      </c>
      <c r="M780">
        <v>71.763351018667507</v>
      </c>
      <c r="N780">
        <v>1.1174060129260801</v>
      </c>
      <c r="O780">
        <v>1.28582716758853</v>
      </c>
      <c r="P780">
        <v>182.97591218619701</v>
      </c>
      <c r="Q780">
        <v>0.23524576619280399</v>
      </c>
    </row>
    <row r="781" spans="1:17" x14ac:dyDescent="0.3">
      <c r="A781" t="s">
        <v>631</v>
      </c>
      <c r="B781" t="s">
        <v>632</v>
      </c>
      <c r="C781" t="s">
        <v>10295</v>
      </c>
      <c r="D781" t="s">
        <v>203</v>
      </c>
      <c r="E781">
        <v>29851.55659394</v>
      </c>
      <c r="F781">
        <v>13322.5</v>
      </c>
      <c r="G781">
        <v>165.581387472806</v>
      </c>
      <c r="H781">
        <v>6.8906663424595802</v>
      </c>
      <c r="I781">
        <v>32.113603300481898</v>
      </c>
      <c r="J781">
        <v>-2.4215753619240399</v>
      </c>
      <c r="K781">
        <v>12868.6253405359</v>
      </c>
      <c r="L781">
        <v>9948.8254838947796</v>
      </c>
      <c r="M781">
        <v>50.8883342505546</v>
      </c>
      <c r="N781">
        <v>0.86964164127923804</v>
      </c>
      <c r="O781">
        <v>9.6325764683805595</v>
      </c>
      <c r="P781">
        <v>195.58189918102701</v>
      </c>
      <c r="Q781">
        <v>0.19737160821260999</v>
      </c>
    </row>
    <row r="782" spans="1:17" hidden="1" x14ac:dyDescent="0.3">
      <c r="A782" t="s">
        <v>1707</v>
      </c>
      <c r="B782" t="s">
        <v>1708</v>
      </c>
      <c r="C782" t="s">
        <v>10309</v>
      </c>
      <c r="D782" t="s">
        <v>133</v>
      </c>
      <c r="E782">
        <v>4741.1239519999999</v>
      </c>
      <c r="F782">
        <v>6207.2</v>
      </c>
      <c r="G782">
        <v>323.61072130491698</v>
      </c>
      <c r="H782">
        <v>2.4820110513923899</v>
      </c>
      <c r="I782">
        <v>41.712116976531703</v>
      </c>
      <c r="J782">
        <v>0.12179001248818699</v>
      </c>
      <c r="K782">
        <v>5990.2712683099198</v>
      </c>
      <c r="L782">
        <v>4543.86968088307</v>
      </c>
      <c r="M782">
        <v>47.657680790050499</v>
      </c>
      <c r="N782">
        <v>0.67252688331350796</v>
      </c>
      <c r="O782">
        <v>13.610001288825799</v>
      </c>
      <c r="P782">
        <v>377.47692307692301</v>
      </c>
      <c r="Q782">
        <v>0.31235743332670102</v>
      </c>
    </row>
    <row r="783" spans="1:17" hidden="1" x14ac:dyDescent="0.3">
      <c r="A783" t="s">
        <v>1709</v>
      </c>
      <c r="B783" t="s">
        <v>1710</v>
      </c>
      <c r="C783" t="s">
        <v>10309</v>
      </c>
      <c r="D783" t="s">
        <v>203</v>
      </c>
      <c r="E783">
        <v>4720.4588700000004</v>
      </c>
      <c r="F783">
        <v>733.3</v>
      </c>
      <c r="G783">
        <v>61.441905416015999</v>
      </c>
      <c r="H783">
        <v>4.0538881900024304</v>
      </c>
      <c r="I783">
        <v>10.355657661511801</v>
      </c>
      <c r="J783">
        <v>2.2824976549809302</v>
      </c>
      <c r="K783">
        <v>676.93266270662605</v>
      </c>
      <c r="L783">
        <v>591.48280742650104</v>
      </c>
      <c r="M783">
        <v>58.6982718372428</v>
      </c>
      <c r="N783">
        <v>1.99493720148002</v>
      </c>
      <c r="O783">
        <v>5.9320878221737301</v>
      </c>
      <c r="P783">
        <v>109.12590902609401</v>
      </c>
      <c r="Q783">
        <v>8.1381352028469994E-2</v>
      </c>
    </row>
    <row r="784" spans="1:17" hidden="1" x14ac:dyDescent="0.3">
      <c r="A784" t="s">
        <v>1711</v>
      </c>
      <c r="B784" t="s">
        <v>1712</v>
      </c>
      <c r="C784" t="s">
        <v>10309</v>
      </c>
      <c r="D784" t="s">
        <v>630</v>
      </c>
      <c r="E784">
        <v>4716.9924391499999</v>
      </c>
      <c r="F784">
        <v>1948.1</v>
      </c>
      <c r="G784">
        <v>56.851720722595601</v>
      </c>
      <c r="H784">
        <v>28.544752604305899</v>
      </c>
      <c r="I784">
        <v>74.306706131824996</v>
      </c>
      <c r="J784">
        <v>15.9449248668263</v>
      </c>
      <c r="K784">
        <v>1506.9241109238901</v>
      </c>
      <c r="L784">
        <v>1213.7436165859599</v>
      </c>
      <c r="M784">
        <v>87.095196287456702</v>
      </c>
      <c r="N784">
        <v>1.1906357490850099</v>
      </c>
      <c r="O784">
        <v>0.52615368820902997</v>
      </c>
      <c r="P784">
        <v>140.16519755902101</v>
      </c>
      <c r="Q784">
        <v>0.147736846052337</v>
      </c>
    </row>
    <row r="785" spans="1:17" hidden="1" x14ac:dyDescent="0.3">
      <c r="A785" t="s">
        <v>1713</v>
      </c>
      <c r="B785" t="s">
        <v>1714</v>
      </c>
      <c r="C785" t="s">
        <v>10309</v>
      </c>
      <c r="D785" t="s">
        <v>285</v>
      </c>
      <c r="E785">
        <v>4684.9558041999999</v>
      </c>
      <c r="F785">
        <v>903.2</v>
      </c>
      <c r="G785">
        <v>43.677882326575698</v>
      </c>
      <c r="H785">
        <v>38.276979471473197</v>
      </c>
      <c r="I785">
        <v>34.658541184828003</v>
      </c>
      <c r="J785">
        <v>-1.5995855772669501</v>
      </c>
      <c r="K785">
        <v>742.52434314603295</v>
      </c>
      <c r="L785">
        <v>653.65165941893304</v>
      </c>
      <c r="M785">
        <v>78.362384764802798</v>
      </c>
      <c r="N785">
        <v>1.0551309733154299</v>
      </c>
      <c r="O785">
        <v>0.94109831709476799</v>
      </c>
      <c r="P785">
        <v>78.216258879242304</v>
      </c>
      <c r="Q785">
        <v>-7.8632995354120994E-2</v>
      </c>
    </row>
    <row r="786" spans="1:17" x14ac:dyDescent="0.3">
      <c r="A786" t="s">
        <v>864</v>
      </c>
      <c r="B786" t="s">
        <v>865</v>
      </c>
      <c r="C786" t="s">
        <v>10295</v>
      </c>
      <c r="D786" t="s">
        <v>24</v>
      </c>
      <c r="E786">
        <v>17762.289283832</v>
      </c>
      <c r="F786">
        <v>227.92</v>
      </c>
      <c r="G786">
        <v>61.030044275774799</v>
      </c>
      <c r="H786">
        <v>4.1392684716242298</v>
      </c>
      <c r="I786">
        <v>12.851212936583201</v>
      </c>
      <c r="J786">
        <v>-0.167640580791941</v>
      </c>
      <c r="K786">
        <v>210.77150363457599</v>
      </c>
      <c r="L786">
        <v>185.43809951957999</v>
      </c>
      <c r="M786">
        <v>59.268743295897202</v>
      </c>
      <c r="N786">
        <v>0.45234748119888402</v>
      </c>
      <c r="O786">
        <v>2.1191646191646099</v>
      </c>
      <c r="P786">
        <v>97.162629757785396</v>
      </c>
      <c r="Q786">
        <v>0.19757342228150601</v>
      </c>
    </row>
    <row r="787" spans="1:17" hidden="1" x14ac:dyDescent="0.3">
      <c r="A787" t="s">
        <v>1717</v>
      </c>
      <c r="B787" t="s">
        <v>1718</v>
      </c>
      <c r="C787" t="s">
        <v>10309</v>
      </c>
      <c r="D787" t="s">
        <v>258</v>
      </c>
      <c r="E787">
        <v>4667.6875319999999</v>
      </c>
      <c r="F787">
        <v>482.2</v>
      </c>
      <c r="G787">
        <v>27.312189916241199</v>
      </c>
      <c r="H787">
        <v>5.17731660457454</v>
      </c>
      <c r="I787">
        <v>26.545706914958</v>
      </c>
      <c r="J787">
        <v>3.8418582554956999</v>
      </c>
      <c r="K787">
        <v>454.10095512521298</v>
      </c>
      <c r="L787">
        <v>387.61205078681701</v>
      </c>
      <c r="M787">
        <v>56.542441774526303</v>
      </c>
      <c r="N787">
        <v>0.80215595756803704</v>
      </c>
      <c r="O787">
        <v>12.6088759850684</v>
      </c>
      <c r="P787">
        <v>74.836838288614899</v>
      </c>
      <c r="Q787">
        <v>0.14975951633996501</v>
      </c>
    </row>
    <row r="788" spans="1:17" x14ac:dyDescent="0.3">
      <c r="A788" t="s">
        <v>1017</v>
      </c>
      <c r="B788" t="s">
        <v>1018</v>
      </c>
      <c r="C788" t="s">
        <v>10305</v>
      </c>
      <c r="D788" t="s">
        <v>163</v>
      </c>
      <c r="E788">
        <v>13697.371727199999</v>
      </c>
      <c r="F788">
        <v>612.65</v>
      </c>
      <c r="G788">
        <v>17.402561085000102</v>
      </c>
      <c r="H788">
        <v>-3.2411356183871498</v>
      </c>
      <c r="I788">
        <v>10.292776172163199</v>
      </c>
      <c r="J788">
        <v>-1.0221571647807599</v>
      </c>
      <c r="K788">
        <v>609.430644220256</v>
      </c>
      <c r="L788">
        <v>531.07431851128104</v>
      </c>
      <c r="M788">
        <v>55.483827575924302</v>
      </c>
      <c r="N788">
        <v>0.31485352259666399</v>
      </c>
      <c r="O788">
        <v>16.991757120705099</v>
      </c>
      <c r="P788">
        <v>77.028100845192498</v>
      </c>
      <c r="Q788">
        <v>0.19804423389217901</v>
      </c>
    </row>
    <row r="789" spans="1:17" x14ac:dyDescent="0.3">
      <c r="A789" t="s">
        <v>1019</v>
      </c>
      <c r="B789" t="s">
        <v>1020</v>
      </c>
      <c r="C789" t="s">
        <v>10301</v>
      </c>
      <c r="D789" t="s">
        <v>130</v>
      </c>
      <c r="E789">
        <v>13608.988838019999</v>
      </c>
      <c r="F789">
        <v>921.7</v>
      </c>
      <c r="G789">
        <v>106.062090079125</v>
      </c>
      <c r="H789">
        <v>21.115097041999899</v>
      </c>
      <c r="I789">
        <v>71.477848132587695</v>
      </c>
      <c r="J789">
        <v>-0.74311715878999196</v>
      </c>
      <c r="K789">
        <v>805.79980142111401</v>
      </c>
      <c r="L789">
        <v>595.19569705279503</v>
      </c>
      <c r="M789">
        <v>63.640392124154602</v>
      </c>
      <c r="N789">
        <v>1.1147280151149599</v>
      </c>
      <c r="O789">
        <v>8.3866767928827102</v>
      </c>
      <c r="P789">
        <v>146.37797380379499</v>
      </c>
      <c r="Q789">
        <v>0.198830650207312</v>
      </c>
    </row>
    <row r="790" spans="1:17" hidden="1" x14ac:dyDescent="0.3">
      <c r="A790" t="s">
        <v>1723</v>
      </c>
      <c r="B790" t="s">
        <v>1724</v>
      </c>
      <c r="C790" t="s">
        <v>10309</v>
      </c>
      <c r="D790" t="s">
        <v>196</v>
      </c>
      <c r="E790">
        <v>4635.5087313449903</v>
      </c>
      <c r="F790">
        <v>452.05</v>
      </c>
      <c r="G790">
        <v>105.55587677585</v>
      </c>
      <c r="H790">
        <v>22.301233410024</v>
      </c>
      <c r="I790">
        <v>27.664442398404599</v>
      </c>
      <c r="J790">
        <v>2.07512071596588</v>
      </c>
      <c r="K790">
        <v>378.478137522324</v>
      </c>
      <c r="L790">
        <v>310.21167132749599</v>
      </c>
      <c r="M790">
        <v>62.463243099659501</v>
      </c>
      <c r="N790">
        <v>0.887396938730864</v>
      </c>
      <c r="O790">
        <v>2.4222984183165499</v>
      </c>
      <c r="P790">
        <v>146.712770118956</v>
      </c>
      <c r="Q790">
        <v>0.158639383203002</v>
      </c>
    </row>
    <row r="791" spans="1:17" x14ac:dyDescent="0.3">
      <c r="A791" t="s">
        <v>1112</v>
      </c>
      <c r="B791" t="s">
        <v>1113</v>
      </c>
      <c r="C791" t="s">
        <v>10306</v>
      </c>
      <c r="D791" t="s">
        <v>475</v>
      </c>
      <c r="E791">
        <v>11452.47072372</v>
      </c>
      <c r="F791">
        <v>2384.1</v>
      </c>
      <c r="G791">
        <v>7.3548216312860699</v>
      </c>
      <c r="H791">
        <v>13.676964456771</v>
      </c>
      <c r="I791">
        <v>4.8411267642978499</v>
      </c>
      <c r="J791">
        <v>-3.6562206654143301</v>
      </c>
      <c r="K791">
        <v>2171.6051901743799</v>
      </c>
      <c r="L791">
        <v>1992.95456329697</v>
      </c>
      <c r="M791">
        <v>62.485318983165499</v>
      </c>
      <c r="N791">
        <v>2.9589418246583699</v>
      </c>
      <c r="O791">
        <v>3.0871188289081699</v>
      </c>
      <c r="P791">
        <v>44.613611549193202</v>
      </c>
      <c r="Q791">
        <v>0.19917709747842</v>
      </c>
    </row>
    <row r="792" spans="1:17" hidden="1" x14ac:dyDescent="0.3">
      <c r="A792" t="s">
        <v>1727</v>
      </c>
      <c r="B792" t="s">
        <v>1728</v>
      </c>
      <c r="C792" t="s">
        <v>10309</v>
      </c>
      <c r="D792" t="s">
        <v>559</v>
      </c>
      <c r="E792">
        <v>4609.3813090000003</v>
      </c>
      <c r="F792">
        <v>100.52</v>
      </c>
      <c r="G792">
        <v>21.5266066849933</v>
      </c>
      <c r="H792">
        <v>18.455886613559599</v>
      </c>
      <c r="I792">
        <v>10.800052981604701</v>
      </c>
      <c r="J792">
        <v>4.4271244105780303</v>
      </c>
      <c r="K792">
        <v>89.742175941899205</v>
      </c>
      <c r="L792">
        <v>82.306305263467706</v>
      </c>
      <c r="M792">
        <v>76.632830284890503</v>
      </c>
      <c r="N792">
        <v>1.92700081517366</v>
      </c>
      <c r="O792">
        <v>5.2029446876243597</v>
      </c>
      <c r="P792">
        <v>79.339875111507496</v>
      </c>
      <c r="Q792">
        <v>0.13228164911999499</v>
      </c>
    </row>
    <row r="793" spans="1:17" hidden="1" x14ac:dyDescent="0.3">
      <c r="A793" t="s">
        <v>1729</v>
      </c>
      <c r="B793" t="s">
        <v>1730</v>
      </c>
      <c r="C793" t="s">
        <v>10309</v>
      </c>
      <c r="D793" t="s">
        <v>46</v>
      </c>
      <c r="E793">
        <v>4596.8402034599903</v>
      </c>
      <c r="F793">
        <v>849.35</v>
      </c>
      <c r="G793">
        <v>175.724080965897</v>
      </c>
      <c r="H793">
        <v>20.056734834887902</v>
      </c>
      <c r="I793">
        <v>55.197349327258301</v>
      </c>
      <c r="J793">
        <v>-8.2531094334480493</v>
      </c>
      <c r="K793">
        <v>726.50673900085599</v>
      </c>
      <c r="L793">
        <v>530.58523330991704</v>
      </c>
      <c r="M793">
        <v>46.550974638028102</v>
      </c>
      <c r="N793">
        <v>1.03592473069151</v>
      </c>
      <c r="O793">
        <v>10.0841820215458</v>
      </c>
      <c r="P793">
        <v>244.56389452332601</v>
      </c>
    </row>
    <row r="794" spans="1:17" hidden="1" x14ac:dyDescent="0.3">
      <c r="A794" t="s">
        <v>1731</v>
      </c>
      <c r="B794" t="s">
        <v>1732</v>
      </c>
      <c r="C794" t="s">
        <v>10309</v>
      </c>
      <c r="D794" t="s">
        <v>95</v>
      </c>
      <c r="E794">
        <v>4589.3478184559999</v>
      </c>
      <c r="F794">
        <v>103.54</v>
      </c>
      <c r="G794">
        <v>264.47339078433799</v>
      </c>
      <c r="H794">
        <v>42.144960077335199</v>
      </c>
      <c r="I794">
        <v>75.2616778029968</v>
      </c>
      <c r="J794">
        <v>0.33852679751207398</v>
      </c>
      <c r="K794">
        <v>76.776774939418999</v>
      </c>
      <c r="L794">
        <v>57.641601143997498</v>
      </c>
      <c r="M794">
        <v>74.851422513361001</v>
      </c>
      <c r="N794">
        <v>1.34198401298171</v>
      </c>
      <c r="O794">
        <v>0</v>
      </c>
      <c r="P794">
        <v>306.83693516699401</v>
      </c>
      <c r="Q794">
        <v>0.114007820917334</v>
      </c>
    </row>
    <row r="795" spans="1:17" hidden="1" x14ac:dyDescent="0.3">
      <c r="A795" t="s">
        <v>1733</v>
      </c>
      <c r="B795" t="s">
        <v>1734</v>
      </c>
      <c r="C795" t="s">
        <v>10309</v>
      </c>
      <c r="D795" t="s">
        <v>297</v>
      </c>
      <c r="E795">
        <v>4579.3846781250004</v>
      </c>
      <c r="F795">
        <v>2632.6</v>
      </c>
      <c r="G795">
        <v>121.434096650496</v>
      </c>
      <c r="H795">
        <v>5.1404477206823298</v>
      </c>
      <c r="I795">
        <v>63.0847968324424</v>
      </c>
      <c r="J795">
        <v>-2.4675829806526401</v>
      </c>
      <c r="K795">
        <v>2381.3377219520498</v>
      </c>
      <c r="L795">
        <v>1828.80639392379</v>
      </c>
      <c r="M795">
        <v>55.388266789070499</v>
      </c>
      <c r="N795">
        <v>0.450514856458405</v>
      </c>
      <c r="O795">
        <v>3.7453468054394699</v>
      </c>
      <c r="P795">
        <v>158.085387971177</v>
      </c>
      <c r="Q795">
        <v>8.3015340619974995E-2</v>
      </c>
    </row>
    <row r="796" spans="1:17" x14ac:dyDescent="0.3">
      <c r="A796" t="s">
        <v>1515</v>
      </c>
      <c r="B796" t="s">
        <v>1516</v>
      </c>
      <c r="C796" t="s">
        <v>10305</v>
      </c>
      <c r="D796" t="s">
        <v>163</v>
      </c>
      <c r="E796">
        <v>6602.8718702799997</v>
      </c>
      <c r="F796">
        <v>425.1</v>
      </c>
      <c r="G796">
        <v>35.587984667853</v>
      </c>
      <c r="H796">
        <v>10.8615542262496</v>
      </c>
      <c r="I796">
        <v>43.947254836204102</v>
      </c>
      <c r="J796">
        <v>0.41422532179076599</v>
      </c>
      <c r="K796">
        <v>387.68141133057497</v>
      </c>
      <c r="L796">
        <v>323.82120386138399</v>
      </c>
      <c r="M796">
        <v>60.3933567771277</v>
      </c>
      <c r="N796">
        <v>0.97730128260106797</v>
      </c>
      <c r="O796">
        <v>3.7991060926840698</v>
      </c>
      <c r="P796">
        <v>88.055739880557397</v>
      </c>
      <c r="Q796">
        <v>0.19986335584060499</v>
      </c>
    </row>
    <row r="797" spans="1:17" hidden="1" x14ac:dyDescent="0.3">
      <c r="A797" t="s">
        <v>1738</v>
      </c>
      <c r="B797" t="s">
        <v>1739</v>
      </c>
      <c r="C797" t="s">
        <v>10309</v>
      </c>
      <c r="D797" t="s">
        <v>475</v>
      </c>
      <c r="E797">
        <v>4560.1288869699902</v>
      </c>
      <c r="F797">
        <v>978.1</v>
      </c>
      <c r="G797">
        <v>148.47832719396899</v>
      </c>
      <c r="H797">
        <v>21.930899577002702</v>
      </c>
      <c r="I797">
        <v>37.6240649584648</v>
      </c>
      <c r="J797">
        <v>-1.7865865488956301</v>
      </c>
      <c r="K797">
        <v>846.58939895400897</v>
      </c>
      <c r="L797">
        <v>667.18457583507097</v>
      </c>
      <c r="M797">
        <v>63.850923943559302</v>
      </c>
      <c r="N797">
        <v>0.59606116805583798</v>
      </c>
      <c r="O797">
        <v>7.2538595235660903</v>
      </c>
      <c r="P797">
        <v>189.82887621305201</v>
      </c>
      <c r="Q797">
        <v>0.167751350487645</v>
      </c>
    </row>
    <row r="798" spans="1:17" hidden="1" x14ac:dyDescent="0.3">
      <c r="A798" t="s">
        <v>1740</v>
      </c>
      <c r="B798" t="s">
        <v>1741</v>
      </c>
      <c r="C798" t="s">
        <v>10309</v>
      </c>
      <c r="D798" t="s">
        <v>288</v>
      </c>
      <c r="E798">
        <v>4555.7090276500003</v>
      </c>
      <c r="F798">
        <v>248.1</v>
      </c>
      <c r="G798">
        <v>125.54306053204</v>
      </c>
      <c r="H798">
        <v>-10.2602750753389</v>
      </c>
      <c r="I798">
        <v>150.090060148048</v>
      </c>
      <c r="J798">
        <v>-3.0090033834939498</v>
      </c>
      <c r="K798">
        <v>242.67191624310701</v>
      </c>
      <c r="L798">
        <v>168.096097949327</v>
      </c>
      <c r="M798">
        <v>39.5278979576061</v>
      </c>
      <c r="N798">
        <v>0.229014886483217</v>
      </c>
      <c r="O798">
        <v>31.721080209592898</v>
      </c>
      <c r="P798">
        <v>222.20779220779201</v>
      </c>
      <c r="Q798">
        <v>0.13692943062893301</v>
      </c>
    </row>
    <row r="799" spans="1:17" x14ac:dyDescent="0.3">
      <c r="A799" t="s">
        <v>256</v>
      </c>
      <c r="B799" t="s">
        <v>257</v>
      </c>
      <c r="C799" t="s">
        <v>10305</v>
      </c>
      <c r="D799" t="s">
        <v>258</v>
      </c>
      <c r="E799">
        <v>106155.126</v>
      </c>
      <c r="F799">
        <v>3833.35</v>
      </c>
      <c r="G799">
        <v>91.062449282106698</v>
      </c>
      <c r="H799">
        <v>7.6103040999992597</v>
      </c>
      <c r="I799">
        <v>34.679129292367698</v>
      </c>
      <c r="J799">
        <v>0.26865339672694399</v>
      </c>
      <c r="K799">
        <v>3718.4540752183302</v>
      </c>
      <c r="L799">
        <v>3068.1689464983901</v>
      </c>
      <c r="M799">
        <v>63.387823381752803</v>
      </c>
      <c r="N799">
        <v>0.85453140013780504</v>
      </c>
      <c r="O799">
        <v>8.8317007317359302</v>
      </c>
      <c r="P799">
        <v>131.860521381479</v>
      </c>
      <c r="Q799">
        <v>0.200419074388168</v>
      </c>
    </row>
    <row r="800" spans="1:17" hidden="1" x14ac:dyDescent="0.3">
      <c r="A800" t="s">
        <v>1744</v>
      </c>
      <c r="B800" t="s">
        <v>1745</v>
      </c>
      <c r="C800" t="s">
        <v>10309</v>
      </c>
      <c r="D800" t="s">
        <v>203</v>
      </c>
      <c r="E800">
        <v>4537.7427049500002</v>
      </c>
      <c r="F800">
        <v>607.45000000000005</v>
      </c>
      <c r="G800">
        <v>6.0317882568064398</v>
      </c>
      <c r="H800">
        <v>-9.4474579422204705</v>
      </c>
      <c r="I800">
        <v>3.5484549274996402</v>
      </c>
      <c r="J800">
        <v>-2.5777583275547298</v>
      </c>
      <c r="K800">
        <v>602.29245537124996</v>
      </c>
      <c r="L800">
        <v>550.46260145364101</v>
      </c>
      <c r="M800">
        <v>37.846079871008101</v>
      </c>
      <c r="N800">
        <v>0.44854626796429398</v>
      </c>
      <c r="O800">
        <v>15.7296896863939</v>
      </c>
      <c r="P800">
        <v>51.389408099688403</v>
      </c>
      <c r="Q800">
        <v>0.12715585398597801</v>
      </c>
    </row>
    <row r="801" spans="1:17" x14ac:dyDescent="0.3">
      <c r="A801" t="s">
        <v>1370</v>
      </c>
      <c r="B801" t="s">
        <v>1371</v>
      </c>
      <c r="C801" t="s">
        <v>10306</v>
      </c>
      <c r="D801" t="s">
        <v>95</v>
      </c>
      <c r="E801">
        <v>8112.0843969099997</v>
      </c>
      <c r="F801">
        <v>3302.25</v>
      </c>
      <c r="G801">
        <v>74.3477709833425</v>
      </c>
      <c r="H801">
        <v>17.7847966035112</v>
      </c>
      <c r="I801">
        <v>19.276550409928198</v>
      </c>
      <c r="J801">
        <v>1.0546024763516599</v>
      </c>
      <c r="K801">
        <v>2956.8678562725299</v>
      </c>
      <c r="L801">
        <v>2472.4837355059299</v>
      </c>
      <c r="M801">
        <v>62.9571558738688</v>
      </c>
      <c r="N801">
        <v>1.3475235796870499</v>
      </c>
      <c r="O801">
        <v>5.5341055341055299</v>
      </c>
      <c r="P801">
        <v>112.904161696915</v>
      </c>
      <c r="Q801">
        <v>0.20085834534540001</v>
      </c>
    </row>
    <row r="802" spans="1:17" hidden="1" x14ac:dyDescent="0.3">
      <c r="A802" t="s">
        <v>1748</v>
      </c>
      <c r="B802" t="s">
        <v>1749</v>
      </c>
      <c r="C802" t="s">
        <v>10309</v>
      </c>
      <c r="D802" t="s">
        <v>1494</v>
      </c>
      <c r="E802">
        <v>4521.3462157499998</v>
      </c>
      <c r="F802">
        <v>8562.7999999999993</v>
      </c>
      <c r="G802">
        <v>-3.7890912592440298</v>
      </c>
      <c r="H802">
        <v>-1.06839501581271</v>
      </c>
      <c r="I802">
        <v>8.1834164439769097</v>
      </c>
      <c r="J802">
        <v>-0.44547852941331201</v>
      </c>
      <c r="K802">
        <v>8172.8636213214504</v>
      </c>
      <c r="L802">
        <v>7363.5321651209897</v>
      </c>
      <c r="M802">
        <v>50.9683899372369</v>
      </c>
      <c r="N802">
        <v>0.63446015829178304</v>
      </c>
      <c r="O802">
        <v>6.2619703835194098</v>
      </c>
      <c r="P802">
        <v>47.3791103346786</v>
      </c>
      <c r="Q802">
        <v>2.6265601159000001E-5</v>
      </c>
    </row>
    <row r="803" spans="1:17" hidden="1" x14ac:dyDescent="0.3">
      <c r="A803" t="s">
        <v>1750</v>
      </c>
      <c r="B803" t="s">
        <v>1751</v>
      </c>
      <c r="C803" t="s">
        <v>10309</v>
      </c>
      <c r="D803" t="s">
        <v>160</v>
      </c>
      <c r="E803">
        <v>4508.3131079940003</v>
      </c>
      <c r="F803">
        <v>60.6</v>
      </c>
      <c r="G803">
        <v>63.7456154001652</v>
      </c>
      <c r="H803">
        <v>-0.19508577573209099</v>
      </c>
      <c r="I803">
        <v>-19.904564556152899</v>
      </c>
      <c r="J803">
        <v>-2.0282956755605102</v>
      </c>
      <c r="K803">
        <v>56.377668296418101</v>
      </c>
      <c r="L803">
        <v>54.957857126514597</v>
      </c>
      <c r="M803">
        <v>51.517506849085798</v>
      </c>
      <c r="N803">
        <v>1.69871001813405</v>
      </c>
      <c r="O803">
        <v>27.887788778877798</v>
      </c>
      <c r="P803">
        <v>99.211045364891504</v>
      </c>
      <c r="Q803">
        <v>-3.3214513121597997E-2</v>
      </c>
    </row>
    <row r="804" spans="1:17" hidden="1" x14ac:dyDescent="0.3">
      <c r="A804" t="s">
        <v>1752</v>
      </c>
      <c r="B804" t="s">
        <v>1753</v>
      </c>
      <c r="C804" t="s">
        <v>10309</v>
      </c>
      <c r="D804" t="s">
        <v>130</v>
      </c>
      <c r="E804">
        <v>4505.9418158999997</v>
      </c>
      <c r="F804">
        <v>430.5</v>
      </c>
      <c r="G804">
        <v>-8.6034903680819994</v>
      </c>
      <c r="K804">
        <v>425.76520424318301</v>
      </c>
      <c r="L804">
        <v>384.46648021701702</v>
      </c>
      <c r="M804">
        <v>38.331602171758398</v>
      </c>
      <c r="N804">
        <v>1</v>
      </c>
      <c r="O804">
        <v>7.2938443670151001</v>
      </c>
      <c r="P804">
        <v>20.588235294117599</v>
      </c>
      <c r="Q804">
        <v>9.3594908740256E-2</v>
      </c>
    </row>
    <row r="805" spans="1:17" hidden="1" x14ac:dyDescent="0.3">
      <c r="A805" t="s">
        <v>1754</v>
      </c>
      <c r="B805" t="s">
        <v>1755</v>
      </c>
      <c r="C805" t="s">
        <v>10309</v>
      </c>
      <c r="D805" t="s">
        <v>130</v>
      </c>
      <c r="E805">
        <v>4505.4318521599998</v>
      </c>
      <c r="F805">
        <v>45.96</v>
      </c>
      <c r="G805">
        <v>45.710383351519901</v>
      </c>
      <c r="H805">
        <v>2.7792168091887399</v>
      </c>
      <c r="I805">
        <v>-35.646899392975598</v>
      </c>
      <c r="J805">
        <v>-2.4874862208563902</v>
      </c>
      <c r="K805">
        <v>47.647879839043298</v>
      </c>
      <c r="L805">
        <v>46.145905043836102</v>
      </c>
      <c r="M805">
        <v>44.9186907919212</v>
      </c>
      <c r="N805">
        <v>0.63731493307413201</v>
      </c>
      <c r="O805">
        <v>42.297650130548298</v>
      </c>
      <c r="P805">
        <v>75.419847328244202</v>
      </c>
      <c r="Q805">
        <v>7.2817975310659006E-2</v>
      </c>
    </row>
    <row r="806" spans="1:17" hidden="1" x14ac:dyDescent="0.3">
      <c r="A806" t="s">
        <v>1756</v>
      </c>
      <c r="B806" t="s">
        <v>1757</v>
      </c>
      <c r="C806" t="s">
        <v>10309</v>
      </c>
      <c r="D806" t="s">
        <v>46</v>
      </c>
      <c r="E806">
        <v>4493.7158760000002</v>
      </c>
      <c r="F806">
        <v>2290.85</v>
      </c>
      <c r="G806">
        <v>636.65746880175004</v>
      </c>
      <c r="H806">
        <v>8.2875553376086195</v>
      </c>
      <c r="I806">
        <v>153.40283695432601</v>
      </c>
      <c r="J806">
        <v>10.247336496588</v>
      </c>
      <c r="K806">
        <v>2168.03288242704</v>
      </c>
      <c r="L806">
        <v>1403.9559564752601</v>
      </c>
      <c r="M806">
        <v>70.272064844380395</v>
      </c>
      <c r="N806">
        <v>0.73026737185000801</v>
      </c>
      <c r="O806">
        <v>30.257328066001602</v>
      </c>
      <c r="P806">
        <v>715.24911032028399</v>
      </c>
    </row>
    <row r="807" spans="1:17" hidden="1" x14ac:dyDescent="0.3">
      <c r="A807" t="s">
        <v>1758</v>
      </c>
      <c r="B807" t="s">
        <v>1759</v>
      </c>
      <c r="C807" t="s">
        <v>10309</v>
      </c>
      <c r="D807" t="s">
        <v>130</v>
      </c>
      <c r="E807">
        <v>4479.4529575500001</v>
      </c>
      <c r="F807">
        <v>2221.1</v>
      </c>
      <c r="G807">
        <v>24.120550296051199</v>
      </c>
      <c r="H807">
        <v>5.7509638776112997</v>
      </c>
      <c r="I807">
        <v>15.4414284602806</v>
      </c>
      <c r="J807">
        <v>3.8230379878968801</v>
      </c>
      <c r="K807">
        <v>2111.87714545889</v>
      </c>
      <c r="L807">
        <v>1823.64914148148</v>
      </c>
      <c r="M807">
        <v>68.9658294375309</v>
      </c>
      <c r="N807">
        <v>0.62127517307376101</v>
      </c>
      <c r="O807">
        <v>7.1991355634595404</v>
      </c>
      <c r="P807">
        <v>84.630091438071403</v>
      </c>
      <c r="Q807">
        <v>0.30272070837967802</v>
      </c>
    </row>
    <row r="808" spans="1:17" x14ac:dyDescent="0.3">
      <c r="A808" t="s">
        <v>154</v>
      </c>
      <c r="B808" t="s">
        <v>155</v>
      </c>
      <c r="C808" t="s">
        <v>10295</v>
      </c>
      <c r="D808" t="s">
        <v>124</v>
      </c>
      <c r="E808">
        <v>172001.30373119999</v>
      </c>
      <c r="F808">
        <v>515.65</v>
      </c>
      <c r="G808">
        <v>110.948024882786</v>
      </c>
      <c r="H808">
        <v>-2.2540345277251799</v>
      </c>
      <c r="I808">
        <v>12.7255864888091</v>
      </c>
      <c r="J808">
        <v>5.1914974656892596</v>
      </c>
      <c r="K808">
        <v>507.10265703662401</v>
      </c>
      <c r="L808">
        <v>424.99036992617198</v>
      </c>
      <c r="M808">
        <v>59.790219154248199</v>
      </c>
      <c r="N808">
        <v>0.58408640349049401</v>
      </c>
      <c r="O808">
        <v>12.4793949384272</v>
      </c>
      <c r="P808">
        <v>157.24619605886701</v>
      </c>
      <c r="Q808">
        <v>0.201467090736794</v>
      </c>
    </row>
    <row r="809" spans="1:17" hidden="1" x14ac:dyDescent="0.3">
      <c r="A809" t="s">
        <v>1762</v>
      </c>
      <c r="B809" t="s">
        <v>1763</v>
      </c>
      <c r="C809" t="s">
        <v>10309</v>
      </c>
      <c r="D809" t="s">
        <v>288</v>
      </c>
      <c r="E809">
        <v>4465.9526535750001</v>
      </c>
      <c r="F809">
        <v>358.65</v>
      </c>
      <c r="G809">
        <v>98.768369303346205</v>
      </c>
      <c r="H809">
        <v>22.834828742846199</v>
      </c>
      <c r="I809">
        <v>14.5551496556803</v>
      </c>
      <c r="J809">
        <v>0.12670884155710599</v>
      </c>
      <c r="K809">
        <v>324.233558388902</v>
      </c>
      <c r="L809">
        <v>278.02522814237801</v>
      </c>
      <c r="M809">
        <v>60.829262698173402</v>
      </c>
      <c r="N809">
        <v>1.3769104197108799</v>
      </c>
      <c r="O809">
        <v>9.9818764812491292</v>
      </c>
      <c r="P809">
        <v>130.94011590470001</v>
      </c>
    </row>
    <row r="810" spans="1:17" x14ac:dyDescent="0.3">
      <c r="A810" t="s">
        <v>980</v>
      </c>
      <c r="B810" t="s">
        <v>981</v>
      </c>
      <c r="C810" t="s">
        <v>10293</v>
      </c>
      <c r="D810" t="s">
        <v>18</v>
      </c>
      <c r="E810">
        <v>14557.578464</v>
      </c>
      <c r="F810">
        <v>991</v>
      </c>
      <c r="G810">
        <v>140.658276199081</v>
      </c>
      <c r="H810">
        <v>-5.4694473103473698</v>
      </c>
      <c r="I810">
        <v>-6.4290615140266301</v>
      </c>
      <c r="J810">
        <v>5.9009766139463702</v>
      </c>
      <c r="K810">
        <v>977.07492923177495</v>
      </c>
      <c r="L810">
        <v>852.47813659286396</v>
      </c>
      <c r="M810">
        <v>53.902204961656999</v>
      </c>
      <c r="N810">
        <v>0.74933835412149097</v>
      </c>
      <c r="O810">
        <v>28.6579212916246</v>
      </c>
      <c r="P810">
        <v>184.85196895659601</v>
      </c>
      <c r="Q810">
        <v>0.20159092163197401</v>
      </c>
    </row>
    <row r="811" spans="1:17" hidden="1" x14ac:dyDescent="0.3">
      <c r="A811" t="s">
        <v>1766</v>
      </c>
      <c r="B811" t="s">
        <v>1767</v>
      </c>
      <c r="C811" t="s">
        <v>10309</v>
      </c>
      <c r="D811" t="s">
        <v>968</v>
      </c>
      <c r="E811">
        <v>4453.0496618999996</v>
      </c>
      <c r="F811">
        <v>185.84</v>
      </c>
      <c r="G811">
        <v>124.490852211549</v>
      </c>
      <c r="H811">
        <v>-0.811345677153402</v>
      </c>
      <c r="I811">
        <v>57.019510162443503</v>
      </c>
      <c r="J811">
        <v>-2.0950516767304599</v>
      </c>
      <c r="K811">
        <v>179.01539893420301</v>
      </c>
      <c r="L811">
        <v>135.047385318007</v>
      </c>
      <c r="M811">
        <v>38.820334283774898</v>
      </c>
      <c r="N811">
        <v>0.43384544514058898</v>
      </c>
      <c r="O811">
        <v>20.426173052087801</v>
      </c>
      <c r="P811">
        <v>175.795201582983</v>
      </c>
    </row>
    <row r="812" spans="1:17" hidden="1" x14ac:dyDescent="0.3">
      <c r="A812" t="s">
        <v>1768</v>
      </c>
      <c r="B812" t="s">
        <v>1769</v>
      </c>
      <c r="C812" t="s">
        <v>10309</v>
      </c>
      <c r="D812" t="s">
        <v>726</v>
      </c>
      <c r="E812">
        <v>4449.3999170859997</v>
      </c>
      <c r="F812">
        <v>276.12</v>
      </c>
      <c r="G812">
        <v>1.6066318602027301</v>
      </c>
      <c r="H812">
        <v>0.54750634133627496</v>
      </c>
      <c r="I812">
        <v>0.91347286130480898</v>
      </c>
      <c r="J812">
        <v>-0.20152399099245699</v>
      </c>
      <c r="K812">
        <v>268.53458109967698</v>
      </c>
      <c r="L812">
        <v>249.141197341028</v>
      </c>
      <c r="M812">
        <v>58.987597709054498</v>
      </c>
      <c r="N812">
        <v>0.63976142150625204</v>
      </c>
      <c r="O812">
        <v>1.0828625235404801</v>
      </c>
      <c r="P812">
        <v>33.294713975380098</v>
      </c>
      <c r="Q812">
        <v>3.7892634135868998E-2</v>
      </c>
    </row>
    <row r="813" spans="1:17" hidden="1" x14ac:dyDescent="0.3">
      <c r="A813" t="s">
        <v>1770</v>
      </c>
      <c r="B813" t="s">
        <v>1771</v>
      </c>
      <c r="C813" t="s">
        <v>10309</v>
      </c>
      <c r="D813" t="s">
        <v>258</v>
      </c>
      <c r="E813">
        <v>4446.6257569500003</v>
      </c>
      <c r="F813">
        <v>975.4</v>
      </c>
      <c r="G813">
        <v>154.79633419381301</v>
      </c>
      <c r="H813">
        <v>11.869333256881999</v>
      </c>
      <c r="I813">
        <v>80.094776713645999</v>
      </c>
      <c r="J813">
        <v>2.3241638118547199</v>
      </c>
      <c r="K813">
        <v>837.310718868751</v>
      </c>
      <c r="L813">
        <v>618.88779489693002</v>
      </c>
      <c r="M813">
        <v>66.190885185957796</v>
      </c>
      <c r="N813">
        <v>1.7097065122534501</v>
      </c>
      <c r="O813">
        <v>4.9825712528193504</v>
      </c>
      <c r="P813">
        <v>214.94995156603099</v>
      </c>
      <c r="Q813">
        <v>9.7448738218893993E-2</v>
      </c>
    </row>
    <row r="814" spans="1:17" hidden="1" x14ac:dyDescent="0.3">
      <c r="A814" t="s">
        <v>1772</v>
      </c>
      <c r="B814" t="s">
        <v>1773</v>
      </c>
      <c r="C814" t="s">
        <v>10295</v>
      </c>
      <c r="D814" t="s">
        <v>413</v>
      </c>
      <c r="E814">
        <v>4374.1334899980002</v>
      </c>
      <c r="F814">
        <v>118.65</v>
      </c>
      <c r="G814">
        <v>-43.124648431347502</v>
      </c>
      <c r="H814">
        <v>-7.2573921189859503</v>
      </c>
      <c r="I814">
        <v>-20.865699259916699</v>
      </c>
      <c r="J814">
        <v>-3.1361225177209402</v>
      </c>
      <c r="K814">
        <v>122.500297218916</v>
      </c>
      <c r="M814">
        <v>29.6272297492768</v>
      </c>
      <c r="N814">
        <v>0.76780979446132702</v>
      </c>
      <c r="O814">
        <v>29.456384323640901</v>
      </c>
      <c r="P814">
        <v>9.1034482758620694</v>
      </c>
    </row>
    <row r="815" spans="1:17" x14ac:dyDescent="0.3">
      <c r="A815" t="s">
        <v>166</v>
      </c>
      <c r="B815" t="s">
        <v>167</v>
      </c>
      <c r="C815" t="s">
        <v>10295</v>
      </c>
      <c r="D815" t="s">
        <v>124</v>
      </c>
      <c r="E815">
        <v>157967.10776000001</v>
      </c>
      <c r="F815">
        <v>594.20000000000005</v>
      </c>
      <c r="G815">
        <v>120.999736282011</v>
      </c>
      <c r="H815">
        <v>0.31617989107597999</v>
      </c>
      <c r="I815">
        <v>18.570271303603299</v>
      </c>
      <c r="J815">
        <v>2.4482323103322399</v>
      </c>
      <c r="K815">
        <v>577.14820568789798</v>
      </c>
      <c r="L815">
        <v>474.83625228911501</v>
      </c>
      <c r="M815">
        <v>57.127524307692902</v>
      </c>
      <c r="N815">
        <v>0.42312059178137001</v>
      </c>
      <c r="O815">
        <v>10.063951531470799</v>
      </c>
      <c r="P815">
        <v>157.73151160268901</v>
      </c>
      <c r="Q815">
        <v>0.20355551970635299</v>
      </c>
    </row>
    <row r="816" spans="1:17" x14ac:dyDescent="0.3">
      <c r="A816" t="s">
        <v>310</v>
      </c>
      <c r="B816" t="s">
        <v>311</v>
      </c>
      <c r="C816" t="s">
        <v>10303</v>
      </c>
      <c r="D816" t="s">
        <v>312</v>
      </c>
      <c r="E816">
        <v>87704.776666605001</v>
      </c>
      <c r="F816">
        <v>621.15</v>
      </c>
      <c r="G816">
        <v>35.995451134812299</v>
      </c>
      <c r="H816">
        <v>6.0972213290520303</v>
      </c>
      <c r="I816">
        <v>-0.79373030982287796</v>
      </c>
      <c r="J816">
        <v>-1.85895248736147</v>
      </c>
      <c r="K816">
        <v>610.63455328156704</v>
      </c>
      <c r="L816">
        <v>546.440760050525</v>
      </c>
      <c r="M816">
        <v>48.872929087388599</v>
      </c>
      <c r="N816">
        <v>0.51260315121005096</v>
      </c>
      <c r="O816">
        <v>6.7294534331482101</v>
      </c>
      <c r="P816">
        <v>67.155543595263694</v>
      </c>
      <c r="Q816">
        <v>0.20370558418361001</v>
      </c>
    </row>
    <row r="817" spans="1:17" x14ac:dyDescent="0.3">
      <c r="A817" t="s">
        <v>1213</v>
      </c>
      <c r="B817" t="s">
        <v>1214</v>
      </c>
      <c r="C817" t="s">
        <v>10311</v>
      </c>
      <c r="D817" t="s">
        <v>1163</v>
      </c>
      <c r="E817">
        <v>9627.63620085</v>
      </c>
      <c r="F817">
        <v>731.75</v>
      </c>
      <c r="G817">
        <v>119.949462211078</v>
      </c>
      <c r="H817">
        <v>37.268226551263602</v>
      </c>
      <c r="I817">
        <v>38.177645911487502</v>
      </c>
      <c r="J817">
        <v>0.41850233205341197</v>
      </c>
      <c r="K817">
        <v>589.79110605667597</v>
      </c>
      <c r="L817">
        <v>461.94144970783901</v>
      </c>
      <c r="M817">
        <v>69.892949855361294</v>
      </c>
      <c r="N817">
        <v>1.4160846539410801</v>
      </c>
      <c r="O817">
        <v>7.2497437649470404</v>
      </c>
      <c r="P817">
        <v>156.39453398738601</v>
      </c>
      <c r="Q817">
        <v>0.205562462038793</v>
      </c>
    </row>
    <row r="818" spans="1:17" x14ac:dyDescent="0.3">
      <c r="A818" t="s">
        <v>142</v>
      </c>
      <c r="B818" t="s">
        <v>143</v>
      </c>
      <c r="C818" t="s">
        <v>10297</v>
      </c>
      <c r="D818" t="s">
        <v>144</v>
      </c>
      <c r="E818">
        <v>193825.72513392</v>
      </c>
      <c r="F818">
        <v>1546.1</v>
      </c>
      <c r="G818">
        <v>44.199027559069201</v>
      </c>
      <c r="H818">
        <v>-5.0989175086693903</v>
      </c>
      <c r="I818">
        <v>-6.7172878091294903</v>
      </c>
      <c r="J818">
        <v>-1.5309096498147201</v>
      </c>
      <c r="K818">
        <v>1537.23290780001</v>
      </c>
      <c r="L818">
        <v>1366.8057604205401</v>
      </c>
      <c r="M818">
        <v>46.822368812539601</v>
      </c>
      <c r="N818">
        <v>1.11567807666203</v>
      </c>
      <c r="O818">
        <v>10.1351788370739</v>
      </c>
      <c r="P818">
        <v>86.693231902433098</v>
      </c>
      <c r="Q818">
        <v>0.20874061580029299</v>
      </c>
    </row>
    <row r="819" spans="1:17" hidden="1" x14ac:dyDescent="0.3">
      <c r="A819" t="s">
        <v>1782</v>
      </c>
      <c r="B819" t="s">
        <v>1783</v>
      </c>
      <c r="C819" t="s">
        <v>10309</v>
      </c>
      <c r="D819" t="s">
        <v>297</v>
      </c>
      <c r="E819">
        <v>4326.7044014699904</v>
      </c>
      <c r="F819">
        <v>3377.25</v>
      </c>
      <c r="G819">
        <v>24.590045766032201</v>
      </c>
      <c r="H819">
        <v>43.349769828687101</v>
      </c>
      <c r="I819">
        <v>56.873163538938599</v>
      </c>
      <c r="J819">
        <v>22.578761274513901</v>
      </c>
      <c r="K819">
        <v>2619.2439378358999</v>
      </c>
      <c r="L819">
        <v>2221.9449369290201</v>
      </c>
      <c r="M819">
        <v>86.4314574001273</v>
      </c>
      <c r="N819">
        <v>1.67046340950849</v>
      </c>
      <c r="O819">
        <v>5.7872529424827901</v>
      </c>
      <c r="P819">
        <v>123.859079309316</v>
      </c>
      <c r="Q819">
        <v>0.11099666066335</v>
      </c>
    </row>
    <row r="820" spans="1:17" hidden="1" x14ac:dyDescent="0.3">
      <c r="A820" t="s">
        <v>1784</v>
      </c>
      <c r="B820" t="s">
        <v>1785</v>
      </c>
      <c r="C820" t="s">
        <v>10309</v>
      </c>
      <c r="D820" t="s">
        <v>118</v>
      </c>
      <c r="E820">
        <v>4320.0335078999997</v>
      </c>
      <c r="F820">
        <v>343.7</v>
      </c>
      <c r="G820">
        <v>-32.962068022087799</v>
      </c>
      <c r="H820">
        <v>5.0651746390217198</v>
      </c>
      <c r="I820">
        <v>-17.549275074575899</v>
      </c>
      <c r="J820">
        <v>-2.3923552182481198</v>
      </c>
      <c r="K820">
        <v>337.98516122834002</v>
      </c>
      <c r="M820">
        <v>54.1713146338423</v>
      </c>
      <c r="N820">
        <v>0.89802990449975095</v>
      </c>
      <c r="O820">
        <v>14.30026185627</v>
      </c>
      <c r="P820">
        <v>14.1670818800863</v>
      </c>
    </row>
    <row r="821" spans="1:17" x14ac:dyDescent="0.3">
      <c r="A821" t="s">
        <v>1556</v>
      </c>
      <c r="B821" t="s">
        <v>1557</v>
      </c>
      <c r="C821" t="s">
        <v>10300</v>
      </c>
      <c r="D821" t="s">
        <v>203</v>
      </c>
      <c r="E821">
        <v>6311.0239664399996</v>
      </c>
      <c r="F821">
        <v>522.29999999999995</v>
      </c>
      <c r="G821">
        <v>40.029753350095802</v>
      </c>
      <c r="H821">
        <v>7.7945828118328997</v>
      </c>
      <c r="I821">
        <v>15.0328687953343</v>
      </c>
      <c r="J821">
        <v>9.3399035859764701E-4</v>
      </c>
      <c r="K821">
        <v>489.82550676361802</v>
      </c>
      <c r="L821">
        <v>419.648249837994</v>
      </c>
      <c r="M821">
        <v>60.560644888526902</v>
      </c>
      <c r="N821">
        <v>0.77244850292755796</v>
      </c>
      <c r="O821">
        <v>3.86750909439019</v>
      </c>
      <c r="P821">
        <v>80.695381421899299</v>
      </c>
      <c r="Q821">
        <v>0.210006531567727</v>
      </c>
    </row>
    <row r="822" spans="1:17" hidden="1" x14ac:dyDescent="0.3">
      <c r="A822" t="s">
        <v>1788</v>
      </c>
      <c r="B822" t="s">
        <v>1789</v>
      </c>
      <c r="C822" t="s">
        <v>10309</v>
      </c>
      <c r="D822" t="s">
        <v>559</v>
      </c>
      <c r="E822">
        <v>4247.84523911</v>
      </c>
      <c r="F822">
        <v>1581.65</v>
      </c>
      <c r="G822">
        <v>-27.615980570911301</v>
      </c>
      <c r="H822">
        <v>3.7541593840409599</v>
      </c>
      <c r="I822">
        <v>8.3337601828595407</v>
      </c>
      <c r="J822">
        <v>-6.8985250649565701</v>
      </c>
      <c r="K822">
        <v>1595.7951827827101</v>
      </c>
      <c r="L822">
        <v>1518.02514765724</v>
      </c>
      <c r="M822">
        <v>47.160909153358503</v>
      </c>
      <c r="N822">
        <v>0.97792657851975495</v>
      </c>
      <c r="O822">
        <v>17.554452628583999</v>
      </c>
      <c r="P822">
        <v>34.494047619047599</v>
      </c>
      <c r="Q822">
        <v>4.6231847963762E-2</v>
      </c>
    </row>
    <row r="823" spans="1:17" x14ac:dyDescent="0.3">
      <c r="A823" t="s">
        <v>1070</v>
      </c>
      <c r="B823" t="s">
        <v>1071</v>
      </c>
      <c r="C823" t="s">
        <v>10307</v>
      </c>
      <c r="D823" t="s">
        <v>475</v>
      </c>
      <c r="E823">
        <v>12313.34576362</v>
      </c>
      <c r="F823">
        <v>1888.45</v>
      </c>
      <c r="G823">
        <v>32.464903902415799</v>
      </c>
      <c r="H823">
        <v>-8.6962026182479999</v>
      </c>
      <c r="I823">
        <v>54.580358456748201</v>
      </c>
      <c r="J823">
        <v>-3.81196580865823</v>
      </c>
      <c r="K823">
        <v>1818.4093042920799</v>
      </c>
      <c r="L823">
        <v>1420.0704931789101</v>
      </c>
      <c r="M823">
        <v>34.111669672235699</v>
      </c>
      <c r="N823">
        <v>0.295946021558464</v>
      </c>
      <c r="O823">
        <v>26.029283274643198</v>
      </c>
      <c r="P823">
        <v>110.20700275830301</v>
      </c>
      <c r="Q823">
        <v>0.218909191572075</v>
      </c>
    </row>
    <row r="824" spans="1:17" hidden="1" x14ac:dyDescent="0.3">
      <c r="A824" t="s">
        <v>1792</v>
      </c>
      <c r="B824" t="s">
        <v>1793</v>
      </c>
      <c r="C824" t="s">
        <v>10309</v>
      </c>
      <c r="D824" t="s">
        <v>1794</v>
      </c>
      <c r="E824">
        <v>4197.0200249999998</v>
      </c>
      <c r="F824">
        <v>382</v>
      </c>
      <c r="G824">
        <v>98.650145142540197</v>
      </c>
      <c r="H824">
        <v>-3.3092722908721699</v>
      </c>
      <c r="I824">
        <v>-45.749826929730197</v>
      </c>
      <c r="J824">
        <v>-4.4035544981482797</v>
      </c>
      <c r="K824">
        <v>402.037197394678</v>
      </c>
      <c r="L824">
        <v>404.87515078483699</v>
      </c>
      <c r="M824">
        <v>49.934116938489701</v>
      </c>
      <c r="N824">
        <v>0.523712605991563</v>
      </c>
      <c r="O824">
        <v>67.146596858638702</v>
      </c>
      <c r="P824">
        <v>126.373724055171</v>
      </c>
      <c r="Q824">
        <v>0.26937035365267797</v>
      </c>
    </row>
    <row r="825" spans="1:17" x14ac:dyDescent="0.3">
      <c r="A825" t="s">
        <v>734</v>
      </c>
      <c r="B825" t="s">
        <v>735</v>
      </c>
      <c r="C825" t="s">
        <v>10300</v>
      </c>
      <c r="D825" t="s">
        <v>203</v>
      </c>
      <c r="E825">
        <v>22763.755381319999</v>
      </c>
      <c r="F825">
        <v>1919.05</v>
      </c>
      <c r="G825">
        <v>-2.8910803762359998</v>
      </c>
      <c r="H825">
        <v>-2.06983235401955</v>
      </c>
      <c r="I825">
        <v>-29.244018299282001</v>
      </c>
      <c r="J825">
        <v>-2.0646274081527198</v>
      </c>
      <c r="K825">
        <v>1980.68477345467</v>
      </c>
      <c r="L825">
        <v>1800.7669154626999</v>
      </c>
      <c r="M825">
        <v>50.7835484428483</v>
      </c>
      <c r="N825">
        <v>0.50737793897156902</v>
      </c>
      <c r="O825">
        <v>26.539173028321201</v>
      </c>
      <c r="P825">
        <v>72.367180132033894</v>
      </c>
      <c r="Q825">
        <v>0.22213041192451699</v>
      </c>
    </row>
    <row r="826" spans="1:17" x14ac:dyDescent="0.3">
      <c r="A826" t="s">
        <v>432</v>
      </c>
      <c r="B826" t="s">
        <v>433</v>
      </c>
      <c r="C826" t="s">
        <v>10305</v>
      </c>
      <c r="D826" t="s">
        <v>315</v>
      </c>
      <c r="E826">
        <v>54573.477003200001</v>
      </c>
      <c r="F826">
        <v>2117</v>
      </c>
      <c r="G826">
        <v>382.58135057995599</v>
      </c>
      <c r="H826">
        <v>-18.085709750282</v>
      </c>
      <c r="I826">
        <v>142.48851595460101</v>
      </c>
      <c r="J826">
        <v>-8.4150614367004</v>
      </c>
      <c r="K826">
        <v>2268.0744270970499</v>
      </c>
      <c r="L826">
        <v>1510.81231049442</v>
      </c>
      <c r="M826">
        <v>21.8951987845643</v>
      </c>
      <c r="N826">
        <v>0.46956304066042498</v>
      </c>
      <c r="O826">
        <v>40.739253660840802</v>
      </c>
      <c r="P826">
        <v>418.17403010647399</v>
      </c>
      <c r="Q826">
        <v>0.22313300395511201</v>
      </c>
    </row>
    <row r="827" spans="1:17" hidden="1" x14ac:dyDescent="0.3">
      <c r="A827" t="s">
        <v>1799</v>
      </c>
      <c r="B827" t="s">
        <v>1800</v>
      </c>
      <c r="C827" t="s">
        <v>10309</v>
      </c>
      <c r="D827" t="s">
        <v>1801</v>
      </c>
      <c r="E827">
        <v>4133.0180362559904</v>
      </c>
      <c r="F827">
        <v>144.34</v>
      </c>
      <c r="G827">
        <v>30.891805702753601</v>
      </c>
      <c r="H827">
        <v>8.8244956361160796</v>
      </c>
      <c r="I827">
        <v>6.3898719296177404</v>
      </c>
      <c r="J827">
        <v>-5.2197116989416701</v>
      </c>
      <c r="K827">
        <v>131.801160137285</v>
      </c>
      <c r="L827">
        <v>114.82332352867201</v>
      </c>
      <c r="M827">
        <v>43.2214877769621</v>
      </c>
      <c r="N827">
        <v>0.24812901669148499</v>
      </c>
      <c r="O827">
        <v>9.4637661078010193</v>
      </c>
      <c r="P827">
        <v>82.247474747474698</v>
      </c>
      <c r="Q827">
        <v>6.5924899894939007E-2</v>
      </c>
    </row>
    <row r="828" spans="1:17" x14ac:dyDescent="0.3">
      <c r="A828" t="s">
        <v>131</v>
      </c>
      <c r="B828" t="s">
        <v>132</v>
      </c>
      <c r="C828" t="s">
        <v>10305</v>
      </c>
      <c r="D828" t="s">
        <v>133</v>
      </c>
      <c r="E828">
        <v>221595.94520113501</v>
      </c>
      <c r="F828">
        <v>305.39999999999998</v>
      </c>
      <c r="G828">
        <v>108.56268801193301</v>
      </c>
      <c r="H828">
        <v>-0.69432672577608601</v>
      </c>
      <c r="I828">
        <v>49.533411173195603</v>
      </c>
      <c r="J828">
        <v>-0.231000296365269</v>
      </c>
      <c r="K828">
        <v>299.34778158945699</v>
      </c>
      <c r="L828">
        <v>239.139244957914</v>
      </c>
      <c r="M828">
        <v>51.797830435186498</v>
      </c>
      <c r="N828">
        <v>0.35231309268329503</v>
      </c>
      <c r="O828">
        <v>11.4931237721021</v>
      </c>
      <c r="P828">
        <v>140.47244094488099</v>
      </c>
      <c r="Q828">
        <v>0.22399360646420199</v>
      </c>
    </row>
    <row r="829" spans="1:17" hidden="1" x14ac:dyDescent="0.3">
      <c r="A829" t="s">
        <v>1804</v>
      </c>
      <c r="B829" t="s">
        <v>1805</v>
      </c>
      <c r="C829" t="s">
        <v>10309</v>
      </c>
      <c r="D829" t="s">
        <v>46</v>
      </c>
      <c r="E829">
        <v>4131.5215662000001</v>
      </c>
      <c r="F829">
        <v>773.6</v>
      </c>
      <c r="G829">
        <v>-16.342108896073398</v>
      </c>
      <c r="H829">
        <v>3.9892843685104502</v>
      </c>
      <c r="I829">
        <v>-0.92931594856161004</v>
      </c>
      <c r="J829">
        <v>1.34536053702634</v>
      </c>
      <c r="K829">
        <v>731.63310982536996</v>
      </c>
      <c r="M829">
        <v>52.137750528824398</v>
      </c>
      <c r="N829">
        <v>0.15700581837319599</v>
      </c>
      <c r="O829">
        <v>15.9837125129265</v>
      </c>
      <c r="P829">
        <v>40.654545454545399</v>
      </c>
    </row>
    <row r="830" spans="1:17" hidden="1" x14ac:dyDescent="0.3">
      <c r="A830" t="s">
        <v>1806</v>
      </c>
      <c r="B830" t="s">
        <v>1807</v>
      </c>
      <c r="C830" t="s">
        <v>10309</v>
      </c>
      <c r="D830" t="s">
        <v>139</v>
      </c>
      <c r="E830">
        <v>4091.11270483</v>
      </c>
      <c r="F830">
        <v>90.53</v>
      </c>
      <c r="G830">
        <v>76.1728174837654</v>
      </c>
      <c r="H830">
        <v>-5.7668322771630498</v>
      </c>
      <c r="I830">
        <v>91.585610431277203</v>
      </c>
      <c r="J830">
        <v>-7.92986890903508</v>
      </c>
      <c r="K830">
        <v>87.747561024951693</v>
      </c>
      <c r="M830">
        <v>31.4024380680282</v>
      </c>
      <c r="N830">
        <v>0.32832981069548001</v>
      </c>
      <c r="O830">
        <v>19.905003866121699</v>
      </c>
      <c r="P830">
        <v>151.472222222222</v>
      </c>
    </row>
    <row r="831" spans="1:17" x14ac:dyDescent="0.3">
      <c r="A831" t="s">
        <v>898</v>
      </c>
      <c r="B831" t="s">
        <v>899</v>
      </c>
      <c r="C831" t="s">
        <v>10302</v>
      </c>
      <c r="D831" t="s">
        <v>130</v>
      </c>
      <c r="E831">
        <v>16710.621694739999</v>
      </c>
      <c r="F831">
        <v>919.65</v>
      </c>
      <c r="G831">
        <v>287.46829467653299</v>
      </c>
      <c r="H831">
        <v>12.049186994140699</v>
      </c>
      <c r="I831">
        <v>-27.597263489068901</v>
      </c>
      <c r="J831">
        <v>-1.09799329932677</v>
      </c>
      <c r="K831">
        <v>906.45878912946898</v>
      </c>
      <c r="L831">
        <v>826.79842039677806</v>
      </c>
      <c r="M831">
        <v>54.859534677015901</v>
      </c>
      <c r="N831">
        <v>1.09586739471499</v>
      </c>
      <c r="O831">
        <v>42.880443647039598</v>
      </c>
      <c r="P831">
        <v>355.836431226765</v>
      </c>
      <c r="Q831">
        <v>0.224726499480981</v>
      </c>
    </row>
    <row r="832" spans="1:17" x14ac:dyDescent="0.3">
      <c r="A832" t="s">
        <v>711</v>
      </c>
      <c r="B832" t="s">
        <v>712</v>
      </c>
      <c r="C832" t="s">
        <v>10308</v>
      </c>
      <c r="D832" t="s">
        <v>297</v>
      </c>
      <c r="E832">
        <v>23878.7297585899</v>
      </c>
      <c r="F832">
        <v>483.55</v>
      </c>
      <c r="G832">
        <v>136.94527713553501</v>
      </c>
      <c r="H832">
        <v>20.290159796516999</v>
      </c>
      <c r="I832">
        <v>21.100719070058101</v>
      </c>
      <c r="J832">
        <v>3.049437446517</v>
      </c>
      <c r="K832">
        <v>425.966298142276</v>
      </c>
      <c r="L832">
        <v>348.40283045037802</v>
      </c>
      <c r="M832">
        <v>65.185268867501307</v>
      </c>
      <c r="N832">
        <v>1.0214947567972299</v>
      </c>
      <c r="O832">
        <v>2.3679040430151899</v>
      </c>
      <c r="P832">
        <v>188.428273188189</v>
      </c>
      <c r="Q832">
        <v>0.22578526611465899</v>
      </c>
    </row>
    <row r="833" spans="1:17" x14ac:dyDescent="0.3">
      <c r="A833" t="s">
        <v>224</v>
      </c>
      <c r="B833" t="s">
        <v>225</v>
      </c>
      <c r="C833" t="s">
        <v>10298</v>
      </c>
      <c r="D833" t="s">
        <v>124</v>
      </c>
      <c r="E833">
        <v>117115.579017</v>
      </c>
      <c r="F833">
        <v>563.9</v>
      </c>
      <c r="G833">
        <v>325.20814799499902</v>
      </c>
      <c r="H833">
        <v>-9.3740692692981291</v>
      </c>
      <c r="I833">
        <v>104.282261855122</v>
      </c>
      <c r="J833">
        <v>-4.70341604990079</v>
      </c>
      <c r="K833">
        <v>515.19416671693796</v>
      </c>
      <c r="L833">
        <v>347.89499944475199</v>
      </c>
      <c r="M833">
        <v>48.4391573762354</v>
      </c>
      <c r="N833">
        <v>0.57351324840512397</v>
      </c>
      <c r="O833">
        <v>14.736655435360801</v>
      </c>
      <c r="P833">
        <v>359.20195439739399</v>
      </c>
      <c r="Q833">
        <v>0.22640460912789501</v>
      </c>
    </row>
    <row r="834" spans="1:17" x14ac:dyDescent="0.3">
      <c r="A834" t="s">
        <v>1185</v>
      </c>
      <c r="B834" t="s">
        <v>1186</v>
      </c>
      <c r="C834" t="s">
        <v>10298</v>
      </c>
      <c r="D834" t="s">
        <v>46</v>
      </c>
      <c r="E834">
        <v>10063.4657436</v>
      </c>
      <c r="F834">
        <v>6350.4</v>
      </c>
      <c r="G834">
        <v>34.811293499132198</v>
      </c>
      <c r="H834">
        <v>5.8365761730288304</v>
      </c>
      <c r="I834">
        <v>12.166589001803301</v>
      </c>
      <c r="J834">
        <v>14.594342721720199</v>
      </c>
      <c r="K834">
        <v>5634.9628760728101</v>
      </c>
      <c r="L834">
        <v>4930.66830740158</v>
      </c>
      <c r="M834">
        <v>71.678881653937395</v>
      </c>
      <c r="N834">
        <v>1.2798377964817</v>
      </c>
      <c r="O834">
        <v>2.3715041572184501</v>
      </c>
      <c r="P834">
        <v>88.721972094681902</v>
      </c>
      <c r="Q834">
        <v>0.22646392549121999</v>
      </c>
    </row>
    <row r="835" spans="1:17" hidden="1" x14ac:dyDescent="0.3">
      <c r="A835" t="s">
        <v>1816</v>
      </c>
      <c r="B835" t="s">
        <v>1817</v>
      </c>
      <c r="C835" t="s">
        <v>10309</v>
      </c>
      <c r="E835">
        <v>4074.4074284550002</v>
      </c>
      <c r="F835">
        <v>74.53</v>
      </c>
      <c r="G835">
        <v>10697.5656987452</v>
      </c>
      <c r="H835">
        <v>13.4886738420161</v>
      </c>
      <c r="I835">
        <v>369.14916235529398</v>
      </c>
      <c r="J835">
        <v>-8.4617301122679507</v>
      </c>
      <c r="K835">
        <v>65.336759734989499</v>
      </c>
      <c r="L835">
        <v>36.100154012152501</v>
      </c>
      <c r="M835">
        <v>35.144073498010698</v>
      </c>
      <c r="N835">
        <v>1.9495629066796301</v>
      </c>
      <c r="O835">
        <v>19.844357976653601</v>
      </c>
      <c r="P835">
        <v>10725.289277657799</v>
      </c>
      <c r="Q835">
        <v>0.347419112408131</v>
      </c>
    </row>
    <row r="836" spans="1:17" hidden="1" x14ac:dyDescent="0.3">
      <c r="A836" t="s">
        <v>1818</v>
      </c>
      <c r="B836" t="s">
        <v>1819</v>
      </c>
      <c r="C836" t="s">
        <v>10309</v>
      </c>
      <c r="D836" t="s">
        <v>1039</v>
      </c>
      <c r="E836">
        <v>4060.8879999999999</v>
      </c>
      <c r="F836">
        <v>118</v>
      </c>
      <c r="G836">
        <v>-25.9994409815965</v>
      </c>
      <c r="I836">
        <v>-8.8020140352945404</v>
      </c>
      <c r="K836">
        <v>104.378999999999</v>
      </c>
      <c r="M836">
        <v>99.990560428137201</v>
      </c>
      <c r="N836">
        <v>1</v>
      </c>
      <c r="O836">
        <v>0</v>
      </c>
      <c r="P836">
        <v>5.3571428571428603</v>
      </c>
    </row>
    <row r="837" spans="1:17" x14ac:dyDescent="0.3">
      <c r="A837" t="s">
        <v>417</v>
      </c>
      <c r="B837" t="s">
        <v>418</v>
      </c>
      <c r="C837" t="s">
        <v>10306</v>
      </c>
      <c r="D837" t="s">
        <v>95</v>
      </c>
      <c r="E837">
        <v>55882.477740909999</v>
      </c>
      <c r="F837">
        <v>544.45000000000005</v>
      </c>
      <c r="G837">
        <v>119.92254344352</v>
      </c>
      <c r="H837">
        <v>0.80886828825733204</v>
      </c>
      <c r="I837">
        <v>32.393532971757899</v>
      </c>
      <c r="J837">
        <v>-6.5386538853820104</v>
      </c>
      <c r="K837">
        <v>513.75272471069195</v>
      </c>
      <c r="L837">
        <v>407.20868214364498</v>
      </c>
      <c r="M837">
        <v>41.838148444200598</v>
      </c>
      <c r="N837">
        <v>1.2695332490525799</v>
      </c>
      <c r="O837">
        <v>16.374322710992701</v>
      </c>
      <c r="P837">
        <v>168.466469428007</v>
      </c>
      <c r="Q837">
        <v>0.22715510273886799</v>
      </c>
    </row>
    <row r="838" spans="1:17" hidden="1" x14ac:dyDescent="0.3">
      <c r="A838" t="s">
        <v>1822</v>
      </c>
      <c r="B838" t="s">
        <v>1823</v>
      </c>
      <c r="C838" t="s">
        <v>10309</v>
      </c>
      <c r="D838" t="s">
        <v>397</v>
      </c>
      <c r="E838">
        <v>4046.9130377000001</v>
      </c>
      <c r="F838">
        <v>1076.8499999999999</v>
      </c>
      <c r="G838">
        <v>-50.964722258557202</v>
      </c>
      <c r="H838">
        <v>-11.0479681319998</v>
      </c>
      <c r="I838">
        <v>-22.7672968581841</v>
      </c>
      <c r="J838">
        <v>-7.4345410601789803</v>
      </c>
      <c r="K838">
        <v>1147.3168507906501</v>
      </c>
      <c r="L838">
        <v>1213.99889658648</v>
      </c>
      <c r="M838">
        <v>20.007786144121798</v>
      </c>
      <c r="N838">
        <v>0.86135910482448796</v>
      </c>
      <c r="O838">
        <v>44.393369550076599</v>
      </c>
      <c r="P838">
        <v>7.9170215964323196</v>
      </c>
      <c r="Q838">
        <v>-7.3479355036579E-2</v>
      </c>
    </row>
    <row r="839" spans="1:17" x14ac:dyDescent="0.3">
      <c r="A839" t="s">
        <v>249</v>
      </c>
      <c r="B839" t="s">
        <v>250</v>
      </c>
      <c r="C839" t="s">
        <v>10305</v>
      </c>
      <c r="D839" t="s">
        <v>251</v>
      </c>
      <c r="E839">
        <v>108346.507949953</v>
      </c>
      <c r="F839">
        <v>78.849999999999994</v>
      </c>
      <c r="G839">
        <v>268.50757686626298</v>
      </c>
      <c r="H839">
        <v>44.155136966282299</v>
      </c>
      <c r="I839">
        <v>63.890331353316597</v>
      </c>
      <c r="J839">
        <v>-5.9527401152195303</v>
      </c>
      <c r="K839">
        <v>63.147406785426497</v>
      </c>
      <c r="L839">
        <v>46.731111170983901</v>
      </c>
      <c r="M839">
        <v>67.163806209828095</v>
      </c>
      <c r="N839">
        <v>1.4753045186634901</v>
      </c>
      <c r="O839">
        <v>6.8991756499683099</v>
      </c>
      <c r="P839">
        <v>298.23232323232298</v>
      </c>
      <c r="Q839">
        <v>0.227594798705232</v>
      </c>
    </row>
    <row r="840" spans="1:17" x14ac:dyDescent="0.3">
      <c r="A840" t="s">
        <v>1235</v>
      </c>
      <c r="B840" t="s">
        <v>1236</v>
      </c>
      <c r="C840" t="s">
        <v>10298</v>
      </c>
      <c r="D840" t="s">
        <v>46</v>
      </c>
      <c r="E840">
        <v>9419.9721686399898</v>
      </c>
      <c r="F840">
        <v>546.70000000000005</v>
      </c>
      <c r="G840">
        <v>136.766019539231</v>
      </c>
      <c r="H840">
        <v>7.3833534564895604</v>
      </c>
      <c r="I840">
        <v>39.003910962641697</v>
      </c>
      <c r="J840">
        <v>-0.78441856380897401</v>
      </c>
      <c r="K840">
        <v>498.57832814577102</v>
      </c>
      <c r="L840">
        <v>384.27754072516097</v>
      </c>
      <c r="M840">
        <v>55.8118143469421</v>
      </c>
      <c r="N840">
        <v>1.69531855658219</v>
      </c>
      <c r="O840">
        <v>7.9111029815254996</v>
      </c>
      <c r="P840">
        <v>190.79787234042499</v>
      </c>
      <c r="Q840">
        <v>0.231020872590634</v>
      </c>
    </row>
    <row r="841" spans="1:17" hidden="1" x14ac:dyDescent="0.3">
      <c r="A841" t="s">
        <v>1828</v>
      </c>
      <c r="B841" t="s">
        <v>1829</v>
      </c>
      <c r="C841" t="s">
        <v>10309</v>
      </c>
      <c r="D841" t="s">
        <v>297</v>
      </c>
      <c r="E841">
        <v>4019.2256384749999</v>
      </c>
      <c r="F841">
        <v>605.29999999999995</v>
      </c>
      <c r="G841">
        <v>78.476387021622102</v>
      </c>
      <c r="H841">
        <v>-0.16961181622360599</v>
      </c>
      <c r="I841">
        <v>28.440289491223101</v>
      </c>
      <c r="J841">
        <v>-2.9117196277562201</v>
      </c>
      <c r="K841">
        <v>577.35107463091504</v>
      </c>
      <c r="L841">
        <v>483.88322041409799</v>
      </c>
      <c r="M841">
        <v>44.902963429030102</v>
      </c>
      <c r="N841">
        <v>0.51723731363749004</v>
      </c>
      <c r="O841">
        <v>8.2108045597224493</v>
      </c>
      <c r="P841">
        <v>108.006872852233</v>
      </c>
      <c r="Q841">
        <v>5.4473345371949998E-2</v>
      </c>
    </row>
    <row r="842" spans="1:17" hidden="1" x14ac:dyDescent="0.3">
      <c r="A842" t="s">
        <v>1830</v>
      </c>
      <c r="B842" t="s">
        <v>1831</v>
      </c>
      <c r="C842" t="s">
        <v>10309</v>
      </c>
      <c r="D842" t="s">
        <v>51</v>
      </c>
      <c r="E842">
        <v>4002.0254096150002</v>
      </c>
      <c r="F842">
        <v>678.05</v>
      </c>
      <c r="G842">
        <v>-2.4834607005881302</v>
      </c>
      <c r="H842">
        <v>23.5082977009078</v>
      </c>
      <c r="I842">
        <v>17.521669755321199</v>
      </c>
      <c r="J842">
        <v>1.3515276489688599</v>
      </c>
      <c r="K842">
        <v>579.50312536096601</v>
      </c>
      <c r="M842">
        <v>79.694322241684105</v>
      </c>
      <c r="N842">
        <v>1.4588402075499201</v>
      </c>
      <c r="O842">
        <v>6.92426812181992</v>
      </c>
      <c r="P842">
        <v>60.923222973774699</v>
      </c>
    </row>
    <row r="843" spans="1:17" x14ac:dyDescent="0.3">
      <c r="A843" t="s">
        <v>1233</v>
      </c>
      <c r="B843" t="s">
        <v>1234</v>
      </c>
      <c r="C843" t="s">
        <v>10305</v>
      </c>
      <c r="D843" t="s">
        <v>258</v>
      </c>
      <c r="E843">
        <v>9420.9625565360002</v>
      </c>
      <c r="F843">
        <v>81.13</v>
      </c>
      <c r="G843">
        <v>79.506162330699695</v>
      </c>
      <c r="H843">
        <v>2.5581978493957598</v>
      </c>
      <c r="I843">
        <v>26.968183991962398</v>
      </c>
      <c r="J843">
        <v>2.3244099974264998</v>
      </c>
      <c r="K843">
        <v>77.207610205040396</v>
      </c>
      <c r="L843">
        <v>60.882238231457698</v>
      </c>
      <c r="M843">
        <v>58.623243401992198</v>
      </c>
      <c r="N843">
        <v>0.48279214178673202</v>
      </c>
      <c r="O843">
        <v>15.123875261925299</v>
      </c>
      <c r="P843">
        <v>117.939288594407</v>
      </c>
      <c r="Q843">
        <v>0.23162940503531701</v>
      </c>
    </row>
    <row r="844" spans="1:17" hidden="1" x14ac:dyDescent="0.3">
      <c r="A844" t="s">
        <v>1834</v>
      </c>
      <c r="B844" t="s">
        <v>1835</v>
      </c>
      <c r="C844" t="s">
        <v>10309</v>
      </c>
      <c r="D844" t="s">
        <v>27</v>
      </c>
      <c r="E844">
        <v>3984.75</v>
      </c>
      <c r="F844">
        <v>66.41</v>
      </c>
      <c r="G844">
        <v>197.01969737098699</v>
      </c>
      <c r="H844">
        <v>-14.6627314381197</v>
      </c>
      <c r="I844">
        <v>32.373309895447299</v>
      </c>
      <c r="J844">
        <v>2.9099197989868499</v>
      </c>
      <c r="K844">
        <v>59.681618734891899</v>
      </c>
      <c r="L844">
        <v>43.852202188384801</v>
      </c>
      <c r="M844">
        <v>43.160044912189399</v>
      </c>
      <c r="N844">
        <v>1.5317800397178101</v>
      </c>
      <c r="O844">
        <v>53.485920795060999</v>
      </c>
      <c r="P844">
        <v>230.398009950248</v>
      </c>
      <c r="Q844">
        <v>0.106346726342221</v>
      </c>
    </row>
    <row r="845" spans="1:17" hidden="1" x14ac:dyDescent="0.3">
      <c r="A845" t="s">
        <v>1836</v>
      </c>
      <c r="B845" t="s">
        <v>1837</v>
      </c>
      <c r="C845" t="s">
        <v>10309</v>
      </c>
      <c r="D845" t="s">
        <v>51</v>
      </c>
      <c r="E845">
        <v>3976.1647312499999</v>
      </c>
      <c r="F845">
        <v>583.35</v>
      </c>
      <c r="G845">
        <v>15.905622121469699</v>
      </c>
      <c r="H845">
        <v>8.2582492733614803</v>
      </c>
      <c r="I845">
        <v>-4.8501614832180202</v>
      </c>
      <c r="J845">
        <v>-4.17642039376749</v>
      </c>
      <c r="K845">
        <v>550.61225412850297</v>
      </c>
      <c r="L845">
        <v>507.48702654424102</v>
      </c>
      <c r="M845">
        <v>52.689363984620698</v>
      </c>
      <c r="N845">
        <v>2.2506107890040199</v>
      </c>
      <c r="O845">
        <v>8.1683380474843492</v>
      </c>
      <c r="P845">
        <v>47.683544303797397</v>
      </c>
      <c r="Q845">
        <v>6.1746603242774999E-2</v>
      </c>
    </row>
    <row r="846" spans="1:17" x14ac:dyDescent="0.3">
      <c r="A846" t="s">
        <v>1004</v>
      </c>
      <c r="B846" t="s">
        <v>1005</v>
      </c>
      <c r="C846" t="s">
        <v>10305</v>
      </c>
      <c r="D846" t="s">
        <v>163</v>
      </c>
      <c r="E846">
        <v>14063.4544128</v>
      </c>
      <c r="F846">
        <v>14245.95</v>
      </c>
      <c r="G846">
        <v>136.75886281506899</v>
      </c>
      <c r="H846">
        <v>23.347365591273</v>
      </c>
      <c r="I846">
        <v>83.414324118620101</v>
      </c>
      <c r="J846">
        <v>1.6312883796992499</v>
      </c>
      <c r="K846">
        <v>12475.9751659092</v>
      </c>
      <c r="L846">
        <v>9575.1935562023991</v>
      </c>
      <c r="M846">
        <v>63.6867634898624</v>
      </c>
      <c r="N846">
        <v>0.70220496313464897</v>
      </c>
      <c r="O846">
        <v>2.4849167658176499</v>
      </c>
      <c r="P846">
        <v>238.21891952849501</v>
      </c>
      <c r="Q846">
        <v>0.232703959814824</v>
      </c>
    </row>
    <row r="847" spans="1:17" hidden="1" x14ac:dyDescent="0.3">
      <c r="A847" t="s">
        <v>1840</v>
      </c>
      <c r="B847" t="s">
        <v>1841</v>
      </c>
      <c r="C847" t="s">
        <v>10309</v>
      </c>
      <c r="D847" t="s">
        <v>221</v>
      </c>
      <c r="E847">
        <v>3967.3399862000001</v>
      </c>
      <c r="F847">
        <v>633.79999999999995</v>
      </c>
      <c r="G847">
        <v>168.44464538643399</v>
      </c>
      <c r="H847">
        <v>9.0066703241731201</v>
      </c>
      <c r="I847">
        <v>66.577162101490998</v>
      </c>
      <c r="J847">
        <v>-1.3807565958215899</v>
      </c>
      <c r="K847">
        <v>542.67568605783504</v>
      </c>
      <c r="L847">
        <v>391.81419614564402</v>
      </c>
      <c r="M847">
        <v>60.135178340008899</v>
      </c>
      <c r="N847">
        <v>0.53008547048031596</v>
      </c>
      <c r="O847">
        <v>5.3644682865257201</v>
      </c>
      <c r="P847">
        <v>254.07821229050199</v>
      </c>
      <c r="Q847">
        <v>0.19526977048524</v>
      </c>
    </row>
    <row r="848" spans="1:17" hidden="1" x14ac:dyDescent="0.3">
      <c r="A848" t="s">
        <v>1842</v>
      </c>
      <c r="B848" t="s">
        <v>1843</v>
      </c>
      <c r="C848" t="s">
        <v>10309</v>
      </c>
      <c r="D848" t="s">
        <v>997</v>
      </c>
      <c r="E848">
        <v>3965.3666324999999</v>
      </c>
      <c r="F848">
        <v>3148.65</v>
      </c>
      <c r="G848">
        <v>-11.5007784032461</v>
      </c>
      <c r="H848">
        <v>3.8771679229722702</v>
      </c>
      <c r="I848">
        <v>4.3577333768106303</v>
      </c>
      <c r="J848">
        <v>1.7380380480373201</v>
      </c>
      <c r="K848">
        <v>3051.4318139422799</v>
      </c>
      <c r="L848">
        <v>2776.5864532350702</v>
      </c>
      <c r="M848">
        <v>55.544020344627199</v>
      </c>
      <c r="N848">
        <v>0.56155136296585595</v>
      </c>
      <c r="O848">
        <v>10.8379781811252</v>
      </c>
      <c r="P848">
        <v>43.826511967842102</v>
      </c>
      <c r="Q848">
        <v>4.9337031841630997E-2</v>
      </c>
    </row>
    <row r="849" spans="1:17" x14ac:dyDescent="0.3">
      <c r="A849" t="s">
        <v>1000</v>
      </c>
      <c r="B849" t="s">
        <v>1001</v>
      </c>
      <c r="C849" t="s">
        <v>10305</v>
      </c>
      <c r="D849" t="s">
        <v>133</v>
      </c>
      <c r="E849">
        <v>14193.264332999999</v>
      </c>
      <c r="F849">
        <v>1782.55</v>
      </c>
      <c r="G849">
        <v>91.978152769133899</v>
      </c>
      <c r="H849">
        <v>21.425360812756299</v>
      </c>
      <c r="I849">
        <v>108.725856108165</v>
      </c>
      <c r="J849">
        <v>-1.29689594374812</v>
      </c>
      <c r="K849">
        <v>1450.1613035554601</v>
      </c>
      <c r="L849">
        <v>1057.1361913826299</v>
      </c>
      <c r="M849">
        <v>60.584149744588998</v>
      </c>
      <c r="N849">
        <v>0.85932285722179602</v>
      </c>
      <c r="O849">
        <v>0.13744354997053901</v>
      </c>
      <c r="P849">
        <v>174.238461538461</v>
      </c>
      <c r="Q849">
        <v>0.233094393286988</v>
      </c>
    </row>
    <row r="850" spans="1:17" x14ac:dyDescent="0.3">
      <c r="A850" t="s">
        <v>794</v>
      </c>
      <c r="B850" t="s">
        <v>795</v>
      </c>
      <c r="C850" t="s">
        <v>10307</v>
      </c>
      <c r="D850" t="s">
        <v>139</v>
      </c>
      <c r="E850">
        <v>20292.925644315001</v>
      </c>
      <c r="F850">
        <v>594.35</v>
      </c>
      <c r="G850">
        <v>165.92760685811999</v>
      </c>
      <c r="H850">
        <v>14.793951458234201</v>
      </c>
      <c r="I850">
        <v>62.652416860903799</v>
      </c>
      <c r="J850">
        <v>14.0277906447918</v>
      </c>
      <c r="K850">
        <v>497.086579325157</v>
      </c>
      <c r="L850">
        <v>379.29993457824003</v>
      </c>
      <c r="M850">
        <v>72.616117101899903</v>
      </c>
      <c r="N850">
        <v>1.08824652605262</v>
      </c>
      <c r="O850">
        <v>3.6426348111382199</v>
      </c>
      <c r="P850">
        <v>201.700507614213</v>
      </c>
      <c r="Q850">
        <v>0.23400893560834299</v>
      </c>
    </row>
    <row r="851" spans="1:17" x14ac:dyDescent="0.3">
      <c r="A851" t="s">
        <v>822</v>
      </c>
      <c r="B851" t="s">
        <v>823</v>
      </c>
      <c r="C851" t="s">
        <v>10305</v>
      </c>
      <c r="D851" t="s">
        <v>729</v>
      </c>
      <c r="E851">
        <v>19522.309409279998</v>
      </c>
      <c r="F851">
        <v>1436.4</v>
      </c>
      <c r="G851">
        <v>81.040319059900099</v>
      </c>
      <c r="H851">
        <v>-11.494022882402399</v>
      </c>
      <c r="I851">
        <v>37.540551993255498</v>
      </c>
      <c r="J851">
        <v>0.330637954014736</v>
      </c>
      <c r="K851">
        <v>1490.7599984684</v>
      </c>
      <c r="L851">
        <v>1183.6707808071001</v>
      </c>
      <c r="M851">
        <v>47.297349915587297</v>
      </c>
      <c r="N851">
        <v>0.51282185094836197</v>
      </c>
      <c r="O851">
        <v>32.062795878585298</v>
      </c>
      <c r="P851">
        <v>125.671641791044</v>
      </c>
      <c r="Q851">
        <v>0.23887383967054801</v>
      </c>
    </row>
    <row r="852" spans="1:17" hidden="1" x14ac:dyDescent="0.3">
      <c r="A852" t="s">
        <v>1850</v>
      </c>
      <c r="B852" t="s">
        <v>1851</v>
      </c>
      <c r="C852" t="s">
        <v>10309</v>
      </c>
      <c r="D852" t="s">
        <v>1386</v>
      </c>
      <c r="E852">
        <v>3914.9431863300001</v>
      </c>
      <c r="F852">
        <v>878.1</v>
      </c>
      <c r="G852">
        <v>8.7757215692592805</v>
      </c>
      <c r="H852">
        <v>16.241100213018601</v>
      </c>
      <c r="I852">
        <v>35.108000234830499</v>
      </c>
      <c r="J852">
        <v>10.499042527490801</v>
      </c>
      <c r="K852">
        <v>750.44436250466401</v>
      </c>
      <c r="L852">
        <v>658.00851096955103</v>
      </c>
      <c r="M852">
        <v>69.400211923989005</v>
      </c>
      <c r="N852">
        <v>1.7652875051752299</v>
      </c>
      <c r="O852">
        <v>3.6727024256918401</v>
      </c>
      <c r="P852">
        <v>95.480854853072103</v>
      </c>
      <c r="Q852">
        <v>-2.2379379820345002E-2</v>
      </c>
    </row>
    <row r="853" spans="1:17" hidden="1" x14ac:dyDescent="0.3">
      <c r="A853" t="s">
        <v>1852</v>
      </c>
      <c r="B853" t="s">
        <v>1853</v>
      </c>
      <c r="C853" t="s">
        <v>10309</v>
      </c>
      <c r="D853" t="s">
        <v>475</v>
      </c>
      <c r="E853">
        <v>3907.3448549250002</v>
      </c>
      <c r="F853">
        <v>634.75</v>
      </c>
      <c r="G853">
        <v>-38.823018688541303</v>
      </c>
      <c r="H853">
        <v>-5.1734054133591698</v>
      </c>
      <c r="I853">
        <v>-27.1265948626565</v>
      </c>
      <c r="J853">
        <v>0.42830725003685499</v>
      </c>
      <c r="K853">
        <v>669.63370124027801</v>
      </c>
      <c r="L853">
        <v>685.80192635322896</v>
      </c>
      <c r="M853">
        <v>42.871811416719503</v>
      </c>
      <c r="N853">
        <v>0.60035007923137995</v>
      </c>
      <c r="O853">
        <v>30.358408822371</v>
      </c>
      <c r="P853">
        <v>6.4748804830998896</v>
      </c>
      <c r="Q853">
        <v>0.143020646873291</v>
      </c>
    </row>
    <row r="854" spans="1:17" x14ac:dyDescent="0.3">
      <c r="A854" t="s">
        <v>982</v>
      </c>
      <c r="B854" t="s">
        <v>983</v>
      </c>
      <c r="C854" t="s">
        <v>10302</v>
      </c>
      <c r="D854" t="s">
        <v>984</v>
      </c>
      <c r="E854">
        <v>14540.722790510001</v>
      </c>
      <c r="F854">
        <v>2214.35</v>
      </c>
      <c r="G854">
        <v>173.323256788545</v>
      </c>
      <c r="H854">
        <v>58.340906982047699</v>
      </c>
      <c r="I854">
        <v>133.68710327556201</v>
      </c>
      <c r="J854">
        <v>13.747639183756799</v>
      </c>
      <c r="K854">
        <v>1611.2816579238299</v>
      </c>
      <c r="L854">
        <v>1188.00822020538</v>
      </c>
      <c r="M854">
        <v>65.7115949099869</v>
      </c>
      <c r="N854">
        <v>1.9492471708525101</v>
      </c>
      <c r="O854">
        <v>14.886987151985901</v>
      </c>
      <c r="P854">
        <v>213.38097933767301</v>
      </c>
      <c r="Q854">
        <v>0.241168067977684</v>
      </c>
    </row>
    <row r="855" spans="1:17" hidden="1" x14ac:dyDescent="0.3">
      <c r="A855" t="s">
        <v>1856</v>
      </c>
      <c r="B855" t="s">
        <v>1857</v>
      </c>
      <c r="C855" t="s">
        <v>10309</v>
      </c>
      <c r="D855" t="s">
        <v>251</v>
      </c>
      <c r="E855">
        <v>3887.837653905</v>
      </c>
      <c r="F855">
        <v>964.35</v>
      </c>
      <c r="G855">
        <v>698.98023591805895</v>
      </c>
      <c r="H855">
        <v>68.353539753763101</v>
      </c>
      <c r="I855">
        <v>115.802756317553</v>
      </c>
      <c r="J855">
        <v>9.3788329165299</v>
      </c>
      <c r="K855">
        <v>668.96121405610495</v>
      </c>
      <c r="L855">
        <v>487.22458418623802</v>
      </c>
      <c r="M855">
        <v>85.321395915733206</v>
      </c>
      <c r="N855">
        <v>2.2011594190966202</v>
      </c>
      <c r="O855">
        <v>0.29553585316535103</v>
      </c>
      <c r="P855">
        <v>760.25869759143598</v>
      </c>
      <c r="Q855">
        <v>0.20082363424206201</v>
      </c>
    </row>
    <row r="856" spans="1:17" hidden="1" x14ac:dyDescent="0.3">
      <c r="A856" t="s">
        <v>1858</v>
      </c>
      <c r="B856" t="s">
        <v>1859</v>
      </c>
      <c r="C856" t="s">
        <v>10309</v>
      </c>
      <c r="D856" t="s">
        <v>95</v>
      </c>
      <c r="E856">
        <v>3882.2436502199998</v>
      </c>
      <c r="F856">
        <v>3076.05</v>
      </c>
      <c r="G856">
        <v>32.654419001863197</v>
      </c>
      <c r="H856">
        <v>-5.7541021498617697</v>
      </c>
      <c r="I856">
        <v>7.1799493804117098</v>
      </c>
      <c r="J856">
        <v>-15.3419201042291</v>
      </c>
      <c r="K856">
        <v>3177.3853715822102</v>
      </c>
      <c r="L856">
        <v>2693.5917617465402</v>
      </c>
      <c r="M856">
        <v>27.5588093968273</v>
      </c>
      <c r="N856">
        <v>1.2376341151317301</v>
      </c>
      <c r="O856">
        <v>17.683392662667998</v>
      </c>
      <c r="P856">
        <v>76.627142488013504</v>
      </c>
      <c r="Q856">
        <v>0.19231084349445299</v>
      </c>
    </row>
    <row r="857" spans="1:17" hidden="1" x14ac:dyDescent="0.3">
      <c r="A857" t="s">
        <v>1860</v>
      </c>
      <c r="B857" t="s">
        <v>1861</v>
      </c>
      <c r="C857" t="s">
        <v>10309</v>
      </c>
      <c r="D857" t="s">
        <v>51</v>
      </c>
      <c r="E857">
        <v>3881.5141120479998</v>
      </c>
      <c r="F857">
        <v>150.82</v>
      </c>
      <c r="G857">
        <v>63.7938814048293</v>
      </c>
      <c r="H857">
        <v>7.8509895166056296</v>
      </c>
      <c r="I857">
        <v>33.9034651255255</v>
      </c>
      <c r="J857">
        <v>5.3767612144521202</v>
      </c>
      <c r="K857">
        <v>132.943259835573</v>
      </c>
      <c r="L857">
        <v>106.721720389865</v>
      </c>
      <c r="M857">
        <v>64.354135019006605</v>
      </c>
      <c r="N857">
        <v>0.64134442545736203</v>
      </c>
      <c r="O857">
        <v>5.0921628431242496</v>
      </c>
      <c r="P857">
        <v>103.39851652056601</v>
      </c>
      <c r="Q857">
        <v>2.6910955263608E-2</v>
      </c>
    </row>
    <row r="858" spans="1:17" hidden="1" x14ac:dyDescent="0.3">
      <c r="A858" t="s">
        <v>1862</v>
      </c>
      <c r="B858" t="s">
        <v>1863</v>
      </c>
      <c r="C858" t="s">
        <v>10309</v>
      </c>
      <c r="D858" t="s">
        <v>1581</v>
      </c>
      <c r="E858">
        <v>3878.829344755</v>
      </c>
      <c r="F858">
        <v>2280.85</v>
      </c>
      <c r="G858">
        <v>13.3788368750518</v>
      </c>
      <c r="H858">
        <v>8.9779593353903095</v>
      </c>
      <c r="I858">
        <v>37.444639004514201</v>
      </c>
      <c r="J858">
        <v>4.3670758935571801</v>
      </c>
      <c r="K858">
        <v>2039.7229304196501</v>
      </c>
      <c r="L858">
        <v>1757.1767482119701</v>
      </c>
      <c r="M858">
        <v>71.449464305853795</v>
      </c>
      <c r="N858">
        <v>1.3915492728051</v>
      </c>
      <c r="O858">
        <v>2.91557971808755</v>
      </c>
      <c r="P858">
        <v>61.071289855584098</v>
      </c>
      <c r="Q858">
        <v>0.107744118227106</v>
      </c>
    </row>
    <row r="859" spans="1:17" hidden="1" x14ac:dyDescent="0.3">
      <c r="A859" t="s">
        <v>1864</v>
      </c>
      <c r="B859" t="s">
        <v>1865</v>
      </c>
      <c r="C859" t="s">
        <v>10309</v>
      </c>
      <c r="D859" t="s">
        <v>312</v>
      </c>
      <c r="E859">
        <v>3878.5036695419999</v>
      </c>
      <c r="F859">
        <v>178.86</v>
      </c>
      <c r="G859">
        <v>-39.853276775563899</v>
      </c>
      <c r="H859">
        <v>0.458347994131097</v>
      </c>
      <c r="I859">
        <v>-28.496352975428302</v>
      </c>
      <c r="J859">
        <v>-3.7841042840825101</v>
      </c>
      <c r="K859">
        <v>184.17397855355401</v>
      </c>
      <c r="M859">
        <v>50.317378433802702</v>
      </c>
      <c r="N859">
        <v>0.59504228017810001</v>
      </c>
      <c r="O859">
        <v>31.387677513138701</v>
      </c>
      <c r="P859">
        <v>22.088737201365099</v>
      </c>
    </row>
    <row r="860" spans="1:17" hidden="1" x14ac:dyDescent="0.3">
      <c r="A860" t="s">
        <v>1866</v>
      </c>
      <c r="B860" t="s">
        <v>1867</v>
      </c>
      <c r="C860" t="s">
        <v>10309</v>
      </c>
      <c r="D860" t="s">
        <v>630</v>
      </c>
      <c r="E860">
        <v>3877.2799801299998</v>
      </c>
      <c r="F860">
        <v>1975.65</v>
      </c>
      <c r="G860">
        <v>53.999694709370999</v>
      </c>
      <c r="H860">
        <v>10.453067064687501</v>
      </c>
      <c r="I860">
        <v>27.706931965426602</v>
      </c>
      <c r="J860">
        <v>0.76587541838664597</v>
      </c>
      <c r="K860">
        <v>1812.94413822465</v>
      </c>
      <c r="L860">
        <v>1576.44356414356</v>
      </c>
      <c r="M860">
        <v>78.718933573341303</v>
      </c>
      <c r="N860">
        <v>1.1910699785502299</v>
      </c>
      <c r="O860">
        <v>10.596512540176599</v>
      </c>
      <c r="P860">
        <v>104.996108949416</v>
      </c>
      <c r="Q860">
        <v>0.16816611617348601</v>
      </c>
    </row>
    <row r="861" spans="1:17" hidden="1" x14ac:dyDescent="0.3">
      <c r="A861" t="s">
        <v>1868</v>
      </c>
      <c r="B861" t="s">
        <v>1869</v>
      </c>
      <c r="C861" t="s">
        <v>10309</v>
      </c>
      <c r="D861" t="s">
        <v>139</v>
      </c>
      <c r="E861">
        <v>3849.3920785999999</v>
      </c>
      <c r="F861">
        <v>431.7</v>
      </c>
      <c r="G861">
        <v>-22.7636956157673</v>
      </c>
      <c r="H861">
        <v>-0.10172941997082199</v>
      </c>
      <c r="I861">
        <v>-19.342120088086698</v>
      </c>
      <c r="J861">
        <v>-3.14181520330939</v>
      </c>
      <c r="K861">
        <v>425.24362083590597</v>
      </c>
      <c r="L861">
        <v>422.19524880049897</v>
      </c>
      <c r="M861">
        <v>60.710824998731702</v>
      </c>
      <c r="N861">
        <v>1.1356800145330701</v>
      </c>
      <c r="O861">
        <v>10.041695621959599</v>
      </c>
      <c r="P861">
        <v>13.307086614173199</v>
      </c>
      <c r="Q861">
        <v>1.4366973876282999E-2</v>
      </c>
    </row>
    <row r="862" spans="1:17" x14ac:dyDescent="0.3">
      <c r="A862" t="s">
        <v>490</v>
      </c>
      <c r="B862" t="s">
        <v>491</v>
      </c>
      <c r="C862" t="s">
        <v>10305</v>
      </c>
      <c r="D862" t="s">
        <v>492</v>
      </c>
      <c r="E862">
        <v>42494.693154200002</v>
      </c>
      <c r="F862">
        <v>4674.05</v>
      </c>
      <c r="G862">
        <v>57.541393936074797</v>
      </c>
      <c r="H862">
        <v>16.8422771390496</v>
      </c>
      <c r="I862">
        <v>33.277838682515899</v>
      </c>
      <c r="J862">
        <v>6.6616057721055704</v>
      </c>
      <c r="K862">
        <v>4307.4929870448595</v>
      </c>
      <c r="L862">
        <v>3698.7336259794201</v>
      </c>
      <c r="M862">
        <v>79.305545103834206</v>
      </c>
      <c r="N862">
        <v>0.96727825328971295</v>
      </c>
      <c r="O862">
        <v>7.82298007081652</v>
      </c>
      <c r="P862">
        <v>101.372194218258</v>
      </c>
      <c r="Q862">
        <v>0.242781412518983</v>
      </c>
    </row>
    <row r="863" spans="1:17" hidden="1" x14ac:dyDescent="0.3">
      <c r="A863" t="s">
        <v>1872</v>
      </c>
      <c r="B863" t="s">
        <v>1873</v>
      </c>
      <c r="C863" t="s">
        <v>10309</v>
      </c>
      <c r="D863" t="s">
        <v>54</v>
      </c>
      <c r="E863">
        <v>3836.0753260500001</v>
      </c>
      <c r="F863">
        <v>287.85000000000002</v>
      </c>
      <c r="G863">
        <v>26.165755489935101</v>
      </c>
      <c r="H863">
        <v>14.170317055934699</v>
      </c>
      <c r="I863">
        <v>41.250163621437302</v>
      </c>
      <c r="J863">
        <v>14.863665976356801</v>
      </c>
      <c r="K863">
        <v>245.89126074139901</v>
      </c>
      <c r="L863">
        <v>219.30029773425301</v>
      </c>
      <c r="M863">
        <v>74.706291084144894</v>
      </c>
      <c r="N863">
        <v>1.6372509780431601</v>
      </c>
      <c r="O863">
        <v>3.0745179781135699</v>
      </c>
      <c r="P863">
        <v>82.761904761904702</v>
      </c>
      <c r="Q863">
        <v>-3.4491538227739999E-3</v>
      </c>
    </row>
    <row r="864" spans="1:17" hidden="1" x14ac:dyDescent="0.3">
      <c r="A864" t="s">
        <v>1874</v>
      </c>
      <c r="B864" t="s">
        <v>1875</v>
      </c>
      <c r="C864" t="s">
        <v>10309</v>
      </c>
      <c r="D864" t="s">
        <v>1876</v>
      </c>
      <c r="E864">
        <v>3830.4033749999999</v>
      </c>
      <c r="F864">
        <v>1514.4</v>
      </c>
      <c r="G864">
        <v>94.9168209697565</v>
      </c>
      <c r="H864">
        <v>1.5550157605903101</v>
      </c>
      <c r="I864">
        <v>24.745189418382399</v>
      </c>
      <c r="J864">
        <v>0.43969690419194402</v>
      </c>
      <c r="K864">
        <v>1406.8440681260799</v>
      </c>
      <c r="L864">
        <v>1155.36871493018</v>
      </c>
      <c r="M864">
        <v>52.069352714827801</v>
      </c>
      <c r="N864">
        <v>0.70305895200382396</v>
      </c>
      <c r="O864">
        <v>6.97305863708399</v>
      </c>
      <c r="P864">
        <v>149.48929159802299</v>
      </c>
      <c r="Q864">
        <v>6.8217184477955994E-2</v>
      </c>
    </row>
    <row r="865" spans="1:17" hidden="1" x14ac:dyDescent="0.3">
      <c r="A865" t="s">
        <v>1877</v>
      </c>
      <c r="B865" t="s">
        <v>1878</v>
      </c>
      <c r="C865" t="s">
        <v>10309</v>
      </c>
      <c r="D865" t="s">
        <v>51</v>
      </c>
      <c r="E865">
        <v>3813.2394486749999</v>
      </c>
      <c r="F865">
        <v>350.05</v>
      </c>
      <c r="G865">
        <v>197.72268363850301</v>
      </c>
      <c r="H865">
        <v>11.524495636116001</v>
      </c>
      <c r="I865">
        <v>41.467219599385203</v>
      </c>
      <c r="J865">
        <v>-4.0172025682440502</v>
      </c>
      <c r="K865">
        <v>324.06456867536002</v>
      </c>
      <c r="L865">
        <v>253.59656618834501</v>
      </c>
      <c r="M865">
        <v>56.636153598775302</v>
      </c>
      <c r="N865">
        <v>0.44296961804483698</v>
      </c>
      <c r="O865">
        <v>6.8418797314669204</v>
      </c>
      <c r="P865">
        <v>240.692317674539</v>
      </c>
      <c r="Q865">
        <v>0.165759693601707</v>
      </c>
    </row>
    <row r="866" spans="1:17" hidden="1" x14ac:dyDescent="0.3">
      <c r="A866" t="s">
        <v>1879</v>
      </c>
      <c r="B866" t="s">
        <v>1880</v>
      </c>
      <c r="C866" t="s">
        <v>10309</v>
      </c>
      <c r="D866" t="s">
        <v>37</v>
      </c>
      <c r="E866">
        <v>3801.5882603599998</v>
      </c>
      <c r="F866">
        <v>548.45000000000005</v>
      </c>
      <c r="G866">
        <v>-9.5486166200216296</v>
      </c>
      <c r="H866">
        <v>-3.5610899494694999</v>
      </c>
      <c r="I866">
        <v>-5.2961518187776297</v>
      </c>
      <c r="J866">
        <v>-3.1739244367851902</v>
      </c>
      <c r="K866">
        <v>546.60470480828701</v>
      </c>
      <c r="M866">
        <v>44.622001607065101</v>
      </c>
      <c r="N866">
        <v>0.66870367081701498</v>
      </c>
      <c r="O866">
        <v>13.228188531315499</v>
      </c>
      <c r="P866">
        <v>27.383579142956599</v>
      </c>
    </row>
    <row r="867" spans="1:17" x14ac:dyDescent="0.3">
      <c r="A867" t="s">
        <v>854</v>
      </c>
      <c r="B867" t="s">
        <v>855</v>
      </c>
      <c r="C867" t="s">
        <v>10300</v>
      </c>
      <c r="D867" t="s">
        <v>495</v>
      </c>
      <c r="E867">
        <v>18096.672049609999</v>
      </c>
      <c r="F867">
        <v>654.5</v>
      </c>
      <c r="G867">
        <v>123.95878986260399</v>
      </c>
      <c r="H867">
        <v>10.0628492376128</v>
      </c>
      <c r="I867">
        <v>15.1974937933067</v>
      </c>
      <c r="J867">
        <v>2.0371140357633499</v>
      </c>
      <c r="K867">
        <v>584.25399328035803</v>
      </c>
      <c r="L867">
        <v>478.15861607556297</v>
      </c>
      <c r="M867">
        <v>67.1067606661356</v>
      </c>
      <c r="N867">
        <v>1.05181152424875</v>
      </c>
      <c r="O867">
        <v>4.6065699006875498</v>
      </c>
      <c r="P867">
        <v>179.82043608379601</v>
      </c>
      <c r="Q867">
        <v>0.24630540208519799</v>
      </c>
    </row>
    <row r="868" spans="1:17" hidden="1" x14ac:dyDescent="0.3">
      <c r="A868" t="s">
        <v>1883</v>
      </c>
      <c r="B868" t="s">
        <v>1884</v>
      </c>
      <c r="C868" t="s">
        <v>10309</v>
      </c>
      <c r="D868" t="s">
        <v>747</v>
      </c>
      <c r="E868">
        <v>3767.6778821500002</v>
      </c>
      <c r="F868">
        <v>894.8</v>
      </c>
      <c r="G868">
        <v>-38.803773685561502</v>
      </c>
      <c r="H868">
        <v>-7.8781999210998501</v>
      </c>
      <c r="I868">
        <v>-14.2236388015126</v>
      </c>
      <c r="J868">
        <v>8.0398521430577006</v>
      </c>
      <c r="K868">
        <v>815.29826605115295</v>
      </c>
      <c r="L868">
        <v>885.93419811659805</v>
      </c>
      <c r="M868">
        <v>68.622104530313806</v>
      </c>
      <c r="N868">
        <v>3.6257550936812502</v>
      </c>
      <c r="O868">
        <v>19.021010281627099</v>
      </c>
      <c r="P868">
        <v>24.4852531997774</v>
      </c>
      <c r="Q868">
        <v>-9.7270754633510995E-2</v>
      </c>
    </row>
    <row r="869" spans="1:17" x14ac:dyDescent="0.3">
      <c r="A869" t="s">
        <v>238</v>
      </c>
      <c r="B869" t="s">
        <v>239</v>
      </c>
      <c r="C869" t="s">
        <v>10305</v>
      </c>
      <c r="D869" t="s">
        <v>163</v>
      </c>
      <c r="E869">
        <v>112426.54420917</v>
      </c>
      <c r="F869">
        <v>734</v>
      </c>
      <c r="G869">
        <v>45.757867553925301</v>
      </c>
      <c r="H869">
        <v>8.5139270145025101</v>
      </c>
      <c r="I869">
        <v>60.009908952124697</v>
      </c>
      <c r="J869">
        <v>3.0346856982400299</v>
      </c>
      <c r="K869">
        <v>694.57871081521796</v>
      </c>
      <c r="L869">
        <v>572.84597843165102</v>
      </c>
      <c r="M869">
        <v>63.177577860019802</v>
      </c>
      <c r="N869">
        <v>0.60983488183432999</v>
      </c>
      <c r="O869">
        <v>6.7779291553133403</v>
      </c>
      <c r="P869">
        <v>104.342984409799</v>
      </c>
      <c r="Q869">
        <v>0.24682193355749699</v>
      </c>
    </row>
    <row r="870" spans="1:17" hidden="1" x14ac:dyDescent="0.3">
      <c r="A870" t="s">
        <v>1887</v>
      </c>
      <c r="B870" t="s">
        <v>1888</v>
      </c>
      <c r="C870" t="s">
        <v>10309</v>
      </c>
      <c r="D870" t="s">
        <v>203</v>
      </c>
      <c r="E870">
        <v>3754.09445796</v>
      </c>
      <c r="F870">
        <v>637.75</v>
      </c>
      <c r="G870">
        <v>52.152320114304501</v>
      </c>
      <c r="H870">
        <v>9.46697351222228</v>
      </c>
      <c r="I870">
        <v>5.7801315425190802</v>
      </c>
      <c r="J870">
        <v>-5.7002574190882402</v>
      </c>
      <c r="K870">
        <v>603.758029588716</v>
      </c>
      <c r="L870">
        <v>518.65262737099295</v>
      </c>
      <c r="M870">
        <v>43.008213520084396</v>
      </c>
      <c r="N870">
        <v>0.527672784998232</v>
      </c>
      <c r="O870">
        <v>9.3688749509996008</v>
      </c>
      <c r="P870">
        <v>84.694468578048003</v>
      </c>
      <c r="Q870">
        <v>9.6363267444537007E-2</v>
      </c>
    </row>
    <row r="871" spans="1:17" x14ac:dyDescent="0.3">
      <c r="A871" t="s">
        <v>727</v>
      </c>
      <c r="B871" t="s">
        <v>728</v>
      </c>
      <c r="C871" t="s">
        <v>10305</v>
      </c>
      <c r="D871" t="s">
        <v>729</v>
      </c>
      <c r="E871">
        <v>23009.916746045001</v>
      </c>
      <c r="F871">
        <v>568.20000000000005</v>
      </c>
      <c r="G871">
        <v>70.982488581686198</v>
      </c>
      <c r="H871">
        <v>-11.9616280193564</v>
      </c>
      <c r="I871">
        <v>38.806235311476598</v>
      </c>
      <c r="J871">
        <v>-5.1912531611094197</v>
      </c>
      <c r="K871">
        <v>593.84433268661201</v>
      </c>
      <c r="L871">
        <v>470.87953186338899</v>
      </c>
      <c r="M871">
        <v>31.928156521349599</v>
      </c>
      <c r="N871">
        <v>0.36228128888000899</v>
      </c>
      <c r="O871">
        <v>31.661386835621201</v>
      </c>
      <c r="P871">
        <v>112.96851574212801</v>
      </c>
      <c r="Q871">
        <v>0.24788199673345701</v>
      </c>
    </row>
    <row r="872" spans="1:17" hidden="1" x14ac:dyDescent="0.3">
      <c r="A872" t="s">
        <v>1891</v>
      </c>
      <c r="B872" t="s">
        <v>1892</v>
      </c>
      <c r="C872" t="s">
        <v>10309</v>
      </c>
      <c r="D872" t="s">
        <v>1039</v>
      </c>
      <c r="E872">
        <v>3730.8735000000001</v>
      </c>
      <c r="F872">
        <v>63.47</v>
      </c>
      <c r="G872">
        <v>-36.766284558947902</v>
      </c>
      <c r="H872">
        <v>-5.9043433151947697</v>
      </c>
      <c r="I872">
        <v>-19.613254199382201</v>
      </c>
      <c r="J872">
        <v>-4.00836939208597</v>
      </c>
      <c r="K872">
        <v>65.348564153385894</v>
      </c>
      <c r="L872">
        <v>67.001931227160398</v>
      </c>
      <c r="M872">
        <v>80.428401478298795</v>
      </c>
      <c r="N872">
        <v>0.70823299413709795</v>
      </c>
      <c r="O872">
        <v>17.677642980935801</v>
      </c>
      <c r="P872">
        <v>0.90620031796502198</v>
      </c>
      <c r="Q872">
        <v>-6.679688381315E-3</v>
      </c>
    </row>
    <row r="873" spans="1:17" hidden="1" x14ac:dyDescent="0.3">
      <c r="A873" t="s">
        <v>1893</v>
      </c>
      <c r="B873" t="s">
        <v>1894</v>
      </c>
      <c r="C873" t="s">
        <v>10309</v>
      </c>
      <c r="D873" t="s">
        <v>51</v>
      </c>
      <c r="E873">
        <v>3729.9208290930001</v>
      </c>
      <c r="F873">
        <v>69.73</v>
      </c>
      <c r="G873">
        <v>60.481549292497199</v>
      </c>
      <c r="H873">
        <v>26.281926931685302</v>
      </c>
      <c r="I873">
        <v>18.8839459257557</v>
      </c>
      <c r="J873">
        <v>12.6610048407885</v>
      </c>
      <c r="K873">
        <v>57.619621951045097</v>
      </c>
      <c r="L873">
        <v>49.478795136185603</v>
      </c>
      <c r="M873">
        <v>70.841923937950099</v>
      </c>
      <c r="N873">
        <v>2.63496832785779</v>
      </c>
      <c r="O873">
        <v>7.4860174960562098</v>
      </c>
      <c r="P873">
        <v>122.77955271565401</v>
      </c>
      <c r="Q873">
        <v>2.1275861886585E-2</v>
      </c>
    </row>
    <row r="874" spans="1:17" x14ac:dyDescent="0.3">
      <c r="A874" t="s">
        <v>87</v>
      </c>
      <c r="B874" t="s">
        <v>88</v>
      </c>
      <c r="C874" t="s">
        <v>10305</v>
      </c>
      <c r="D874" t="s">
        <v>89</v>
      </c>
      <c r="E874">
        <v>316735.18387499999</v>
      </c>
      <c r="F874">
        <v>4731.1499999999996</v>
      </c>
      <c r="G874">
        <v>119.92550440652499</v>
      </c>
      <c r="H874">
        <v>-1.05883769721724</v>
      </c>
      <c r="I874">
        <v>48.173262812886598</v>
      </c>
      <c r="J874">
        <v>-1.9079812023126099</v>
      </c>
      <c r="K874">
        <v>4844.2197334913899</v>
      </c>
      <c r="L874">
        <v>3878.9260373613101</v>
      </c>
      <c r="M874">
        <v>46.439680315067399</v>
      </c>
      <c r="N874">
        <v>0.47587342601997601</v>
      </c>
      <c r="O874">
        <v>19.944410978303299</v>
      </c>
      <c r="P874">
        <v>167.629256703246</v>
      </c>
      <c r="Q874">
        <v>0.24792673517288299</v>
      </c>
    </row>
    <row r="875" spans="1:17" hidden="1" x14ac:dyDescent="0.3">
      <c r="A875" t="s">
        <v>1898</v>
      </c>
      <c r="B875" t="s">
        <v>1899</v>
      </c>
      <c r="C875" t="s">
        <v>10309</v>
      </c>
      <c r="D875" t="s">
        <v>726</v>
      </c>
      <c r="E875">
        <v>3724.7253936799998</v>
      </c>
      <c r="F875">
        <v>160.69999999999999</v>
      </c>
      <c r="G875">
        <v>6.2936006386991696</v>
      </c>
      <c r="H875">
        <v>-1.6546005485980699</v>
      </c>
      <c r="I875">
        <v>0.98588634170547496</v>
      </c>
      <c r="J875">
        <v>1.21227547435663</v>
      </c>
      <c r="K875">
        <v>156.86968383563601</v>
      </c>
      <c r="L875">
        <v>145.794878853352</v>
      </c>
      <c r="M875">
        <v>58.331342908403499</v>
      </c>
      <c r="N875">
        <v>1.2852906168548699</v>
      </c>
      <c r="O875">
        <v>8.8985687616677005</v>
      </c>
      <c r="P875">
        <v>42.4014178112538</v>
      </c>
      <c r="Q875">
        <v>8.2626113561340003E-3</v>
      </c>
    </row>
    <row r="876" spans="1:17" hidden="1" x14ac:dyDescent="0.3">
      <c r="A876" t="s">
        <v>1900</v>
      </c>
      <c r="B876" t="s">
        <v>1901</v>
      </c>
      <c r="C876" t="s">
        <v>10295</v>
      </c>
      <c r="D876" t="s">
        <v>1902</v>
      </c>
      <c r="E876">
        <v>3716.9901175199998</v>
      </c>
      <c r="F876">
        <v>222.54</v>
      </c>
      <c r="G876">
        <v>-44.109075812875197</v>
      </c>
      <c r="H876">
        <v>-7.79893497484339</v>
      </c>
      <c r="I876">
        <v>-18.747615899951899</v>
      </c>
      <c r="J876">
        <v>-1.54730852273236</v>
      </c>
      <c r="K876">
        <v>231.98971058430999</v>
      </c>
      <c r="M876">
        <v>39.824542768727099</v>
      </c>
      <c r="N876">
        <v>1.2092263822201299</v>
      </c>
      <c r="O876">
        <v>26.269434708367001</v>
      </c>
      <c r="P876">
        <v>13.194303153611299</v>
      </c>
    </row>
    <row r="877" spans="1:17" hidden="1" x14ac:dyDescent="0.3">
      <c r="A877" t="s">
        <v>1903</v>
      </c>
      <c r="B877" t="s">
        <v>1904</v>
      </c>
      <c r="C877" t="s">
        <v>10309</v>
      </c>
      <c r="D877" t="s">
        <v>124</v>
      </c>
      <c r="E877">
        <v>3706.6171262849998</v>
      </c>
      <c r="F877">
        <v>57.24</v>
      </c>
      <c r="G877">
        <v>77.4377114099496</v>
      </c>
      <c r="H877">
        <v>13.5739200108679</v>
      </c>
      <c r="I877">
        <v>14.889214034880901</v>
      </c>
      <c r="J877">
        <v>-0.18118022299241801</v>
      </c>
      <c r="K877">
        <v>51.455878041433301</v>
      </c>
      <c r="L877">
        <v>42.911901503085801</v>
      </c>
      <c r="M877">
        <v>65.807062142933404</v>
      </c>
      <c r="N877">
        <v>0.765230037342714</v>
      </c>
      <c r="O877">
        <v>18.7106918238993</v>
      </c>
      <c r="P877">
        <v>131.74089068825899</v>
      </c>
      <c r="Q877">
        <v>0.11718264782034001</v>
      </c>
    </row>
    <row r="878" spans="1:17" hidden="1" x14ac:dyDescent="0.3">
      <c r="A878" t="s">
        <v>1905</v>
      </c>
      <c r="B878" t="s">
        <v>1906</v>
      </c>
      <c r="C878" t="s">
        <v>10309</v>
      </c>
      <c r="D878" t="s">
        <v>258</v>
      </c>
      <c r="E878">
        <v>3697.60581769499</v>
      </c>
      <c r="F878">
        <v>3617.2</v>
      </c>
      <c r="G878">
        <v>28.032444081319099</v>
      </c>
      <c r="H878">
        <v>-8.0238504198635496</v>
      </c>
      <c r="I878">
        <v>44.914346062786002</v>
      </c>
      <c r="J878">
        <v>-4.9587240729555404</v>
      </c>
      <c r="K878">
        <v>3663.5022500653499</v>
      </c>
      <c r="L878">
        <v>2977.0778159667898</v>
      </c>
      <c r="M878">
        <v>32.706389864300498</v>
      </c>
      <c r="N878">
        <v>0.33070177543818102</v>
      </c>
      <c r="O878">
        <v>17.355965940506401</v>
      </c>
      <c r="P878">
        <v>67.773654916512001</v>
      </c>
      <c r="Q878">
        <v>0.103404988797723</v>
      </c>
    </row>
    <row r="879" spans="1:17" x14ac:dyDescent="0.3">
      <c r="A879" t="s">
        <v>313</v>
      </c>
      <c r="B879" t="s">
        <v>314</v>
      </c>
      <c r="C879" t="s">
        <v>10305</v>
      </c>
      <c r="D879" t="s">
        <v>315</v>
      </c>
      <c r="E879">
        <v>86717.623949999994</v>
      </c>
      <c r="F879">
        <v>4539.6499999999996</v>
      </c>
      <c r="G879">
        <v>115.285360651632</v>
      </c>
      <c r="H879">
        <v>-15.3543875883542</v>
      </c>
      <c r="I879">
        <v>106.11488824759699</v>
      </c>
      <c r="J879">
        <v>-13.180908674615599</v>
      </c>
      <c r="K879">
        <v>4553.7161297037601</v>
      </c>
      <c r="L879">
        <v>3165.7906288324898</v>
      </c>
      <c r="M879">
        <v>25.335304587878699</v>
      </c>
      <c r="N879">
        <v>0.71672328873662206</v>
      </c>
      <c r="O879">
        <v>29.084841342394199</v>
      </c>
      <c r="P879">
        <v>160.599885189437</v>
      </c>
      <c r="Q879">
        <v>0.26084331585774601</v>
      </c>
    </row>
    <row r="880" spans="1:17" hidden="1" x14ac:dyDescent="0.3">
      <c r="A880" t="s">
        <v>1909</v>
      </c>
      <c r="B880" t="s">
        <v>1910</v>
      </c>
      <c r="C880" t="s">
        <v>10309</v>
      </c>
      <c r="D880" t="s">
        <v>514</v>
      </c>
      <c r="E880">
        <v>3650.3108637750001</v>
      </c>
      <c r="F880">
        <v>3025.85</v>
      </c>
      <c r="G880">
        <v>21.3734670850531</v>
      </c>
      <c r="H880">
        <v>0.257156100295033</v>
      </c>
      <c r="I880">
        <v>16.424137134712801</v>
      </c>
      <c r="J880">
        <v>-0.75830157048142399</v>
      </c>
      <c r="K880">
        <v>2889.31899910223</v>
      </c>
      <c r="L880">
        <v>2532.9159390494101</v>
      </c>
      <c r="M880">
        <v>55.700580941305901</v>
      </c>
      <c r="N880">
        <v>0.307407303027741</v>
      </c>
      <c r="O880">
        <v>5.7554075714261996</v>
      </c>
      <c r="P880">
        <v>57.736016264400703</v>
      </c>
      <c r="Q880">
        <v>6.0419667981440002E-2</v>
      </c>
    </row>
    <row r="881" spans="1:17" hidden="1" x14ac:dyDescent="0.3">
      <c r="A881" t="s">
        <v>1911</v>
      </c>
      <c r="B881" t="s">
        <v>1912</v>
      </c>
      <c r="C881" t="s">
        <v>10309</v>
      </c>
      <c r="D881" t="s">
        <v>121</v>
      </c>
      <c r="E881">
        <v>3628.940711015</v>
      </c>
      <c r="F881">
        <v>1101.5999999999999</v>
      </c>
      <c r="G881">
        <v>646.687668890532</v>
      </c>
      <c r="H881">
        <v>38.892513233769698</v>
      </c>
      <c r="I881">
        <v>182.07724182750499</v>
      </c>
      <c r="J881">
        <v>7.6101645757966701</v>
      </c>
      <c r="K881">
        <v>815.42883023163097</v>
      </c>
      <c r="L881">
        <v>531.00412753896001</v>
      </c>
      <c r="M881">
        <v>74.806808444043597</v>
      </c>
      <c r="N881">
        <v>0.76784600069658304</v>
      </c>
      <c r="O881">
        <v>0</v>
      </c>
      <c r="P881">
        <v>715.09433962264097</v>
      </c>
      <c r="Q881">
        <v>0.19120830005931899</v>
      </c>
    </row>
    <row r="882" spans="1:17" x14ac:dyDescent="0.3">
      <c r="A882" t="s">
        <v>969</v>
      </c>
      <c r="B882" t="s">
        <v>970</v>
      </c>
      <c r="C882" t="s">
        <v>10295</v>
      </c>
      <c r="D882" t="s">
        <v>248</v>
      </c>
      <c r="E882">
        <v>14907.392592624999</v>
      </c>
      <c r="F882">
        <v>3752.6</v>
      </c>
      <c r="G882">
        <v>136.08885737686899</v>
      </c>
      <c r="H882">
        <v>-6.4352065619458401</v>
      </c>
      <c r="I882">
        <v>-9.5659778278923895</v>
      </c>
      <c r="J882">
        <v>-3.9645303706750701</v>
      </c>
      <c r="K882">
        <v>3774.4728529263398</v>
      </c>
      <c r="L882">
        <v>3323.58782495475</v>
      </c>
      <c r="M882">
        <v>37.491546935697698</v>
      </c>
      <c r="N882">
        <v>0.69948620796166106</v>
      </c>
      <c r="O882">
        <v>14.585887118264599</v>
      </c>
      <c r="P882">
        <v>177.764618800888</v>
      </c>
      <c r="Q882">
        <v>0.26260370898770002</v>
      </c>
    </row>
    <row r="883" spans="1:17" x14ac:dyDescent="0.3">
      <c r="A883" t="s">
        <v>211</v>
      </c>
      <c r="B883" t="s">
        <v>212</v>
      </c>
      <c r="C883" t="s">
        <v>10300</v>
      </c>
      <c r="D883" t="s">
        <v>106</v>
      </c>
      <c r="E883">
        <v>125242.46499268</v>
      </c>
      <c r="F883">
        <v>2631.5</v>
      </c>
      <c r="G883">
        <v>67.274568549391901</v>
      </c>
      <c r="H883">
        <v>8.5388972166505503</v>
      </c>
      <c r="I883">
        <v>13.3878049114034</v>
      </c>
      <c r="J883">
        <v>-2.9277735724356</v>
      </c>
      <c r="K883">
        <v>2460.6803978818998</v>
      </c>
      <c r="L883">
        <v>2125.79148943578</v>
      </c>
      <c r="M883">
        <v>66.333131177610497</v>
      </c>
      <c r="N883">
        <v>1.01966321083291</v>
      </c>
      <c r="O883">
        <v>0.89302679080371905</v>
      </c>
      <c r="P883">
        <v>99.190068881992204</v>
      </c>
      <c r="Q883">
        <v>0.26387294961662999</v>
      </c>
    </row>
    <row r="884" spans="1:17" hidden="1" x14ac:dyDescent="0.3">
      <c r="A884" t="s">
        <v>1917</v>
      </c>
      <c r="B884" t="s">
        <v>1918</v>
      </c>
      <c r="C884" t="s">
        <v>10309</v>
      </c>
      <c r="D884" t="s">
        <v>46</v>
      </c>
      <c r="E884">
        <v>3609.0911569800001</v>
      </c>
      <c r="F884">
        <v>944.5</v>
      </c>
      <c r="G884">
        <v>34.0612789153923</v>
      </c>
      <c r="H884">
        <v>1.6448164917310499</v>
      </c>
      <c r="I884">
        <v>-39.592612196015601</v>
      </c>
      <c r="J884">
        <v>-4.6865040916703196</v>
      </c>
      <c r="K884">
        <v>974.435939720124</v>
      </c>
      <c r="L884">
        <v>898.67049715167002</v>
      </c>
      <c r="M884">
        <v>42.295093258125299</v>
      </c>
      <c r="N884">
        <v>1.28810171550487</v>
      </c>
      <c r="O884">
        <v>45.685547908946504</v>
      </c>
      <c r="P884">
        <v>70.687629890665903</v>
      </c>
    </row>
    <row r="885" spans="1:17" hidden="1" x14ac:dyDescent="0.3">
      <c r="A885" t="s">
        <v>1919</v>
      </c>
      <c r="B885" t="s">
        <v>1920</v>
      </c>
      <c r="C885" t="s">
        <v>10309</v>
      </c>
      <c r="D885" t="s">
        <v>235</v>
      </c>
      <c r="E885">
        <v>3598.772886107</v>
      </c>
      <c r="F885">
        <v>2.77</v>
      </c>
      <c r="G885">
        <v>241.60975442070199</v>
      </c>
      <c r="H885">
        <v>8.7901206361160806</v>
      </c>
      <c r="I885">
        <v>5.5615544604128004</v>
      </c>
      <c r="J885">
        <v>1.0953695433925601</v>
      </c>
      <c r="K885">
        <v>2.71863922737219</v>
      </c>
      <c r="L885">
        <v>2.0542718131678499</v>
      </c>
      <c r="M885">
        <v>50.9934356911752</v>
      </c>
      <c r="N885">
        <v>0.83568711896361803</v>
      </c>
      <c r="O885">
        <v>56.317689530685897</v>
      </c>
      <c r="P885">
        <v>295.71428571428498</v>
      </c>
      <c r="Q885">
        <v>5.2221634288267003E-2</v>
      </c>
    </row>
    <row r="886" spans="1:17" x14ac:dyDescent="0.3">
      <c r="A886" t="s">
        <v>119</v>
      </c>
      <c r="B886" t="s">
        <v>120</v>
      </c>
      <c r="C886" t="s">
        <v>10303</v>
      </c>
      <c r="D886" t="s">
        <v>121</v>
      </c>
      <c r="E886">
        <v>241514.62612879</v>
      </c>
      <c r="F886">
        <v>6783.2</v>
      </c>
      <c r="G886">
        <v>211.444900299349</v>
      </c>
      <c r="H886">
        <v>31.460484290976201</v>
      </c>
      <c r="I886">
        <v>61.851868890776601</v>
      </c>
      <c r="J886">
        <v>3.5774390042234301</v>
      </c>
      <c r="K886">
        <v>5608.0278477822503</v>
      </c>
      <c r="L886">
        <v>4279.80694660074</v>
      </c>
      <c r="M886">
        <v>84.440330935992407</v>
      </c>
      <c r="N886">
        <v>1.9381710896989499</v>
      </c>
      <c r="O886">
        <v>0.616228328812362</v>
      </c>
      <c r="P886">
        <v>248.75064267352101</v>
      </c>
      <c r="Q886">
        <v>0.27467936260443798</v>
      </c>
    </row>
    <row r="887" spans="1:17" hidden="1" x14ac:dyDescent="0.3">
      <c r="A887" t="s">
        <v>1923</v>
      </c>
      <c r="B887" t="s">
        <v>1924</v>
      </c>
      <c r="C887" t="s">
        <v>10309</v>
      </c>
      <c r="D887" t="s">
        <v>203</v>
      </c>
      <c r="E887">
        <v>3576.5755698749999</v>
      </c>
      <c r="F887">
        <v>531.85</v>
      </c>
      <c r="G887">
        <v>9.0867104764365401</v>
      </c>
      <c r="H887">
        <v>-3.7532821416616899</v>
      </c>
      <c r="I887">
        <v>-0.63624528270440395</v>
      </c>
      <c r="J887">
        <v>-5.6864993828186199</v>
      </c>
      <c r="K887">
        <v>541.00797664202696</v>
      </c>
      <c r="L887">
        <v>472.29215363315302</v>
      </c>
      <c r="M887">
        <v>37.789654930861097</v>
      </c>
      <c r="N887">
        <v>0.462951754545882</v>
      </c>
      <c r="O887">
        <v>14.6845915201654</v>
      </c>
      <c r="P887">
        <v>60.027079885662602</v>
      </c>
      <c r="Q887">
        <v>0.14150298984182999</v>
      </c>
    </row>
    <row r="888" spans="1:17" x14ac:dyDescent="0.3">
      <c r="A888" t="s">
        <v>1008</v>
      </c>
      <c r="B888" t="s">
        <v>1009</v>
      </c>
      <c r="C888" t="s">
        <v>10306</v>
      </c>
      <c r="D888" t="s">
        <v>133</v>
      </c>
      <c r="E888">
        <v>13912.198115249999</v>
      </c>
      <c r="F888">
        <v>525.9</v>
      </c>
      <c r="G888">
        <v>198.345181356457</v>
      </c>
      <c r="H888">
        <v>52.266570564069902</v>
      </c>
      <c r="I888">
        <v>167.63172441495101</v>
      </c>
      <c r="J888">
        <v>19.3663418173354</v>
      </c>
      <c r="K888">
        <v>393.23683096784998</v>
      </c>
      <c r="L888">
        <v>275.822643654052</v>
      </c>
      <c r="M888">
        <v>84.565150046010501</v>
      </c>
      <c r="N888">
        <v>0.63518201463427104</v>
      </c>
      <c r="O888">
        <v>3.0233884768967298</v>
      </c>
      <c r="P888">
        <v>258.47448962202998</v>
      </c>
      <c r="Q888">
        <v>0.27583203730790701</v>
      </c>
    </row>
    <row r="889" spans="1:17" hidden="1" x14ac:dyDescent="0.3">
      <c r="A889" t="s">
        <v>1927</v>
      </c>
      <c r="B889" t="s">
        <v>1928</v>
      </c>
      <c r="C889" t="s">
        <v>10309</v>
      </c>
      <c r="D889" t="s">
        <v>130</v>
      </c>
      <c r="E889">
        <v>3572.5036062109998</v>
      </c>
      <c r="F889">
        <v>203.21</v>
      </c>
      <c r="G889">
        <v>82.421198750243803</v>
      </c>
      <c r="H889">
        <v>10.340828430044899</v>
      </c>
      <c r="I889">
        <v>-1.99048194774667</v>
      </c>
      <c r="J889">
        <v>8.5480146865914399</v>
      </c>
      <c r="K889">
        <v>185.215886828962</v>
      </c>
      <c r="L889">
        <v>167.28060150735101</v>
      </c>
      <c r="M889">
        <v>67.198758055166195</v>
      </c>
      <c r="N889">
        <v>1.2966842150489599</v>
      </c>
      <c r="O889">
        <v>10.0339550218985</v>
      </c>
      <c r="P889">
        <v>124.789823008849</v>
      </c>
      <c r="Q889">
        <v>0.10863271657530101</v>
      </c>
    </row>
    <row r="890" spans="1:17" hidden="1" x14ac:dyDescent="0.3">
      <c r="A890" t="s">
        <v>1929</v>
      </c>
      <c r="B890" t="s">
        <v>1930</v>
      </c>
      <c r="C890" t="s">
        <v>10309</v>
      </c>
      <c r="D890" t="s">
        <v>139</v>
      </c>
      <c r="E890">
        <v>3559.58518636999</v>
      </c>
      <c r="F890">
        <v>364.5</v>
      </c>
      <c r="G890">
        <v>58.673761920915403</v>
      </c>
      <c r="H890">
        <v>-13.8130922292187</v>
      </c>
      <c r="I890">
        <v>5.9182117643651599</v>
      </c>
      <c r="J890">
        <v>0.27245533258838101</v>
      </c>
      <c r="K890">
        <v>384.09387423444298</v>
      </c>
      <c r="L890">
        <v>333.35576946141299</v>
      </c>
      <c r="M890">
        <v>34.388742371724902</v>
      </c>
      <c r="N890">
        <v>0.69339929181163795</v>
      </c>
      <c r="O890">
        <v>28.669410150891601</v>
      </c>
      <c r="P890">
        <v>87.838186034527098</v>
      </c>
      <c r="Q890">
        <v>8.5067688248859005E-2</v>
      </c>
    </row>
    <row r="891" spans="1:17" hidden="1" x14ac:dyDescent="0.3">
      <c r="A891" t="s">
        <v>1931</v>
      </c>
      <c r="B891" t="s">
        <v>1932</v>
      </c>
      <c r="C891" t="s">
        <v>10309</v>
      </c>
      <c r="D891" t="s">
        <v>1933</v>
      </c>
      <c r="E891">
        <v>3530.4790189349901</v>
      </c>
      <c r="F891">
        <v>785.65</v>
      </c>
      <c r="G891">
        <v>107.149365780941</v>
      </c>
      <c r="H891">
        <v>40.617415990098301</v>
      </c>
      <c r="I891">
        <v>114.428030773697</v>
      </c>
      <c r="J891">
        <v>2.6823427759357799</v>
      </c>
      <c r="K891">
        <v>622.64469691360898</v>
      </c>
      <c r="M891">
        <v>70.758534737084304</v>
      </c>
      <c r="N891">
        <v>0.59356054464651997</v>
      </c>
      <c r="O891">
        <v>7.8088207216954197</v>
      </c>
      <c r="P891">
        <v>207.13448006254799</v>
      </c>
    </row>
    <row r="892" spans="1:17" x14ac:dyDescent="0.3">
      <c r="A892" t="s">
        <v>572</v>
      </c>
      <c r="B892" t="s">
        <v>573</v>
      </c>
      <c r="C892" t="s">
        <v>10305</v>
      </c>
      <c r="D892" t="s">
        <v>221</v>
      </c>
      <c r="E892">
        <v>33566.65242975</v>
      </c>
      <c r="F892">
        <v>8317.7999999999993</v>
      </c>
      <c r="G892">
        <v>39.591134394619502</v>
      </c>
      <c r="H892">
        <v>7.88591398354614</v>
      </c>
      <c r="I892">
        <v>22.8599691274697</v>
      </c>
      <c r="J892">
        <v>-4.4597699962726303</v>
      </c>
      <c r="K892">
        <v>8324.1571701292196</v>
      </c>
      <c r="L892">
        <v>7010.0700257255503</v>
      </c>
      <c r="M892">
        <v>47.288283362981197</v>
      </c>
      <c r="N892">
        <v>0.59492945715505297</v>
      </c>
      <c r="O892">
        <v>16.1352761547524</v>
      </c>
      <c r="P892">
        <v>82.983731699536904</v>
      </c>
      <c r="Q892">
        <v>0.27599138673420698</v>
      </c>
    </row>
    <row r="893" spans="1:17" x14ac:dyDescent="0.3">
      <c r="A893" t="s">
        <v>1042</v>
      </c>
      <c r="B893" t="s">
        <v>1043</v>
      </c>
      <c r="C893" t="s">
        <v>10301</v>
      </c>
      <c r="D893" t="s">
        <v>98</v>
      </c>
      <c r="E893">
        <v>12851.049755714999</v>
      </c>
      <c r="F893">
        <v>937.7</v>
      </c>
      <c r="G893">
        <v>196.08649302981499</v>
      </c>
      <c r="H893">
        <v>0.108590416974068</v>
      </c>
      <c r="I893">
        <v>2.1999757506494801</v>
      </c>
      <c r="J893">
        <v>-5.65902379262001</v>
      </c>
      <c r="K893">
        <v>956.00915062528702</v>
      </c>
      <c r="L893">
        <v>763.42091745157302</v>
      </c>
      <c r="M893">
        <v>44.894735334715399</v>
      </c>
      <c r="N893">
        <v>1.02519445351246</v>
      </c>
      <c r="O893">
        <v>19.2278980484163</v>
      </c>
      <c r="P893">
        <v>267.24543080939901</v>
      </c>
      <c r="Q893">
        <v>0.30502591915599903</v>
      </c>
    </row>
    <row r="894" spans="1:17" hidden="1" x14ac:dyDescent="0.3">
      <c r="A894" t="s">
        <v>1938</v>
      </c>
      <c r="B894" t="s">
        <v>1939</v>
      </c>
      <c r="C894" t="s">
        <v>10309</v>
      </c>
      <c r="D894" t="s">
        <v>556</v>
      </c>
      <c r="E894">
        <v>3501.2892512499998</v>
      </c>
      <c r="F894">
        <v>265.55</v>
      </c>
      <c r="G894">
        <v>93.1998819858715</v>
      </c>
      <c r="H894">
        <v>16.2364772029363</v>
      </c>
      <c r="I894">
        <v>32.284912374113098</v>
      </c>
      <c r="J894">
        <v>0.88377039729531204</v>
      </c>
      <c r="K894">
        <v>224.04030104830301</v>
      </c>
      <c r="L894">
        <v>184.590879649556</v>
      </c>
      <c r="M894">
        <v>62.148013948604799</v>
      </c>
      <c r="N894">
        <v>0.83044634504547798</v>
      </c>
      <c r="O894">
        <v>1.67576727546601</v>
      </c>
      <c r="P894">
        <v>122.40368509212701</v>
      </c>
      <c r="Q894">
        <v>0.23731708695842901</v>
      </c>
    </row>
    <row r="895" spans="1:17" hidden="1" x14ac:dyDescent="0.3">
      <c r="A895" t="s">
        <v>1940</v>
      </c>
      <c r="B895" t="s">
        <v>1941</v>
      </c>
      <c r="C895" t="s">
        <v>10309</v>
      </c>
      <c r="D895" t="s">
        <v>297</v>
      </c>
      <c r="E895">
        <v>3496.4764765599998</v>
      </c>
      <c r="F895">
        <v>343.15</v>
      </c>
      <c r="G895">
        <v>18.418759193802</v>
      </c>
      <c r="H895">
        <v>-14.842442931306801</v>
      </c>
      <c r="I895">
        <v>53.823321999054102</v>
      </c>
      <c r="J895">
        <v>1.0556393914897999</v>
      </c>
      <c r="K895">
        <v>368.96833174487602</v>
      </c>
      <c r="L895">
        <v>280.35985714625502</v>
      </c>
      <c r="M895">
        <v>33.541096877960598</v>
      </c>
      <c r="N895">
        <v>0.85161975001035795</v>
      </c>
      <c r="O895">
        <v>33.6150371557627</v>
      </c>
      <c r="P895">
        <v>114.46874999999901</v>
      </c>
      <c r="Q895">
        <v>0.227065982822649</v>
      </c>
    </row>
    <row r="896" spans="1:17" hidden="1" x14ac:dyDescent="0.3">
      <c r="A896" t="s">
        <v>1942</v>
      </c>
      <c r="B896" t="s">
        <v>1943</v>
      </c>
      <c r="C896" t="s">
        <v>10309</v>
      </c>
      <c r="D896" t="s">
        <v>221</v>
      </c>
      <c r="E896">
        <v>3489.0960749999999</v>
      </c>
      <c r="F896">
        <v>253.7</v>
      </c>
      <c r="G896">
        <v>262.58411339506102</v>
      </c>
      <c r="H896">
        <v>4.0522501187645403</v>
      </c>
      <c r="I896">
        <v>118.430460055799</v>
      </c>
      <c r="J896">
        <v>-7.3048122845126704</v>
      </c>
      <c r="K896">
        <v>224.96482765734899</v>
      </c>
      <c r="L896">
        <v>143.014952293449</v>
      </c>
      <c r="M896">
        <v>44.7225902633309</v>
      </c>
      <c r="N896">
        <v>0.63950847943306799</v>
      </c>
      <c r="O896">
        <v>21.403232163973101</v>
      </c>
      <c r="P896">
        <v>360.43557168784002</v>
      </c>
      <c r="Q896">
        <v>0.14769924661120601</v>
      </c>
    </row>
    <row r="897" spans="1:17" hidden="1" x14ac:dyDescent="0.3">
      <c r="A897" t="s">
        <v>1944</v>
      </c>
      <c r="B897" t="s">
        <v>1945</v>
      </c>
      <c r="C897" t="s">
        <v>10309</v>
      </c>
      <c r="D897" t="s">
        <v>368</v>
      </c>
      <c r="E897">
        <v>3488.51515655199</v>
      </c>
      <c r="F897">
        <v>242.46</v>
      </c>
      <c r="G897">
        <v>87.796421087368998</v>
      </c>
      <c r="H897">
        <v>41.278270980559803</v>
      </c>
      <c r="I897">
        <v>104.558623694988</v>
      </c>
      <c r="J897">
        <v>11.8597812827757</v>
      </c>
      <c r="K897">
        <v>185.217606005622</v>
      </c>
      <c r="L897">
        <v>147.10236269497301</v>
      </c>
      <c r="M897">
        <v>82.732080923230001</v>
      </c>
      <c r="N897">
        <v>1.0432146954134101</v>
      </c>
      <c r="O897">
        <v>1.97558360141878</v>
      </c>
      <c r="P897">
        <v>155.221052631578</v>
      </c>
      <c r="Q897">
        <v>0.150469035065257</v>
      </c>
    </row>
    <row r="898" spans="1:17" hidden="1" x14ac:dyDescent="0.3">
      <c r="A898" t="s">
        <v>1946</v>
      </c>
      <c r="B898" t="s">
        <v>1947</v>
      </c>
      <c r="C898" t="s">
        <v>10309</v>
      </c>
      <c r="D898" t="s">
        <v>51</v>
      </c>
      <c r="E898">
        <v>3486.0935817</v>
      </c>
      <c r="F898">
        <v>2134.1</v>
      </c>
      <c r="G898">
        <v>51.477025672136797</v>
      </c>
      <c r="H898">
        <v>15.771583822472101</v>
      </c>
      <c r="I898">
        <v>18.623627189062098</v>
      </c>
      <c r="J898">
        <v>8.5820447901594002E-2</v>
      </c>
      <c r="K898">
        <v>1841.8666221659</v>
      </c>
      <c r="L898">
        <v>1555.2490551861099</v>
      </c>
      <c r="M898">
        <v>60.595874213669298</v>
      </c>
      <c r="N898">
        <v>1.27329484849946</v>
      </c>
      <c r="O898">
        <v>7.5863361604423503</v>
      </c>
      <c r="P898">
        <v>87.440165122304606</v>
      </c>
      <c r="Q898">
        <v>0.16355174636816</v>
      </c>
    </row>
    <row r="899" spans="1:17" x14ac:dyDescent="0.3">
      <c r="A899" t="s">
        <v>1324</v>
      </c>
      <c r="B899" t="s">
        <v>1325</v>
      </c>
      <c r="C899" t="s">
        <v>10295</v>
      </c>
      <c r="D899" t="s">
        <v>521</v>
      </c>
      <c r="E899">
        <v>8449.6820200000002</v>
      </c>
      <c r="F899">
        <v>427.2</v>
      </c>
      <c r="G899">
        <v>104.892810959408</v>
      </c>
      <c r="H899">
        <v>11.7822447381514</v>
      </c>
      <c r="I899">
        <v>37.0598434055102</v>
      </c>
      <c r="J899">
        <v>4.5743805631145902</v>
      </c>
      <c r="K899">
        <v>383.17429856991703</v>
      </c>
      <c r="L899">
        <v>312.96035603514599</v>
      </c>
      <c r="M899">
        <v>77.063312238054394</v>
      </c>
      <c r="N899">
        <v>1.1640898030407001</v>
      </c>
      <c r="O899">
        <v>5.6179775280898703</v>
      </c>
      <c r="P899">
        <v>136.64312422102199</v>
      </c>
      <c r="Q899">
        <v>0.33509396258201901</v>
      </c>
    </row>
    <row r="900" spans="1:17" x14ac:dyDescent="0.3">
      <c r="A900" t="s">
        <v>140</v>
      </c>
      <c r="B900" t="s">
        <v>141</v>
      </c>
      <c r="C900" t="s">
        <v>10295</v>
      </c>
      <c r="D900" t="s">
        <v>54</v>
      </c>
      <c r="E900">
        <v>212294.99114202001</v>
      </c>
      <c r="F900">
        <v>331.1</v>
      </c>
      <c r="G900">
        <v>5.3017324573971401</v>
      </c>
      <c r="H900">
        <v>-2.1145576183217898</v>
      </c>
      <c r="I900">
        <v>1.8222716012373199</v>
      </c>
      <c r="J900">
        <v>3.1254018944915897E-2</v>
      </c>
      <c r="K900">
        <v>337.55457935585503</v>
      </c>
      <c r="L900">
        <v>302.86892109620197</v>
      </c>
      <c r="M900">
        <v>59.729309461021103</v>
      </c>
      <c r="N900">
        <v>0.81256481170911998</v>
      </c>
      <c r="O900">
        <v>19.2086982784657</v>
      </c>
      <c r="P900">
        <v>63.2642998027613</v>
      </c>
    </row>
    <row r="901" spans="1:17" hidden="1" x14ac:dyDescent="0.3">
      <c r="A901" t="s">
        <v>1952</v>
      </c>
      <c r="B901" t="s">
        <v>1953</v>
      </c>
      <c r="C901" t="s">
        <v>10309</v>
      </c>
      <c r="D901" t="s">
        <v>130</v>
      </c>
      <c r="E901">
        <v>3447.2821481999999</v>
      </c>
      <c r="F901">
        <v>773.05</v>
      </c>
      <c r="G901">
        <v>25.219343235949399</v>
      </c>
      <c r="H901">
        <v>-14.4259557943201</v>
      </c>
      <c r="I901">
        <v>-17.753878130735799</v>
      </c>
      <c r="J901">
        <v>-2.0449390617660299</v>
      </c>
      <c r="K901">
        <v>863.983044293229</v>
      </c>
      <c r="L901">
        <v>765.58329586728996</v>
      </c>
      <c r="M901">
        <v>36.801665147355202</v>
      </c>
      <c r="N901">
        <v>0.70600338725738998</v>
      </c>
      <c r="O901">
        <v>40.094431149343499</v>
      </c>
      <c r="P901">
        <v>82.538370720188794</v>
      </c>
      <c r="Q901">
        <v>6.9838246179957E-2</v>
      </c>
    </row>
    <row r="902" spans="1:17" hidden="1" x14ac:dyDescent="0.3">
      <c r="A902" t="s">
        <v>1954</v>
      </c>
      <c r="B902" t="s">
        <v>1955</v>
      </c>
      <c r="C902" t="s">
        <v>10305</v>
      </c>
      <c r="D902" t="s">
        <v>203</v>
      </c>
      <c r="E902">
        <v>3445.7296322399998</v>
      </c>
      <c r="F902">
        <v>1700</v>
      </c>
      <c r="G902">
        <v>-15.2711231494426</v>
      </c>
      <c r="H902">
        <v>2.5396471512676002</v>
      </c>
      <c r="I902">
        <v>0.16398991234954699</v>
      </c>
      <c r="J902">
        <v>-4.93886404079577</v>
      </c>
      <c r="K902">
        <v>1728.61191487923</v>
      </c>
      <c r="M902">
        <v>29.657735112114</v>
      </c>
      <c r="N902">
        <v>0.71506732172179899</v>
      </c>
      <c r="O902">
        <v>21.017647058823499</v>
      </c>
      <c r="P902">
        <v>41.207741506769601</v>
      </c>
    </row>
    <row r="903" spans="1:17" x14ac:dyDescent="0.3">
      <c r="A903" t="s">
        <v>302</v>
      </c>
      <c r="B903" t="s">
        <v>303</v>
      </c>
      <c r="C903" t="s">
        <v>10299</v>
      </c>
      <c r="D903" t="s">
        <v>51</v>
      </c>
      <c r="E903">
        <v>94477.89740247</v>
      </c>
      <c r="F903">
        <v>2281.6999999999998</v>
      </c>
      <c r="G903">
        <v>-3.5460502723958802</v>
      </c>
      <c r="H903">
        <v>9.9466716045066992</v>
      </c>
      <c r="I903">
        <v>-8.1092971767006006</v>
      </c>
      <c r="J903">
        <v>5.7363690267060203</v>
      </c>
      <c r="K903">
        <v>2151.0083686561802</v>
      </c>
      <c r="L903">
        <v>2068.0991644205001</v>
      </c>
      <c r="M903">
        <v>88.466271900992396</v>
      </c>
      <c r="N903">
        <v>0.88232227070562497</v>
      </c>
      <c r="O903">
        <v>9.1291580838848301</v>
      </c>
      <c r="P903">
        <v>35.569353257478902</v>
      </c>
    </row>
    <row r="904" spans="1:17" x14ac:dyDescent="0.3">
      <c r="A904" t="s">
        <v>376</v>
      </c>
      <c r="B904" t="s">
        <v>377</v>
      </c>
      <c r="C904" t="s">
        <v>10304</v>
      </c>
      <c r="D904" t="s">
        <v>86</v>
      </c>
      <c r="E904">
        <v>64553.555632629999</v>
      </c>
      <c r="F904">
        <v>314.05</v>
      </c>
      <c r="G904">
        <v>71.926770737718599</v>
      </c>
      <c r="H904">
        <v>-3.2414834231119101</v>
      </c>
      <c r="I904">
        <v>22.4167987624656</v>
      </c>
      <c r="J904">
        <v>-3.4507231591324299</v>
      </c>
      <c r="K904">
        <v>316.02498665925998</v>
      </c>
      <c r="L904">
        <v>256.297875632461</v>
      </c>
      <c r="M904">
        <v>37.379104688515902</v>
      </c>
      <c r="N904">
        <v>0.26380676146960502</v>
      </c>
      <c r="O904">
        <v>14.933927718516101</v>
      </c>
      <c r="P904">
        <v>120.850914205344</v>
      </c>
    </row>
    <row r="905" spans="1:17" hidden="1" x14ac:dyDescent="0.3">
      <c r="A905" t="s">
        <v>1960</v>
      </c>
      <c r="B905" t="s">
        <v>1961</v>
      </c>
      <c r="C905" t="s">
        <v>10309</v>
      </c>
      <c r="D905" t="s">
        <v>51</v>
      </c>
      <c r="E905">
        <v>3416.0326618599902</v>
      </c>
      <c r="F905">
        <v>1376.2</v>
      </c>
      <c r="G905">
        <v>103.236283098464</v>
      </c>
      <c r="H905">
        <v>31.483193400936301</v>
      </c>
      <c r="I905">
        <v>44.951241231772599</v>
      </c>
      <c r="J905">
        <v>5.94172378811035</v>
      </c>
      <c r="K905">
        <v>1152.2425338189801</v>
      </c>
      <c r="L905">
        <v>922.19019803439096</v>
      </c>
      <c r="M905">
        <v>73.464225595038201</v>
      </c>
      <c r="N905">
        <v>0.767189650426644</v>
      </c>
      <c r="O905">
        <v>4.5632902194448297</v>
      </c>
      <c r="P905">
        <v>178.81816646969401</v>
      </c>
      <c r="Q905">
        <v>0.23479173955160201</v>
      </c>
    </row>
    <row r="906" spans="1:17" x14ac:dyDescent="0.3">
      <c r="A906" t="s">
        <v>531</v>
      </c>
      <c r="B906" t="s">
        <v>532</v>
      </c>
      <c r="C906" t="s">
        <v>10302</v>
      </c>
      <c r="D906" t="s">
        <v>130</v>
      </c>
      <c r="E906">
        <v>39071.635862279902</v>
      </c>
      <c r="F906">
        <v>755.4</v>
      </c>
      <c r="G906">
        <v>14.697235567007001</v>
      </c>
      <c r="H906">
        <v>4.4613477622002904</v>
      </c>
      <c r="I906">
        <v>19.3608194035404</v>
      </c>
      <c r="J906">
        <v>-3.3776799648065601</v>
      </c>
      <c r="K906">
        <v>731.72877443071195</v>
      </c>
      <c r="L906">
        <v>646.99337864577205</v>
      </c>
      <c r="M906">
        <v>52.229326820830799</v>
      </c>
      <c r="N906">
        <v>0.56669672903666901</v>
      </c>
      <c r="O906">
        <v>5.7717765422292899</v>
      </c>
      <c r="P906">
        <v>53.536585365853597</v>
      </c>
    </row>
    <row r="907" spans="1:17" x14ac:dyDescent="0.3">
      <c r="A907" t="s">
        <v>576</v>
      </c>
      <c r="B907" t="s">
        <v>577</v>
      </c>
      <c r="C907" t="s">
        <v>10305</v>
      </c>
      <c r="D907" t="s">
        <v>221</v>
      </c>
      <c r="E907">
        <v>33274.398515250003</v>
      </c>
      <c r="F907">
        <v>5154.3999999999996</v>
      </c>
      <c r="G907">
        <v>165.00699809781801</v>
      </c>
      <c r="H907">
        <v>33.372237446544403</v>
      </c>
      <c r="I907">
        <v>71.051302934046603</v>
      </c>
      <c r="J907">
        <v>12.405775101321799</v>
      </c>
      <c r="K907">
        <v>4182.2493467800696</v>
      </c>
      <c r="L907">
        <v>3184.8243794412801</v>
      </c>
      <c r="M907">
        <v>84.410889130701094</v>
      </c>
      <c r="N907">
        <v>1.20212229787737</v>
      </c>
      <c r="O907">
        <v>4.3768430855191696</v>
      </c>
      <c r="P907">
        <v>200.189278122361</v>
      </c>
    </row>
    <row r="908" spans="1:17" x14ac:dyDescent="0.3">
      <c r="A908" t="s">
        <v>639</v>
      </c>
      <c r="B908" t="s">
        <v>640</v>
      </c>
      <c r="C908" t="s">
        <v>10299</v>
      </c>
      <c r="D908" t="s">
        <v>285</v>
      </c>
      <c r="E908">
        <v>29047.42757403</v>
      </c>
      <c r="F908">
        <v>1079.5999999999999</v>
      </c>
      <c r="G908">
        <v>29.046914080907001</v>
      </c>
      <c r="H908">
        <v>-11.4052824360932</v>
      </c>
      <c r="I908">
        <v>-36.932884062518298</v>
      </c>
      <c r="J908">
        <v>-3.3060681280430799</v>
      </c>
      <c r="K908">
        <v>1200.2680316528799</v>
      </c>
      <c r="L908">
        <v>1140.4684971555801</v>
      </c>
      <c r="M908">
        <v>34.160640264328798</v>
      </c>
      <c r="N908">
        <v>0.68661776059006696</v>
      </c>
      <c r="O908">
        <v>40.2278621711745</v>
      </c>
      <c r="P908">
        <v>61.883340830709201</v>
      </c>
    </row>
    <row r="909" spans="1:17" hidden="1" x14ac:dyDescent="0.3">
      <c r="A909" t="s">
        <v>1968</v>
      </c>
      <c r="B909" t="s">
        <v>1969</v>
      </c>
      <c r="C909" t="s">
        <v>10309</v>
      </c>
      <c r="D909" t="s">
        <v>95</v>
      </c>
      <c r="E909">
        <v>3365.007576945</v>
      </c>
      <c r="F909">
        <v>2685.65</v>
      </c>
      <c r="G909">
        <v>792.64996461032899</v>
      </c>
      <c r="H909">
        <v>29.118909483480302</v>
      </c>
      <c r="I909">
        <v>128.857497080857</v>
      </c>
      <c r="J909">
        <v>-0.35123244750610799</v>
      </c>
      <c r="K909">
        <v>1990.1683092693299</v>
      </c>
      <c r="L909">
        <v>1345.3941158882801</v>
      </c>
      <c r="M909">
        <v>76.458270008680401</v>
      </c>
      <c r="N909">
        <v>1.77797999669763</v>
      </c>
      <c r="O909">
        <v>2.39606799098914</v>
      </c>
      <c r="P909">
        <v>863.11637080867797</v>
      </c>
    </row>
    <row r="910" spans="1:17" x14ac:dyDescent="0.3">
      <c r="A910" t="s">
        <v>701</v>
      </c>
      <c r="B910" t="s">
        <v>702</v>
      </c>
      <c r="C910" t="s">
        <v>10299</v>
      </c>
      <c r="D910" t="s">
        <v>51</v>
      </c>
      <c r="E910">
        <v>24435.524788608</v>
      </c>
      <c r="F910">
        <v>187.53</v>
      </c>
      <c r="G910">
        <v>59.994138805086699</v>
      </c>
      <c r="H910">
        <v>24.152874014494401</v>
      </c>
      <c r="I910">
        <v>26.7032985419231</v>
      </c>
      <c r="J910">
        <v>-4.0683851692769402</v>
      </c>
      <c r="K910">
        <v>166.41545936071401</v>
      </c>
      <c r="L910">
        <v>143.51491268681301</v>
      </c>
      <c r="M910">
        <v>66.624995863859397</v>
      </c>
      <c r="N910">
        <v>1.2470054515970099</v>
      </c>
      <c r="O910">
        <v>3.0501786380845601</v>
      </c>
      <c r="P910">
        <v>114.32</v>
      </c>
    </row>
    <row r="911" spans="1:17" hidden="1" x14ac:dyDescent="0.3">
      <c r="A911" t="s">
        <v>1972</v>
      </c>
      <c r="B911" t="s">
        <v>1973</v>
      </c>
      <c r="C911" t="s">
        <v>10309</v>
      </c>
      <c r="D911" t="s">
        <v>404</v>
      </c>
      <c r="E911">
        <v>3348.5811060000001</v>
      </c>
      <c r="F911">
        <v>4731</v>
      </c>
      <c r="G911">
        <v>42.975127587341902</v>
      </c>
      <c r="H911">
        <v>1.1569180166409601</v>
      </c>
      <c r="I911">
        <v>-5.1072329071779796</v>
      </c>
      <c r="J911">
        <v>-2.5718310929892301</v>
      </c>
      <c r="K911">
        <v>4323.4562042611697</v>
      </c>
      <c r="L911">
        <v>4126.4138356247104</v>
      </c>
      <c r="M911">
        <v>55.554477322872899</v>
      </c>
      <c r="N911">
        <v>1.6199237071970001</v>
      </c>
      <c r="O911">
        <v>7.7362079898541403</v>
      </c>
      <c r="P911">
        <v>71.724137931034406</v>
      </c>
      <c r="Q911">
        <v>7.4722419677154997E-2</v>
      </c>
    </row>
    <row r="912" spans="1:17" x14ac:dyDescent="0.3">
      <c r="A912" t="s">
        <v>720</v>
      </c>
      <c r="B912" t="s">
        <v>721</v>
      </c>
      <c r="C912" t="s">
        <v>10295</v>
      </c>
      <c r="D912" t="s">
        <v>413</v>
      </c>
      <c r="E912">
        <v>23199.678653579998</v>
      </c>
      <c r="F912">
        <v>6256.05</v>
      </c>
      <c r="G912">
        <v>111.742449795502</v>
      </c>
      <c r="H912">
        <v>35.160288717294002</v>
      </c>
      <c r="I912">
        <v>33.517885363552203</v>
      </c>
      <c r="J912">
        <v>2.79968748173322</v>
      </c>
      <c r="K912">
        <v>5591.1690359925096</v>
      </c>
      <c r="L912">
        <v>4393.6162985926303</v>
      </c>
      <c r="M912">
        <v>70.423498160943694</v>
      </c>
      <c r="N912">
        <v>1.8753990995209</v>
      </c>
      <c r="O912">
        <v>10.2748539413847</v>
      </c>
      <c r="P912">
        <v>197.90714285714199</v>
      </c>
    </row>
    <row r="913" spans="1:17" hidden="1" x14ac:dyDescent="0.3">
      <c r="A913" t="s">
        <v>1976</v>
      </c>
      <c r="B913" t="s">
        <v>1977</v>
      </c>
      <c r="C913" t="s">
        <v>10309</v>
      </c>
      <c r="D913" t="s">
        <v>297</v>
      </c>
      <c r="E913">
        <v>3313.8400597999998</v>
      </c>
      <c r="F913">
        <v>589.15</v>
      </c>
      <c r="G913">
        <v>132.570668679487</v>
      </c>
      <c r="H913">
        <v>-9.4015627351107495E-2</v>
      </c>
      <c r="I913">
        <v>93.664111772880304</v>
      </c>
      <c r="J913">
        <v>7.7624755001664099</v>
      </c>
      <c r="K913">
        <v>627.42370342178003</v>
      </c>
      <c r="L913">
        <v>464.91452693701899</v>
      </c>
      <c r="M913">
        <v>53.127932646490898</v>
      </c>
      <c r="N913">
        <v>0.27994962674504398</v>
      </c>
      <c r="O913">
        <v>54.256131715182804</v>
      </c>
      <c r="P913">
        <v>203.685567010309</v>
      </c>
      <c r="Q913">
        <v>0.194197919380309</v>
      </c>
    </row>
    <row r="914" spans="1:17" hidden="1" x14ac:dyDescent="0.3">
      <c r="A914" t="s">
        <v>1978</v>
      </c>
      <c r="B914" t="s">
        <v>1979</v>
      </c>
      <c r="C914" t="s">
        <v>10309</v>
      </c>
      <c r="D914" t="s">
        <v>130</v>
      </c>
      <c r="E914">
        <v>3313.6721865099998</v>
      </c>
      <c r="F914">
        <v>19.170000000000002</v>
      </c>
      <c r="G914">
        <v>47.986778557579797</v>
      </c>
      <c r="H914">
        <v>8.6816384932589497</v>
      </c>
      <c r="I914">
        <v>-30.736317880012699</v>
      </c>
      <c r="J914">
        <v>8.0743061147652</v>
      </c>
      <c r="K914">
        <v>18.5035141329361</v>
      </c>
      <c r="L914">
        <v>17.878976447529901</v>
      </c>
      <c r="M914">
        <v>70.947677200434399</v>
      </c>
      <c r="N914">
        <v>1.1240612742226399</v>
      </c>
      <c r="O914">
        <v>77.099634846113702</v>
      </c>
      <c r="P914">
        <v>119.587628865979</v>
      </c>
      <c r="Q914">
        <v>9.9154051994821996E-2</v>
      </c>
    </row>
    <row r="915" spans="1:17" x14ac:dyDescent="0.3">
      <c r="A915" t="s">
        <v>759</v>
      </c>
      <c r="B915" t="s">
        <v>760</v>
      </c>
      <c r="C915" t="s">
        <v>10307</v>
      </c>
      <c r="D915" t="s">
        <v>139</v>
      </c>
      <c r="E915">
        <v>21554.339999399999</v>
      </c>
      <c r="F915">
        <v>1505.7</v>
      </c>
      <c r="G915">
        <v>200.63755945832</v>
      </c>
      <c r="H915">
        <v>3.1776981259966899</v>
      </c>
      <c r="I915">
        <v>-0.13765030245054499</v>
      </c>
      <c r="J915">
        <v>-1.27104061971635</v>
      </c>
      <c r="K915">
        <v>1438.1222125729601</v>
      </c>
      <c r="L915">
        <v>1166.8431479026899</v>
      </c>
      <c r="M915">
        <v>67.464950279956994</v>
      </c>
      <c r="N915">
        <v>0.86883954664815299</v>
      </c>
      <c r="O915">
        <v>4.6025104602510396</v>
      </c>
      <c r="P915">
        <v>239.12162162162099</v>
      </c>
    </row>
    <row r="916" spans="1:17" hidden="1" x14ac:dyDescent="0.3">
      <c r="A916" t="s">
        <v>1982</v>
      </c>
      <c r="B916" t="s">
        <v>1983</v>
      </c>
      <c r="C916" t="s">
        <v>10309</v>
      </c>
      <c r="D916" t="s">
        <v>1386</v>
      </c>
      <c r="E916">
        <v>3302.5741738199999</v>
      </c>
      <c r="F916">
        <v>440.25</v>
      </c>
      <c r="G916">
        <v>49.190224583450998</v>
      </c>
      <c r="H916">
        <v>17.5179247107672</v>
      </c>
      <c r="I916">
        <v>14.507592257551201</v>
      </c>
      <c r="J916">
        <v>1.03092506008516</v>
      </c>
      <c r="K916">
        <v>388.03868725479799</v>
      </c>
      <c r="L916">
        <v>335.10920888300899</v>
      </c>
      <c r="M916">
        <v>66.8649885361922</v>
      </c>
      <c r="N916">
        <v>1.08400236821294</v>
      </c>
      <c r="O916">
        <v>2.6348665530948301</v>
      </c>
      <c r="P916">
        <v>77.555958862673904</v>
      </c>
      <c r="Q916">
        <v>4.1211731482301998E-2</v>
      </c>
    </row>
    <row r="917" spans="1:17" hidden="1" x14ac:dyDescent="0.3">
      <c r="A917" t="s">
        <v>1984</v>
      </c>
      <c r="B917" t="s">
        <v>1985</v>
      </c>
      <c r="C917" t="s">
        <v>10309</v>
      </c>
      <c r="D917" t="s">
        <v>63</v>
      </c>
      <c r="E917">
        <v>3298.03215434</v>
      </c>
      <c r="F917">
        <v>224.56</v>
      </c>
      <c r="G917">
        <v>69.691805702753598</v>
      </c>
      <c r="H917">
        <v>-8.10923519863689</v>
      </c>
      <c r="I917">
        <v>2.6124484258737199</v>
      </c>
      <c r="J917">
        <v>-0.42044871680025198</v>
      </c>
      <c r="K917">
        <v>225.408631772484</v>
      </c>
      <c r="L917">
        <v>194.43998869049301</v>
      </c>
      <c r="M917">
        <v>43.573193133427097</v>
      </c>
      <c r="N917">
        <v>0.49510066762166799</v>
      </c>
      <c r="O917">
        <v>20.190594941218301</v>
      </c>
      <c r="P917">
        <v>98.286975717439205</v>
      </c>
      <c r="Q917">
        <v>0.109231865753977</v>
      </c>
    </row>
    <row r="918" spans="1:17" hidden="1" x14ac:dyDescent="0.3">
      <c r="A918" t="s">
        <v>1986</v>
      </c>
      <c r="B918" t="s">
        <v>1987</v>
      </c>
      <c r="C918" t="s">
        <v>10309</v>
      </c>
      <c r="D918" t="s">
        <v>297</v>
      </c>
      <c r="E918">
        <v>3295.4014275</v>
      </c>
      <c r="F918">
        <v>299.05</v>
      </c>
      <c r="G918">
        <v>82.165528330490801</v>
      </c>
      <c r="H918">
        <v>20.899495636116001</v>
      </c>
      <c r="I918">
        <v>135.96650751765301</v>
      </c>
      <c r="J918">
        <v>-2.2270202981529099</v>
      </c>
      <c r="K918">
        <v>230.869774399655</v>
      </c>
      <c r="L918">
        <v>167.83391422299101</v>
      </c>
      <c r="M918">
        <v>56.807819982331601</v>
      </c>
      <c r="N918">
        <v>0.98837266312668304</v>
      </c>
      <c r="O918">
        <v>4.5811737167697597</v>
      </c>
      <c r="P918">
        <v>191.98398750243999</v>
      </c>
      <c r="Q918">
        <v>0.187849483284486</v>
      </c>
    </row>
    <row r="919" spans="1:17" x14ac:dyDescent="0.3">
      <c r="A919" t="s">
        <v>761</v>
      </c>
      <c r="B919" t="s">
        <v>762</v>
      </c>
      <c r="C919" t="s">
        <v>10297</v>
      </c>
      <c r="D919" t="s">
        <v>118</v>
      </c>
      <c r="E919">
        <v>21467.7681132</v>
      </c>
      <c r="F919">
        <v>853.35</v>
      </c>
      <c r="G919">
        <v>49.706507374924897</v>
      </c>
      <c r="H919">
        <v>22.881483718456199</v>
      </c>
      <c r="I919">
        <v>48.093349373226701</v>
      </c>
      <c r="J919">
        <v>-2.0788408622519401</v>
      </c>
      <c r="K919">
        <v>733.82203129447305</v>
      </c>
      <c r="L919">
        <v>605.54290180932696</v>
      </c>
      <c r="M919">
        <v>69.5990063792201</v>
      </c>
      <c r="N919">
        <v>1.6204825595397601</v>
      </c>
      <c r="O919">
        <v>4.7870158785961303</v>
      </c>
      <c r="P919">
        <v>89.549089293647199</v>
      </c>
    </row>
    <row r="920" spans="1:17" hidden="1" x14ac:dyDescent="0.3">
      <c r="A920" t="s">
        <v>1990</v>
      </c>
      <c r="B920" t="s">
        <v>1991</v>
      </c>
      <c r="C920" t="s">
        <v>10309</v>
      </c>
      <c r="D920" t="s">
        <v>288</v>
      </c>
      <c r="E920">
        <v>3292.2731555999999</v>
      </c>
      <c r="F920">
        <v>2385.65</v>
      </c>
      <c r="G920">
        <v>569.32536192009297</v>
      </c>
      <c r="H920">
        <v>22.639838399989799</v>
      </c>
      <c r="I920">
        <v>145.639151862636</v>
      </c>
      <c r="J920">
        <v>13.160885934240101</v>
      </c>
      <c r="K920">
        <v>1717.5012080583799</v>
      </c>
      <c r="L920">
        <v>1186.75565622516</v>
      </c>
      <c r="M920">
        <v>87.831471332476298</v>
      </c>
      <c r="N920">
        <v>0.65483358193360497</v>
      </c>
      <c r="O920">
        <v>0</v>
      </c>
      <c r="P920">
        <v>642.73038605230295</v>
      </c>
      <c r="Q920">
        <v>0.27485453010949301</v>
      </c>
    </row>
    <row r="921" spans="1:17" hidden="1" x14ac:dyDescent="0.3">
      <c r="A921" t="s">
        <v>1992</v>
      </c>
      <c r="B921" t="s">
        <v>1993</v>
      </c>
      <c r="C921" t="s">
        <v>10309</v>
      </c>
      <c r="D921" t="s">
        <v>133</v>
      </c>
      <c r="E921">
        <v>3280.9707398</v>
      </c>
      <c r="F921">
        <v>105.85</v>
      </c>
      <c r="G921">
        <v>60.957348003589999</v>
      </c>
      <c r="H921">
        <v>-10.554016062507101</v>
      </c>
      <c r="I921">
        <v>-26.636969696401898</v>
      </c>
      <c r="J921">
        <v>-5.1879339629819103</v>
      </c>
      <c r="K921">
        <v>110.636751031335</v>
      </c>
      <c r="L921">
        <v>103.438222134987</v>
      </c>
      <c r="M921">
        <v>36.592354811512003</v>
      </c>
      <c r="N921">
        <v>1.62954091822754</v>
      </c>
      <c r="O921">
        <v>52.763344355219601</v>
      </c>
      <c r="P921">
        <v>101.23574144486599</v>
      </c>
      <c r="Q921">
        <v>0.18879751365494599</v>
      </c>
    </row>
    <row r="922" spans="1:17" x14ac:dyDescent="0.3">
      <c r="A922" t="s">
        <v>778</v>
      </c>
      <c r="B922" t="s">
        <v>779</v>
      </c>
      <c r="C922" t="s">
        <v>10295</v>
      </c>
      <c r="D922" t="s">
        <v>54</v>
      </c>
      <c r="E922">
        <v>20961.106664849998</v>
      </c>
      <c r="F922">
        <v>722.4</v>
      </c>
      <c r="G922">
        <v>-33.826133016744798</v>
      </c>
      <c r="H922">
        <v>-7.9401613285408796</v>
      </c>
      <c r="I922">
        <v>-11.5154741191584</v>
      </c>
      <c r="J922">
        <v>-0.30895307126215998</v>
      </c>
      <c r="K922">
        <v>748.55776801007903</v>
      </c>
      <c r="L922">
        <v>732.02638880855898</v>
      </c>
      <c r="M922">
        <v>46.627154584038898</v>
      </c>
      <c r="N922">
        <v>0.64309921932655001</v>
      </c>
      <c r="O922">
        <v>19.428294573643399</v>
      </c>
      <c r="P922">
        <v>20.3899675027081</v>
      </c>
    </row>
    <row r="923" spans="1:17" hidden="1" x14ac:dyDescent="0.3">
      <c r="A923" t="s">
        <v>1996</v>
      </c>
      <c r="B923" t="s">
        <v>1997</v>
      </c>
      <c r="C923" t="s">
        <v>10309</v>
      </c>
      <c r="D923" t="s">
        <v>258</v>
      </c>
      <c r="E923">
        <v>3263.4326964400002</v>
      </c>
      <c r="F923">
        <v>266.25</v>
      </c>
      <c r="G923">
        <v>809.94150296798102</v>
      </c>
      <c r="H923">
        <v>31.873769546982299</v>
      </c>
      <c r="I923">
        <v>144.13034093109999</v>
      </c>
      <c r="J923">
        <v>-6.47147895117934</v>
      </c>
      <c r="K923">
        <v>208.34592858106399</v>
      </c>
      <c r="L923">
        <v>135.17699843497201</v>
      </c>
      <c r="M923">
        <v>62.947971079166997</v>
      </c>
      <c r="N923">
        <v>1.11651346178651</v>
      </c>
      <c r="O923">
        <v>12.5258215962441</v>
      </c>
      <c r="P923">
        <v>902.82485875706197</v>
      </c>
      <c r="Q923">
        <v>0.28266639286568002</v>
      </c>
    </row>
    <row r="924" spans="1:17" hidden="1" x14ac:dyDescent="0.3">
      <c r="A924" t="s">
        <v>1998</v>
      </c>
      <c r="B924" t="s">
        <v>1999</v>
      </c>
      <c r="C924" t="s">
        <v>10309</v>
      </c>
      <c r="D924" t="s">
        <v>450</v>
      </c>
      <c r="E924">
        <v>3248.7196170000002</v>
      </c>
      <c r="F924">
        <v>187.87</v>
      </c>
      <c r="G924">
        <v>116.580712374755</v>
      </c>
      <c r="H924">
        <v>26.588287904977101</v>
      </c>
      <c r="I924">
        <v>6.8204759245448203</v>
      </c>
      <c r="J924">
        <v>9.3749836293664899</v>
      </c>
      <c r="K924">
        <v>149.11906608829699</v>
      </c>
      <c r="L924">
        <v>129.612759316058</v>
      </c>
      <c r="M924">
        <v>86.288319756755698</v>
      </c>
      <c r="N924">
        <v>2.2814089177516799</v>
      </c>
      <c r="O924">
        <v>2.61883217118219</v>
      </c>
      <c r="P924">
        <v>150.493333333333</v>
      </c>
      <c r="Q924">
        <v>0.115087903956334</v>
      </c>
    </row>
    <row r="925" spans="1:17" hidden="1" x14ac:dyDescent="0.3">
      <c r="A925" t="s">
        <v>2000</v>
      </c>
      <c r="B925" t="s">
        <v>2001</v>
      </c>
      <c r="C925" t="s">
        <v>10309</v>
      </c>
      <c r="D925" t="s">
        <v>368</v>
      </c>
      <c r="E925">
        <v>3246.1183000000001</v>
      </c>
      <c r="F925">
        <v>13988.9</v>
      </c>
      <c r="G925">
        <v>-56.375376788061303</v>
      </c>
      <c r="H925">
        <v>26.420631607234</v>
      </c>
      <c r="I925">
        <v>-9.4735337514448705</v>
      </c>
      <c r="J925">
        <v>25.117209882940699</v>
      </c>
      <c r="K925">
        <v>10607.7856562132</v>
      </c>
      <c r="L925">
        <v>11893.3721634595</v>
      </c>
      <c r="M925">
        <v>85.421811354146897</v>
      </c>
      <c r="N925">
        <v>4.4482029914330203</v>
      </c>
      <c r="O925">
        <v>31.531785915976201</v>
      </c>
      <c r="P925">
        <v>53.724175824175802</v>
      </c>
      <c r="Q925">
        <v>-6.8780069095441002E-2</v>
      </c>
    </row>
    <row r="926" spans="1:17" hidden="1" x14ac:dyDescent="0.3">
      <c r="A926" t="s">
        <v>2002</v>
      </c>
      <c r="B926" t="s">
        <v>2003</v>
      </c>
      <c r="C926" t="s">
        <v>10309</v>
      </c>
      <c r="D926" t="s">
        <v>139</v>
      </c>
      <c r="E926">
        <v>3244.1622219849901</v>
      </c>
      <c r="F926">
        <v>714.4</v>
      </c>
      <c r="G926">
        <v>72.584846714734695</v>
      </c>
      <c r="H926">
        <v>2.2109998535481399</v>
      </c>
      <c r="I926">
        <v>8.7842220864106704</v>
      </c>
      <c r="J926">
        <v>-0.17606270581365799</v>
      </c>
      <c r="K926">
        <v>709.71245644705402</v>
      </c>
      <c r="L926">
        <v>604.275249814419</v>
      </c>
      <c r="M926">
        <v>47.1767672344658</v>
      </c>
      <c r="N926">
        <v>0.272992998572469</v>
      </c>
      <c r="O926">
        <v>15.6215005599104</v>
      </c>
      <c r="P926">
        <v>131.197411003236</v>
      </c>
      <c r="Q926">
        <v>0.18212650601904701</v>
      </c>
    </row>
    <row r="927" spans="1:17" hidden="1" x14ac:dyDescent="0.3">
      <c r="A927" t="s">
        <v>2004</v>
      </c>
      <c r="B927" t="s">
        <v>2005</v>
      </c>
      <c r="C927" t="s">
        <v>10309</v>
      </c>
      <c r="E927">
        <v>3228.4575</v>
      </c>
      <c r="F927">
        <v>610.54999999999995</v>
      </c>
      <c r="G927">
        <v>514.96063161368397</v>
      </c>
      <c r="H927">
        <v>-3.15576048319011</v>
      </c>
      <c r="I927">
        <v>44.421340847870198</v>
      </c>
      <c r="J927">
        <v>-20.620884839826399</v>
      </c>
      <c r="K927">
        <v>620.85797947700701</v>
      </c>
      <c r="L927">
        <v>471.769002728614</v>
      </c>
      <c r="M927">
        <v>37.368631602432998</v>
      </c>
      <c r="N927">
        <v>1.0057975514090201</v>
      </c>
      <c r="O927">
        <v>29.8255671116206</v>
      </c>
      <c r="P927">
        <v>813.99700598802394</v>
      </c>
      <c r="Q927">
        <v>0.16926123326267301</v>
      </c>
    </row>
    <row r="928" spans="1:17" x14ac:dyDescent="0.3">
      <c r="A928" t="s">
        <v>838</v>
      </c>
      <c r="B928" t="s">
        <v>839</v>
      </c>
      <c r="C928" t="s">
        <v>10305</v>
      </c>
      <c r="D928" t="s">
        <v>492</v>
      </c>
      <c r="E928">
        <v>18844.838870945001</v>
      </c>
      <c r="F928">
        <v>1645.15</v>
      </c>
      <c r="G928">
        <v>9.5953977577917993</v>
      </c>
      <c r="H928">
        <v>-4.1150392476048401</v>
      </c>
      <c r="I928">
        <v>1.86438233247267</v>
      </c>
      <c r="J928">
        <v>2.5157427376607702</v>
      </c>
      <c r="K928">
        <v>1702.7003562728501</v>
      </c>
      <c r="L928">
        <v>1598.9580260076</v>
      </c>
      <c r="M928">
        <v>51.453610436531399</v>
      </c>
      <c r="N928">
        <v>0.74374914894524702</v>
      </c>
      <c r="O928">
        <v>15.609518888855099</v>
      </c>
      <c r="P928">
        <v>44.717628430682602</v>
      </c>
    </row>
    <row r="929" spans="1:17" hidden="1" x14ac:dyDescent="0.3">
      <c r="A929" t="s">
        <v>2008</v>
      </c>
      <c r="B929" t="s">
        <v>2009</v>
      </c>
      <c r="C929" t="s">
        <v>10309</v>
      </c>
      <c r="D929" t="s">
        <v>285</v>
      </c>
      <c r="E929">
        <v>3206.72154</v>
      </c>
      <c r="F929">
        <v>361.5</v>
      </c>
      <c r="G929">
        <v>98.284548627225206</v>
      </c>
      <c r="H929">
        <v>46.613204973274797</v>
      </c>
      <c r="I929">
        <v>73.168947231391897</v>
      </c>
      <c r="J929">
        <v>6.9746356970564403</v>
      </c>
      <c r="K929">
        <v>277.60426292352201</v>
      </c>
      <c r="L929">
        <v>223.44010354173699</v>
      </c>
      <c r="M929">
        <v>84.479054481776302</v>
      </c>
      <c r="N929">
        <v>1.9756829401509499</v>
      </c>
      <c r="O929">
        <v>2.5449515905947302</v>
      </c>
      <c r="P929">
        <v>142.61744966442899</v>
      </c>
      <c r="Q929">
        <v>0.15124325212627501</v>
      </c>
    </row>
    <row r="930" spans="1:17" hidden="1" x14ac:dyDescent="0.3">
      <c r="A930" t="s">
        <v>2010</v>
      </c>
      <c r="B930" t="s">
        <v>2011</v>
      </c>
      <c r="C930" t="s">
        <v>10309</v>
      </c>
      <c r="D930" t="s">
        <v>559</v>
      </c>
      <c r="E930">
        <v>3192.52698951</v>
      </c>
      <c r="F930">
        <v>4921.45</v>
      </c>
      <c r="G930">
        <v>17.127198106441298</v>
      </c>
      <c r="H930">
        <v>17.9305598453907</v>
      </c>
      <c r="I930">
        <v>20.7679155477995</v>
      </c>
      <c r="J930">
        <v>-0.55385103044583295</v>
      </c>
      <c r="K930">
        <v>4487.9005981627797</v>
      </c>
      <c r="L930">
        <v>3800.9477573273498</v>
      </c>
      <c r="M930">
        <v>60.445761112440401</v>
      </c>
      <c r="N930">
        <v>0.62062671550163995</v>
      </c>
      <c r="O930">
        <v>10.252059860407</v>
      </c>
      <c r="P930">
        <v>72.558335232551997</v>
      </c>
      <c r="Q930">
        <v>0.13457927032174999</v>
      </c>
    </row>
    <row r="931" spans="1:17" hidden="1" x14ac:dyDescent="0.3">
      <c r="A931" t="s">
        <v>2012</v>
      </c>
      <c r="B931" t="s">
        <v>2013</v>
      </c>
      <c r="C931" t="s">
        <v>10309</v>
      </c>
      <c r="D931" t="s">
        <v>1386</v>
      </c>
      <c r="E931">
        <v>3181.04884128</v>
      </c>
      <c r="F931">
        <v>216.2</v>
      </c>
      <c r="K931">
        <v>198.53034696656701</v>
      </c>
      <c r="L931">
        <v>172.215069946667</v>
      </c>
      <c r="M931">
        <v>81.1750791682543</v>
      </c>
      <c r="N931">
        <v>1</v>
      </c>
      <c r="Q931">
        <v>0.14788253940821999</v>
      </c>
    </row>
    <row r="932" spans="1:17" hidden="1" x14ac:dyDescent="0.3">
      <c r="A932" t="s">
        <v>2014</v>
      </c>
      <c r="B932" t="s">
        <v>2015</v>
      </c>
      <c r="C932" t="s">
        <v>10309</v>
      </c>
      <c r="D932" t="s">
        <v>203</v>
      </c>
      <c r="E932">
        <v>3179.67807528</v>
      </c>
      <c r="F932">
        <v>1041.05</v>
      </c>
      <c r="G932">
        <v>39.984838324582</v>
      </c>
      <c r="H932">
        <v>27.016967405250298</v>
      </c>
      <c r="I932">
        <v>53.845147320332899</v>
      </c>
      <c r="J932">
        <v>1.64075899565218</v>
      </c>
      <c r="K932">
        <v>869.34561795790296</v>
      </c>
      <c r="L932">
        <v>719.14162132317699</v>
      </c>
      <c r="M932">
        <v>66.956413901606098</v>
      </c>
      <c r="N932">
        <v>1.2463472979444701</v>
      </c>
      <c r="O932">
        <v>9.2838960664713497</v>
      </c>
      <c r="P932">
        <v>88.578933067656905</v>
      </c>
      <c r="Q932">
        <v>9.2842429998146001E-2</v>
      </c>
    </row>
    <row r="933" spans="1:17" hidden="1" x14ac:dyDescent="0.3">
      <c r="A933" t="s">
        <v>2016</v>
      </c>
      <c r="B933" t="s">
        <v>2017</v>
      </c>
      <c r="C933" t="s">
        <v>10309</v>
      </c>
      <c r="D933" t="s">
        <v>46</v>
      </c>
      <c r="E933">
        <v>3170.95953164</v>
      </c>
      <c r="F933">
        <v>379.2</v>
      </c>
      <c r="G933">
        <v>54.627947896698103</v>
      </c>
      <c r="H933">
        <v>35.762912272380198</v>
      </c>
      <c r="I933">
        <v>36.365944087811599</v>
      </c>
      <c r="J933">
        <v>6.54918820505035</v>
      </c>
      <c r="K933">
        <v>318.07340908399499</v>
      </c>
      <c r="L933">
        <v>281.04462309061302</v>
      </c>
      <c r="M933">
        <v>82.318347245561498</v>
      </c>
      <c r="N933">
        <v>2.4989557717939102</v>
      </c>
      <c r="O933">
        <v>2.3206751054852299</v>
      </c>
      <c r="P933">
        <v>102.45595301655</v>
      </c>
      <c r="Q933">
        <v>8.6972258673539998E-2</v>
      </c>
    </row>
    <row r="934" spans="1:17" hidden="1" x14ac:dyDescent="0.3">
      <c r="A934" t="s">
        <v>2018</v>
      </c>
      <c r="B934" t="s">
        <v>2019</v>
      </c>
      <c r="C934" t="s">
        <v>10309</v>
      </c>
      <c r="D934" t="s">
        <v>21</v>
      </c>
      <c r="E934">
        <v>3168.1100505599902</v>
      </c>
      <c r="F934">
        <v>595.9</v>
      </c>
      <c r="G934">
        <v>200.415187607192</v>
      </c>
      <c r="H934">
        <v>-3.8604367740388699</v>
      </c>
      <c r="I934">
        <v>11.0511848453559</v>
      </c>
      <c r="J934">
        <v>-0.76234237858404796</v>
      </c>
      <c r="K934">
        <v>550.41876439031296</v>
      </c>
      <c r="L934">
        <v>460.12003029075601</v>
      </c>
      <c r="M934">
        <v>54.824302771528899</v>
      </c>
      <c r="N934">
        <v>0.60327871938274003</v>
      </c>
      <c r="O934">
        <v>11.0924651787212</v>
      </c>
      <c r="P934">
        <v>229.22651933701599</v>
      </c>
      <c r="Q934">
        <v>9.9249081051092994E-2</v>
      </c>
    </row>
    <row r="935" spans="1:17" x14ac:dyDescent="0.3">
      <c r="A935" t="s">
        <v>880</v>
      </c>
      <c r="B935" t="s">
        <v>881</v>
      </c>
      <c r="C935" t="s">
        <v>10299</v>
      </c>
      <c r="D935" t="s">
        <v>51</v>
      </c>
      <c r="E935">
        <v>17319.735653219999</v>
      </c>
      <c r="F935">
        <v>1609.55</v>
      </c>
      <c r="G935">
        <v>41.684904404914498</v>
      </c>
      <c r="H935">
        <v>-0.69973843158293803</v>
      </c>
      <c r="I935">
        <v>-0.79977030764371104</v>
      </c>
      <c r="J935">
        <v>3.20868995717223</v>
      </c>
      <c r="K935">
        <v>1597.2611483180499</v>
      </c>
      <c r="L935">
        <v>1446.8201700484899</v>
      </c>
      <c r="M935">
        <v>64.441451786713401</v>
      </c>
      <c r="N935">
        <v>0.44118580479240199</v>
      </c>
      <c r="O935">
        <v>11.770370600478399</v>
      </c>
      <c r="P935">
        <v>74.742156117685298</v>
      </c>
    </row>
    <row r="936" spans="1:17" hidden="1" x14ac:dyDescent="0.3">
      <c r="A936" t="s">
        <v>2022</v>
      </c>
      <c r="B936" t="s">
        <v>2023</v>
      </c>
      <c r="C936" t="s">
        <v>10309</v>
      </c>
      <c r="D936" t="s">
        <v>153</v>
      </c>
      <c r="E936">
        <v>3161.9138438</v>
      </c>
      <c r="F936">
        <v>343.5</v>
      </c>
      <c r="G936">
        <v>28.661579293606199</v>
      </c>
      <c r="H936">
        <v>-5.8612186495982002</v>
      </c>
      <c r="I936">
        <v>-28.325455891769401</v>
      </c>
      <c r="J936">
        <v>-2.92400867434172</v>
      </c>
      <c r="K936">
        <v>363.02846182013798</v>
      </c>
      <c r="L936">
        <v>346.57016025310799</v>
      </c>
      <c r="M936">
        <v>33.746972448842001</v>
      </c>
      <c r="N936">
        <v>0.84177294589047302</v>
      </c>
      <c r="O936">
        <v>40.669577874818003</v>
      </c>
      <c r="P936">
        <v>58.917418459403102</v>
      </c>
      <c r="Q936">
        <v>8.9682691029176004E-2</v>
      </c>
    </row>
    <row r="937" spans="1:17" hidden="1" x14ac:dyDescent="0.3">
      <c r="A937" t="s">
        <v>2024</v>
      </c>
      <c r="B937" t="s">
        <v>2025</v>
      </c>
      <c r="C937" t="s">
        <v>10309</v>
      </c>
      <c r="D937" t="s">
        <v>51</v>
      </c>
      <c r="E937">
        <v>3160.1062330469999</v>
      </c>
      <c r="F937">
        <v>147.25</v>
      </c>
      <c r="G937">
        <v>95.213589898875398</v>
      </c>
      <c r="H937">
        <v>14.952495636116</v>
      </c>
      <c r="I937">
        <v>25.952124833002902</v>
      </c>
      <c r="J937">
        <v>12.2401056044309</v>
      </c>
      <c r="K937">
        <v>127.384466614925</v>
      </c>
      <c r="L937">
        <v>106.118875278348</v>
      </c>
      <c r="M937">
        <v>62.428845530879499</v>
      </c>
      <c r="N937">
        <v>1.4890820679160199</v>
      </c>
      <c r="O937">
        <v>3.6264855687606099</v>
      </c>
      <c r="P937">
        <v>142.38683127572</v>
      </c>
      <c r="Q937">
        <v>5.9343594555197998E-2</v>
      </c>
    </row>
    <row r="938" spans="1:17" hidden="1" x14ac:dyDescent="0.3">
      <c r="A938" t="s">
        <v>2026</v>
      </c>
      <c r="B938" t="s">
        <v>2027</v>
      </c>
      <c r="C938" t="s">
        <v>10309</v>
      </c>
      <c r="D938" t="s">
        <v>2028</v>
      </c>
      <c r="E938">
        <v>3121.0991011199999</v>
      </c>
      <c r="F938">
        <v>283.05</v>
      </c>
      <c r="G938">
        <v>21.250105297895299</v>
      </c>
      <c r="H938">
        <v>0.35383471119566201</v>
      </c>
      <c r="I938">
        <v>15.824116705772701</v>
      </c>
      <c r="J938">
        <v>-2.6869693691603098</v>
      </c>
      <c r="K938">
        <v>279.38397088520099</v>
      </c>
      <c r="M938">
        <v>40.815014923668102</v>
      </c>
      <c r="N938">
        <v>0.65584144863773797</v>
      </c>
      <c r="O938">
        <v>16.587175410704798</v>
      </c>
      <c r="P938">
        <v>161.478060046189</v>
      </c>
    </row>
    <row r="939" spans="1:17" x14ac:dyDescent="0.3">
      <c r="A939" t="s">
        <v>884</v>
      </c>
      <c r="B939" t="s">
        <v>885</v>
      </c>
      <c r="C939" t="s">
        <v>10295</v>
      </c>
      <c r="D939" t="s">
        <v>556</v>
      </c>
      <c r="E939">
        <v>17191.8006391899</v>
      </c>
      <c r="F939">
        <v>1049.55</v>
      </c>
      <c r="G939">
        <v>149.971883450115</v>
      </c>
      <c r="H939">
        <v>38.294345719403097</v>
      </c>
      <c r="I939">
        <v>48.910412191562898</v>
      </c>
      <c r="J939">
        <v>-4.6113673911578097</v>
      </c>
      <c r="K939">
        <v>835.91663796559703</v>
      </c>
      <c r="L939">
        <v>671.36885580585397</v>
      </c>
      <c r="M939">
        <v>64.771585910007701</v>
      </c>
      <c r="N939">
        <v>2.1572004431482399</v>
      </c>
      <c r="O939">
        <v>3.93025582392454</v>
      </c>
      <c r="P939">
        <v>179.84268764164699</v>
      </c>
    </row>
    <row r="940" spans="1:17" hidden="1" x14ac:dyDescent="0.3">
      <c r="A940" t="s">
        <v>2031</v>
      </c>
      <c r="B940" t="s">
        <v>2032</v>
      </c>
      <c r="C940" t="s">
        <v>10309</v>
      </c>
      <c r="D940" t="s">
        <v>559</v>
      </c>
      <c r="E940">
        <v>3096.0580559669902</v>
      </c>
      <c r="F940">
        <v>231.62</v>
      </c>
      <c r="G940">
        <v>33.235420392441902</v>
      </c>
      <c r="H940">
        <v>18.704521319673201</v>
      </c>
      <c r="I940">
        <v>2.43778970988709</v>
      </c>
      <c r="J940">
        <v>20.065052961093102</v>
      </c>
      <c r="K940">
        <v>198.02613894788101</v>
      </c>
      <c r="L940">
        <v>184.80994960820499</v>
      </c>
      <c r="M940">
        <v>75.621252423388995</v>
      </c>
      <c r="N940">
        <v>2.2178902749829499</v>
      </c>
      <c r="O940">
        <v>0.94119678784216898</v>
      </c>
      <c r="P940">
        <v>80.108864696734003</v>
      </c>
      <c r="Q940">
        <v>2.7630610614852998E-2</v>
      </c>
    </row>
    <row r="941" spans="1:17" x14ac:dyDescent="0.3">
      <c r="A941" t="s">
        <v>926</v>
      </c>
      <c r="B941" t="s">
        <v>927</v>
      </c>
      <c r="C941" t="s">
        <v>10302</v>
      </c>
      <c r="D941" t="s">
        <v>130</v>
      </c>
      <c r="E941">
        <v>16144.707627649999</v>
      </c>
      <c r="F941">
        <v>54.98</v>
      </c>
      <c r="G941">
        <v>-22.498698529855801</v>
      </c>
      <c r="H941">
        <v>-3.6261493541648799</v>
      </c>
      <c r="I941">
        <v>-22.474184657929499</v>
      </c>
      <c r="J941">
        <v>-2.2668582147436802</v>
      </c>
      <c r="K941">
        <v>57.191424971237502</v>
      </c>
      <c r="L941">
        <v>55.919797934152697</v>
      </c>
      <c r="M941">
        <v>47.737550013152898</v>
      </c>
      <c r="N941">
        <v>0.48492976668111998</v>
      </c>
      <c r="O941">
        <v>34.0487449981811</v>
      </c>
      <c r="P941">
        <v>40.434227330779002</v>
      </c>
    </row>
    <row r="942" spans="1:17" hidden="1" x14ac:dyDescent="0.3">
      <c r="A942" t="s">
        <v>2035</v>
      </c>
      <c r="B942" t="s">
        <v>2036</v>
      </c>
      <c r="C942" t="s">
        <v>10297</v>
      </c>
      <c r="D942" t="s">
        <v>526</v>
      </c>
      <c r="E942">
        <v>3087.5575985099999</v>
      </c>
      <c r="F942">
        <v>292.10000000000002</v>
      </c>
      <c r="G942">
        <v>-62.942030897549998</v>
      </c>
      <c r="H942">
        <v>-5.7226999418387203</v>
      </c>
      <c r="I942">
        <v>-7.2955064396831704</v>
      </c>
      <c r="J942">
        <v>-2.2693248912230199</v>
      </c>
      <c r="K942">
        <v>303.78055815136599</v>
      </c>
      <c r="M942">
        <v>36.5162726557216</v>
      </c>
      <c r="N942">
        <v>0.55632632812623495</v>
      </c>
      <c r="O942">
        <v>76.104073947278295</v>
      </c>
      <c r="P942">
        <v>18.691588785046701</v>
      </c>
    </row>
    <row r="943" spans="1:17" x14ac:dyDescent="0.3">
      <c r="A943" t="s">
        <v>985</v>
      </c>
      <c r="B943" t="s">
        <v>986</v>
      </c>
      <c r="C943" t="s">
        <v>10294</v>
      </c>
      <c r="D943" t="s">
        <v>21</v>
      </c>
      <c r="E943">
        <v>14331.259916999999</v>
      </c>
      <c r="F943">
        <v>2505.6</v>
      </c>
      <c r="G943">
        <v>186.93170176048201</v>
      </c>
      <c r="H943">
        <v>7.0711564949648498</v>
      </c>
      <c r="I943">
        <v>55.024840307963302</v>
      </c>
      <c r="J943">
        <v>7.2800085289353902</v>
      </c>
      <c r="K943">
        <v>2352.07715631366</v>
      </c>
      <c r="L943">
        <v>1786.73756641508</v>
      </c>
      <c r="M943">
        <v>67.803511896245894</v>
      </c>
      <c r="N943">
        <v>0.95181006424056103</v>
      </c>
      <c r="O943">
        <v>10.6301883780332</v>
      </c>
      <c r="P943">
        <v>239.23639317627899</v>
      </c>
    </row>
    <row r="944" spans="1:17" hidden="1" x14ac:dyDescent="0.3">
      <c r="A944" t="s">
        <v>2039</v>
      </c>
      <c r="B944" t="s">
        <v>2040</v>
      </c>
      <c r="C944" t="s">
        <v>10309</v>
      </c>
      <c r="D944" t="s">
        <v>54</v>
      </c>
      <c r="E944">
        <v>3066.75796524</v>
      </c>
      <c r="F944">
        <v>494.15</v>
      </c>
      <c r="G944">
        <v>-4.9533925772272598</v>
      </c>
      <c r="H944">
        <v>-7.82846510906022</v>
      </c>
      <c r="I944">
        <v>-5.6520335368868597</v>
      </c>
      <c r="J944">
        <v>0.38977988976588002</v>
      </c>
      <c r="K944">
        <v>509.19666846914998</v>
      </c>
      <c r="L944">
        <v>460.90114743003301</v>
      </c>
      <c r="M944">
        <v>49.529305531440997</v>
      </c>
      <c r="N944">
        <v>0.78384397772046899</v>
      </c>
      <c r="O944">
        <v>17.494687847819399</v>
      </c>
      <c r="P944">
        <v>40.763424013673202</v>
      </c>
      <c r="Q944">
        <v>4.7519575665241003E-2</v>
      </c>
    </row>
    <row r="945" spans="1:17" hidden="1" x14ac:dyDescent="0.3">
      <c r="A945" t="s">
        <v>2041</v>
      </c>
      <c r="B945" t="s">
        <v>2042</v>
      </c>
      <c r="C945" t="s">
        <v>10309</v>
      </c>
      <c r="D945" t="s">
        <v>46</v>
      </c>
      <c r="E945">
        <v>3062.8835787599901</v>
      </c>
      <c r="F945">
        <v>478.35</v>
      </c>
      <c r="G945">
        <v>165.652686036771</v>
      </c>
      <c r="H945">
        <v>-4.9384048697860896</v>
      </c>
      <c r="I945">
        <v>47.325456317544003</v>
      </c>
      <c r="J945">
        <v>-2.0429127774134299</v>
      </c>
      <c r="K945">
        <v>444.93093957094197</v>
      </c>
      <c r="L945">
        <v>338.40316793842197</v>
      </c>
      <c r="M945">
        <v>49.423170887113798</v>
      </c>
      <c r="N945">
        <v>0.117601076459783</v>
      </c>
      <c r="O945">
        <v>35.047559318490599</v>
      </c>
      <c r="P945">
        <v>203.23296354991999</v>
      </c>
      <c r="Q945">
        <v>3.6299857554474999E-2</v>
      </c>
    </row>
    <row r="946" spans="1:17" x14ac:dyDescent="0.3">
      <c r="A946" t="s">
        <v>1217</v>
      </c>
      <c r="B946" t="s">
        <v>1218</v>
      </c>
      <c r="C946" t="s">
        <v>10308</v>
      </c>
      <c r="D946" t="s">
        <v>297</v>
      </c>
      <c r="E946">
        <v>9573.1368550200004</v>
      </c>
      <c r="F946">
        <v>762.45</v>
      </c>
      <c r="G946">
        <v>8.8794847799247894</v>
      </c>
      <c r="H946">
        <v>13.474595215669</v>
      </c>
      <c r="I946">
        <v>-11.8760892648622</v>
      </c>
      <c r="J946">
        <v>6.0607948278974897</v>
      </c>
      <c r="K946">
        <v>712.25770439018595</v>
      </c>
      <c r="L946">
        <v>660.41962546739603</v>
      </c>
      <c r="M946">
        <v>65.785596827535699</v>
      </c>
      <c r="N946">
        <v>0.78411055031398302</v>
      </c>
      <c r="O946">
        <v>9.8694996393205994</v>
      </c>
      <c r="P946">
        <v>49.485344574061301</v>
      </c>
    </row>
    <row r="947" spans="1:17" hidden="1" x14ac:dyDescent="0.3">
      <c r="A947" t="s">
        <v>2045</v>
      </c>
      <c r="B947" t="s">
        <v>2046</v>
      </c>
      <c r="C947" t="s">
        <v>10309</v>
      </c>
      <c r="D947" t="s">
        <v>46</v>
      </c>
      <c r="E947">
        <v>3035.3599314449998</v>
      </c>
      <c r="F947">
        <v>2797.4</v>
      </c>
      <c r="G947">
        <v>48.729570234245102</v>
      </c>
      <c r="H947">
        <v>-10.280090241777399</v>
      </c>
      <c r="I947">
        <v>22.963277721140201</v>
      </c>
      <c r="J947">
        <v>2.6082638718848701</v>
      </c>
      <c r="K947">
        <v>2980.8530201380099</v>
      </c>
      <c r="L947">
        <v>2556.7874856170902</v>
      </c>
      <c r="M947">
        <v>40.969530984168699</v>
      </c>
      <c r="N947">
        <v>0.759505415528413</v>
      </c>
      <c r="O947">
        <v>32.548080360334502</v>
      </c>
      <c r="P947">
        <v>84.391272823149393</v>
      </c>
      <c r="Q947">
        <v>0.105262501711511</v>
      </c>
    </row>
    <row r="948" spans="1:17" hidden="1" x14ac:dyDescent="0.3">
      <c r="A948" t="s">
        <v>2047</v>
      </c>
      <c r="B948" t="s">
        <v>2048</v>
      </c>
      <c r="C948" t="s">
        <v>10309</v>
      </c>
      <c r="D948" t="s">
        <v>404</v>
      </c>
      <c r="E948">
        <v>3035.176105</v>
      </c>
      <c r="F948">
        <v>1762.45</v>
      </c>
      <c r="G948">
        <v>321.336870797541</v>
      </c>
      <c r="H948">
        <v>11.4582657430357</v>
      </c>
      <c r="I948">
        <v>143.46891071872099</v>
      </c>
      <c r="J948">
        <v>-5.6105403728494503</v>
      </c>
      <c r="K948">
        <v>1661.5964036186899</v>
      </c>
      <c r="L948">
        <v>1117.76244509605</v>
      </c>
      <c r="M948">
        <v>51.446137375458001</v>
      </c>
      <c r="N948">
        <v>0.73667815006098303</v>
      </c>
      <c r="O948">
        <v>23.646060881159698</v>
      </c>
      <c r="P948">
        <v>363.802631578947</v>
      </c>
      <c r="Q948">
        <v>0.27662733625192298</v>
      </c>
    </row>
    <row r="949" spans="1:17" hidden="1" x14ac:dyDescent="0.3">
      <c r="A949" t="s">
        <v>2049</v>
      </c>
      <c r="B949" t="s">
        <v>2050</v>
      </c>
      <c r="C949" t="s">
        <v>10309</v>
      </c>
      <c r="D949" t="s">
        <v>77</v>
      </c>
      <c r="E949">
        <v>3025.6188854299999</v>
      </c>
      <c r="F949">
        <v>533.6</v>
      </c>
      <c r="G949">
        <v>-15.3275810190027</v>
      </c>
      <c r="H949">
        <v>-8.3473272305098192</v>
      </c>
      <c r="I949">
        <v>8.5211928509123E-2</v>
      </c>
      <c r="J949">
        <v>-4.7174177030770403</v>
      </c>
      <c r="M949">
        <v>37.123350087587298</v>
      </c>
      <c r="O949">
        <v>17.5974512743628</v>
      </c>
      <c r="P949">
        <v>13.4836239897915</v>
      </c>
    </row>
    <row r="950" spans="1:17" hidden="1" x14ac:dyDescent="0.3">
      <c r="A950" t="s">
        <v>2051</v>
      </c>
      <c r="B950" t="s">
        <v>2052</v>
      </c>
      <c r="C950" t="s">
        <v>10309</v>
      </c>
      <c r="D950" t="s">
        <v>80</v>
      </c>
      <c r="E950">
        <v>3021.2673845999998</v>
      </c>
      <c r="F950">
        <v>239.68</v>
      </c>
      <c r="G950">
        <v>79.612061225777296</v>
      </c>
      <c r="H950">
        <v>0.47471208633253298</v>
      </c>
      <c r="I950">
        <v>2.8922902184905999</v>
      </c>
      <c r="J950">
        <v>6.5119018501561001</v>
      </c>
      <c r="K950">
        <v>230.48227176813899</v>
      </c>
      <c r="L950">
        <v>193.86991737783899</v>
      </c>
      <c r="M950">
        <v>58.415821939939697</v>
      </c>
      <c r="N950">
        <v>0.34520291109665802</v>
      </c>
      <c r="O950">
        <v>17.569259012016001</v>
      </c>
      <c r="P950">
        <v>113.90450691655499</v>
      </c>
      <c r="Q950">
        <v>4.6710055371124E-2</v>
      </c>
    </row>
    <row r="951" spans="1:17" x14ac:dyDescent="0.3">
      <c r="A951" t="s">
        <v>1243</v>
      </c>
      <c r="B951" t="s">
        <v>1244</v>
      </c>
      <c r="C951" t="s">
        <v>10306</v>
      </c>
      <c r="D951" t="s">
        <v>121</v>
      </c>
      <c r="E951">
        <v>9226.3588440000003</v>
      </c>
      <c r="F951">
        <v>690.65</v>
      </c>
      <c r="G951">
        <v>17.1882968741923</v>
      </c>
      <c r="H951">
        <v>-7.3995172680146402</v>
      </c>
      <c r="I951">
        <v>0.51286836796919</v>
      </c>
      <c r="J951">
        <v>-4.0059278860144296</v>
      </c>
      <c r="K951">
        <v>711.77402690140605</v>
      </c>
      <c r="L951">
        <v>632.91258410898001</v>
      </c>
      <c r="M951">
        <v>35.701592303847498</v>
      </c>
      <c r="N951">
        <v>1.16790709545163</v>
      </c>
      <c r="O951">
        <v>17.288061970607298</v>
      </c>
      <c r="P951">
        <v>68.020922028950196</v>
      </c>
    </row>
    <row r="952" spans="1:17" hidden="1" x14ac:dyDescent="0.3">
      <c r="A952" t="s">
        <v>2055</v>
      </c>
      <c r="B952" t="s">
        <v>2056</v>
      </c>
      <c r="C952" t="s">
        <v>10309</v>
      </c>
      <c r="D952" t="s">
        <v>98</v>
      </c>
      <c r="E952">
        <v>3013.59857814</v>
      </c>
      <c r="F952">
        <v>798.5</v>
      </c>
      <c r="G952">
        <v>-0.74576226319153704</v>
      </c>
      <c r="H952">
        <v>2.81252184095489</v>
      </c>
      <c r="I952">
        <v>-8.1155748996790305</v>
      </c>
      <c r="J952">
        <v>2.1787742354803199</v>
      </c>
      <c r="K952">
        <v>816.40553570128702</v>
      </c>
      <c r="L952">
        <v>757.53695887794004</v>
      </c>
      <c r="M952">
        <v>60.353107426352203</v>
      </c>
      <c r="N952">
        <v>0.37585994699213399</v>
      </c>
      <c r="O952">
        <v>27.238572323105799</v>
      </c>
      <c r="P952">
        <v>48.654938099227401</v>
      </c>
      <c r="Q952">
        <v>6.8705814097709997E-2</v>
      </c>
    </row>
    <row r="953" spans="1:17" hidden="1" x14ac:dyDescent="0.3">
      <c r="A953" t="s">
        <v>2057</v>
      </c>
      <c r="B953" t="s">
        <v>2058</v>
      </c>
      <c r="C953" t="s">
        <v>10309</v>
      </c>
      <c r="D953" t="s">
        <v>258</v>
      </c>
      <c r="E953">
        <v>3010.82</v>
      </c>
      <c r="F953">
        <v>14930.5</v>
      </c>
      <c r="G953">
        <v>-17.0108292055316</v>
      </c>
      <c r="H953">
        <v>1.1692387137682301</v>
      </c>
      <c r="I953">
        <v>4.4295088079369096</v>
      </c>
      <c r="J953">
        <v>-6.6075444936933597E-2</v>
      </c>
      <c r="K953">
        <v>15027.180722544999</v>
      </c>
      <c r="L953">
        <v>13744.4793952942</v>
      </c>
      <c r="M953">
        <v>49.959654266314502</v>
      </c>
      <c r="N953">
        <v>0.248378865937494</v>
      </c>
      <c r="O953">
        <v>13.8612236696694</v>
      </c>
      <c r="P953">
        <v>43.548697240649901</v>
      </c>
      <c r="Q953">
        <v>0.14391045911733399</v>
      </c>
    </row>
    <row r="954" spans="1:17" hidden="1" x14ac:dyDescent="0.3">
      <c r="A954" t="s">
        <v>2059</v>
      </c>
      <c r="B954" t="s">
        <v>2060</v>
      </c>
      <c r="C954" t="s">
        <v>10309</v>
      </c>
      <c r="D954" t="s">
        <v>653</v>
      </c>
      <c r="E954">
        <v>3009.8229304249999</v>
      </c>
      <c r="F954">
        <v>2500.9499999999998</v>
      </c>
      <c r="G954">
        <v>-1.7565193780284001</v>
      </c>
      <c r="H954">
        <v>-5.1358817223744797</v>
      </c>
      <c r="I954">
        <v>-16.040793471326101</v>
      </c>
      <c r="J954">
        <v>4.8852310772173704</v>
      </c>
      <c r="K954">
        <v>2599.6609992083099</v>
      </c>
      <c r="L954">
        <v>2412.31599371416</v>
      </c>
      <c r="M954">
        <v>42.111547269163303</v>
      </c>
      <c r="N954">
        <v>2.1101304053623902</v>
      </c>
      <c r="O954">
        <v>29.150922649393198</v>
      </c>
      <c r="P954">
        <v>28.4481651729539</v>
      </c>
      <c r="Q954">
        <v>8.3663615556465995E-2</v>
      </c>
    </row>
    <row r="955" spans="1:17" hidden="1" x14ac:dyDescent="0.3">
      <c r="A955" t="s">
        <v>2061</v>
      </c>
      <c r="B955" t="s">
        <v>2062</v>
      </c>
      <c r="C955" t="s">
        <v>10309</v>
      </c>
      <c r="D955" t="s">
        <v>750</v>
      </c>
      <c r="E955">
        <v>2997.9796762999999</v>
      </c>
      <c r="F955">
        <v>731.1</v>
      </c>
      <c r="G955">
        <v>-19.396419333434</v>
      </c>
      <c r="H955">
        <v>-2.3247589007522902</v>
      </c>
      <c r="I955">
        <v>-2.7991023222191602</v>
      </c>
      <c r="J955">
        <v>-0.35737448135594602</v>
      </c>
      <c r="K955">
        <v>738.16369652052595</v>
      </c>
      <c r="L955">
        <v>700.89810035639402</v>
      </c>
      <c r="M955">
        <v>52.304028445255497</v>
      </c>
      <c r="N955">
        <v>0.401456378593327</v>
      </c>
      <c r="O955">
        <v>19.354397483244401</v>
      </c>
      <c r="P955">
        <v>30.274411974340602</v>
      </c>
      <c r="Q955">
        <v>-2.4377979038229001E-2</v>
      </c>
    </row>
    <row r="956" spans="1:17" hidden="1" x14ac:dyDescent="0.3">
      <c r="A956" t="s">
        <v>2063</v>
      </c>
      <c r="B956" t="s">
        <v>2064</v>
      </c>
      <c r="C956" t="s">
        <v>10309</v>
      </c>
      <c r="D956" t="s">
        <v>95</v>
      </c>
      <c r="E956">
        <v>2988.1461325999999</v>
      </c>
      <c r="F956">
        <v>1357.3</v>
      </c>
      <c r="G956">
        <v>203.204130461988</v>
      </c>
      <c r="H956">
        <v>-7.90532583647098</v>
      </c>
      <c r="I956">
        <v>67.285641424890798</v>
      </c>
      <c r="J956">
        <v>5.8980672296748997</v>
      </c>
      <c r="K956">
        <v>1268.4517429396501</v>
      </c>
      <c r="L956">
        <v>1001.4251481996801</v>
      </c>
      <c r="M956">
        <v>67.909231022527507</v>
      </c>
      <c r="N956">
        <v>1.13845148231166</v>
      </c>
      <c r="O956">
        <v>7.1281220069255102</v>
      </c>
      <c r="P956">
        <v>241.88916876574299</v>
      </c>
      <c r="Q956">
        <v>0.17409751842191801</v>
      </c>
    </row>
    <row r="957" spans="1:17" hidden="1" x14ac:dyDescent="0.3">
      <c r="A957" t="s">
        <v>2065</v>
      </c>
      <c r="B957" t="s">
        <v>2066</v>
      </c>
      <c r="C957" t="s">
        <v>10309</v>
      </c>
      <c r="D957" t="s">
        <v>46</v>
      </c>
      <c r="E957">
        <v>2980.3355521160001</v>
      </c>
      <c r="F957">
        <v>22.87</v>
      </c>
      <c r="G957">
        <v>46.520871110697499</v>
      </c>
      <c r="H957">
        <v>4.2121336052109903</v>
      </c>
      <c r="I957">
        <v>-3.9970346260503802</v>
      </c>
      <c r="J957">
        <v>0.82367230661551805</v>
      </c>
      <c r="K957">
        <v>19.192501021009001</v>
      </c>
      <c r="L957">
        <v>18.4909253056294</v>
      </c>
      <c r="M957">
        <v>52.7917762341783</v>
      </c>
      <c r="N957">
        <v>1.77432910041634</v>
      </c>
      <c r="O957">
        <v>16.775586387817601</v>
      </c>
      <c r="P957">
        <v>92.438649624157904</v>
      </c>
      <c r="Q957">
        <v>0.11889785868756</v>
      </c>
    </row>
    <row r="958" spans="1:17" hidden="1" x14ac:dyDescent="0.3">
      <c r="A958" t="s">
        <v>2067</v>
      </c>
      <c r="B958" t="s">
        <v>2068</v>
      </c>
      <c r="C958" t="s">
        <v>10309</v>
      </c>
      <c r="D958" t="s">
        <v>139</v>
      </c>
      <c r="E958">
        <v>2973.1446083999999</v>
      </c>
      <c r="F958">
        <v>585.15</v>
      </c>
      <c r="G958">
        <v>31.176624753356698</v>
      </c>
      <c r="H958">
        <v>2.0770434695310699E-2</v>
      </c>
      <c r="I958">
        <v>30.391323533722399</v>
      </c>
      <c r="J958">
        <v>-1.6246344451454999</v>
      </c>
      <c r="K958">
        <v>562.56671998555998</v>
      </c>
      <c r="L958">
        <v>480.85769508396999</v>
      </c>
      <c r="M958">
        <v>51.756731059832802</v>
      </c>
      <c r="N958">
        <v>0.30232682841021202</v>
      </c>
      <c r="O958">
        <v>10.6382978723404</v>
      </c>
      <c r="P958">
        <v>73.275096239265594</v>
      </c>
      <c r="Q958">
        <v>0.18589970894204</v>
      </c>
    </row>
    <row r="959" spans="1:17" x14ac:dyDescent="0.3">
      <c r="A959" t="s">
        <v>1251</v>
      </c>
      <c r="B959" t="s">
        <v>1252</v>
      </c>
      <c r="C959" t="s">
        <v>10295</v>
      </c>
      <c r="D959" t="s">
        <v>124</v>
      </c>
      <c r="E959">
        <v>9095.6905361299996</v>
      </c>
      <c r="F959">
        <v>86.01</v>
      </c>
      <c r="G959">
        <v>-27.770063514606498</v>
      </c>
      <c r="H959">
        <v>5.4355578611318096</v>
      </c>
      <c r="I959">
        <v>-15.9410380659594</v>
      </c>
      <c r="J959">
        <v>1.44908878854961</v>
      </c>
      <c r="K959">
        <v>83.020829428902104</v>
      </c>
      <c r="L959">
        <v>84.835379758376604</v>
      </c>
      <c r="M959">
        <v>66.996333835303304</v>
      </c>
      <c r="N959">
        <v>1.1917261884997401</v>
      </c>
      <c r="O959">
        <v>13.940239507034001</v>
      </c>
      <c r="P959">
        <v>18.798342541436401</v>
      </c>
    </row>
    <row r="960" spans="1:17" hidden="1" x14ac:dyDescent="0.3">
      <c r="A960" t="s">
        <v>2071</v>
      </c>
      <c r="B960" t="s">
        <v>2072</v>
      </c>
      <c r="C960" t="s">
        <v>10309</v>
      </c>
      <c r="D960" t="s">
        <v>315</v>
      </c>
      <c r="E960">
        <v>2961.8380423799999</v>
      </c>
      <c r="F960">
        <v>1189</v>
      </c>
      <c r="G960">
        <v>107.163817373421</v>
      </c>
      <c r="H960">
        <v>50.493440756063499</v>
      </c>
      <c r="I960">
        <v>106.87992285596999</v>
      </c>
      <c r="J960">
        <v>4.11953897752994</v>
      </c>
      <c r="K960">
        <v>907.49312193459502</v>
      </c>
      <c r="L960">
        <v>703.89331915809896</v>
      </c>
      <c r="M960">
        <v>78.331086188456794</v>
      </c>
      <c r="N960">
        <v>2.1520797131733498</v>
      </c>
      <c r="O960">
        <v>1.2910008410428699</v>
      </c>
      <c r="P960">
        <v>195.77114427860599</v>
      </c>
      <c r="Q960">
        <v>0.20012340959132699</v>
      </c>
    </row>
    <row r="961" spans="1:17" hidden="1" x14ac:dyDescent="0.3">
      <c r="A961" t="s">
        <v>2073</v>
      </c>
      <c r="B961" t="s">
        <v>2074</v>
      </c>
      <c r="C961" t="s">
        <v>10309</v>
      </c>
      <c r="D961" t="s">
        <v>130</v>
      </c>
      <c r="E961">
        <v>2950.81052</v>
      </c>
      <c r="F961">
        <v>581.1</v>
      </c>
      <c r="G961">
        <v>-47.104821975893998</v>
      </c>
      <c r="H961">
        <v>-0.52722850181494496</v>
      </c>
      <c r="I961">
        <v>-25.805389612309199</v>
      </c>
      <c r="J961">
        <v>-4.0159871539307499</v>
      </c>
      <c r="K961">
        <v>587.50451094144103</v>
      </c>
      <c r="L961">
        <v>639.83657791080202</v>
      </c>
      <c r="M961">
        <v>46.718887666799901</v>
      </c>
      <c r="N961">
        <v>0.43023007226954002</v>
      </c>
      <c r="O961">
        <v>47.823094131818898</v>
      </c>
      <c r="P961">
        <v>15.9880239520958</v>
      </c>
      <c r="Q961">
        <v>3.390346121217E-2</v>
      </c>
    </row>
    <row r="962" spans="1:17" hidden="1" x14ac:dyDescent="0.3">
      <c r="A962" t="s">
        <v>2075</v>
      </c>
      <c r="B962" t="s">
        <v>2076</v>
      </c>
      <c r="C962" t="s">
        <v>10309</v>
      </c>
      <c r="D962" t="s">
        <v>475</v>
      </c>
      <c r="E962">
        <v>2932.7905651999999</v>
      </c>
      <c r="F962">
        <v>520.15</v>
      </c>
      <c r="G962">
        <v>-5.2488908975615196</v>
      </c>
      <c r="H962">
        <v>0.29750777869344502</v>
      </c>
      <c r="I962">
        <v>-6.2875491122858396</v>
      </c>
      <c r="J962">
        <v>5.9257943429186204</v>
      </c>
      <c r="K962">
        <v>522.68126580370097</v>
      </c>
      <c r="L962">
        <v>506.17474371982399</v>
      </c>
      <c r="M962">
        <v>59.611479894806699</v>
      </c>
      <c r="N962">
        <v>0.79601717706401698</v>
      </c>
      <c r="O962">
        <v>26.876862443525901</v>
      </c>
      <c r="P962">
        <v>35.016223231667702</v>
      </c>
      <c r="Q962">
        <v>3.0405566252631001E-2</v>
      </c>
    </row>
    <row r="963" spans="1:17" hidden="1" x14ac:dyDescent="0.3">
      <c r="A963" t="s">
        <v>2077</v>
      </c>
      <c r="B963" t="s">
        <v>2078</v>
      </c>
      <c r="C963" t="s">
        <v>10309</v>
      </c>
      <c r="D963" t="s">
        <v>24</v>
      </c>
      <c r="E963">
        <v>2932.4720024799999</v>
      </c>
      <c r="F963">
        <v>362.8</v>
      </c>
      <c r="G963">
        <v>-28.9352875579679</v>
      </c>
      <c r="H963">
        <v>19.7094271429653</v>
      </c>
      <c r="I963">
        <v>3.67386876633869</v>
      </c>
      <c r="J963">
        <v>0.748441147422374</v>
      </c>
      <c r="K963">
        <v>321.15533337867703</v>
      </c>
      <c r="L963">
        <v>300.61733414136199</v>
      </c>
      <c r="M963">
        <v>59.460488113354998</v>
      </c>
      <c r="N963">
        <v>0.73037652171969802</v>
      </c>
      <c r="O963">
        <v>9.1234840132304207</v>
      </c>
      <c r="P963">
        <v>45.469125902165203</v>
      </c>
      <c r="Q963">
        <v>-5.0834943840518003E-2</v>
      </c>
    </row>
    <row r="964" spans="1:17" hidden="1" x14ac:dyDescent="0.3">
      <c r="A964" t="s">
        <v>2079</v>
      </c>
      <c r="B964" t="s">
        <v>2080</v>
      </c>
      <c r="C964" t="s">
        <v>10309</v>
      </c>
      <c r="D964" t="s">
        <v>193</v>
      </c>
      <c r="E964">
        <v>2932.4619872099902</v>
      </c>
      <c r="F964">
        <v>2040.95</v>
      </c>
      <c r="G964">
        <v>26.5549001863182</v>
      </c>
      <c r="H964">
        <v>3.7245367968487502</v>
      </c>
      <c r="I964">
        <v>6.7158659273402099</v>
      </c>
      <c r="J964">
        <v>-2.7835039275081201</v>
      </c>
      <c r="K964">
        <v>2058.32482607872</v>
      </c>
      <c r="L964">
        <v>1834.32139886294</v>
      </c>
      <c r="M964">
        <v>47.733647497110702</v>
      </c>
      <c r="N964">
        <v>0.40804146741481701</v>
      </c>
      <c r="O964">
        <v>21.512040961316998</v>
      </c>
      <c r="P964">
        <v>78.404720279720195</v>
      </c>
      <c r="Q964">
        <v>0.12303835973669</v>
      </c>
    </row>
    <row r="965" spans="1:17" hidden="1" x14ac:dyDescent="0.3">
      <c r="A965" t="s">
        <v>2081</v>
      </c>
      <c r="B965" t="s">
        <v>2082</v>
      </c>
      <c r="C965" t="s">
        <v>10309</v>
      </c>
      <c r="D965" t="s">
        <v>130</v>
      </c>
      <c r="E965">
        <v>2930.7513256799998</v>
      </c>
      <c r="F965">
        <v>896.3</v>
      </c>
      <c r="G965">
        <v>28.972225283173199</v>
      </c>
      <c r="H965">
        <v>-0.48720667066956602</v>
      </c>
      <c r="I965">
        <v>-24.105304490927299</v>
      </c>
      <c r="J965">
        <v>-4.3290252054945499</v>
      </c>
      <c r="K965">
        <v>909.63557287869901</v>
      </c>
      <c r="L965">
        <v>868.76808809601198</v>
      </c>
      <c r="M965">
        <v>42.513687517170197</v>
      </c>
      <c r="N965">
        <v>0.62184922967231404</v>
      </c>
      <c r="O965">
        <v>30.397188441370002</v>
      </c>
      <c r="P965">
        <v>61.582837569857503</v>
      </c>
      <c r="Q965">
        <v>0.116658706107359</v>
      </c>
    </row>
    <row r="966" spans="1:17" hidden="1" x14ac:dyDescent="0.3">
      <c r="A966" t="s">
        <v>2083</v>
      </c>
      <c r="B966" t="s">
        <v>2084</v>
      </c>
      <c r="C966" t="s">
        <v>10309</v>
      </c>
      <c r="D966" t="s">
        <v>221</v>
      </c>
      <c r="E966">
        <v>2929.0975001249999</v>
      </c>
      <c r="F966">
        <v>171.38</v>
      </c>
      <c r="G966">
        <v>61.333233001323698</v>
      </c>
      <c r="H966">
        <v>8.9547624994659607</v>
      </c>
      <c r="I966">
        <v>12.465333437865899</v>
      </c>
      <c r="J966">
        <v>7.9359063637813003</v>
      </c>
      <c r="K966">
        <v>152.023263426846</v>
      </c>
      <c r="L966">
        <v>135.02739662970501</v>
      </c>
      <c r="M966">
        <v>71.8194818912892</v>
      </c>
      <c r="N966">
        <v>0.84371722152822803</v>
      </c>
      <c r="O966">
        <v>2.4040144707667199</v>
      </c>
      <c r="P966">
        <v>93.104225352112607</v>
      </c>
      <c r="Q966">
        <v>0.14529608010494799</v>
      </c>
    </row>
    <row r="967" spans="1:17" hidden="1" x14ac:dyDescent="0.3">
      <c r="A967" t="s">
        <v>2085</v>
      </c>
      <c r="B967" t="s">
        <v>2086</v>
      </c>
      <c r="C967" t="s">
        <v>10309</v>
      </c>
      <c r="D967" t="s">
        <v>221</v>
      </c>
      <c r="E967">
        <v>2924.674966</v>
      </c>
      <c r="F967">
        <v>1963.95</v>
      </c>
      <c r="G967">
        <v>68.671421087368998</v>
      </c>
      <c r="H967">
        <v>-2.8032283253450401</v>
      </c>
      <c r="I967">
        <v>0.21392254606777</v>
      </c>
      <c r="J967">
        <v>2.7246603741159898</v>
      </c>
      <c r="K967">
        <v>1918.84591625498</v>
      </c>
      <c r="L967">
        <v>1545.2238999549099</v>
      </c>
      <c r="M967">
        <v>49.9830443713157</v>
      </c>
      <c r="N967">
        <v>0.278547514808138</v>
      </c>
      <c r="O967">
        <v>28.312838921561099</v>
      </c>
      <c r="P967">
        <v>118.216666666666</v>
      </c>
    </row>
    <row r="968" spans="1:17" hidden="1" x14ac:dyDescent="0.3">
      <c r="A968" t="s">
        <v>2087</v>
      </c>
      <c r="B968" t="s">
        <v>2088</v>
      </c>
      <c r="C968" t="s">
        <v>10309</v>
      </c>
      <c r="D968" t="s">
        <v>203</v>
      </c>
      <c r="E968">
        <v>2924.3182822499998</v>
      </c>
      <c r="F968">
        <v>1950.25</v>
      </c>
      <c r="G968">
        <v>-37.331699234292103</v>
      </c>
      <c r="H968">
        <v>-3.6081471127469702</v>
      </c>
      <c r="I968">
        <v>-10.0562309775715</v>
      </c>
      <c r="J968">
        <v>-0.66116297948020497</v>
      </c>
      <c r="K968">
        <v>1988.9948924039099</v>
      </c>
      <c r="L968">
        <v>2028.1976584819099</v>
      </c>
      <c r="M968">
        <v>45.554561400337001</v>
      </c>
      <c r="N968">
        <v>0.84588353554423201</v>
      </c>
      <c r="O968">
        <v>26.1376746570952</v>
      </c>
      <c r="P968">
        <v>11.9450104755618</v>
      </c>
      <c r="Q968">
        <v>3.4114357433356002E-2</v>
      </c>
    </row>
    <row r="969" spans="1:17" hidden="1" x14ac:dyDescent="0.3">
      <c r="A969" t="s">
        <v>2089</v>
      </c>
      <c r="B969" t="s">
        <v>2090</v>
      </c>
      <c r="C969" t="s">
        <v>10309</v>
      </c>
      <c r="D969" t="s">
        <v>285</v>
      </c>
      <c r="E969">
        <v>2918.9381573249998</v>
      </c>
      <c r="F969">
        <v>273.55</v>
      </c>
      <c r="G969">
        <v>11.0990549366458</v>
      </c>
      <c r="H969">
        <v>-4.1066198237664997</v>
      </c>
      <c r="I969">
        <v>-19.2032298044656</v>
      </c>
      <c r="J969">
        <v>0.922442909183249</v>
      </c>
      <c r="K969">
        <v>274.453894973621</v>
      </c>
      <c r="L969">
        <v>266.05673531301699</v>
      </c>
      <c r="M969">
        <v>55.203656484517097</v>
      </c>
      <c r="N969">
        <v>0.51006516891701204</v>
      </c>
      <c r="O969">
        <v>24.108938036921899</v>
      </c>
      <c r="P969">
        <v>40.787442099845499</v>
      </c>
      <c r="Q969">
        <v>2.4195565427212001E-2</v>
      </c>
    </row>
    <row r="970" spans="1:17" x14ac:dyDescent="0.3">
      <c r="A970" t="s">
        <v>1267</v>
      </c>
      <c r="B970" t="s">
        <v>1268</v>
      </c>
      <c r="C970" t="s">
        <v>10299</v>
      </c>
      <c r="D970" t="s">
        <v>285</v>
      </c>
      <c r="E970">
        <v>8935.3374781599996</v>
      </c>
      <c r="F970">
        <v>1348.6</v>
      </c>
      <c r="G970">
        <v>-0.70686122956058695</v>
      </c>
      <c r="H970">
        <v>2.21505673479205</v>
      </c>
      <c r="I970">
        <v>-20.334656382851399</v>
      </c>
      <c r="J970">
        <v>2.2586536406720601</v>
      </c>
      <c r="K970">
        <v>1298.5816860524401</v>
      </c>
      <c r="L970">
        <v>1203.6555496161</v>
      </c>
      <c r="M970">
        <v>62.3208593155993</v>
      </c>
      <c r="N970">
        <v>0.52098503490910697</v>
      </c>
      <c r="O970">
        <v>22.641999110188301</v>
      </c>
      <c r="P970">
        <v>38.048930289691803</v>
      </c>
    </row>
    <row r="971" spans="1:17" hidden="1" x14ac:dyDescent="0.3">
      <c r="A971" t="s">
        <v>2093</v>
      </c>
      <c r="B971" t="s">
        <v>2094</v>
      </c>
      <c r="C971" t="s">
        <v>10309</v>
      </c>
      <c r="D971" t="s">
        <v>46</v>
      </c>
      <c r="E971">
        <v>2915.4231599999998</v>
      </c>
      <c r="F971">
        <v>249.45</v>
      </c>
      <c r="G971">
        <v>43.484382652228298</v>
      </c>
      <c r="H971">
        <v>17.173710163569702</v>
      </c>
      <c r="I971">
        <v>24.712009970063502</v>
      </c>
      <c r="J971">
        <v>-0.76619543708092197</v>
      </c>
      <c r="K971">
        <v>225.74832988999901</v>
      </c>
      <c r="L971">
        <v>200.51961045498501</v>
      </c>
      <c r="M971">
        <v>37.847797832307002</v>
      </c>
      <c r="N971">
        <v>1.36403481449044</v>
      </c>
      <c r="O971">
        <v>19.0619362597715</v>
      </c>
      <c r="P971">
        <v>76.914893617021207</v>
      </c>
    </row>
    <row r="972" spans="1:17" hidden="1" x14ac:dyDescent="0.3">
      <c r="A972" t="s">
        <v>2095</v>
      </c>
      <c r="B972" t="s">
        <v>2096</v>
      </c>
      <c r="C972" t="s">
        <v>10309</v>
      </c>
      <c r="D972" t="s">
        <v>221</v>
      </c>
      <c r="E972">
        <v>2914.6964960400001</v>
      </c>
      <c r="F972">
        <v>135.25</v>
      </c>
      <c r="G972">
        <v>25.5342114556409</v>
      </c>
      <c r="H972">
        <v>17.951280538344299</v>
      </c>
      <c r="I972">
        <v>32.729428512092603</v>
      </c>
      <c r="J972">
        <v>-1.2774505585881</v>
      </c>
      <c r="K972">
        <v>112.800241010299</v>
      </c>
      <c r="L972">
        <v>91.555585115115207</v>
      </c>
      <c r="M972">
        <v>60.058259854964902</v>
      </c>
      <c r="N972">
        <v>1.5952313926783199</v>
      </c>
      <c r="O972">
        <v>4.8576709796672697</v>
      </c>
      <c r="P972">
        <v>94.604316546762504</v>
      </c>
      <c r="Q972">
        <v>0.26560047138986898</v>
      </c>
    </row>
    <row r="973" spans="1:17" hidden="1" x14ac:dyDescent="0.3">
      <c r="A973" t="s">
        <v>2097</v>
      </c>
      <c r="B973" t="s">
        <v>2098</v>
      </c>
      <c r="C973" t="s">
        <v>10309</v>
      </c>
      <c r="D973" t="s">
        <v>630</v>
      </c>
      <c r="E973">
        <v>2910.1016460000001</v>
      </c>
      <c r="F973">
        <v>671.15</v>
      </c>
      <c r="G973">
        <v>-3.0671896109965102</v>
      </c>
      <c r="H973">
        <v>12.213657102908099</v>
      </c>
      <c r="I973">
        <v>11.6319656507627</v>
      </c>
      <c r="J973">
        <v>-1.17780283985919</v>
      </c>
      <c r="K973">
        <v>621.55085755907999</v>
      </c>
      <c r="L973">
        <v>564.39379219918601</v>
      </c>
      <c r="M973">
        <v>61.406527335751498</v>
      </c>
      <c r="N973">
        <v>1.31550034238813</v>
      </c>
      <c r="O973">
        <v>4.2985919690084096</v>
      </c>
      <c r="P973">
        <v>47.505494505494497</v>
      </c>
      <c r="Q973">
        <v>2.0810622984131999E-2</v>
      </c>
    </row>
    <row r="974" spans="1:17" hidden="1" x14ac:dyDescent="0.3">
      <c r="A974" t="s">
        <v>2099</v>
      </c>
      <c r="B974" t="s">
        <v>2100</v>
      </c>
      <c r="C974" t="s">
        <v>10309</v>
      </c>
      <c r="D974" t="s">
        <v>21</v>
      </c>
      <c r="E974">
        <v>2904.2180967899999</v>
      </c>
      <c r="F974">
        <v>743.4</v>
      </c>
      <c r="G974">
        <v>126.473719770904</v>
      </c>
      <c r="H974">
        <v>18.657448327796299</v>
      </c>
      <c r="I974">
        <v>31.0228687153012</v>
      </c>
      <c r="J974">
        <v>5.25092087831767</v>
      </c>
      <c r="K974">
        <v>652.34955313917499</v>
      </c>
      <c r="L974">
        <v>552.32383047110295</v>
      </c>
      <c r="M974">
        <v>63.625340493590002</v>
      </c>
      <c r="N974">
        <v>1.21176696101762</v>
      </c>
      <c r="O974">
        <v>3.4032822168415402</v>
      </c>
      <c r="P974">
        <v>162.45366284201199</v>
      </c>
      <c r="Q974">
        <v>0.14147396979344301</v>
      </c>
    </row>
    <row r="975" spans="1:17" hidden="1" x14ac:dyDescent="0.3">
      <c r="A975" t="s">
        <v>2101</v>
      </c>
      <c r="B975" t="s">
        <v>2102</v>
      </c>
      <c r="C975" t="s">
        <v>10309</v>
      </c>
      <c r="D975" t="s">
        <v>450</v>
      </c>
      <c r="E975">
        <v>2898.8417186400002</v>
      </c>
      <c r="F975">
        <v>458.25</v>
      </c>
      <c r="G975">
        <v>192.61895866164301</v>
      </c>
      <c r="H975">
        <v>-2.01143118777635</v>
      </c>
      <c r="I975">
        <v>2.4812982032175599</v>
      </c>
      <c r="J975">
        <v>-2.9718583931424001</v>
      </c>
      <c r="K975">
        <v>434.67691669202799</v>
      </c>
      <c r="L975">
        <v>363.10755447608602</v>
      </c>
      <c r="M975">
        <v>53.994189979725</v>
      </c>
      <c r="N975">
        <v>0.56874469012697904</v>
      </c>
      <c r="O975">
        <v>12.1003818876159</v>
      </c>
      <c r="P975">
        <v>227.90697674418601</v>
      </c>
      <c r="Q975">
        <v>0.14111535263740899</v>
      </c>
    </row>
    <row r="976" spans="1:17" hidden="1" x14ac:dyDescent="0.3">
      <c r="A976" t="s">
        <v>2103</v>
      </c>
      <c r="B976" t="s">
        <v>2104</v>
      </c>
      <c r="C976" t="s">
        <v>10309</v>
      </c>
      <c r="D976" t="s">
        <v>21</v>
      </c>
      <c r="E976">
        <v>2896.0218420000001</v>
      </c>
      <c r="F976">
        <v>287.7</v>
      </c>
      <c r="G976">
        <v>-42.793689613737897</v>
      </c>
      <c r="H976">
        <v>-2.4382474373652401</v>
      </c>
      <c r="I976">
        <v>-5.9718467671889703</v>
      </c>
      <c r="J976">
        <v>-1.46432472186518</v>
      </c>
      <c r="K976">
        <v>284.63237653335199</v>
      </c>
      <c r="L976">
        <v>282.84130928966698</v>
      </c>
      <c r="M976">
        <v>51.277110279555899</v>
      </c>
      <c r="N976">
        <v>1.1073124809816</v>
      </c>
      <c r="O976">
        <v>39.798401112269701</v>
      </c>
      <c r="P976">
        <v>37.0326268159085</v>
      </c>
      <c r="Q976">
        <v>0.119367452113604</v>
      </c>
    </row>
    <row r="977" spans="1:17" hidden="1" x14ac:dyDescent="0.3">
      <c r="A977" t="s">
        <v>2105</v>
      </c>
      <c r="B977" t="s">
        <v>2106</v>
      </c>
      <c r="C977" t="s">
        <v>10309</v>
      </c>
      <c r="D977" t="s">
        <v>130</v>
      </c>
      <c r="E977">
        <v>2878.0661759999998</v>
      </c>
      <c r="F977">
        <v>604.35</v>
      </c>
      <c r="G977">
        <v>1.5145926992375001</v>
      </c>
      <c r="H977">
        <v>-4.8494796090213503</v>
      </c>
      <c r="I977">
        <v>12.0794579373199</v>
      </c>
      <c r="J977">
        <v>8.1460733837642891</v>
      </c>
      <c r="K977">
        <v>595.36824017418201</v>
      </c>
      <c r="L977">
        <v>537.11701713811794</v>
      </c>
      <c r="M977">
        <v>56.416603492771202</v>
      </c>
      <c r="N977">
        <v>0.56214827120595001</v>
      </c>
      <c r="O977">
        <v>20.7578390005791</v>
      </c>
      <c r="P977">
        <v>46.509090909090901</v>
      </c>
      <c r="Q977">
        <v>3.5389740988805998E-2</v>
      </c>
    </row>
    <row r="978" spans="1:17" hidden="1" x14ac:dyDescent="0.3">
      <c r="A978" t="s">
        <v>2107</v>
      </c>
      <c r="B978" t="s">
        <v>2108</v>
      </c>
      <c r="C978" t="s">
        <v>10309</v>
      </c>
      <c r="D978" t="s">
        <v>118</v>
      </c>
      <c r="E978">
        <v>2875.4554523500001</v>
      </c>
      <c r="F978">
        <v>3886.2</v>
      </c>
      <c r="G978">
        <v>12.213765799478701</v>
      </c>
      <c r="H978">
        <v>-7.6129101024499697</v>
      </c>
      <c r="I978">
        <v>-6.8092996272113897</v>
      </c>
      <c r="J978">
        <v>-6.0739041695465801</v>
      </c>
      <c r="K978">
        <v>4247.0423401335202</v>
      </c>
      <c r="L978">
        <v>3787.8995598721499</v>
      </c>
      <c r="M978">
        <v>38.328925069797002</v>
      </c>
      <c r="N978">
        <v>1.54558664839419</v>
      </c>
      <c r="O978">
        <v>32.340075137666602</v>
      </c>
      <c r="P978">
        <v>82.177011063191401</v>
      </c>
      <c r="Q978">
        <v>0.12736642068822901</v>
      </c>
    </row>
    <row r="979" spans="1:17" hidden="1" x14ac:dyDescent="0.3">
      <c r="A979" t="s">
        <v>2109</v>
      </c>
      <c r="B979" t="s">
        <v>2110</v>
      </c>
      <c r="C979" t="s">
        <v>10309</v>
      </c>
      <c r="D979" t="s">
        <v>368</v>
      </c>
      <c r="E979">
        <v>2872.2311652899998</v>
      </c>
      <c r="F979">
        <v>924.95</v>
      </c>
      <c r="G979">
        <v>21.908387438578199</v>
      </c>
      <c r="H979">
        <v>23.038781350401798</v>
      </c>
      <c r="I979">
        <v>21.121124017569802</v>
      </c>
      <c r="J979">
        <v>11.7644421147664</v>
      </c>
      <c r="K979">
        <v>761.79229063222294</v>
      </c>
      <c r="L979">
        <v>694.07373527135201</v>
      </c>
      <c r="M979">
        <v>67.090050223348499</v>
      </c>
      <c r="N979">
        <v>1.98798793978274</v>
      </c>
      <c r="O979">
        <v>0.76220336234391595</v>
      </c>
      <c r="P979">
        <v>80.760211061168604</v>
      </c>
      <c r="Q979">
        <v>1.0169057629334999E-2</v>
      </c>
    </row>
    <row r="980" spans="1:17" hidden="1" x14ac:dyDescent="0.3">
      <c r="A980" t="s">
        <v>2111</v>
      </c>
      <c r="B980" t="s">
        <v>2112</v>
      </c>
      <c r="C980" t="s">
        <v>10309</v>
      </c>
      <c r="D980" t="s">
        <v>521</v>
      </c>
      <c r="E980">
        <v>2860.57571775</v>
      </c>
      <c r="F980">
        <v>572.04999999999995</v>
      </c>
      <c r="G980">
        <v>81.359023426550195</v>
      </c>
      <c r="H980">
        <v>10.1475111226262</v>
      </c>
      <c r="I980">
        <v>72.698916492836901</v>
      </c>
      <c r="J980">
        <v>-2.9527459595965202</v>
      </c>
      <c r="K980">
        <v>522.97892731145998</v>
      </c>
      <c r="L980">
        <v>412.96359941816502</v>
      </c>
      <c r="M980">
        <v>51.502591822625902</v>
      </c>
      <c r="N980">
        <v>1.13239815836832</v>
      </c>
      <c r="O980">
        <v>4.6586836814963704</v>
      </c>
      <c r="P980">
        <v>120.01923076923001</v>
      </c>
    </row>
    <row r="981" spans="1:17" x14ac:dyDescent="0.3">
      <c r="A981" t="s">
        <v>1306</v>
      </c>
      <c r="B981" t="s">
        <v>1307</v>
      </c>
      <c r="C981" t="s">
        <v>10303</v>
      </c>
      <c r="D981" t="s">
        <v>335</v>
      </c>
      <c r="E981">
        <v>8540.2682701140002</v>
      </c>
      <c r="F981">
        <v>226.19</v>
      </c>
      <c r="G981">
        <v>46.402672049647599</v>
      </c>
      <c r="H981">
        <v>2.77303501447552</v>
      </c>
      <c r="I981">
        <v>-2.2961945254303799</v>
      </c>
      <c r="J981">
        <v>-7.9379509390659901</v>
      </c>
      <c r="K981">
        <v>222.97958798056601</v>
      </c>
      <c r="L981">
        <v>202.39188006153299</v>
      </c>
      <c r="M981">
        <v>45.393731841746003</v>
      </c>
      <c r="N981">
        <v>4.2890143603058002</v>
      </c>
      <c r="O981">
        <v>15.831822803837399</v>
      </c>
      <c r="P981">
        <v>81.678714859437704</v>
      </c>
    </row>
    <row r="982" spans="1:17" hidden="1" x14ac:dyDescent="0.3">
      <c r="A982" t="s">
        <v>2115</v>
      </c>
      <c r="B982" t="s">
        <v>2116</v>
      </c>
      <c r="C982" t="s">
        <v>10309</v>
      </c>
      <c r="D982" t="s">
        <v>46</v>
      </c>
      <c r="E982">
        <v>2844.1014785000002</v>
      </c>
      <c r="F982">
        <v>2268.85</v>
      </c>
      <c r="G982">
        <v>28.463389730882501</v>
      </c>
      <c r="H982">
        <v>13.079495636116</v>
      </c>
      <c r="I982">
        <v>15.529754956137401</v>
      </c>
      <c r="J982">
        <v>-6.8507009351506296</v>
      </c>
      <c r="K982">
        <v>2271.78211447697</v>
      </c>
      <c r="L982">
        <v>1917.55487714941</v>
      </c>
      <c r="M982">
        <v>39.195322209165298</v>
      </c>
      <c r="N982">
        <v>0.64025470313652899</v>
      </c>
      <c r="O982">
        <v>16.358507613989399</v>
      </c>
      <c r="P982">
        <v>81.362909672262106</v>
      </c>
      <c r="Q982">
        <v>0.15891216851086501</v>
      </c>
    </row>
    <row r="983" spans="1:17" hidden="1" x14ac:dyDescent="0.3">
      <c r="A983" t="s">
        <v>2117</v>
      </c>
      <c r="B983" t="s">
        <v>2118</v>
      </c>
      <c r="C983" t="s">
        <v>10309</v>
      </c>
      <c r="D983" t="s">
        <v>170</v>
      </c>
      <c r="E983">
        <v>2836.0169996</v>
      </c>
      <c r="F983">
        <v>418.85</v>
      </c>
      <c r="G983">
        <v>4.8448654614788502</v>
      </c>
      <c r="H983">
        <v>4.3286318891574496</v>
      </c>
      <c r="I983">
        <v>24.3227159105944</v>
      </c>
      <c r="J983">
        <v>1.70705574219213</v>
      </c>
      <c r="K983">
        <v>415.19291386847101</v>
      </c>
      <c r="L983">
        <v>360.20302637260198</v>
      </c>
      <c r="M983">
        <v>52.989180626366803</v>
      </c>
      <c r="N983">
        <v>0.72645185239241405</v>
      </c>
      <c r="O983">
        <v>15.5544944490867</v>
      </c>
      <c r="P983">
        <v>69.574898785425106</v>
      </c>
      <c r="Q983">
        <v>0.127617745084604</v>
      </c>
    </row>
    <row r="984" spans="1:17" hidden="1" x14ac:dyDescent="0.3">
      <c r="A984" t="s">
        <v>2119</v>
      </c>
      <c r="B984" t="s">
        <v>2120</v>
      </c>
      <c r="C984" t="s">
        <v>10309</v>
      </c>
      <c r="D984" t="s">
        <v>742</v>
      </c>
      <c r="E984">
        <v>2832.1929</v>
      </c>
      <c r="F984">
        <v>32.86</v>
      </c>
      <c r="G984">
        <v>132.244775517748</v>
      </c>
      <c r="H984">
        <v>-10.3070186885769</v>
      </c>
      <c r="I984">
        <v>-28.851518710055299</v>
      </c>
      <c r="J984">
        <v>-2.5043059111933301</v>
      </c>
      <c r="K984">
        <v>35.193229492833098</v>
      </c>
      <c r="L984">
        <v>31.979049385950201</v>
      </c>
      <c r="M984">
        <v>45.384259743094802</v>
      </c>
      <c r="N984">
        <v>2.0230691360305402</v>
      </c>
      <c r="O984">
        <v>37.705416920267801</v>
      </c>
      <c r="P984">
        <v>167.91683652670099</v>
      </c>
      <c r="Q984">
        <v>0.142652854312184</v>
      </c>
    </row>
    <row r="985" spans="1:17" hidden="1" x14ac:dyDescent="0.3">
      <c r="A985" t="s">
        <v>2121</v>
      </c>
      <c r="B985" t="s">
        <v>2122</v>
      </c>
      <c r="C985" t="s">
        <v>10309</v>
      </c>
      <c r="D985" t="s">
        <v>1386</v>
      </c>
      <c r="E985">
        <v>2816.0675641349999</v>
      </c>
      <c r="F985">
        <v>3158.85</v>
      </c>
      <c r="G985">
        <v>56.2942470223567</v>
      </c>
      <c r="H985">
        <v>22.705339895789798</v>
      </c>
      <c r="I985">
        <v>30.778994792264399</v>
      </c>
      <c r="J985">
        <v>0.91821320508444304</v>
      </c>
      <c r="K985">
        <v>2710.5623614892402</v>
      </c>
      <c r="L985">
        <v>2308.4088764329299</v>
      </c>
      <c r="M985">
        <v>62.3933655633585</v>
      </c>
      <c r="N985">
        <v>0.35894705484926298</v>
      </c>
      <c r="O985">
        <v>3.99354195355905</v>
      </c>
      <c r="P985">
        <v>84.933551899771601</v>
      </c>
      <c r="Q985">
        <v>0.17776800702864401</v>
      </c>
    </row>
    <row r="986" spans="1:17" x14ac:dyDescent="0.3">
      <c r="A986" t="s">
        <v>1312</v>
      </c>
      <c r="B986" t="s">
        <v>1313</v>
      </c>
      <c r="C986" t="s">
        <v>10306</v>
      </c>
      <c r="D986" t="s">
        <v>95</v>
      </c>
      <c r="E986">
        <v>8525.76393336</v>
      </c>
      <c r="F986">
        <v>1089.8</v>
      </c>
      <c r="G986">
        <v>136.69471539769199</v>
      </c>
      <c r="H986">
        <v>15.1591629380058</v>
      </c>
      <c r="I986">
        <v>25.0907143815996</v>
      </c>
      <c r="J986">
        <v>-2.69029577227698</v>
      </c>
      <c r="K986">
        <v>1006.64252707107</v>
      </c>
      <c r="L986">
        <v>836.92978556307298</v>
      </c>
      <c r="M986">
        <v>71.170651671969594</v>
      </c>
      <c r="N986">
        <v>0.922891986410311</v>
      </c>
      <c r="O986">
        <v>8.0014681592952694</v>
      </c>
      <c r="P986">
        <v>186.78947368421001</v>
      </c>
    </row>
    <row r="987" spans="1:17" hidden="1" x14ac:dyDescent="0.3">
      <c r="A987" t="s">
        <v>2125</v>
      </c>
      <c r="B987" t="s">
        <v>2126</v>
      </c>
      <c r="C987" t="s">
        <v>10309</v>
      </c>
      <c r="D987" t="s">
        <v>356</v>
      </c>
      <c r="E987">
        <v>2799.0180142499999</v>
      </c>
      <c r="F987">
        <v>1906.8</v>
      </c>
      <c r="G987">
        <v>-47.1761197819758</v>
      </c>
      <c r="H987">
        <v>-2.5213144050880198</v>
      </c>
      <c r="I987">
        <v>-16.906387996490199</v>
      </c>
      <c r="J987">
        <v>0.92078518165490297</v>
      </c>
      <c r="K987">
        <v>1895.8766123840301</v>
      </c>
      <c r="L987">
        <v>1987.04564262344</v>
      </c>
      <c r="M987">
        <v>56.914194854907699</v>
      </c>
      <c r="N987">
        <v>0.71731730087509105</v>
      </c>
      <c r="O987">
        <v>32.176945668134998</v>
      </c>
      <c r="P987">
        <v>12.8284023668639</v>
      </c>
      <c r="Q987">
        <v>-0.103927806042623</v>
      </c>
    </row>
    <row r="988" spans="1:17" hidden="1" x14ac:dyDescent="0.3">
      <c r="A988" t="s">
        <v>2127</v>
      </c>
      <c r="B988" t="s">
        <v>2128</v>
      </c>
      <c r="C988" t="s">
        <v>10309</v>
      </c>
      <c r="D988" t="s">
        <v>51</v>
      </c>
      <c r="E988">
        <v>2790.4878915449999</v>
      </c>
      <c r="F988">
        <v>696.75</v>
      </c>
      <c r="G988">
        <v>86.896032481130504</v>
      </c>
      <c r="H988">
        <v>20.562957174577601</v>
      </c>
      <c r="I988">
        <v>45.969541158915398</v>
      </c>
      <c r="J988">
        <v>3.92218657560782</v>
      </c>
      <c r="K988">
        <v>579.50829633273202</v>
      </c>
      <c r="L988">
        <v>464.99655491163298</v>
      </c>
      <c r="M988">
        <v>65.039048477269205</v>
      </c>
      <c r="N988">
        <v>0.402207711120591</v>
      </c>
      <c r="O988">
        <v>0</v>
      </c>
      <c r="P988">
        <v>164.372339489588</v>
      </c>
      <c r="Q988">
        <v>-6.2184504157187001E-2</v>
      </c>
    </row>
    <row r="989" spans="1:17" hidden="1" x14ac:dyDescent="0.3">
      <c r="A989" t="s">
        <v>2129</v>
      </c>
      <c r="B989" t="s">
        <v>2130</v>
      </c>
      <c r="C989" t="s">
        <v>10309</v>
      </c>
      <c r="D989" t="s">
        <v>80</v>
      </c>
      <c r="E989">
        <v>2777.9145304499998</v>
      </c>
      <c r="F989">
        <v>1012.45</v>
      </c>
      <c r="G989">
        <v>179.54500985823299</v>
      </c>
      <c r="H989">
        <v>13.614058400573001</v>
      </c>
      <c r="I989">
        <v>28.375658834436202</v>
      </c>
      <c r="J989">
        <v>9.2254163250319099</v>
      </c>
      <c r="K989">
        <v>907.42251288282796</v>
      </c>
      <c r="L989">
        <v>754.71774422835404</v>
      </c>
      <c r="M989">
        <v>76.953295656376099</v>
      </c>
      <c r="N989">
        <v>1.0122705909103999</v>
      </c>
      <c r="O989">
        <v>3.111264753815</v>
      </c>
      <c r="P989">
        <v>213.45201238390001</v>
      </c>
      <c r="Q989">
        <v>8.8149269120587001E-2</v>
      </c>
    </row>
    <row r="990" spans="1:17" x14ac:dyDescent="0.3">
      <c r="A990" t="s">
        <v>1332</v>
      </c>
      <c r="B990" t="s">
        <v>1333</v>
      </c>
      <c r="C990" t="s">
        <v>10293</v>
      </c>
      <c r="D990" t="s">
        <v>136</v>
      </c>
      <c r="E990">
        <v>8371.5350717700003</v>
      </c>
      <c r="F990">
        <v>501.65</v>
      </c>
      <c r="G990">
        <v>116.92406800275501</v>
      </c>
      <c r="H990">
        <v>3.8536197738559097E-2</v>
      </c>
      <c r="I990">
        <v>7.6151045440848</v>
      </c>
      <c r="J990">
        <v>-5.2262463043448601</v>
      </c>
      <c r="K990">
        <v>539.11894205279498</v>
      </c>
      <c r="L990">
        <v>458.08830692059098</v>
      </c>
      <c r="M990">
        <v>40.653947580163901</v>
      </c>
      <c r="N990">
        <v>0.72474432428018398</v>
      </c>
      <c r="O990">
        <v>26.542410046845401</v>
      </c>
      <c r="P990">
        <v>145.90686274509801</v>
      </c>
    </row>
    <row r="991" spans="1:17" hidden="1" x14ac:dyDescent="0.3">
      <c r="A991" t="s">
        <v>2133</v>
      </c>
      <c r="B991" t="s">
        <v>2134</v>
      </c>
      <c r="C991" t="s">
        <v>10309</v>
      </c>
      <c r="D991" t="s">
        <v>118</v>
      </c>
      <c r="E991">
        <v>2755.9459363800001</v>
      </c>
      <c r="F991">
        <v>2253.5</v>
      </c>
      <c r="G991">
        <v>636.433762559054</v>
      </c>
      <c r="H991">
        <v>176.84973835456199</v>
      </c>
      <c r="I991">
        <v>540.68834472163803</v>
      </c>
      <c r="J991">
        <v>13.1658504423762</v>
      </c>
      <c r="K991">
        <v>1120.3154704753599</v>
      </c>
      <c r="L991">
        <v>601.17118690544498</v>
      </c>
      <c r="M991">
        <v>99.7338878744049</v>
      </c>
      <c r="N991">
        <v>1.2163659199550001</v>
      </c>
      <c r="O991">
        <v>0</v>
      </c>
      <c r="P991">
        <v>957.98122065727705</v>
      </c>
      <c r="Q991">
        <v>0.25359741449766798</v>
      </c>
    </row>
    <row r="992" spans="1:17" x14ac:dyDescent="0.3">
      <c r="A992" t="s">
        <v>1339</v>
      </c>
      <c r="B992" t="s">
        <v>1340</v>
      </c>
      <c r="C992" t="s">
        <v>10304</v>
      </c>
      <c r="D992" t="s">
        <v>397</v>
      </c>
      <c r="E992">
        <v>8355.6828275299995</v>
      </c>
      <c r="F992">
        <v>191.64</v>
      </c>
      <c r="G992">
        <v>-32.380295330541401</v>
      </c>
      <c r="H992">
        <v>0.47353851923017898</v>
      </c>
      <c r="I992">
        <v>-11.4741640235248</v>
      </c>
      <c r="J992">
        <v>-1.0424541149917601</v>
      </c>
      <c r="K992">
        <v>185.654691930089</v>
      </c>
      <c r="L992">
        <v>190.72690625289999</v>
      </c>
      <c r="M992">
        <v>52.919860898123098</v>
      </c>
      <c r="N992">
        <v>0.63027116630658997</v>
      </c>
      <c r="O992">
        <v>34.627426424546002</v>
      </c>
      <c r="P992">
        <v>32.165517241379298</v>
      </c>
    </row>
    <row r="993" spans="1:17" hidden="1" x14ac:dyDescent="0.3">
      <c r="A993" t="s">
        <v>2137</v>
      </c>
      <c r="B993" t="s">
        <v>2138</v>
      </c>
      <c r="C993" t="s">
        <v>10309</v>
      </c>
      <c r="D993" t="s">
        <v>394</v>
      </c>
      <c r="E993">
        <v>2722.8530148149998</v>
      </c>
      <c r="F993">
        <v>928.05</v>
      </c>
      <c r="G993">
        <v>58.426255607477302</v>
      </c>
      <c r="H993">
        <v>26.2591325076244</v>
      </c>
      <c r="I993">
        <v>53.976617725975601</v>
      </c>
      <c r="J993">
        <v>1.4304539676024799</v>
      </c>
      <c r="K993">
        <v>766.39190213624499</v>
      </c>
      <c r="L993">
        <v>638.01562482409895</v>
      </c>
      <c r="M993">
        <v>73.336690689673304</v>
      </c>
      <c r="N993">
        <v>1.56603408951783</v>
      </c>
      <c r="O993">
        <v>3.9814665158127198</v>
      </c>
      <c r="P993">
        <v>103.319093000328</v>
      </c>
      <c r="Q993">
        <v>5.8878912553560002E-2</v>
      </c>
    </row>
    <row r="994" spans="1:17" hidden="1" x14ac:dyDescent="0.3">
      <c r="A994" t="s">
        <v>2139</v>
      </c>
      <c r="B994" t="s">
        <v>2140</v>
      </c>
      <c r="C994" t="s">
        <v>10309</v>
      </c>
      <c r="D994" t="s">
        <v>1323</v>
      </c>
      <c r="E994">
        <v>2722.5938735999998</v>
      </c>
      <c r="F994">
        <v>532.35</v>
      </c>
      <c r="G994">
        <v>60.485719301970299</v>
      </c>
      <c r="H994">
        <v>23.3746346761354</v>
      </c>
      <c r="I994">
        <v>72.180636665274207</v>
      </c>
      <c r="J994">
        <v>3.65533264302355</v>
      </c>
      <c r="K994">
        <v>451.08293833992798</v>
      </c>
      <c r="L994">
        <v>338.432602162129</v>
      </c>
      <c r="M994">
        <v>58.236354622100301</v>
      </c>
      <c r="N994">
        <v>0.73310372407326096</v>
      </c>
      <c r="O994">
        <v>3.5033342725650298</v>
      </c>
      <c r="P994">
        <v>151.52374202693099</v>
      </c>
      <c r="Q994">
        <v>8.8728008408309994E-2</v>
      </c>
    </row>
    <row r="995" spans="1:17" hidden="1" x14ac:dyDescent="0.3">
      <c r="A995" t="s">
        <v>2141</v>
      </c>
      <c r="B995" t="s">
        <v>2142</v>
      </c>
      <c r="C995" t="s">
        <v>10309</v>
      </c>
      <c r="D995" t="s">
        <v>80</v>
      </c>
      <c r="E995">
        <v>2719.51586</v>
      </c>
      <c r="F995">
        <v>876.25</v>
      </c>
      <c r="G995">
        <v>54.4868598480261</v>
      </c>
      <c r="H995">
        <v>26.535412666683701</v>
      </c>
      <c r="I995">
        <v>60.707280971399797</v>
      </c>
      <c r="J995">
        <v>3.29835168200814</v>
      </c>
      <c r="K995">
        <v>739.38596353859305</v>
      </c>
      <c r="L995">
        <v>589.50449009712895</v>
      </c>
      <c r="M995">
        <v>63.189812701073997</v>
      </c>
      <c r="N995">
        <v>2.2000720371912701</v>
      </c>
      <c r="O995">
        <v>8.0741797432239704</v>
      </c>
      <c r="P995">
        <v>108.061260833432</v>
      </c>
      <c r="Q995">
        <v>5.2194875694553E-2</v>
      </c>
    </row>
    <row r="996" spans="1:17" hidden="1" x14ac:dyDescent="0.3">
      <c r="A996" t="s">
        <v>2143</v>
      </c>
      <c r="B996" t="s">
        <v>2144</v>
      </c>
      <c r="C996" t="s">
        <v>10309</v>
      </c>
      <c r="D996" t="s">
        <v>521</v>
      </c>
      <c r="E996">
        <v>2718.1439999999998</v>
      </c>
      <c r="F996">
        <v>156.91</v>
      </c>
      <c r="G996">
        <v>226.075744649939</v>
      </c>
      <c r="H996">
        <v>23.6834673045316</v>
      </c>
      <c r="I996">
        <v>88.341387947924304</v>
      </c>
      <c r="J996">
        <v>3.2586568376774201</v>
      </c>
      <c r="K996">
        <v>138.56609958470199</v>
      </c>
      <c r="L996">
        <v>106.98320141530699</v>
      </c>
      <c r="M996">
        <v>61.854173456852699</v>
      </c>
      <c r="N996">
        <v>1.4984803143460099</v>
      </c>
      <c r="O996">
        <v>7.8006500541711796</v>
      </c>
      <c r="P996">
        <v>261.54377880184302</v>
      </c>
      <c r="Q996">
        <v>4.1852196311358003E-2</v>
      </c>
    </row>
    <row r="997" spans="1:17" hidden="1" x14ac:dyDescent="0.3">
      <c r="A997" t="s">
        <v>2145</v>
      </c>
      <c r="B997" t="s">
        <v>2146</v>
      </c>
      <c r="C997" t="s">
        <v>10309</v>
      </c>
      <c r="D997" t="s">
        <v>51</v>
      </c>
      <c r="E997">
        <v>2711.0495105999998</v>
      </c>
      <c r="F997">
        <v>1119.45</v>
      </c>
      <c r="G997">
        <v>28.620461957968701</v>
      </c>
      <c r="H997">
        <v>-7.6835208471669798</v>
      </c>
      <c r="I997">
        <v>-6.4526299367503004</v>
      </c>
      <c r="J997">
        <v>-3.6757484380575201</v>
      </c>
      <c r="K997">
        <v>1115.67739963796</v>
      </c>
      <c r="L997">
        <v>991.70166687608196</v>
      </c>
      <c r="M997">
        <v>36.329056253496397</v>
      </c>
      <c r="N997">
        <v>0.48651977358464599</v>
      </c>
      <c r="O997">
        <v>10.768681048729199</v>
      </c>
      <c r="P997">
        <v>86.590549212434297</v>
      </c>
      <c r="Q997">
        <v>1.7746445451928002E-2</v>
      </c>
    </row>
    <row r="998" spans="1:17" hidden="1" x14ac:dyDescent="0.3">
      <c r="A998" t="s">
        <v>2147</v>
      </c>
      <c r="B998" t="s">
        <v>2148</v>
      </c>
      <c r="C998" t="s">
        <v>10309</v>
      </c>
      <c r="D998" t="s">
        <v>404</v>
      </c>
      <c r="E998">
        <v>2702.4719601199999</v>
      </c>
      <c r="F998">
        <v>1164.25</v>
      </c>
      <c r="G998">
        <v>-42.738725450825797</v>
      </c>
      <c r="H998">
        <v>-2.4389189980302599</v>
      </c>
      <c r="I998">
        <v>-23.372242746754601</v>
      </c>
      <c r="J998">
        <v>-3.0576893186603198</v>
      </c>
      <c r="K998">
        <v>1183.76373425576</v>
      </c>
      <c r="L998">
        <v>1212.1595880335501</v>
      </c>
      <c r="M998">
        <v>44.513584093547102</v>
      </c>
      <c r="N998">
        <v>0.66649304702471601</v>
      </c>
      <c r="O998">
        <v>23.684775606613702</v>
      </c>
      <c r="P998">
        <v>6.7140238313473803</v>
      </c>
      <c r="Q998">
        <v>-2.4301892734421002E-2</v>
      </c>
    </row>
    <row r="999" spans="1:17" x14ac:dyDescent="0.3">
      <c r="A999" t="s">
        <v>1362</v>
      </c>
      <c r="B999" t="s">
        <v>1363</v>
      </c>
      <c r="C999" t="s">
        <v>10299</v>
      </c>
      <c r="D999" t="s">
        <v>51</v>
      </c>
      <c r="E999">
        <v>8158.9462648750005</v>
      </c>
      <c r="F999">
        <v>479.15</v>
      </c>
      <c r="G999">
        <v>-11.818886121145701</v>
      </c>
      <c r="H999">
        <v>12.484874360033499</v>
      </c>
      <c r="I999">
        <v>25.316673463288101</v>
      </c>
      <c r="J999">
        <v>-1.6828458594437199</v>
      </c>
      <c r="K999">
        <v>441.89066619744398</v>
      </c>
      <c r="L999">
        <v>386.53703358208901</v>
      </c>
      <c r="M999">
        <v>50.733011536647403</v>
      </c>
      <c r="N999">
        <v>1.0287896415210001</v>
      </c>
      <c r="O999">
        <v>12.3865177919232</v>
      </c>
      <c r="P999">
        <v>49.968701095461597</v>
      </c>
    </row>
    <row r="1000" spans="1:17" x14ac:dyDescent="0.3">
      <c r="A1000" t="s">
        <v>1442</v>
      </c>
      <c r="B1000" t="s">
        <v>1443</v>
      </c>
      <c r="C1000" t="s">
        <v>10295</v>
      </c>
      <c r="D1000" t="s">
        <v>24</v>
      </c>
      <c r="E1000">
        <v>7330.0888056599997</v>
      </c>
      <c r="F1000">
        <v>457.8</v>
      </c>
      <c r="G1000">
        <v>-47.730568253885501</v>
      </c>
      <c r="H1000">
        <v>-1.2451042776119401</v>
      </c>
      <c r="I1000">
        <v>-19.1957651169547</v>
      </c>
      <c r="J1000">
        <v>0.206577640800336</v>
      </c>
      <c r="K1000">
        <v>463.31167691724801</v>
      </c>
      <c r="L1000">
        <v>479.324009226263</v>
      </c>
      <c r="M1000">
        <v>66.409979531728794</v>
      </c>
      <c r="N1000">
        <v>0.62579460511666796</v>
      </c>
      <c r="O1000">
        <v>33.540847531673201</v>
      </c>
      <c r="P1000">
        <v>4.5086177377011696</v>
      </c>
    </row>
    <row r="1001" spans="1:17" hidden="1" x14ac:dyDescent="0.3">
      <c r="A1001" t="s">
        <v>2153</v>
      </c>
      <c r="B1001" t="s">
        <v>2154</v>
      </c>
      <c r="C1001" t="s">
        <v>10309</v>
      </c>
      <c r="D1001" t="s">
        <v>475</v>
      </c>
      <c r="E1001">
        <v>2688.3277508000001</v>
      </c>
      <c r="F1001">
        <v>345.5</v>
      </c>
      <c r="G1001">
        <v>5.3657893462287802</v>
      </c>
      <c r="H1001">
        <v>23.261908352029302</v>
      </c>
      <c r="I1001">
        <v>9.9684566468079794</v>
      </c>
      <c r="J1001">
        <v>13.533810829213801</v>
      </c>
      <c r="K1001">
        <v>294.01856977221001</v>
      </c>
      <c r="L1001">
        <v>275.91954694307202</v>
      </c>
      <c r="M1001">
        <v>74.720042771239306</v>
      </c>
      <c r="N1001">
        <v>1.47289873016557</v>
      </c>
      <c r="O1001">
        <v>2.59044862518089</v>
      </c>
      <c r="P1001">
        <v>52.303284108441602</v>
      </c>
      <c r="Q1001">
        <v>-4.8318570641469001E-2</v>
      </c>
    </row>
    <row r="1002" spans="1:17" hidden="1" x14ac:dyDescent="0.3">
      <c r="A1002" t="s">
        <v>2155</v>
      </c>
      <c r="B1002" t="s">
        <v>2156</v>
      </c>
      <c r="C1002" t="s">
        <v>10309</v>
      </c>
      <c r="D1002" t="s">
        <v>258</v>
      </c>
      <c r="E1002">
        <v>2684.9786727750002</v>
      </c>
      <c r="F1002">
        <v>18430.8</v>
      </c>
      <c r="G1002">
        <v>2.4880145735394801</v>
      </c>
      <c r="H1002">
        <v>-0.33586236717615697</v>
      </c>
      <c r="I1002">
        <v>13.4130497073855</v>
      </c>
      <c r="J1002">
        <v>-5.3925088942230897</v>
      </c>
      <c r="K1002">
        <v>17758.3001691301</v>
      </c>
      <c r="L1002">
        <v>15311.5704774483</v>
      </c>
      <c r="M1002">
        <v>39.599236808995599</v>
      </c>
      <c r="N1002">
        <v>0.63234569385179396</v>
      </c>
      <c r="O1002">
        <v>13.397139570718499</v>
      </c>
      <c r="P1002">
        <v>46.276190476190401</v>
      </c>
      <c r="Q1002">
        <v>0.14632597305332101</v>
      </c>
    </row>
    <row r="1003" spans="1:17" x14ac:dyDescent="0.3">
      <c r="A1003" t="s">
        <v>1553</v>
      </c>
      <c r="B1003" t="s">
        <v>1554</v>
      </c>
      <c r="C1003" t="s">
        <v>10303</v>
      </c>
      <c r="D1003" t="s">
        <v>1555</v>
      </c>
      <c r="E1003">
        <v>6314.1716230350003</v>
      </c>
      <c r="F1003">
        <v>471.2</v>
      </c>
      <c r="G1003">
        <v>2.3702918769880101</v>
      </c>
      <c r="H1003">
        <v>-1.50238608431401</v>
      </c>
      <c r="I1003">
        <v>-25.083832984741399</v>
      </c>
      <c r="J1003">
        <v>-1.52398015059601</v>
      </c>
      <c r="K1003">
        <v>465.24134833779601</v>
      </c>
      <c r="L1003">
        <v>448.91344622309202</v>
      </c>
      <c r="M1003">
        <v>47.713107759554902</v>
      </c>
      <c r="N1003">
        <v>0.878185637333879</v>
      </c>
      <c r="O1003">
        <v>22.432088285229199</v>
      </c>
      <c r="P1003">
        <v>37.657026000584203</v>
      </c>
    </row>
    <row r="1004" spans="1:17" hidden="1" x14ac:dyDescent="0.3">
      <c r="A1004" t="s">
        <v>2159</v>
      </c>
      <c r="B1004" t="s">
        <v>2160</v>
      </c>
      <c r="C1004" t="s">
        <v>10309</v>
      </c>
      <c r="D1004" t="s">
        <v>2161</v>
      </c>
      <c r="E1004">
        <v>2681.0349464800001</v>
      </c>
      <c r="F1004">
        <v>5405.3</v>
      </c>
      <c r="G1004">
        <v>70.436076481008399</v>
      </c>
      <c r="H1004">
        <v>-6.7271599068065102</v>
      </c>
      <c r="I1004">
        <v>47.128185187025302</v>
      </c>
      <c r="J1004">
        <v>13.392686313022701</v>
      </c>
      <c r="K1004">
        <v>5105.7395550473902</v>
      </c>
      <c r="L1004">
        <v>4032.2649688644101</v>
      </c>
      <c r="M1004">
        <v>62.453117526476397</v>
      </c>
      <c r="N1004">
        <v>0.80771821092862295</v>
      </c>
      <c r="O1004">
        <v>19.197824357574898</v>
      </c>
      <c r="P1004">
        <v>127.68744734625101</v>
      </c>
      <c r="Q1004">
        <v>0.15364276753092401</v>
      </c>
    </row>
    <row r="1005" spans="1:17" hidden="1" x14ac:dyDescent="0.3">
      <c r="A1005" t="s">
        <v>2162</v>
      </c>
      <c r="B1005" t="s">
        <v>2163</v>
      </c>
      <c r="C1005" t="s">
        <v>10309</v>
      </c>
      <c r="D1005" t="s">
        <v>918</v>
      </c>
      <c r="E1005">
        <v>2677.1738906249998</v>
      </c>
      <c r="F1005">
        <v>429.3</v>
      </c>
      <c r="G1005">
        <v>5.8067476814592203</v>
      </c>
      <c r="H1005">
        <v>-1.8417805961923599</v>
      </c>
      <c r="I1005">
        <v>10.469136814803599</v>
      </c>
      <c r="J1005">
        <v>-0.29046186717539402</v>
      </c>
      <c r="K1005">
        <v>387.41637599987098</v>
      </c>
      <c r="M1005">
        <v>52.947112707329403</v>
      </c>
      <c r="N1005">
        <v>0.62624229867567904</v>
      </c>
      <c r="O1005">
        <v>10.621942697414299</v>
      </c>
      <c r="P1005">
        <v>52.126151665485402</v>
      </c>
    </row>
    <row r="1006" spans="1:17" hidden="1" x14ac:dyDescent="0.3">
      <c r="A1006" t="s">
        <v>2164</v>
      </c>
      <c r="B1006" t="s">
        <v>2165</v>
      </c>
      <c r="C1006" t="s">
        <v>10309</v>
      </c>
      <c r="D1006" t="s">
        <v>356</v>
      </c>
      <c r="E1006">
        <v>2657.4878778049901</v>
      </c>
      <c r="F1006">
        <v>1182.95</v>
      </c>
      <c r="G1006">
        <v>11.6601844902204</v>
      </c>
      <c r="H1006">
        <v>17.233157053438902</v>
      </c>
      <c r="I1006">
        <v>-11.865001809561599</v>
      </c>
      <c r="J1006">
        <v>6.5921138603516098</v>
      </c>
      <c r="K1006">
        <v>1049.6800142575901</v>
      </c>
      <c r="L1006">
        <v>1025.71782409099</v>
      </c>
      <c r="M1006">
        <v>89.259205529994802</v>
      </c>
      <c r="N1006">
        <v>1.43418149672546</v>
      </c>
      <c r="O1006">
        <v>9.7087789002070899</v>
      </c>
      <c r="P1006">
        <v>41.399713124551702</v>
      </c>
      <c r="Q1006">
        <v>0.150937493553396</v>
      </c>
    </row>
    <row r="1007" spans="1:17" hidden="1" x14ac:dyDescent="0.3">
      <c r="A1007" t="s">
        <v>2166</v>
      </c>
      <c r="B1007" t="s">
        <v>2167</v>
      </c>
      <c r="C1007" t="s">
        <v>10309</v>
      </c>
      <c r="D1007" t="s">
        <v>232</v>
      </c>
      <c r="E1007">
        <v>2652.5590556500001</v>
      </c>
      <c r="F1007">
        <v>55.38</v>
      </c>
      <c r="G1007">
        <v>80.081299136149497</v>
      </c>
      <c r="H1007">
        <v>3.0313974766068799</v>
      </c>
      <c r="I1007">
        <v>2.8722423210705799</v>
      </c>
      <c r="J1007">
        <v>3.59049608009538</v>
      </c>
      <c r="K1007">
        <v>50.951203970304597</v>
      </c>
      <c r="L1007">
        <v>43.067039843161403</v>
      </c>
      <c r="M1007">
        <v>50.292233346845201</v>
      </c>
      <c r="N1007">
        <v>0.52907859823994197</v>
      </c>
      <c r="O1007">
        <v>24.377031419284901</v>
      </c>
      <c r="P1007">
        <v>109.772727272727</v>
      </c>
      <c r="Q1007">
        <v>7.5737824212687002E-2</v>
      </c>
    </row>
    <row r="1008" spans="1:17" hidden="1" x14ac:dyDescent="0.3">
      <c r="A1008" t="s">
        <v>2168</v>
      </c>
      <c r="B1008" t="s">
        <v>2169</v>
      </c>
      <c r="C1008" t="s">
        <v>10309</v>
      </c>
      <c r="D1008" t="s">
        <v>1651</v>
      </c>
      <c r="E1008">
        <v>2644.090741</v>
      </c>
      <c r="F1008">
        <v>62.22</v>
      </c>
      <c r="G1008">
        <v>-5.9623264664470303</v>
      </c>
      <c r="H1008">
        <v>-3.63864094697065</v>
      </c>
      <c r="I1008">
        <v>2.3381913704253798</v>
      </c>
      <c r="J1008">
        <v>-0.50384736351025605</v>
      </c>
      <c r="K1008">
        <v>61.919168503586803</v>
      </c>
      <c r="L1008">
        <v>59.075209887292097</v>
      </c>
      <c r="M1008">
        <v>53.860821394049402</v>
      </c>
      <c r="N1008">
        <v>1.38770328489496</v>
      </c>
      <c r="O1008">
        <v>5.9948569591771097</v>
      </c>
      <c r="P1008">
        <v>26.695174098961498</v>
      </c>
      <c r="Q1008">
        <v>-2.7484158448541001E-2</v>
      </c>
    </row>
    <row r="1009" spans="1:17" hidden="1" x14ac:dyDescent="0.3">
      <c r="A1009" t="s">
        <v>2170</v>
      </c>
      <c r="B1009" t="s">
        <v>2171</v>
      </c>
      <c r="C1009" t="s">
        <v>10309</v>
      </c>
      <c r="D1009" t="s">
        <v>2172</v>
      </c>
      <c r="E1009">
        <v>2643.1421328000001</v>
      </c>
      <c r="F1009">
        <v>535.25</v>
      </c>
      <c r="G1009">
        <v>123.614563977757</v>
      </c>
      <c r="H1009">
        <v>0.65128989448929098</v>
      </c>
      <c r="I1009">
        <v>8.1325083643138392</v>
      </c>
      <c r="J1009">
        <v>3.8608258266642901</v>
      </c>
      <c r="K1009">
        <v>513.74185984081396</v>
      </c>
      <c r="L1009">
        <v>416.57824880883601</v>
      </c>
      <c r="M1009">
        <v>53.5369762068499</v>
      </c>
      <c r="N1009">
        <v>0.87344470104766703</v>
      </c>
      <c r="O1009">
        <v>15.460065390004599</v>
      </c>
      <c r="P1009">
        <v>160.46228710462199</v>
      </c>
    </row>
    <row r="1010" spans="1:17" hidden="1" x14ac:dyDescent="0.3">
      <c r="A1010" t="s">
        <v>2173</v>
      </c>
      <c r="B1010" t="s">
        <v>2174</v>
      </c>
      <c r="C1010" t="s">
        <v>10309</v>
      </c>
      <c r="D1010" t="s">
        <v>1876</v>
      </c>
      <c r="E1010">
        <v>2640.9023486999999</v>
      </c>
      <c r="F1010">
        <v>672</v>
      </c>
      <c r="G1010">
        <v>5743.8360541148904</v>
      </c>
      <c r="H1010">
        <v>4.8329728731647501</v>
      </c>
      <c r="I1010">
        <v>145.20981185055399</v>
      </c>
      <c r="J1010">
        <v>-10.265900233688701</v>
      </c>
      <c r="K1010">
        <v>666.71776298078203</v>
      </c>
      <c r="L1010">
        <v>408.955973466226</v>
      </c>
      <c r="M1010">
        <v>40.133400149376797</v>
      </c>
      <c r="N1010">
        <v>0.62320359563745997</v>
      </c>
      <c r="O1010">
        <v>41.175595238095198</v>
      </c>
    </row>
    <row r="1011" spans="1:17" hidden="1" x14ac:dyDescent="0.3">
      <c r="A1011" t="s">
        <v>2175</v>
      </c>
      <c r="B1011" t="s">
        <v>2176</v>
      </c>
      <c r="C1011" t="s">
        <v>10309</v>
      </c>
      <c r="D1011" t="s">
        <v>98</v>
      </c>
      <c r="E1011">
        <v>2639.25675</v>
      </c>
      <c r="F1011">
        <v>392.55</v>
      </c>
      <c r="G1011">
        <v>187.662066507829</v>
      </c>
      <c r="H1011">
        <v>-4.6508116536490398</v>
      </c>
      <c r="I1011">
        <v>-15.1208874753939</v>
      </c>
      <c r="J1011">
        <v>-1.6895169235241201</v>
      </c>
      <c r="K1011">
        <v>407.10164994270298</v>
      </c>
      <c r="L1011">
        <v>348.80804200527501</v>
      </c>
      <c r="M1011">
        <v>50.855699839394802</v>
      </c>
      <c r="N1011">
        <v>1.1798546652048001</v>
      </c>
      <c r="O1011">
        <v>30.913259457393899</v>
      </c>
      <c r="P1011">
        <v>225.31767955801101</v>
      </c>
      <c r="Q1011">
        <v>0.247527595577861</v>
      </c>
    </row>
    <row r="1012" spans="1:17" hidden="1" x14ac:dyDescent="0.3">
      <c r="A1012" t="s">
        <v>2177</v>
      </c>
      <c r="B1012" t="s">
        <v>2178</v>
      </c>
      <c r="C1012" t="s">
        <v>10309</v>
      </c>
      <c r="D1012" t="s">
        <v>521</v>
      </c>
      <c r="E1012">
        <v>2637.2853474959902</v>
      </c>
      <c r="F1012">
        <v>111.87</v>
      </c>
      <c r="G1012">
        <v>89.710823419730502</v>
      </c>
      <c r="H1012">
        <v>-2.15830006280863</v>
      </c>
      <c r="I1012">
        <v>29.028443346314798</v>
      </c>
      <c r="J1012">
        <v>5.0270755921793997</v>
      </c>
      <c r="K1012">
        <v>105.093141036365</v>
      </c>
      <c r="L1012">
        <v>88.344055344116398</v>
      </c>
      <c r="M1012">
        <v>61.5405335765331</v>
      </c>
      <c r="N1012">
        <v>0.64962161434237098</v>
      </c>
      <c r="O1012">
        <v>12.1837847501564</v>
      </c>
      <c r="P1012">
        <v>128.30612244897901</v>
      </c>
      <c r="Q1012">
        <v>1.9685057839052E-2</v>
      </c>
    </row>
    <row r="1013" spans="1:17" hidden="1" x14ac:dyDescent="0.3">
      <c r="A1013" t="s">
        <v>2179</v>
      </c>
      <c r="B1013" t="s">
        <v>2180</v>
      </c>
      <c r="C1013" t="s">
        <v>10295</v>
      </c>
      <c r="D1013" t="s">
        <v>24</v>
      </c>
      <c r="E1013">
        <v>2625.3772758</v>
      </c>
      <c r="F1013">
        <v>52.64</v>
      </c>
      <c r="G1013">
        <v>-51.488966313065397</v>
      </c>
      <c r="H1013">
        <v>-1.4050240827437299</v>
      </c>
      <c r="I1013">
        <v>-30.698382864343898</v>
      </c>
      <c r="J1013">
        <v>-2.00295138064509</v>
      </c>
      <c r="K1013">
        <v>52.199504028501401</v>
      </c>
      <c r="M1013">
        <v>53.041023724465497</v>
      </c>
      <c r="N1013">
        <v>0.85655574928726297</v>
      </c>
      <c r="O1013">
        <v>56.534954407294798</v>
      </c>
      <c r="P1013">
        <v>7.4285714285714199</v>
      </c>
    </row>
    <row r="1014" spans="1:17" x14ac:dyDescent="0.3">
      <c r="A1014" t="s">
        <v>1564</v>
      </c>
      <c r="B1014" t="s">
        <v>1565</v>
      </c>
      <c r="C1014" t="s">
        <v>10305</v>
      </c>
      <c r="D1014" t="s">
        <v>258</v>
      </c>
      <c r="E1014">
        <v>6249.7191018200001</v>
      </c>
      <c r="F1014">
        <v>775.85</v>
      </c>
      <c r="G1014">
        <v>12.258378687729801</v>
      </c>
      <c r="H1014">
        <v>1.6565876618520901</v>
      </c>
      <c r="I1014">
        <v>-11.3937724375436</v>
      </c>
      <c r="J1014">
        <v>-0.155642966732534</v>
      </c>
      <c r="K1014">
        <v>757.24104983774203</v>
      </c>
      <c r="L1014">
        <v>698.78922159833996</v>
      </c>
      <c r="M1014">
        <v>57.926639877661401</v>
      </c>
      <c r="N1014">
        <v>0.69427662762831799</v>
      </c>
      <c r="O1014">
        <v>13.9137719920087</v>
      </c>
      <c r="P1014">
        <v>51.385365853658499</v>
      </c>
    </row>
    <row r="1015" spans="1:17" hidden="1" x14ac:dyDescent="0.3">
      <c r="A1015" t="s">
        <v>2183</v>
      </c>
      <c r="B1015" t="s">
        <v>2184</v>
      </c>
      <c r="C1015" t="s">
        <v>10309</v>
      </c>
      <c r="D1015" t="s">
        <v>95</v>
      </c>
      <c r="E1015">
        <v>2614.9853572919901</v>
      </c>
      <c r="F1015">
        <v>261.73</v>
      </c>
      <c r="G1015">
        <v>81.075782874365402</v>
      </c>
      <c r="H1015">
        <v>45.743891645463499</v>
      </c>
      <c r="I1015">
        <v>17.870760913766699</v>
      </c>
      <c r="J1015">
        <v>-4.1030539866373603</v>
      </c>
      <c r="K1015">
        <v>192.45756329723901</v>
      </c>
      <c r="L1015">
        <v>173.52890750108199</v>
      </c>
      <c r="M1015">
        <v>82.925261425270307</v>
      </c>
      <c r="N1015">
        <v>3.2129951894198001</v>
      </c>
      <c r="O1015">
        <v>1.42131203912427</v>
      </c>
      <c r="P1015">
        <v>117.65488565488501</v>
      </c>
      <c r="Q1015">
        <v>5.5000350225774E-2</v>
      </c>
    </row>
    <row r="1016" spans="1:17" hidden="1" x14ac:dyDescent="0.3">
      <c r="A1016" t="s">
        <v>2185</v>
      </c>
      <c r="B1016" t="s">
        <v>2186</v>
      </c>
      <c r="C1016" t="s">
        <v>10309</v>
      </c>
      <c r="D1016" t="s">
        <v>630</v>
      </c>
      <c r="E1016">
        <v>2604.8346895999998</v>
      </c>
      <c r="F1016">
        <v>1800.4</v>
      </c>
      <c r="G1016">
        <v>257.67725593698901</v>
      </c>
      <c r="H1016">
        <v>-2.8919556989398898</v>
      </c>
      <c r="I1016">
        <v>30.092124736454899</v>
      </c>
      <c r="J1016">
        <v>-3.92417373373309</v>
      </c>
      <c r="K1016">
        <v>1837.4191758434099</v>
      </c>
      <c r="L1016">
        <v>1409.96319799515</v>
      </c>
      <c r="M1016">
        <v>46.6314623880874</v>
      </c>
      <c r="N1016">
        <v>0.85089616691458403</v>
      </c>
      <c r="O1016">
        <v>24.716729615640901</v>
      </c>
      <c r="P1016">
        <v>285.40083484962003</v>
      </c>
      <c r="Q1016">
        <v>0.23265847741124601</v>
      </c>
    </row>
    <row r="1017" spans="1:17" hidden="1" x14ac:dyDescent="0.3">
      <c r="A1017" t="s">
        <v>2187</v>
      </c>
      <c r="B1017" t="s">
        <v>2188</v>
      </c>
      <c r="C1017" t="s">
        <v>10309</v>
      </c>
      <c r="D1017" t="s">
        <v>203</v>
      </c>
      <c r="E1017">
        <v>2599.7912238399999</v>
      </c>
      <c r="F1017">
        <v>2804.6</v>
      </c>
      <c r="G1017">
        <v>2.7775610994670998</v>
      </c>
      <c r="H1017">
        <v>-2.9218250179898502</v>
      </c>
      <c r="I1017">
        <v>4.0192152792294698</v>
      </c>
      <c r="J1017">
        <v>-0.96236020319689197</v>
      </c>
      <c r="K1017">
        <v>2787.7216369898501</v>
      </c>
      <c r="L1017">
        <v>2562.9302991176901</v>
      </c>
      <c r="M1017">
        <v>50.977541393217699</v>
      </c>
      <c r="N1017">
        <v>1.31901260909534</v>
      </c>
      <c r="O1017">
        <v>8.17228838337018</v>
      </c>
      <c r="P1017">
        <v>33.616007622677401</v>
      </c>
      <c r="Q1017">
        <v>6.1636582701222999E-2</v>
      </c>
    </row>
    <row r="1018" spans="1:17" hidden="1" x14ac:dyDescent="0.3">
      <c r="A1018" t="s">
        <v>2189</v>
      </c>
      <c r="B1018" t="s">
        <v>2190</v>
      </c>
      <c r="C1018" t="s">
        <v>10309</v>
      </c>
      <c r="D1018" t="s">
        <v>2191</v>
      </c>
      <c r="E1018">
        <v>2598.2600000000002</v>
      </c>
      <c r="F1018">
        <v>925.25</v>
      </c>
      <c r="G1018">
        <v>89.013361822904201</v>
      </c>
      <c r="H1018">
        <v>-26.261333671452299</v>
      </c>
      <c r="I1018">
        <v>6.4861582475020603</v>
      </c>
      <c r="J1018">
        <v>-2.6000552880109198</v>
      </c>
      <c r="K1018">
        <v>1082.82364558213</v>
      </c>
      <c r="L1018">
        <v>860.85730832051297</v>
      </c>
      <c r="M1018">
        <v>25.177173423905401</v>
      </c>
      <c r="N1018">
        <v>0.31034246986521702</v>
      </c>
      <c r="O1018">
        <v>57.5736287489867</v>
      </c>
      <c r="P1018">
        <v>121.16648739094001</v>
      </c>
      <c r="Q1018">
        <v>8.9646470945195997E-2</v>
      </c>
    </row>
    <row r="1019" spans="1:17" hidden="1" x14ac:dyDescent="0.3">
      <c r="A1019" t="s">
        <v>2192</v>
      </c>
      <c r="B1019" t="s">
        <v>2193</v>
      </c>
      <c r="C1019" t="s">
        <v>10309</v>
      </c>
      <c r="D1019" t="s">
        <v>139</v>
      </c>
      <c r="E1019">
        <v>2587.5217354830002</v>
      </c>
      <c r="F1019">
        <v>9.84</v>
      </c>
      <c r="G1019">
        <v>528.27642108736904</v>
      </c>
      <c r="H1019">
        <v>-3.63560288605139</v>
      </c>
      <c r="I1019">
        <v>-47.786195801184597</v>
      </c>
      <c r="J1019">
        <v>-1.7783408263642</v>
      </c>
      <c r="K1019">
        <v>10.533307434288201</v>
      </c>
      <c r="L1019">
        <v>9.5058682728552206</v>
      </c>
      <c r="M1019">
        <v>44.005026286154902</v>
      </c>
      <c r="N1019">
        <v>0.840383509065315</v>
      </c>
      <c r="O1019">
        <v>101.219512195121</v>
      </c>
      <c r="P1019">
        <v>556</v>
      </c>
      <c r="Q1019">
        <v>0.132530464344428</v>
      </c>
    </row>
    <row r="1020" spans="1:17" hidden="1" x14ac:dyDescent="0.3">
      <c r="A1020" t="s">
        <v>2194</v>
      </c>
      <c r="B1020" t="s">
        <v>2195</v>
      </c>
      <c r="C1020" t="s">
        <v>10309</v>
      </c>
      <c r="D1020" t="s">
        <v>312</v>
      </c>
      <c r="E1020">
        <v>2583.0895026599901</v>
      </c>
      <c r="F1020">
        <v>427.65</v>
      </c>
      <c r="G1020">
        <v>51.622195882923599</v>
      </c>
      <c r="H1020">
        <v>-54.086615474995</v>
      </c>
      <c r="I1020">
        <v>-0.914589038836219</v>
      </c>
      <c r="J1020">
        <v>-11.381006922522699</v>
      </c>
      <c r="K1020">
        <v>438.92295744716199</v>
      </c>
      <c r="L1020">
        <v>368.90793584829498</v>
      </c>
      <c r="M1020">
        <v>40.2781295615438</v>
      </c>
      <c r="N1020">
        <v>1.29920046394017</v>
      </c>
      <c r="O1020">
        <v>27.195136209517099</v>
      </c>
      <c r="P1020">
        <v>106.694055099081</v>
      </c>
      <c r="Q1020">
        <v>0.106023136324237</v>
      </c>
    </row>
    <row r="1021" spans="1:17" hidden="1" x14ac:dyDescent="0.3">
      <c r="A1021" t="s">
        <v>2196</v>
      </c>
      <c r="B1021" t="s">
        <v>2197</v>
      </c>
      <c r="C1021" t="s">
        <v>10309</v>
      </c>
      <c r="D1021" t="s">
        <v>559</v>
      </c>
      <c r="E1021">
        <v>2582.052737</v>
      </c>
      <c r="F1021">
        <v>1119.5</v>
      </c>
      <c r="G1021">
        <v>75.139517943398701</v>
      </c>
      <c r="H1021">
        <v>26.894466083945101</v>
      </c>
      <c r="I1021">
        <v>58.683562591471599</v>
      </c>
      <c r="J1021">
        <v>2.2417877730207598</v>
      </c>
      <c r="K1021">
        <v>913.68809146149704</v>
      </c>
      <c r="L1021">
        <v>734.318129896453</v>
      </c>
      <c r="N1021">
        <v>1.31653860366357</v>
      </c>
      <c r="O1021">
        <v>4.0643144260830804</v>
      </c>
      <c r="P1021">
        <v>130.82474226804101</v>
      </c>
    </row>
    <row r="1022" spans="1:17" hidden="1" x14ac:dyDescent="0.3">
      <c r="A1022" t="s">
        <v>2198</v>
      </c>
      <c r="B1022" t="s">
        <v>2199</v>
      </c>
      <c r="C1022" t="s">
        <v>10309</v>
      </c>
      <c r="D1022" t="s">
        <v>1336</v>
      </c>
      <c r="E1022">
        <v>2580.8388</v>
      </c>
      <c r="F1022">
        <v>999.99</v>
      </c>
      <c r="G1022">
        <v>-27.723578912630899</v>
      </c>
      <c r="H1022">
        <v>-0.97550436388391404</v>
      </c>
      <c r="I1022">
        <v>-12.3117859651191</v>
      </c>
      <c r="J1022">
        <v>-2.5946673569764398</v>
      </c>
      <c r="K1022">
        <v>999.99531242033197</v>
      </c>
      <c r="L1022">
        <v>999.996348268524</v>
      </c>
      <c r="M1022">
        <v>55.379180563809697</v>
      </c>
      <c r="N1022">
        <v>0.70369382625240495</v>
      </c>
      <c r="O1022">
        <v>3.0010300103000902</v>
      </c>
      <c r="P1022">
        <v>3.09175257731959</v>
      </c>
      <c r="Q1022">
        <v>-0.101916752053546</v>
      </c>
    </row>
    <row r="1023" spans="1:17" hidden="1" x14ac:dyDescent="0.3">
      <c r="A1023" t="s">
        <v>2200</v>
      </c>
      <c r="B1023" t="s">
        <v>2201</v>
      </c>
      <c r="C1023" t="s">
        <v>10309</v>
      </c>
      <c r="D1023" t="s">
        <v>356</v>
      </c>
      <c r="E1023">
        <v>2578.2314372599999</v>
      </c>
      <c r="F1023">
        <v>776.4</v>
      </c>
      <c r="G1023">
        <v>-46.134676012252598</v>
      </c>
      <c r="H1023">
        <v>-1.50114538952494</v>
      </c>
      <c r="I1023">
        <v>-23.806938715190299</v>
      </c>
      <c r="J1023">
        <v>-3.05650186627728</v>
      </c>
      <c r="K1023">
        <v>791.86424784851795</v>
      </c>
      <c r="L1023">
        <v>833.13153573863497</v>
      </c>
      <c r="M1023">
        <v>40.903868532732098</v>
      </c>
      <c r="N1023">
        <v>0.74946257532422</v>
      </c>
      <c r="O1023">
        <v>30.074703760947902</v>
      </c>
      <c r="P1023">
        <v>8.6481947942905002</v>
      </c>
      <c r="Q1023">
        <v>3.8379357567641E-2</v>
      </c>
    </row>
    <row r="1024" spans="1:17" hidden="1" x14ac:dyDescent="0.3">
      <c r="A1024" t="s">
        <v>2202</v>
      </c>
      <c r="B1024" t="s">
        <v>2203</v>
      </c>
      <c r="C1024" t="s">
        <v>10309</v>
      </c>
      <c r="D1024" t="s">
        <v>521</v>
      </c>
      <c r="E1024">
        <v>2572.7285872799998</v>
      </c>
      <c r="F1024">
        <v>785.45</v>
      </c>
      <c r="G1024">
        <v>106.739107654533</v>
      </c>
      <c r="H1024">
        <v>46.830320878834499</v>
      </c>
      <c r="I1024">
        <v>11.2848080553372</v>
      </c>
      <c r="J1024">
        <v>6.6632628855956799</v>
      </c>
      <c r="K1024">
        <v>625.69611079428296</v>
      </c>
      <c r="L1024">
        <v>538.32639224899197</v>
      </c>
      <c r="M1024">
        <v>75.327443537671996</v>
      </c>
      <c r="N1024">
        <v>1.4527626939649001</v>
      </c>
      <c r="O1024">
        <v>1.20949774014895</v>
      </c>
      <c r="P1024">
        <v>154.23207638776501</v>
      </c>
      <c r="Q1024">
        <v>0.15115129904057101</v>
      </c>
    </row>
    <row r="1025" spans="1:17" hidden="1" x14ac:dyDescent="0.3">
      <c r="A1025" t="s">
        <v>2204</v>
      </c>
      <c r="B1025" t="s">
        <v>2205</v>
      </c>
      <c r="C1025" t="s">
        <v>10309</v>
      </c>
      <c r="D1025" t="s">
        <v>153</v>
      </c>
      <c r="E1025">
        <v>2567.8091575499998</v>
      </c>
      <c r="F1025">
        <v>1482.85</v>
      </c>
      <c r="G1025">
        <v>437.17165918260702</v>
      </c>
      <c r="H1025">
        <v>13.3767223567638</v>
      </c>
      <c r="I1025">
        <v>452.584452130118</v>
      </c>
      <c r="J1025">
        <v>3.2711497344778202</v>
      </c>
      <c r="K1025">
        <v>1265.3632107640501</v>
      </c>
      <c r="M1025">
        <v>68.535932567672901</v>
      </c>
      <c r="N1025">
        <v>0.43624272651703999</v>
      </c>
      <c r="O1025">
        <v>5.8097582358296496</v>
      </c>
      <c r="P1025">
        <v>540.95526258915004</v>
      </c>
    </row>
    <row r="1026" spans="1:17" hidden="1" x14ac:dyDescent="0.3">
      <c r="A1026" t="s">
        <v>2206</v>
      </c>
      <c r="B1026" t="s">
        <v>2207</v>
      </c>
      <c r="C1026" t="s">
        <v>10309</v>
      </c>
      <c r="D1026" t="s">
        <v>51</v>
      </c>
      <c r="E1026">
        <v>2567.07280975</v>
      </c>
      <c r="F1026">
        <v>308.60000000000002</v>
      </c>
      <c r="G1026">
        <v>116.518605495758</v>
      </c>
      <c r="H1026">
        <v>26.6979547132464</v>
      </c>
      <c r="I1026">
        <v>99.276461206632703</v>
      </c>
      <c r="J1026">
        <v>4.5608096748256699</v>
      </c>
      <c r="K1026">
        <v>263.02634676962498</v>
      </c>
      <c r="L1026">
        <v>198.01574816112901</v>
      </c>
      <c r="M1026">
        <v>63.974196550273703</v>
      </c>
      <c r="N1026">
        <v>0.52228075851480904</v>
      </c>
      <c r="O1026">
        <v>5.3143227478936899</v>
      </c>
      <c r="P1026">
        <v>175.90523021904301</v>
      </c>
      <c r="Q1026">
        <v>5.1438171371638003E-2</v>
      </c>
    </row>
    <row r="1027" spans="1:17" x14ac:dyDescent="0.3">
      <c r="A1027" t="s">
        <v>1596</v>
      </c>
      <c r="B1027" t="s">
        <v>1597</v>
      </c>
      <c r="C1027" t="s">
        <v>10299</v>
      </c>
      <c r="D1027" t="s">
        <v>208</v>
      </c>
      <c r="E1027">
        <v>5739.7982166800002</v>
      </c>
      <c r="F1027">
        <v>645.5</v>
      </c>
      <c r="G1027">
        <v>48.5462190120003</v>
      </c>
      <c r="H1027">
        <v>9.6050281546669396</v>
      </c>
      <c r="I1027">
        <v>9.6542589097037492</v>
      </c>
      <c r="J1027">
        <v>8.6364531207193806</v>
      </c>
      <c r="K1027">
        <v>598.836711885927</v>
      </c>
      <c r="L1027">
        <v>527.60303443504495</v>
      </c>
      <c r="M1027">
        <v>65.926011581934702</v>
      </c>
      <c r="N1027">
        <v>0.70921420971441496</v>
      </c>
      <c r="O1027">
        <v>3.7877614252517402</v>
      </c>
      <c r="P1027">
        <v>80.534191022234594</v>
      </c>
    </row>
    <row r="1028" spans="1:17" hidden="1" x14ac:dyDescent="0.3">
      <c r="A1028" t="s">
        <v>2210</v>
      </c>
      <c r="B1028" t="s">
        <v>2211</v>
      </c>
      <c r="C1028" t="s">
        <v>10309</v>
      </c>
      <c r="D1028" t="s">
        <v>368</v>
      </c>
      <c r="E1028">
        <v>2566.1938520099998</v>
      </c>
      <c r="F1028">
        <v>229.52</v>
      </c>
      <c r="G1028">
        <v>-22.448833476432402</v>
      </c>
      <c r="H1028">
        <v>6.5164422536954598</v>
      </c>
      <c r="I1028">
        <v>6.5499079758441301</v>
      </c>
      <c r="J1028">
        <v>1.2186659763568899</v>
      </c>
      <c r="K1028">
        <v>227.41454374183601</v>
      </c>
      <c r="L1028">
        <v>214.96254561351</v>
      </c>
      <c r="M1028">
        <v>64.540008011608407</v>
      </c>
      <c r="N1028">
        <v>1.00260612702134</v>
      </c>
      <c r="O1028">
        <v>14.129487626350601</v>
      </c>
      <c r="P1028">
        <v>28.223463687150801</v>
      </c>
      <c r="Q1028">
        <v>2.3566747764271999E-2</v>
      </c>
    </row>
    <row r="1029" spans="1:17" x14ac:dyDescent="0.3">
      <c r="A1029" t="s">
        <v>1635</v>
      </c>
      <c r="B1029" t="s">
        <v>1636</v>
      </c>
      <c r="C1029" t="s">
        <v>10295</v>
      </c>
      <c r="D1029" t="s">
        <v>413</v>
      </c>
      <c r="E1029">
        <v>5360.324728095</v>
      </c>
      <c r="F1029">
        <v>50.32</v>
      </c>
      <c r="G1029">
        <v>-22.3413799597514</v>
      </c>
      <c r="H1029">
        <v>-2.9441664771824301</v>
      </c>
      <c r="I1029">
        <v>-19.895726277332098</v>
      </c>
      <c r="J1029">
        <v>-2.36874827708324</v>
      </c>
      <c r="K1029">
        <v>50.2652175204665</v>
      </c>
      <c r="L1029">
        <v>51.767699756709398</v>
      </c>
      <c r="M1029">
        <v>48.442716274256199</v>
      </c>
      <c r="N1029">
        <v>0.50292847145034403</v>
      </c>
      <c r="O1029">
        <v>35.731319554848902</v>
      </c>
      <c r="P1029">
        <v>12.1962095875139</v>
      </c>
    </row>
    <row r="1030" spans="1:17" x14ac:dyDescent="0.3">
      <c r="A1030" t="s">
        <v>1778</v>
      </c>
      <c r="B1030" t="s">
        <v>1779</v>
      </c>
      <c r="C1030" t="s">
        <v>10303</v>
      </c>
      <c r="D1030" t="s">
        <v>312</v>
      </c>
      <c r="E1030">
        <v>4344.2791399119997</v>
      </c>
      <c r="F1030">
        <v>206.58</v>
      </c>
      <c r="G1030">
        <v>16.334998493226699</v>
      </c>
      <c r="H1030">
        <v>12.510354454235101</v>
      </c>
      <c r="I1030">
        <v>-7.4212200854542001</v>
      </c>
      <c r="J1030">
        <v>3.2208442472471601</v>
      </c>
      <c r="K1030">
        <v>188.57886423747101</v>
      </c>
      <c r="L1030">
        <v>184.10779135400301</v>
      </c>
      <c r="M1030">
        <v>67.243113753238603</v>
      </c>
      <c r="N1030">
        <v>1.56246078624241</v>
      </c>
      <c r="O1030">
        <v>15.13699293252</v>
      </c>
      <c r="P1030">
        <v>62.341846758349703</v>
      </c>
    </row>
    <row r="1031" spans="1:17" hidden="1" x14ac:dyDescent="0.3">
      <c r="A1031" t="s">
        <v>2216</v>
      </c>
      <c r="B1031" t="s">
        <v>2217</v>
      </c>
      <c r="C1031" t="s">
        <v>10309</v>
      </c>
      <c r="D1031" t="s">
        <v>46</v>
      </c>
      <c r="E1031">
        <v>2542.9632000000001</v>
      </c>
      <c r="F1031">
        <v>116.2</v>
      </c>
      <c r="G1031">
        <v>101.01657856768399</v>
      </c>
      <c r="H1031">
        <v>11.3974783019857</v>
      </c>
      <c r="I1031">
        <v>32.848489487722802</v>
      </c>
      <c r="J1031">
        <v>-2.2298662180850801</v>
      </c>
      <c r="K1031">
        <v>99.880466505232604</v>
      </c>
      <c r="L1031">
        <v>78.613948017186104</v>
      </c>
      <c r="M1031">
        <v>62.329786490717197</v>
      </c>
      <c r="N1031">
        <v>0.82924873571034596</v>
      </c>
      <c r="O1031">
        <v>3.4509466437177201</v>
      </c>
      <c r="P1031">
        <v>147.23404255319099</v>
      </c>
      <c r="Q1031">
        <v>0.147808701550385</v>
      </c>
    </row>
    <row r="1032" spans="1:17" hidden="1" x14ac:dyDescent="0.3">
      <c r="A1032" t="s">
        <v>2218</v>
      </c>
      <c r="B1032" t="s">
        <v>2219</v>
      </c>
      <c r="C1032" t="s">
        <v>10309</v>
      </c>
      <c r="D1032" t="s">
        <v>203</v>
      </c>
      <c r="E1032">
        <v>2538.4516621099901</v>
      </c>
      <c r="F1032">
        <v>1930.55</v>
      </c>
      <c r="G1032">
        <v>66.282048662487099</v>
      </c>
      <c r="H1032">
        <v>4.4122290010085301</v>
      </c>
      <c r="I1032">
        <v>60.638822097590797</v>
      </c>
      <c r="J1032">
        <v>-1.9731984304227701</v>
      </c>
      <c r="K1032">
        <v>1596.76087142493</v>
      </c>
      <c r="L1032">
        <v>1341.0833061419301</v>
      </c>
      <c r="M1032">
        <v>66.9069392204118</v>
      </c>
      <c r="N1032">
        <v>1.9373564203486799</v>
      </c>
      <c r="O1032">
        <v>7.1559918158037696</v>
      </c>
      <c r="P1032">
        <v>100.66001455150101</v>
      </c>
      <c r="Q1032">
        <v>0.111856781217929</v>
      </c>
    </row>
    <row r="1033" spans="1:17" hidden="1" x14ac:dyDescent="0.3">
      <c r="A1033" t="s">
        <v>2220</v>
      </c>
      <c r="B1033" t="s">
        <v>2221</v>
      </c>
      <c r="C1033" t="s">
        <v>10309</v>
      </c>
      <c r="D1033" t="s">
        <v>139</v>
      </c>
      <c r="E1033">
        <v>2531.3135581249999</v>
      </c>
      <c r="F1033">
        <v>703.1</v>
      </c>
      <c r="G1033">
        <v>80.658001633849594</v>
      </c>
      <c r="H1033">
        <v>10.4281306864569</v>
      </c>
      <c r="I1033">
        <v>-8.0415870790987807</v>
      </c>
      <c r="J1033">
        <v>1.10150576044422</v>
      </c>
      <c r="K1033">
        <v>681.26398493391696</v>
      </c>
      <c r="L1033">
        <v>599.90421608383804</v>
      </c>
      <c r="M1033">
        <v>61.247327018027399</v>
      </c>
      <c r="N1033">
        <v>0.37556746373268801</v>
      </c>
      <c r="O1033">
        <v>16.4553930810625</v>
      </c>
      <c r="P1033">
        <v>133.50741230534001</v>
      </c>
      <c r="Q1033">
        <v>7.6881917123408999E-2</v>
      </c>
    </row>
    <row r="1034" spans="1:17" hidden="1" x14ac:dyDescent="0.3">
      <c r="A1034" t="s">
        <v>2222</v>
      </c>
      <c r="B1034" t="s">
        <v>2223</v>
      </c>
      <c r="C1034" t="s">
        <v>10309</v>
      </c>
      <c r="D1034" t="s">
        <v>203</v>
      </c>
      <c r="E1034">
        <v>2530.4274330500002</v>
      </c>
      <c r="F1034">
        <v>450.65</v>
      </c>
      <c r="G1034">
        <v>-4.7127968735972798</v>
      </c>
      <c r="H1034">
        <v>9.7997272304603005</v>
      </c>
      <c r="I1034">
        <v>9.7834974269155595</v>
      </c>
      <c r="J1034">
        <v>-2.9564697909200999</v>
      </c>
      <c r="K1034">
        <v>430.86070681194798</v>
      </c>
      <c r="L1034">
        <v>391.2908037931</v>
      </c>
      <c r="M1034">
        <v>55.532544205086097</v>
      </c>
      <c r="N1034">
        <v>0.78046155688962904</v>
      </c>
      <c r="O1034">
        <v>6.9566182181293801</v>
      </c>
      <c r="P1034">
        <v>43.954639833892301</v>
      </c>
      <c r="Q1034">
        <v>3.2816577276102002E-2</v>
      </c>
    </row>
    <row r="1035" spans="1:17" hidden="1" x14ac:dyDescent="0.3">
      <c r="A1035" t="s">
        <v>2224</v>
      </c>
      <c r="B1035" t="s">
        <v>2225</v>
      </c>
      <c r="C1035" t="s">
        <v>10309</v>
      </c>
      <c r="D1035" t="s">
        <v>335</v>
      </c>
      <c r="E1035">
        <v>2525.6501639849998</v>
      </c>
      <c r="F1035">
        <v>757.15</v>
      </c>
      <c r="G1035">
        <v>13.023702433218901</v>
      </c>
      <c r="H1035">
        <v>29.693100287278799</v>
      </c>
      <c r="I1035">
        <v>43.065778779391401</v>
      </c>
      <c r="J1035">
        <v>3.9887763978181501</v>
      </c>
      <c r="K1035">
        <v>616.04485553694099</v>
      </c>
      <c r="L1035">
        <v>532.065496285888</v>
      </c>
      <c r="M1035">
        <v>87.663856330937193</v>
      </c>
      <c r="N1035">
        <v>2.1307431542411002</v>
      </c>
      <c r="O1035">
        <v>5.5207026348808004</v>
      </c>
      <c r="P1035">
        <v>84.896214896214801</v>
      </c>
      <c r="Q1035">
        <v>-3.1913070360032998E-2</v>
      </c>
    </row>
    <row r="1036" spans="1:17" hidden="1" x14ac:dyDescent="0.3">
      <c r="A1036" t="s">
        <v>2226</v>
      </c>
      <c r="B1036" t="s">
        <v>2227</v>
      </c>
      <c r="C1036" t="s">
        <v>10309</v>
      </c>
      <c r="D1036" t="s">
        <v>947</v>
      </c>
      <c r="E1036">
        <v>2524.2179224000001</v>
      </c>
      <c r="F1036">
        <v>386.55</v>
      </c>
      <c r="G1036">
        <v>372.86918720211099</v>
      </c>
      <c r="H1036">
        <v>28.376031472293501</v>
      </c>
      <c r="I1036">
        <v>156.94945365594501</v>
      </c>
      <c r="J1036">
        <v>-2.7790234275584802</v>
      </c>
      <c r="K1036">
        <v>324.65131570147997</v>
      </c>
      <c r="L1036">
        <v>216.48595931665699</v>
      </c>
      <c r="M1036">
        <v>58.352605285718397</v>
      </c>
      <c r="N1036">
        <v>1.0232752273119301</v>
      </c>
      <c r="O1036">
        <v>8.1360755400336302</v>
      </c>
      <c r="Q1036">
        <v>0.173889878542729</v>
      </c>
    </row>
    <row r="1037" spans="1:17" x14ac:dyDescent="0.3">
      <c r="A1037" t="s">
        <v>1808</v>
      </c>
      <c r="B1037" t="s">
        <v>1809</v>
      </c>
      <c r="C1037" t="s">
        <v>10297</v>
      </c>
      <c r="D1037" t="s">
        <v>268</v>
      </c>
      <c r="E1037">
        <v>4090.4280194849998</v>
      </c>
      <c r="F1037">
        <v>484.7</v>
      </c>
      <c r="G1037">
        <v>-29.735102211933501</v>
      </c>
      <c r="H1037">
        <v>-1.80440325868539</v>
      </c>
      <c r="I1037">
        <v>-24.961714060271301</v>
      </c>
      <c r="J1037">
        <v>-2.07604895639559</v>
      </c>
      <c r="K1037">
        <v>494.89951202662797</v>
      </c>
      <c r="L1037">
        <v>505.70956323916403</v>
      </c>
      <c r="M1037">
        <v>51.063572326688998</v>
      </c>
      <c r="N1037">
        <v>0.739631175499745</v>
      </c>
      <c r="O1037">
        <v>44.212915205281597</v>
      </c>
      <c r="P1037">
        <v>8.4340044742729301</v>
      </c>
    </row>
    <row r="1038" spans="1:17" hidden="1" x14ac:dyDescent="0.3">
      <c r="A1038" t="s">
        <v>2230</v>
      </c>
      <c r="B1038" t="s">
        <v>2231</v>
      </c>
      <c r="C1038" t="s">
        <v>10309</v>
      </c>
      <c r="D1038" t="s">
        <v>404</v>
      </c>
      <c r="E1038">
        <v>2523.7327024000001</v>
      </c>
      <c r="F1038">
        <v>4515.8</v>
      </c>
      <c r="G1038">
        <v>369.57014682588101</v>
      </c>
      <c r="H1038">
        <v>-69.772075415647805</v>
      </c>
      <c r="I1038">
        <v>195.45701489020701</v>
      </c>
      <c r="J1038">
        <v>11.870741448055</v>
      </c>
      <c r="K1038">
        <v>3497.3995037677</v>
      </c>
      <c r="L1038">
        <v>2270.7905969681401</v>
      </c>
      <c r="M1038">
        <v>88.937411409775393</v>
      </c>
      <c r="N1038">
        <v>0.48864532721168802</v>
      </c>
      <c r="O1038">
        <v>6.6289472518711898</v>
      </c>
      <c r="P1038">
        <v>414.452529797929</v>
      </c>
      <c r="Q1038">
        <v>0.25903338571415402</v>
      </c>
    </row>
    <row r="1039" spans="1:17" hidden="1" x14ac:dyDescent="0.3">
      <c r="A1039" t="s">
        <v>2232</v>
      </c>
      <c r="B1039" t="s">
        <v>2233</v>
      </c>
      <c r="C1039" t="s">
        <v>10309</v>
      </c>
      <c r="D1039" t="s">
        <v>170</v>
      </c>
      <c r="E1039">
        <v>2503.4741666549999</v>
      </c>
      <c r="F1039">
        <v>1633.3</v>
      </c>
      <c r="G1039">
        <v>119.540065020455</v>
      </c>
      <c r="H1039">
        <v>13.579668049909101</v>
      </c>
      <c r="I1039">
        <v>33.318031296706003</v>
      </c>
      <c r="J1039">
        <v>-2.3986244084905</v>
      </c>
      <c r="K1039">
        <v>1491.37241842815</v>
      </c>
      <c r="L1039">
        <v>1156.47979711687</v>
      </c>
      <c r="M1039">
        <v>76.546975253297106</v>
      </c>
      <c r="N1039">
        <v>1.93251096857217</v>
      </c>
      <c r="O1039">
        <v>9.1685544602950895</v>
      </c>
      <c r="P1039">
        <v>204.86234251049899</v>
      </c>
      <c r="Q1039">
        <v>9.9749049522267E-2</v>
      </c>
    </row>
    <row r="1040" spans="1:17" hidden="1" x14ac:dyDescent="0.3">
      <c r="A1040" t="s">
        <v>2234</v>
      </c>
      <c r="B1040" t="s">
        <v>2235</v>
      </c>
      <c r="C1040" t="s">
        <v>10309</v>
      </c>
      <c r="D1040" t="s">
        <v>559</v>
      </c>
      <c r="E1040">
        <v>2500.5028733300001</v>
      </c>
      <c r="F1040">
        <v>413.15</v>
      </c>
      <c r="G1040">
        <v>16.457192331479899</v>
      </c>
      <c r="H1040">
        <v>0.60965169411560405</v>
      </c>
      <c r="I1040">
        <v>6.9072200946125202</v>
      </c>
      <c r="J1040">
        <v>-0.63364120996114104</v>
      </c>
      <c r="K1040">
        <v>399.38640506279501</v>
      </c>
      <c r="L1040">
        <v>360.098903035825</v>
      </c>
      <c r="M1040">
        <v>56.2847692267014</v>
      </c>
      <c r="N1040">
        <v>0.47535249209921698</v>
      </c>
      <c r="O1040">
        <v>9.5243858162894899</v>
      </c>
      <c r="P1040">
        <v>45.372976776917596</v>
      </c>
      <c r="Q1040">
        <v>3.3678585965052001E-2</v>
      </c>
    </row>
    <row r="1041" spans="1:17" hidden="1" x14ac:dyDescent="0.3">
      <c r="A1041" t="s">
        <v>2236</v>
      </c>
      <c r="B1041" t="s">
        <v>2237</v>
      </c>
      <c r="C1041" t="s">
        <v>10309</v>
      </c>
      <c r="D1041" t="s">
        <v>248</v>
      </c>
      <c r="E1041">
        <v>2495.5581340799999</v>
      </c>
      <c r="F1041">
        <v>6002.6</v>
      </c>
      <c r="G1041">
        <v>113.141554910249</v>
      </c>
      <c r="H1041">
        <v>-6.1828012129717997</v>
      </c>
      <c r="I1041">
        <v>43.368394479671103</v>
      </c>
      <c r="J1041">
        <v>-2.3130859395955801</v>
      </c>
      <c r="K1041">
        <v>5648.5242808458597</v>
      </c>
      <c r="L1041">
        <v>4428.9425769351301</v>
      </c>
      <c r="M1041">
        <v>47.640707212794801</v>
      </c>
      <c r="N1041">
        <v>0.11050728600950099</v>
      </c>
      <c r="O1041">
        <v>12.6203645087128</v>
      </c>
      <c r="P1041">
        <v>156.41178983340399</v>
      </c>
      <c r="Q1041">
        <v>0.11181477333309101</v>
      </c>
    </row>
    <row r="1042" spans="1:17" hidden="1" x14ac:dyDescent="0.3">
      <c r="A1042" t="s">
        <v>2238</v>
      </c>
      <c r="B1042" t="s">
        <v>2239</v>
      </c>
      <c r="C1042" t="s">
        <v>10309</v>
      </c>
      <c r="D1042" t="s">
        <v>2240</v>
      </c>
      <c r="E1042">
        <v>2484</v>
      </c>
      <c r="F1042">
        <v>493.3</v>
      </c>
      <c r="G1042">
        <v>107.18118299213</v>
      </c>
      <c r="H1042">
        <v>-8.2456863517513792</v>
      </c>
      <c r="I1042">
        <v>122.59397593964199</v>
      </c>
      <c r="J1042">
        <v>-9.0353453230781398</v>
      </c>
      <c r="K1042">
        <v>536.30291503702699</v>
      </c>
      <c r="M1042">
        <v>31.731704807522998</v>
      </c>
      <c r="N1042">
        <v>0.52351826792963396</v>
      </c>
      <c r="O1042">
        <v>45.2969795256436</v>
      </c>
      <c r="P1042">
        <v>146.64999999999901</v>
      </c>
    </row>
    <row r="1043" spans="1:17" hidden="1" x14ac:dyDescent="0.3">
      <c r="A1043" t="s">
        <v>2241</v>
      </c>
      <c r="B1043" t="s">
        <v>2242</v>
      </c>
      <c r="C1043" t="s">
        <v>10309</v>
      </c>
      <c r="D1043" t="s">
        <v>312</v>
      </c>
      <c r="E1043">
        <v>2479.8496143000002</v>
      </c>
      <c r="F1043">
        <v>139.53</v>
      </c>
      <c r="G1043">
        <v>41.198939247175304</v>
      </c>
      <c r="H1043">
        <v>8.3552042975333993</v>
      </c>
      <c r="I1043">
        <v>-3.93797043113852</v>
      </c>
      <c r="J1043">
        <v>-0.78355135756304295</v>
      </c>
      <c r="K1043">
        <v>136.62937167321499</v>
      </c>
      <c r="L1043">
        <v>126.72130867031601</v>
      </c>
      <c r="M1043">
        <v>57.0008464677774</v>
      </c>
      <c r="N1043">
        <v>1.0510398670394701</v>
      </c>
      <c r="O1043">
        <v>10.9438830359062</v>
      </c>
      <c r="P1043">
        <v>76.508538899430704</v>
      </c>
      <c r="Q1043">
        <v>0.14948584506050699</v>
      </c>
    </row>
    <row r="1044" spans="1:17" hidden="1" x14ac:dyDescent="0.3">
      <c r="A1044" t="s">
        <v>2243</v>
      </c>
      <c r="B1044" t="s">
        <v>2244</v>
      </c>
      <c r="C1044" t="s">
        <v>10309</v>
      </c>
      <c r="D1044" t="s">
        <v>72</v>
      </c>
      <c r="E1044">
        <v>2478.3164000000002</v>
      </c>
      <c r="F1044">
        <v>942.85</v>
      </c>
      <c r="G1044">
        <v>245.90431884841499</v>
      </c>
      <c r="H1044">
        <v>-15.2559197941509</v>
      </c>
      <c r="I1044">
        <v>21.597749754238901</v>
      </c>
      <c r="J1044">
        <v>3.5179424117200999</v>
      </c>
      <c r="K1044">
        <v>1055.55285432294</v>
      </c>
      <c r="L1044">
        <v>911.37595272355998</v>
      </c>
      <c r="M1044">
        <v>49.030049895574102</v>
      </c>
      <c r="N1044">
        <v>1.2312790939215501</v>
      </c>
      <c r="O1044">
        <v>68.425518375139106</v>
      </c>
      <c r="P1044">
        <v>325.09017132551799</v>
      </c>
      <c r="Q1044">
        <v>0.18033650489202899</v>
      </c>
    </row>
    <row r="1045" spans="1:17" hidden="1" x14ac:dyDescent="0.3">
      <c r="A1045" t="s">
        <v>2245</v>
      </c>
      <c r="B1045" t="s">
        <v>2246</v>
      </c>
      <c r="C1045" t="s">
        <v>10309</v>
      </c>
      <c r="D1045" t="s">
        <v>288</v>
      </c>
      <c r="E1045">
        <v>2475.853758195</v>
      </c>
      <c r="F1045">
        <v>1660.75</v>
      </c>
      <c r="G1045">
        <v>49.290916930472797</v>
      </c>
      <c r="H1045">
        <v>-1.3039016029145201</v>
      </c>
      <c r="I1045">
        <v>-17.767349781582698</v>
      </c>
      <c r="J1045">
        <v>1.9602112752840899</v>
      </c>
      <c r="K1045">
        <v>1636.3882207426</v>
      </c>
      <c r="L1045">
        <v>1494.4880522782601</v>
      </c>
      <c r="M1045">
        <v>57.318786853152901</v>
      </c>
      <c r="N1045">
        <v>0.48229885113706</v>
      </c>
      <c r="O1045">
        <v>17.729941291585099</v>
      </c>
      <c r="P1045">
        <v>78.690553044975204</v>
      </c>
      <c r="Q1045">
        <v>8.7277233233050006E-3</v>
      </c>
    </row>
    <row r="1046" spans="1:17" x14ac:dyDescent="0.3">
      <c r="A1046" t="s">
        <v>1810</v>
      </c>
      <c r="B1046" t="s">
        <v>1811</v>
      </c>
      <c r="C1046" t="s">
        <v>10299</v>
      </c>
      <c r="D1046" t="s">
        <v>285</v>
      </c>
      <c r="E1046">
        <v>4089.90510011999</v>
      </c>
      <c r="F1046">
        <v>493.95</v>
      </c>
      <c r="G1046">
        <v>14.0327706353672</v>
      </c>
      <c r="H1046">
        <v>8.3994956361160806</v>
      </c>
      <c r="I1046">
        <v>-5.9935238041204002</v>
      </c>
      <c r="J1046">
        <v>3.5487154058733701</v>
      </c>
      <c r="K1046">
        <v>444.057483710638</v>
      </c>
      <c r="L1046">
        <v>416.58411365195502</v>
      </c>
      <c r="M1046">
        <v>68.092490219857496</v>
      </c>
      <c r="N1046">
        <v>1.3595095140126401</v>
      </c>
      <c r="O1046">
        <v>2.2168235651381698</v>
      </c>
      <c r="P1046">
        <v>45.194003527336797</v>
      </c>
    </row>
    <row r="1047" spans="1:17" x14ac:dyDescent="0.3">
      <c r="A1047" t="s">
        <v>1846</v>
      </c>
      <c r="B1047" t="s">
        <v>1847</v>
      </c>
      <c r="C1047" t="s">
        <v>10305</v>
      </c>
      <c r="D1047" t="s">
        <v>492</v>
      </c>
      <c r="E1047">
        <v>3951.9904299599998</v>
      </c>
      <c r="F1047">
        <v>345.3</v>
      </c>
      <c r="G1047">
        <v>-5.0156897868313903</v>
      </c>
      <c r="H1047">
        <v>-6.8640985283401399</v>
      </c>
      <c r="I1047">
        <v>-3.84526059995498</v>
      </c>
      <c r="J1047">
        <v>4.6766856286622502</v>
      </c>
      <c r="K1047">
        <v>362.89119390778001</v>
      </c>
      <c r="L1047">
        <v>332.39554674822801</v>
      </c>
      <c r="M1047">
        <v>49.870904124857802</v>
      </c>
      <c r="N1047">
        <v>0.484613851504829</v>
      </c>
      <c r="O1047">
        <v>30.871705763104501</v>
      </c>
      <c r="P1047">
        <v>46.748831279218003</v>
      </c>
    </row>
    <row r="1048" spans="1:17" hidden="1" x14ac:dyDescent="0.3">
      <c r="A1048" t="s">
        <v>2251</v>
      </c>
      <c r="B1048" t="s">
        <v>2252</v>
      </c>
      <c r="C1048" t="s">
        <v>10309</v>
      </c>
      <c r="D1048" t="s">
        <v>98</v>
      </c>
      <c r="E1048">
        <v>2463.3665049000001</v>
      </c>
      <c r="F1048">
        <v>23.1</v>
      </c>
      <c r="G1048">
        <v>40.347488838691298</v>
      </c>
      <c r="H1048">
        <v>1.7642216635133301</v>
      </c>
      <c r="I1048">
        <v>-7.0004333867588704</v>
      </c>
      <c r="J1048">
        <v>-4.9656575940754699</v>
      </c>
      <c r="K1048">
        <v>20.236165200104601</v>
      </c>
      <c r="L1048">
        <v>18.761688381354301</v>
      </c>
      <c r="M1048">
        <v>51.243120348152601</v>
      </c>
      <c r="N1048">
        <v>2.2932430465326701</v>
      </c>
      <c r="O1048">
        <v>38.028832142471302</v>
      </c>
      <c r="P1048">
        <v>107.12492581801899</v>
      </c>
      <c r="Q1048">
        <v>0.16109605298487401</v>
      </c>
    </row>
    <row r="1049" spans="1:17" x14ac:dyDescent="0.3">
      <c r="A1049" t="s">
        <v>1962</v>
      </c>
      <c r="B1049" t="s">
        <v>1963</v>
      </c>
      <c r="C1049" t="s">
        <v>10305</v>
      </c>
      <c r="D1049" t="s">
        <v>133</v>
      </c>
      <c r="E1049">
        <v>3410.6727354</v>
      </c>
      <c r="F1049">
        <v>514.9</v>
      </c>
      <c r="G1049">
        <v>-22.470103851306298</v>
      </c>
      <c r="H1049">
        <v>2.46932838698977</v>
      </c>
      <c r="I1049">
        <v>-10.198738369680299</v>
      </c>
      <c r="J1049">
        <v>10.0752619524308</v>
      </c>
      <c r="K1049">
        <v>508.39504999679099</v>
      </c>
      <c r="L1049">
        <v>511.09012826988197</v>
      </c>
      <c r="M1049">
        <v>64.443665725113803</v>
      </c>
      <c r="N1049">
        <v>1.4672137718368701</v>
      </c>
      <c r="O1049">
        <v>20.411730433093801</v>
      </c>
      <c r="P1049">
        <v>21.152941176470499</v>
      </c>
    </row>
    <row r="1050" spans="1:17" hidden="1" x14ac:dyDescent="0.3">
      <c r="A1050" t="s">
        <v>2255</v>
      </c>
      <c r="B1050" t="s">
        <v>2256</v>
      </c>
      <c r="C1050" t="s">
        <v>10309</v>
      </c>
      <c r="D1050" t="s">
        <v>288</v>
      </c>
      <c r="E1050">
        <v>2442.1301383680002</v>
      </c>
      <c r="F1050">
        <v>227.99</v>
      </c>
      <c r="G1050">
        <v>-19.198255226416201</v>
      </c>
      <c r="H1050">
        <v>0.47555946590331699</v>
      </c>
      <c r="I1050">
        <v>-3.7854622789043302</v>
      </c>
      <c r="J1050">
        <v>8.9369568945205593</v>
      </c>
      <c r="O1050">
        <v>15.7901662353612</v>
      </c>
      <c r="P1050">
        <v>21.854623196151699</v>
      </c>
    </row>
    <row r="1051" spans="1:17" hidden="1" x14ac:dyDescent="0.3">
      <c r="A1051" t="s">
        <v>2257</v>
      </c>
      <c r="B1051" t="s">
        <v>2258</v>
      </c>
      <c r="C1051" t="s">
        <v>10309</v>
      </c>
      <c r="D1051" t="s">
        <v>492</v>
      </c>
      <c r="E1051">
        <v>2439.78389487</v>
      </c>
      <c r="F1051">
        <v>79.59</v>
      </c>
      <c r="G1051">
        <v>14.401421087369</v>
      </c>
      <c r="H1051">
        <v>9.8263236377779197</v>
      </c>
      <c r="I1051">
        <v>-19.277472113570202</v>
      </c>
      <c r="J1051">
        <v>-3.6947909663707601</v>
      </c>
      <c r="K1051">
        <v>77.304485249136206</v>
      </c>
      <c r="L1051">
        <v>73.779128959001895</v>
      </c>
      <c r="M1051">
        <v>52.407461601141598</v>
      </c>
      <c r="N1051">
        <v>2.3949667947059798</v>
      </c>
      <c r="O1051">
        <v>46.814926498303699</v>
      </c>
      <c r="P1051">
        <v>55.449218749999901</v>
      </c>
      <c r="Q1051">
        <v>0.14492593293185399</v>
      </c>
    </row>
    <row r="1052" spans="1:17" hidden="1" x14ac:dyDescent="0.3">
      <c r="A1052" t="s">
        <v>2259</v>
      </c>
      <c r="B1052" t="s">
        <v>2260</v>
      </c>
      <c r="C1052" t="s">
        <v>10309</v>
      </c>
      <c r="D1052" t="s">
        <v>1386</v>
      </c>
      <c r="E1052">
        <v>2432.4009435500002</v>
      </c>
      <c r="F1052">
        <v>903.9</v>
      </c>
      <c r="G1052">
        <v>17.597964495729101</v>
      </c>
      <c r="H1052">
        <v>12.579513773963701</v>
      </c>
      <c r="I1052">
        <v>58.914824946038301</v>
      </c>
      <c r="J1052">
        <v>3.61433513114841</v>
      </c>
      <c r="K1052">
        <v>828.51366736573505</v>
      </c>
      <c r="L1052">
        <v>696.66247503504906</v>
      </c>
      <c r="M1052">
        <v>60.124547480370502</v>
      </c>
      <c r="N1052">
        <v>1.5416980393147699</v>
      </c>
      <c r="O1052">
        <v>9.1547737581590898</v>
      </c>
      <c r="P1052">
        <v>100.199335548172</v>
      </c>
      <c r="Q1052">
        <v>2.0568597408339999E-3</v>
      </c>
    </row>
    <row r="1053" spans="1:17" hidden="1" x14ac:dyDescent="0.3">
      <c r="A1053" t="s">
        <v>2261</v>
      </c>
      <c r="B1053" t="s">
        <v>2262</v>
      </c>
      <c r="C1053" t="s">
        <v>10309</v>
      </c>
      <c r="D1053" t="s">
        <v>130</v>
      </c>
      <c r="E1053">
        <v>2428.2224806139998</v>
      </c>
      <c r="F1053">
        <v>194.62</v>
      </c>
      <c r="G1053">
        <v>50.990837983604003</v>
      </c>
      <c r="H1053">
        <v>3.64077470588352</v>
      </c>
      <c r="I1053">
        <v>29.128167523252898</v>
      </c>
      <c r="J1053">
        <v>2.3266154418573701</v>
      </c>
      <c r="K1053">
        <v>172.38331326362999</v>
      </c>
      <c r="L1053">
        <v>144.06828290289201</v>
      </c>
      <c r="M1053">
        <v>55.425882050963601</v>
      </c>
      <c r="N1053">
        <v>0.83068311765839797</v>
      </c>
      <c r="O1053">
        <v>4.8813071626759799</v>
      </c>
      <c r="P1053">
        <v>106.822529224229</v>
      </c>
      <c r="Q1053">
        <v>0.171614712522945</v>
      </c>
    </row>
    <row r="1054" spans="1:17" hidden="1" x14ac:dyDescent="0.3">
      <c r="A1054" t="s">
        <v>2263</v>
      </c>
      <c r="B1054" t="s">
        <v>2264</v>
      </c>
      <c r="C1054" t="s">
        <v>10309</v>
      </c>
      <c r="D1054" t="s">
        <v>51</v>
      </c>
      <c r="E1054">
        <v>2423.8765601999999</v>
      </c>
      <c r="F1054">
        <v>266.55</v>
      </c>
      <c r="G1054">
        <v>36.075351831546399</v>
      </c>
      <c r="H1054">
        <v>20.609765336037199</v>
      </c>
      <c r="I1054">
        <v>-1.7320678568428101</v>
      </c>
      <c r="J1054">
        <v>8.5329290821926804</v>
      </c>
      <c r="K1054">
        <v>234.768264839719</v>
      </c>
      <c r="L1054">
        <v>211.29528673357001</v>
      </c>
      <c r="M1054">
        <v>70.278573009781894</v>
      </c>
      <c r="N1054">
        <v>2.21822950886623</v>
      </c>
      <c r="O1054">
        <v>4.8958919527293201</v>
      </c>
      <c r="P1054">
        <v>87.711267605633793</v>
      </c>
      <c r="Q1054">
        <v>8.9716693212221005E-2</v>
      </c>
    </row>
    <row r="1055" spans="1:17" hidden="1" x14ac:dyDescent="0.3">
      <c r="A1055" t="s">
        <v>2265</v>
      </c>
      <c r="B1055" t="s">
        <v>2266</v>
      </c>
      <c r="C1055" t="s">
        <v>10309</v>
      </c>
      <c r="D1055" t="s">
        <v>938</v>
      </c>
      <c r="E1055">
        <v>2419.474663</v>
      </c>
      <c r="F1055">
        <v>138.87</v>
      </c>
      <c r="G1055">
        <v>-7.0405164289254003</v>
      </c>
      <c r="H1055">
        <v>20.8226607737307</v>
      </c>
      <c r="I1055">
        <v>8.3722765185864692</v>
      </c>
      <c r="J1055">
        <v>14.8089407081102</v>
      </c>
      <c r="M1055">
        <v>80.689242793138803</v>
      </c>
      <c r="O1055">
        <v>2.9740044646071802</v>
      </c>
      <c r="P1055">
        <v>29.6638655462184</v>
      </c>
    </row>
    <row r="1056" spans="1:17" x14ac:dyDescent="0.3">
      <c r="A1056" t="s">
        <v>2029</v>
      </c>
      <c r="B1056" t="s">
        <v>2030</v>
      </c>
      <c r="C1056" t="s">
        <v>10310</v>
      </c>
      <c r="D1056" t="s">
        <v>397</v>
      </c>
      <c r="E1056">
        <v>3103.9026341399999</v>
      </c>
      <c r="F1056">
        <v>20.11</v>
      </c>
      <c r="G1056">
        <v>-43.756981835386703</v>
      </c>
      <c r="H1056">
        <v>8.20376129486338</v>
      </c>
      <c r="I1056">
        <v>-59.039262786311099</v>
      </c>
      <c r="J1056">
        <v>-13.2837132933722</v>
      </c>
      <c r="K1056">
        <v>20.357377202164699</v>
      </c>
      <c r="L1056">
        <v>23.930169379887499</v>
      </c>
      <c r="M1056">
        <v>54.762298029393598</v>
      </c>
      <c r="N1056">
        <v>1.7218393809978501</v>
      </c>
      <c r="O1056">
        <v>124.515166583789</v>
      </c>
      <c r="P1056">
        <v>20.419161676646699</v>
      </c>
    </row>
    <row r="1057" spans="1:17" hidden="1" x14ac:dyDescent="0.3">
      <c r="A1057" t="s">
        <v>2269</v>
      </c>
      <c r="B1057" t="s">
        <v>2270</v>
      </c>
      <c r="C1057" t="s">
        <v>10309</v>
      </c>
      <c r="D1057" t="s">
        <v>186</v>
      </c>
      <c r="E1057">
        <v>2413.04798016</v>
      </c>
      <c r="F1057">
        <v>87.52</v>
      </c>
      <c r="G1057">
        <v>400.61931272636599</v>
      </c>
      <c r="H1057">
        <v>6.2764040330626401</v>
      </c>
      <c r="I1057">
        <v>-34.852603825106698</v>
      </c>
      <c r="J1057">
        <v>-15.293696483190001</v>
      </c>
      <c r="K1057">
        <v>93.327213580712893</v>
      </c>
      <c r="L1057">
        <v>83.0922531174715</v>
      </c>
      <c r="M1057">
        <v>37.829216820388602</v>
      </c>
      <c r="N1057">
        <v>0.876885073835455</v>
      </c>
      <c r="O1057">
        <v>59.963436928702002</v>
      </c>
      <c r="P1057">
        <v>450.44025157232699</v>
      </c>
      <c r="Q1057">
        <v>0.18818582813294199</v>
      </c>
    </row>
    <row r="1058" spans="1:17" hidden="1" x14ac:dyDescent="0.3">
      <c r="A1058" t="s">
        <v>2271</v>
      </c>
      <c r="B1058" t="s">
        <v>2272</v>
      </c>
      <c r="C1058" t="s">
        <v>10309</v>
      </c>
      <c r="D1058" t="s">
        <v>492</v>
      </c>
      <c r="E1058">
        <v>2411.3289795000001</v>
      </c>
      <c r="F1058">
        <v>697.05</v>
      </c>
      <c r="G1058">
        <v>47.216815114223003</v>
      </c>
      <c r="H1058">
        <v>-18.600252497106599</v>
      </c>
      <c r="I1058">
        <v>36.838673754577002</v>
      </c>
      <c r="J1058">
        <v>-4.4100237177873503</v>
      </c>
      <c r="K1058">
        <v>742.89110609096099</v>
      </c>
      <c r="L1058">
        <v>604.94005102073004</v>
      </c>
      <c r="M1058">
        <v>33.506522904402097</v>
      </c>
      <c r="N1058">
        <v>1.6528167342906901</v>
      </c>
      <c r="O1058">
        <v>34.567104224947997</v>
      </c>
      <c r="P1058">
        <v>81.051948051948003</v>
      </c>
      <c r="Q1058">
        <v>0.15916134463662299</v>
      </c>
    </row>
    <row r="1059" spans="1:17" hidden="1" x14ac:dyDescent="0.3">
      <c r="A1059" t="s">
        <v>2273</v>
      </c>
      <c r="B1059" t="s">
        <v>2274</v>
      </c>
      <c r="C1059" t="s">
        <v>10309</v>
      </c>
      <c r="D1059" t="s">
        <v>130</v>
      </c>
      <c r="E1059">
        <v>2406.5346183000001</v>
      </c>
      <c r="F1059">
        <v>355.1</v>
      </c>
      <c r="G1059">
        <v>-21.824736016293102</v>
      </c>
      <c r="H1059">
        <v>-0.81743567585402199</v>
      </c>
      <c r="I1059">
        <v>-6.4119430687812704</v>
      </c>
      <c r="J1059">
        <v>-8.9622116879812808</v>
      </c>
      <c r="M1059">
        <v>37.5025052591958</v>
      </c>
      <c r="O1059">
        <v>12.6443255421008</v>
      </c>
      <c r="P1059">
        <v>14.5483870967741</v>
      </c>
    </row>
    <row r="1060" spans="1:17" x14ac:dyDescent="0.3">
      <c r="A1060" t="s">
        <v>2053</v>
      </c>
      <c r="B1060" t="s">
        <v>2054</v>
      </c>
      <c r="C1060" t="s">
        <v>10305</v>
      </c>
      <c r="D1060" t="s">
        <v>89</v>
      </c>
      <c r="E1060">
        <v>3015.615241</v>
      </c>
      <c r="F1060">
        <v>696.6</v>
      </c>
      <c r="G1060">
        <v>-58.067061738489599</v>
      </c>
      <c r="H1060">
        <v>-11.535065392404301</v>
      </c>
      <c r="I1060">
        <v>-16.115246366969501</v>
      </c>
      <c r="J1060">
        <v>-0.571377691765386</v>
      </c>
      <c r="K1060">
        <v>741.43569273213302</v>
      </c>
      <c r="L1060">
        <v>791.22358353437403</v>
      </c>
      <c r="M1060">
        <v>43.880160825358303</v>
      </c>
      <c r="N1060">
        <v>0.23878134685038199</v>
      </c>
      <c r="O1060">
        <v>51.019236290554097</v>
      </c>
      <c r="P1060">
        <v>12.572721396250801</v>
      </c>
    </row>
    <row r="1061" spans="1:17" hidden="1" x14ac:dyDescent="0.3">
      <c r="A1061" t="s">
        <v>2277</v>
      </c>
      <c r="B1061" t="s">
        <v>2278</v>
      </c>
      <c r="C1061" t="s">
        <v>10309</v>
      </c>
      <c r="D1061" t="s">
        <v>335</v>
      </c>
      <c r="E1061">
        <v>2394.4882815450001</v>
      </c>
      <c r="F1061">
        <v>256.2</v>
      </c>
      <c r="G1061">
        <v>-4.3131742883535296</v>
      </c>
      <c r="H1061">
        <v>-7.00933895035008</v>
      </c>
      <c r="I1061">
        <v>22.212711015715701</v>
      </c>
      <c r="J1061">
        <v>0.30776162614417202</v>
      </c>
      <c r="K1061">
        <v>239.87695654834999</v>
      </c>
      <c r="M1061">
        <v>55.191130746340903</v>
      </c>
      <c r="N1061">
        <v>0.50041287572201398</v>
      </c>
      <c r="O1061">
        <v>11.631537861046001</v>
      </c>
      <c r="P1061">
        <v>70.119521912350606</v>
      </c>
    </row>
    <row r="1062" spans="1:17" hidden="1" x14ac:dyDescent="0.3">
      <c r="A1062" t="s">
        <v>2279</v>
      </c>
      <c r="B1062" t="s">
        <v>2280</v>
      </c>
      <c r="C1062" t="s">
        <v>10309</v>
      </c>
      <c r="D1062" t="s">
        <v>630</v>
      </c>
      <c r="E1062">
        <v>2393.2854000000002</v>
      </c>
      <c r="F1062">
        <v>430.45</v>
      </c>
      <c r="G1062">
        <v>42.112680704650501</v>
      </c>
      <c r="H1062">
        <v>6.8634221782918198E-2</v>
      </c>
      <c r="I1062">
        <v>5.09000497992385</v>
      </c>
      <c r="J1062">
        <v>-0.152708978533035</v>
      </c>
      <c r="K1062">
        <v>398.23477717021501</v>
      </c>
      <c r="L1062">
        <v>351.72256864149</v>
      </c>
      <c r="M1062">
        <v>50.779838515542401</v>
      </c>
      <c r="N1062">
        <v>1.0895982684534999</v>
      </c>
      <c r="O1062">
        <v>10.117319084678799</v>
      </c>
      <c r="P1062">
        <v>76.413934426229503</v>
      </c>
      <c r="Q1062">
        <v>7.3268746391697004E-2</v>
      </c>
    </row>
    <row r="1063" spans="1:17" x14ac:dyDescent="0.3">
      <c r="A1063" t="s">
        <v>2091</v>
      </c>
      <c r="B1063" t="s">
        <v>2092</v>
      </c>
      <c r="C1063" t="s">
        <v>10295</v>
      </c>
      <c r="D1063" t="s">
        <v>54</v>
      </c>
      <c r="E1063">
        <v>2918.88132</v>
      </c>
      <c r="F1063">
        <v>285</v>
      </c>
      <c r="G1063">
        <v>-76.980233412764505</v>
      </c>
      <c r="H1063">
        <v>-33.230177261080101</v>
      </c>
      <c r="I1063">
        <v>-59.949955540720701</v>
      </c>
      <c r="J1063">
        <v>-7.52909358648464</v>
      </c>
      <c r="K1063">
        <v>401.41548272558498</v>
      </c>
      <c r="L1063">
        <v>476.40677774159701</v>
      </c>
      <c r="M1063">
        <v>11.963260077184099</v>
      </c>
      <c r="N1063">
        <v>2.6974033349759798</v>
      </c>
      <c r="O1063">
        <v>136.78947368421001</v>
      </c>
      <c r="P1063">
        <v>1.35135135135135</v>
      </c>
    </row>
    <row r="1064" spans="1:17" hidden="1" x14ac:dyDescent="0.3">
      <c r="A1064" t="s">
        <v>2283</v>
      </c>
      <c r="B1064" t="s">
        <v>2284</v>
      </c>
      <c r="C1064" t="s">
        <v>10309</v>
      </c>
      <c r="D1064" t="s">
        <v>1182</v>
      </c>
      <c r="E1064">
        <v>2387.3371380899998</v>
      </c>
      <c r="F1064">
        <v>842.4</v>
      </c>
      <c r="G1064">
        <v>7.0819899783915803</v>
      </c>
      <c r="H1064">
        <v>11.486786981560799</v>
      </c>
      <c r="I1064">
        <v>-31.3419278336312</v>
      </c>
      <c r="J1064">
        <v>3.5825478328969602</v>
      </c>
      <c r="K1064">
        <v>817.67227426191403</v>
      </c>
      <c r="L1064">
        <v>832.50379358746102</v>
      </c>
      <c r="M1064">
        <v>67.981457912219796</v>
      </c>
      <c r="N1064">
        <v>1.23600213835884</v>
      </c>
      <c r="O1064">
        <v>36.627492877492898</v>
      </c>
      <c r="P1064">
        <v>42.0453587387235</v>
      </c>
      <c r="Q1064">
        <v>2.5431973116865E-2</v>
      </c>
    </row>
    <row r="1065" spans="1:17" hidden="1" x14ac:dyDescent="0.3">
      <c r="A1065" t="s">
        <v>2285</v>
      </c>
      <c r="B1065" t="s">
        <v>2286</v>
      </c>
      <c r="C1065" t="s">
        <v>10309</v>
      </c>
      <c r="D1065" t="s">
        <v>130</v>
      </c>
      <c r="E1065">
        <v>2376.919775504</v>
      </c>
      <c r="F1065">
        <v>45.14</v>
      </c>
      <c r="G1065">
        <v>-1.2101259978327701</v>
      </c>
      <c r="H1065">
        <v>-6.5556264948588501</v>
      </c>
      <c r="I1065">
        <v>3.9096053840054998</v>
      </c>
      <c r="J1065">
        <v>0.24936934027126401</v>
      </c>
      <c r="K1065">
        <v>44.223382509015103</v>
      </c>
      <c r="L1065">
        <v>39.553917355326497</v>
      </c>
      <c r="M1065">
        <v>46.839193861836598</v>
      </c>
      <c r="N1065">
        <v>0.53965411220549397</v>
      </c>
      <c r="O1065">
        <v>16.304829419583498</v>
      </c>
      <c r="P1065">
        <v>47.1316818774445</v>
      </c>
      <c r="Q1065">
        <v>0.109514218096364</v>
      </c>
    </row>
    <row r="1066" spans="1:17" hidden="1" x14ac:dyDescent="0.3">
      <c r="A1066" t="s">
        <v>2287</v>
      </c>
      <c r="B1066" t="s">
        <v>2288</v>
      </c>
      <c r="C1066" t="s">
        <v>10309</v>
      </c>
      <c r="D1066" t="s">
        <v>297</v>
      </c>
      <c r="E1066">
        <v>2371.275406578</v>
      </c>
      <c r="F1066">
        <v>79.959999999999994</v>
      </c>
      <c r="G1066">
        <v>27.689443439166801</v>
      </c>
      <c r="H1066">
        <v>56.987531420622503</v>
      </c>
      <c r="I1066">
        <v>21.4015886168206</v>
      </c>
      <c r="J1066">
        <v>7.9142734958433598</v>
      </c>
      <c r="K1066">
        <v>64.132692162332205</v>
      </c>
      <c r="L1066">
        <v>57.5009940820418</v>
      </c>
      <c r="M1066">
        <v>73.552671943917602</v>
      </c>
      <c r="N1066">
        <v>2.2470526647827702</v>
      </c>
      <c r="O1066">
        <v>3.4267133566783401</v>
      </c>
      <c r="P1066">
        <v>74.015233949945497</v>
      </c>
      <c r="Q1066">
        <v>7.6516194997532996E-2</v>
      </c>
    </row>
    <row r="1067" spans="1:17" hidden="1" x14ac:dyDescent="0.3">
      <c r="A1067" t="s">
        <v>2289</v>
      </c>
      <c r="B1067" t="s">
        <v>2290</v>
      </c>
      <c r="C1067" t="s">
        <v>10309</v>
      </c>
      <c r="D1067" t="s">
        <v>297</v>
      </c>
      <c r="E1067">
        <v>2369.6998180979999</v>
      </c>
      <c r="F1067">
        <v>95.02</v>
      </c>
      <c r="G1067">
        <v>-7.0632614523135198</v>
      </c>
      <c r="H1067">
        <v>17.710013404553202</v>
      </c>
      <c r="I1067">
        <v>-5.1252247694056301</v>
      </c>
      <c r="J1067">
        <v>1.42408682922584</v>
      </c>
      <c r="K1067">
        <v>86.088916614916201</v>
      </c>
      <c r="L1067">
        <v>84.742275458029098</v>
      </c>
      <c r="M1067">
        <v>64.396117425509004</v>
      </c>
      <c r="N1067">
        <v>1.7013852488451799</v>
      </c>
      <c r="O1067">
        <v>9.9768469795832502</v>
      </c>
      <c r="P1067">
        <v>33.081232492997103</v>
      </c>
      <c r="Q1067">
        <v>-4.1705879319870999E-2</v>
      </c>
    </row>
    <row r="1068" spans="1:17" hidden="1" x14ac:dyDescent="0.3">
      <c r="A1068" t="s">
        <v>2291</v>
      </c>
      <c r="B1068" t="s">
        <v>2292</v>
      </c>
      <c r="C1068" t="s">
        <v>10309</v>
      </c>
      <c r="D1068" t="s">
        <v>394</v>
      </c>
      <c r="E1068">
        <v>2362.8408298499999</v>
      </c>
      <c r="F1068">
        <v>1188.6500000000001</v>
      </c>
      <c r="G1068">
        <v>-40.094104918012597</v>
      </c>
      <c r="H1068">
        <v>-4.3221179097006397</v>
      </c>
      <c r="I1068">
        <v>17.518278531631498</v>
      </c>
      <c r="J1068">
        <v>-3.7517729632345902</v>
      </c>
      <c r="K1068">
        <v>1240.2435631564599</v>
      </c>
      <c r="L1068">
        <v>1216.14480971595</v>
      </c>
      <c r="M1068">
        <v>47.873778889424003</v>
      </c>
      <c r="N1068">
        <v>0.53368352404630504</v>
      </c>
      <c r="O1068">
        <v>24.0398771715812</v>
      </c>
      <c r="P1068">
        <v>44.070056360220597</v>
      </c>
      <c r="Q1068">
        <v>-4.1122931964942003E-2</v>
      </c>
    </row>
    <row r="1069" spans="1:17" x14ac:dyDescent="0.3">
      <c r="A1069" t="s">
        <v>2212</v>
      </c>
      <c r="B1069" t="s">
        <v>2213</v>
      </c>
      <c r="C1069" t="s">
        <v>10297</v>
      </c>
      <c r="D1069" t="s">
        <v>368</v>
      </c>
      <c r="E1069">
        <v>2560.4358340099998</v>
      </c>
      <c r="F1069">
        <v>50.96</v>
      </c>
      <c r="G1069">
        <v>-46.847527492221502</v>
      </c>
      <c r="H1069">
        <v>-2.9194723455877298</v>
      </c>
      <c r="I1069">
        <v>-42.835666674048802</v>
      </c>
      <c r="J1069">
        <v>-3.2703430326521099</v>
      </c>
      <c r="K1069">
        <v>53.050370043984699</v>
      </c>
      <c r="L1069">
        <v>59.865270372930198</v>
      </c>
      <c r="M1069">
        <v>46.827791789844497</v>
      </c>
      <c r="N1069">
        <v>0.830036991923917</v>
      </c>
      <c r="O1069">
        <v>64.933281004709499</v>
      </c>
      <c r="P1069">
        <v>6.1666666666666696</v>
      </c>
    </row>
    <row r="1070" spans="1:17" hidden="1" x14ac:dyDescent="0.3">
      <c r="A1070" t="s">
        <v>2295</v>
      </c>
      <c r="B1070" t="s">
        <v>2296</v>
      </c>
      <c r="C1070" t="s">
        <v>10309</v>
      </c>
      <c r="D1070" t="s">
        <v>92</v>
      </c>
      <c r="E1070">
        <v>2339.7724279200002</v>
      </c>
      <c r="F1070">
        <v>26.73</v>
      </c>
      <c r="G1070">
        <v>122.137913635253</v>
      </c>
      <c r="H1070">
        <v>2.9871995988200601</v>
      </c>
      <c r="I1070">
        <v>-12.9427562253421</v>
      </c>
      <c r="J1070">
        <v>1.40844185406125</v>
      </c>
      <c r="K1070">
        <v>26.729122535948399</v>
      </c>
      <c r="L1070">
        <v>23.167597289488999</v>
      </c>
      <c r="M1070">
        <v>49.131488132513503</v>
      </c>
      <c r="N1070">
        <v>0.97234032428571604</v>
      </c>
      <c r="O1070">
        <v>25.514403292181001</v>
      </c>
      <c r="P1070">
        <v>178.45260861057699</v>
      </c>
      <c r="Q1070">
        <v>8.7275195058314006E-2</v>
      </c>
    </row>
    <row r="1071" spans="1:17" hidden="1" x14ac:dyDescent="0.3">
      <c r="A1071" t="s">
        <v>2297</v>
      </c>
      <c r="B1071" t="s">
        <v>2298</v>
      </c>
      <c r="C1071" t="s">
        <v>10309</v>
      </c>
      <c r="D1071" t="s">
        <v>450</v>
      </c>
      <c r="E1071">
        <v>2331.16122438</v>
      </c>
      <c r="F1071">
        <v>569.25</v>
      </c>
      <c r="G1071">
        <v>-45.562938081282198</v>
      </c>
      <c r="H1071">
        <v>-8.5690002988432692</v>
      </c>
      <c r="I1071">
        <v>-35.108643156412199</v>
      </c>
      <c r="J1071">
        <v>-2.3388677627275301</v>
      </c>
      <c r="K1071">
        <v>610.80148005339902</v>
      </c>
      <c r="L1071">
        <v>645.18255769776704</v>
      </c>
      <c r="M1071">
        <v>41.1156198534268</v>
      </c>
      <c r="N1071">
        <v>1.0257804246143301</v>
      </c>
      <c r="O1071">
        <v>40.298638559508099</v>
      </c>
      <c r="P1071">
        <v>5.6710599591609201</v>
      </c>
      <c r="Q1071">
        <v>-1.1686900685044001E-2</v>
      </c>
    </row>
    <row r="1072" spans="1:17" x14ac:dyDescent="0.3">
      <c r="A1072" t="s">
        <v>2228</v>
      </c>
      <c r="B1072" t="s">
        <v>2229</v>
      </c>
      <c r="C1072" t="s">
        <v>10303</v>
      </c>
      <c r="D1072" t="s">
        <v>630</v>
      </c>
      <c r="E1072">
        <v>2523.810234776</v>
      </c>
      <c r="F1072">
        <v>171.46</v>
      </c>
      <c r="G1072">
        <v>-57.711329014713399</v>
      </c>
      <c r="H1072">
        <v>1.4135741344096</v>
      </c>
      <c r="I1072">
        <v>-37.908529510356601</v>
      </c>
      <c r="J1072">
        <v>6.3225300952528496</v>
      </c>
      <c r="K1072">
        <v>171.296614361759</v>
      </c>
      <c r="L1072">
        <v>213.50155507420601</v>
      </c>
      <c r="M1072">
        <v>65.398563824486502</v>
      </c>
      <c r="N1072">
        <v>1.3591463756418301</v>
      </c>
      <c r="O1072">
        <v>81.966639449434197</v>
      </c>
      <c r="P1072">
        <v>19.1356309060589</v>
      </c>
    </row>
    <row r="1073" spans="1:17" hidden="1" x14ac:dyDescent="0.3">
      <c r="A1073" t="s">
        <v>2301</v>
      </c>
      <c r="B1073" t="s">
        <v>2302</v>
      </c>
      <c r="C1073" t="s">
        <v>10309</v>
      </c>
      <c r="D1073" t="s">
        <v>136</v>
      </c>
      <c r="E1073">
        <v>2322.8027594199998</v>
      </c>
      <c r="F1073">
        <v>153.30000000000001</v>
      </c>
      <c r="G1073">
        <v>47.998566892045801</v>
      </c>
      <c r="H1073">
        <v>38.104955406230999</v>
      </c>
      <c r="I1073">
        <v>12.5263475853695</v>
      </c>
      <c r="J1073">
        <v>3.1176982344213999</v>
      </c>
      <c r="K1073">
        <v>132.663777231561</v>
      </c>
      <c r="L1073">
        <v>116.28885398022901</v>
      </c>
      <c r="M1073">
        <v>62.538358550401398</v>
      </c>
      <c r="N1073">
        <v>1.0544017356370501</v>
      </c>
      <c r="O1073">
        <v>16.568819308545301</v>
      </c>
      <c r="P1073">
        <v>90.316573556796996</v>
      </c>
      <c r="Q1073">
        <v>0.17263852481700301</v>
      </c>
    </row>
    <row r="1074" spans="1:17" hidden="1" x14ac:dyDescent="0.3">
      <c r="A1074" t="s">
        <v>2303</v>
      </c>
      <c r="B1074" t="s">
        <v>2304</v>
      </c>
      <c r="C1074" t="s">
        <v>10309</v>
      </c>
      <c r="D1074" t="s">
        <v>130</v>
      </c>
      <c r="E1074">
        <v>2318.7202994610002</v>
      </c>
      <c r="F1074">
        <v>163.69999999999999</v>
      </c>
      <c r="G1074">
        <v>-23.256444260429301</v>
      </c>
      <c r="H1074">
        <v>-7.5595071581556503</v>
      </c>
      <c r="I1074">
        <v>-18.2303261950041</v>
      </c>
      <c r="J1074">
        <v>0.171903248210869</v>
      </c>
      <c r="K1074">
        <v>164.80456300139599</v>
      </c>
      <c r="L1074">
        <v>164.427417941969</v>
      </c>
      <c r="M1074">
        <v>50.100082782064398</v>
      </c>
      <c r="N1074">
        <v>1.07658951989723</v>
      </c>
      <c r="O1074">
        <v>29.9938912645082</v>
      </c>
      <c r="P1074">
        <v>21.259259259259199</v>
      </c>
      <c r="Q1074">
        <v>-1.2559084977750001E-3</v>
      </c>
    </row>
    <row r="1075" spans="1:17" hidden="1" x14ac:dyDescent="0.3">
      <c r="A1075" t="s">
        <v>2305</v>
      </c>
      <c r="B1075" t="s">
        <v>2306</v>
      </c>
      <c r="C1075" t="s">
        <v>10309</v>
      </c>
      <c r="D1075" t="s">
        <v>51</v>
      </c>
      <c r="E1075">
        <v>2318.293083645</v>
      </c>
      <c r="F1075">
        <v>1671.05</v>
      </c>
      <c r="G1075">
        <v>13.711038099641501</v>
      </c>
      <c r="H1075">
        <v>11.921047360254001</v>
      </c>
      <c r="I1075">
        <v>0.46464848738637499</v>
      </c>
      <c r="J1075">
        <v>0.627477797194681</v>
      </c>
      <c r="K1075">
        <v>1531.3202454079701</v>
      </c>
      <c r="L1075">
        <v>1444.4424860515601</v>
      </c>
      <c r="M1075">
        <v>70.618549901832907</v>
      </c>
      <c r="N1075">
        <v>0.59735094339622596</v>
      </c>
      <c r="O1075">
        <v>8.0697764878370002</v>
      </c>
      <c r="P1075">
        <v>51.748092989466002</v>
      </c>
      <c r="Q1075">
        <v>8.4483544887443002E-2</v>
      </c>
    </row>
    <row r="1076" spans="1:17" hidden="1" x14ac:dyDescent="0.3">
      <c r="A1076" t="s">
        <v>2307</v>
      </c>
      <c r="B1076" t="s">
        <v>2308</v>
      </c>
      <c r="C1076" t="s">
        <v>10309</v>
      </c>
      <c r="D1076" t="s">
        <v>46</v>
      </c>
      <c r="E1076">
        <v>2316.17008386</v>
      </c>
      <c r="F1076">
        <v>562.9</v>
      </c>
      <c r="G1076">
        <v>-30.604876359145798</v>
      </c>
      <c r="H1076">
        <v>2.3556456314374898</v>
      </c>
      <c r="I1076">
        <v>-29.955262921958902</v>
      </c>
      <c r="J1076">
        <v>3.5880249507158499</v>
      </c>
      <c r="K1076">
        <v>552.341829727039</v>
      </c>
      <c r="L1076">
        <v>567.05993270551005</v>
      </c>
      <c r="M1076">
        <v>59.291492991042396</v>
      </c>
      <c r="N1076">
        <v>0.75773154029072298</v>
      </c>
      <c r="O1076">
        <v>51.003730680404999</v>
      </c>
      <c r="P1076">
        <v>30.135244480406801</v>
      </c>
      <c r="Q1076">
        <v>0.17444514611259401</v>
      </c>
    </row>
    <row r="1077" spans="1:17" hidden="1" x14ac:dyDescent="0.3">
      <c r="A1077" t="s">
        <v>2309</v>
      </c>
      <c r="B1077" t="s">
        <v>2310</v>
      </c>
      <c r="C1077" t="s">
        <v>10309</v>
      </c>
      <c r="D1077" t="s">
        <v>559</v>
      </c>
      <c r="E1077">
        <v>2309.6145504249998</v>
      </c>
      <c r="F1077">
        <v>1028.7</v>
      </c>
      <c r="G1077">
        <v>-66.387383581265198</v>
      </c>
      <c r="H1077">
        <v>-8.8333154022375098</v>
      </c>
      <c r="I1077">
        <v>-31.514367491980501</v>
      </c>
      <c r="J1077">
        <v>-1.04304098448302</v>
      </c>
      <c r="K1077">
        <v>1048.10825135613</v>
      </c>
      <c r="L1077">
        <v>1246.9812054077699</v>
      </c>
      <c r="M1077">
        <v>50.749503480342497</v>
      </c>
      <c r="N1077">
        <v>0.84336772722144904</v>
      </c>
      <c r="O1077">
        <v>72.295129775444707</v>
      </c>
      <c r="P1077">
        <v>8.7650666102770192</v>
      </c>
      <c r="Q1077">
        <v>-0.14660994513235601</v>
      </c>
    </row>
    <row r="1078" spans="1:17" hidden="1" x14ac:dyDescent="0.3">
      <c r="A1078" t="s">
        <v>2311</v>
      </c>
      <c r="B1078" t="s">
        <v>2312</v>
      </c>
      <c r="C1078" t="s">
        <v>10309</v>
      </c>
      <c r="D1078" t="s">
        <v>118</v>
      </c>
      <c r="E1078">
        <v>2304.3710362319998</v>
      </c>
      <c r="F1078">
        <v>194.69</v>
      </c>
      <c r="G1078">
        <v>-11.317001932062899</v>
      </c>
      <c r="H1078">
        <v>-1.0685276196978699</v>
      </c>
      <c r="I1078">
        <v>-35.841815030319403</v>
      </c>
      <c r="J1078">
        <v>-4.16790700872534</v>
      </c>
      <c r="K1078">
        <v>191.552228668753</v>
      </c>
      <c r="L1078">
        <v>195.255034959771</v>
      </c>
      <c r="M1078">
        <v>51.448083761705497</v>
      </c>
      <c r="N1078">
        <v>0.72742205022327999</v>
      </c>
      <c r="O1078">
        <v>48.826339308644499</v>
      </c>
      <c r="P1078">
        <v>29.966622162883802</v>
      </c>
      <c r="Q1078">
        <v>4.4360179040731001E-2</v>
      </c>
    </row>
    <row r="1079" spans="1:17" hidden="1" x14ac:dyDescent="0.3">
      <c r="A1079" t="s">
        <v>2313</v>
      </c>
      <c r="B1079" t="s">
        <v>2314</v>
      </c>
      <c r="C1079" t="s">
        <v>10309</v>
      </c>
      <c r="D1079" t="s">
        <v>288</v>
      </c>
      <c r="E1079">
        <v>2295.5487358999999</v>
      </c>
      <c r="F1079">
        <v>3576.25</v>
      </c>
      <c r="G1079">
        <v>1875.7778216475899</v>
      </c>
      <c r="H1079">
        <v>4.85096622435137</v>
      </c>
      <c r="I1079">
        <v>226.65419199800999</v>
      </c>
      <c r="J1079">
        <v>-4.0165851651956199</v>
      </c>
      <c r="K1079">
        <v>3306.2608306790298</v>
      </c>
      <c r="L1079">
        <v>1674.5534640324699</v>
      </c>
      <c r="M1079">
        <v>46.543949496460101</v>
      </c>
      <c r="N1079">
        <v>0.258951638731717</v>
      </c>
      <c r="O1079">
        <v>16.742397763019898</v>
      </c>
      <c r="P1079">
        <v>2016.1242603550199</v>
      </c>
    </row>
    <row r="1080" spans="1:17" hidden="1" x14ac:dyDescent="0.3">
      <c r="A1080" t="s">
        <v>2315</v>
      </c>
      <c r="B1080" t="s">
        <v>2316</v>
      </c>
      <c r="C1080" t="s">
        <v>10309</v>
      </c>
      <c r="D1080" t="s">
        <v>475</v>
      </c>
      <c r="E1080">
        <v>2289.6615000000002</v>
      </c>
      <c r="F1080">
        <v>350.37</v>
      </c>
      <c r="G1080">
        <v>67.142939441095294</v>
      </c>
      <c r="H1080">
        <v>58.471564266291097</v>
      </c>
      <c r="I1080">
        <v>18.424288661746498</v>
      </c>
      <c r="J1080">
        <v>40.100844268039097</v>
      </c>
      <c r="K1080">
        <v>243.64709169335001</v>
      </c>
      <c r="L1080">
        <v>219.86452673747101</v>
      </c>
      <c r="M1080">
        <v>73.831121917474803</v>
      </c>
      <c r="N1080">
        <v>4.60287634912744</v>
      </c>
      <c r="O1080">
        <v>12.409738276678899</v>
      </c>
      <c r="P1080">
        <v>97.949152542372801</v>
      </c>
      <c r="Q1080">
        <v>7.8236871815853995E-2</v>
      </c>
    </row>
    <row r="1081" spans="1:17" hidden="1" x14ac:dyDescent="0.3">
      <c r="A1081" t="s">
        <v>2317</v>
      </c>
      <c r="B1081" t="s">
        <v>2318</v>
      </c>
      <c r="C1081" t="s">
        <v>10309</v>
      </c>
      <c r="D1081" t="s">
        <v>139</v>
      </c>
      <c r="E1081">
        <v>2279.6723305599999</v>
      </c>
      <c r="F1081">
        <v>126.13</v>
      </c>
      <c r="G1081">
        <v>121.791752442462</v>
      </c>
      <c r="H1081">
        <v>-2.0874980096345102</v>
      </c>
      <c r="I1081">
        <v>-0.69131693857043697</v>
      </c>
      <c r="J1081">
        <v>5.6662022082409402</v>
      </c>
      <c r="K1081">
        <v>122.636766824907</v>
      </c>
      <c r="L1081">
        <v>101.016155613227</v>
      </c>
      <c r="M1081">
        <v>47.094144590990403</v>
      </c>
      <c r="N1081">
        <v>1.0918219392677699</v>
      </c>
      <c r="O1081">
        <v>28.795686989613799</v>
      </c>
      <c r="P1081">
        <v>199.95243757431601</v>
      </c>
      <c r="Q1081">
        <v>4.6196497887207998E-2</v>
      </c>
    </row>
    <row r="1082" spans="1:17" hidden="1" x14ac:dyDescent="0.3">
      <c r="A1082" t="s">
        <v>2319</v>
      </c>
      <c r="B1082" t="s">
        <v>2320</v>
      </c>
      <c r="C1082" t="s">
        <v>10309</v>
      </c>
      <c r="D1082" t="s">
        <v>747</v>
      </c>
      <c r="E1082">
        <v>2274.2386167700001</v>
      </c>
      <c r="F1082">
        <v>21.74</v>
      </c>
      <c r="G1082">
        <v>10.308167119115</v>
      </c>
      <c r="H1082">
        <v>1.6010634533256101</v>
      </c>
      <c r="I1082">
        <v>-28.047220073646201</v>
      </c>
      <c r="J1082">
        <v>-5.49388502839843</v>
      </c>
      <c r="K1082">
        <v>22.060282242349501</v>
      </c>
      <c r="L1082">
        <v>22.200912846784501</v>
      </c>
      <c r="M1082">
        <v>43.484396848752397</v>
      </c>
      <c r="N1082">
        <v>1.23698083803146</v>
      </c>
      <c r="O1082">
        <v>48.114075436982503</v>
      </c>
      <c r="P1082">
        <v>42.091503267973799</v>
      </c>
      <c r="Q1082">
        <v>-4.6209482467853003E-2</v>
      </c>
    </row>
    <row r="1083" spans="1:17" hidden="1" x14ac:dyDescent="0.3">
      <c r="A1083" t="s">
        <v>2321</v>
      </c>
      <c r="B1083" t="s">
        <v>2322</v>
      </c>
      <c r="C1083" t="s">
        <v>10309</v>
      </c>
      <c r="D1083" t="s">
        <v>248</v>
      </c>
      <c r="E1083">
        <v>2269.3108982899998</v>
      </c>
      <c r="F1083">
        <v>4671.8999999999996</v>
      </c>
      <c r="G1083">
        <v>54.633609947417</v>
      </c>
      <c r="H1083">
        <v>3.3120696006131101</v>
      </c>
      <c r="I1083">
        <v>28.504525616525001</v>
      </c>
      <c r="J1083">
        <v>0.63253721616571501</v>
      </c>
      <c r="K1083">
        <v>4195.8080396328896</v>
      </c>
      <c r="L1083">
        <v>3568.1770009346501</v>
      </c>
      <c r="M1083">
        <v>60.295943775224899</v>
      </c>
      <c r="N1083">
        <v>0.89437521754263805</v>
      </c>
      <c r="O1083">
        <v>3.70513067488602</v>
      </c>
      <c r="P1083">
        <v>98.761965539246901</v>
      </c>
      <c r="Q1083">
        <v>9.8494464207649998E-2</v>
      </c>
    </row>
    <row r="1084" spans="1:17" hidden="1" x14ac:dyDescent="0.3">
      <c r="A1084" t="s">
        <v>2323</v>
      </c>
      <c r="B1084" t="s">
        <v>2324</v>
      </c>
      <c r="C1084" t="s">
        <v>10309</v>
      </c>
      <c r="D1084" t="s">
        <v>54</v>
      </c>
      <c r="E1084">
        <v>2265.973167438</v>
      </c>
      <c r="F1084">
        <v>209.75</v>
      </c>
      <c r="G1084">
        <v>-27.364727237989801</v>
      </c>
      <c r="H1084">
        <v>-4.0659601708362603</v>
      </c>
      <c r="I1084">
        <v>-28.678409569584801</v>
      </c>
      <c r="J1084">
        <v>-5.2685146736809001</v>
      </c>
      <c r="K1084">
        <v>218.32458933216901</v>
      </c>
      <c r="L1084">
        <v>224.64507181021099</v>
      </c>
      <c r="M1084">
        <v>39.576127181814996</v>
      </c>
      <c r="N1084">
        <v>1.1227065585240099</v>
      </c>
      <c r="O1084">
        <v>35.184743742550602</v>
      </c>
      <c r="P1084">
        <v>14.5861786397159</v>
      </c>
      <c r="Q1084">
        <v>9.0828467752365999E-2</v>
      </c>
    </row>
    <row r="1085" spans="1:17" hidden="1" x14ac:dyDescent="0.3">
      <c r="A1085" t="s">
        <v>2325</v>
      </c>
      <c r="B1085" t="s">
        <v>2326</v>
      </c>
      <c r="C1085" t="s">
        <v>10309</v>
      </c>
      <c r="D1085" t="s">
        <v>475</v>
      </c>
      <c r="E1085">
        <v>2264.7326130000001</v>
      </c>
      <c r="F1085">
        <v>886.5</v>
      </c>
      <c r="G1085">
        <v>38.380974207099101</v>
      </c>
      <c r="H1085">
        <v>6.8494293231187298</v>
      </c>
      <c r="I1085">
        <v>29.042957158535501</v>
      </c>
      <c r="J1085">
        <v>1.02020925060088</v>
      </c>
      <c r="K1085">
        <v>809.26738631478099</v>
      </c>
      <c r="L1085">
        <v>660.36725757440104</v>
      </c>
      <c r="M1085">
        <v>54.174945121538997</v>
      </c>
      <c r="N1085">
        <v>2.0522084156064802</v>
      </c>
      <c r="O1085">
        <v>27.817258883248702</v>
      </c>
      <c r="P1085">
        <v>83.5403726708074</v>
      </c>
      <c r="Q1085">
        <v>0.11865132720176599</v>
      </c>
    </row>
    <row r="1086" spans="1:17" hidden="1" x14ac:dyDescent="0.3">
      <c r="A1086" t="s">
        <v>2327</v>
      </c>
      <c r="B1086" t="s">
        <v>2328</v>
      </c>
      <c r="C1086" t="s">
        <v>10309</v>
      </c>
      <c r="D1086" t="s">
        <v>521</v>
      </c>
      <c r="E1086">
        <v>2258.7798489100001</v>
      </c>
      <c r="F1086">
        <v>243.15</v>
      </c>
      <c r="G1086">
        <v>-50.643217524138301</v>
      </c>
      <c r="H1086">
        <v>-5.4250632438225397</v>
      </c>
      <c r="I1086">
        <v>-20.3652386026687</v>
      </c>
      <c r="J1086">
        <v>0.29669984665841498</v>
      </c>
      <c r="K1086">
        <v>259.03133841368702</v>
      </c>
      <c r="L1086">
        <v>260.31273988473799</v>
      </c>
      <c r="M1086">
        <v>45.887545438865601</v>
      </c>
      <c r="N1086">
        <v>0.51734557231620204</v>
      </c>
      <c r="O1086">
        <v>31.256426074439599</v>
      </c>
      <c r="P1086">
        <v>14.154929577464699</v>
      </c>
      <c r="Q1086">
        <v>7.0299523342760004E-2</v>
      </c>
    </row>
    <row r="1087" spans="1:17" hidden="1" x14ac:dyDescent="0.3">
      <c r="A1087" t="s">
        <v>2329</v>
      </c>
      <c r="B1087" t="s">
        <v>2330</v>
      </c>
      <c r="C1087" t="s">
        <v>10309</v>
      </c>
      <c r="D1087" t="s">
        <v>397</v>
      </c>
      <c r="E1087">
        <v>2258.0815899999998</v>
      </c>
      <c r="F1087">
        <v>3822.2</v>
      </c>
      <c r="G1087">
        <v>227.15316775651101</v>
      </c>
      <c r="H1087">
        <v>21.929704306449299</v>
      </c>
      <c r="I1087">
        <v>119.316641844473</v>
      </c>
      <c r="J1087">
        <v>-1.46598716744335</v>
      </c>
      <c r="K1087">
        <v>3207.50804210348</v>
      </c>
      <c r="L1087">
        <v>2285.5312254123901</v>
      </c>
      <c r="M1087">
        <v>68.806085060705797</v>
      </c>
      <c r="N1087">
        <v>1.70197284623876</v>
      </c>
      <c r="O1087">
        <v>6.8821621055936397</v>
      </c>
      <c r="P1087">
        <v>339.33333333333297</v>
      </c>
      <c r="Q1087">
        <v>0.13380216902350001</v>
      </c>
    </row>
    <row r="1088" spans="1:17" hidden="1" x14ac:dyDescent="0.3">
      <c r="A1088" t="s">
        <v>2331</v>
      </c>
      <c r="B1088" t="s">
        <v>2332</v>
      </c>
      <c r="C1088" t="s">
        <v>10309</v>
      </c>
      <c r="D1088" t="s">
        <v>51</v>
      </c>
      <c r="E1088">
        <v>2249.34866676</v>
      </c>
      <c r="F1088">
        <v>781.4</v>
      </c>
      <c r="G1088">
        <v>0.18606259989152399</v>
      </c>
      <c r="H1088">
        <v>4.5619769971029198</v>
      </c>
      <c r="I1088">
        <v>3.1357679242212102</v>
      </c>
      <c r="J1088">
        <v>6.4383135267151701</v>
      </c>
      <c r="K1088">
        <v>747.84970020911499</v>
      </c>
      <c r="L1088">
        <v>694.71109450414099</v>
      </c>
      <c r="M1088">
        <v>63.275622582972701</v>
      </c>
      <c r="N1088">
        <v>1.28831439677658</v>
      </c>
      <c r="O1088">
        <v>5.5989250063987797</v>
      </c>
      <c r="P1088">
        <v>38.570668558255001</v>
      </c>
      <c r="Q1088">
        <v>-3.5726205280409998E-2</v>
      </c>
    </row>
    <row r="1089" spans="1:17" x14ac:dyDescent="0.3">
      <c r="A1089" t="s">
        <v>2267</v>
      </c>
      <c r="B1089" t="s">
        <v>2268</v>
      </c>
      <c r="C1089" t="s">
        <v>10300</v>
      </c>
      <c r="D1089" t="s">
        <v>1574</v>
      </c>
      <c r="E1089">
        <v>2418.4781986500002</v>
      </c>
      <c r="F1089">
        <v>586.20000000000005</v>
      </c>
      <c r="G1089">
        <v>-46.363412361624697</v>
      </c>
      <c r="H1089">
        <v>-9.1387696700063596</v>
      </c>
      <c r="I1089">
        <v>-32.788300717883097</v>
      </c>
      <c r="J1089">
        <v>-4.4403049408690602</v>
      </c>
      <c r="K1089">
        <v>644.60721053176701</v>
      </c>
      <c r="L1089">
        <v>701.99759778825899</v>
      </c>
      <c r="M1089">
        <v>43.736398213148902</v>
      </c>
      <c r="N1089">
        <v>1.20583649876843</v>
      </c>
      <c r="O1089">
        <v>54.384169225520203</v>
      </c>
      <c r="P1089">
        <v>8.3148558758314906</v>
      </c>
    </row>
    <row r="1090" spans="1:17" x14ac:dyDescent="0.3">
      <c r="A1090" t="s">
        <v>2281</v>
      </c>
      <c r="B1090" t="s">
        <v>2282</v>
      </c>
      <c r="C1090" t="s">
        <v>10304</v>
      </c>
      <c r="D1090" t="s">
        <v>397</v>
      </c>
      <c r="E1090">
        <v>2388.35529</v>
      </c>
      <c r="F1090">
        <v>464.85</v>
      </c>
      <c r="G1090">
        <v>-34.957663925602397</v>
      </c>
      <c r="H1090">
        <v>-4.3882538809476497</v>
      </c>
      <c r="I1090">
        <v>-18.5153864493806</v>
      </c>
      <c r="J1090">
        <v>-2.7832001284081902</v>
      </c>
      <c r="K1090">
        <v>471.12975307003302</v>
      </c>
      <c r="L1090">
        <v>496.19209296233998</v>
      </c>
      <c r="M1090">
        <v>44.808845086824697</v>
      </c>
      <c r="N1090">
        <v>1.3689520655040699</v>
      </c>
      <c r="O1090">
        <v>25.201677960632399</v>
      </c>
      <c r="P1090">
        <v>7.3308704687139201</v>
      </c>
    </row>
    <row r="1091" spans="1:17" hidden="1" x14ac:dyDescent="0.3">
      <c r="A1091" t="s">
        <v>2337</v>
      </c>
      <c r="B1091" t="s">
        <v>2338</v>
      </c>
      <c r="C1091" t="s">
        <v>10309</v>
      </c>
      <c r="D1091" t="s">
        <v>139</v>
      </c>
      <c r="E1091">
        <v>2222.15826216</v>
      </c>
      <c r="F1091">
        <v>123.83</v>
      </c>
      <c r="G1091">
        <v>303.890223806086</v>
      </c>
      <c r="H1091">
        <v>8.5365031568407908</v>
      </c>
      <c r="I1091">
        <v>49.643176891276397</v>
      </c>
      <c r="J1091">
        <v>4.25099261133838</v>
      </c>
      <c r="K1091">
        <v>120.561217895597</v>
      </c>
      <c r="L1091">
        <v>93.951366257050793</v>
      </c>
      <c r="M1091">
        <v>65.550553682711097</v>
      </c>
      <c r="N1091">
        <v>0.94572008613787995</v>
      </c>
      <c r="O1091">
        <v>11.1846886861019</v>
      </c>
      <c r="P1091">
        <v>350.209052899472</v>
      </c>
    </row>
    <row r="1092" spans="1:17" hidden="1" x14ac:dyDescent="0.3">
      <c r="A1092" t="s">
        <v>2339</v>
      </c>
      <c r="B1092" t="s">
        <v>2340</v>
      </c>
      <c r="C1092" t="s">
        <v>10309</v>
      </c>
      <c r="D1092" t="s">
        <v>742</v>
      </c>
      <c r="E1092">
        <v>2219.9717565199999</v>
      </c>
      <c r="F1092">
        <v>862.45</v>
      </c>
      <c r="G1092">
        <v>50.450163469354301</v>
      </c>
      <c r="H1092">
        <v>9.3569304968528293</v>
      </c>
      <c r="I1092">
        <v>-15.8937932317485</v>
      </c>
      <c r="J1092">
        <v>3.2022557199466299</v>
      </c>
      <c r="K1092">
        <v>819.24140799991301</v>
      </c>
      <c r="L1092">
        <v>798.76866874270502</v>
      </c>
      <c r="M1092">
        <v>70.298711498679793</v>
      </c>
      <c r="N1092">
        <v>1.0936275706917</v>
      </c>
      <c r="O1092">
        <v>50.733375847875202</v>
      </c>
      <c r="P1092">
        <v>83.5</v>
      </c>
      <c r="Q1092">
        <v>0.190948727961024</v>
      </c>
    </row>
    <row r="1093" spans="1:17" hidden="1" x14ac:dyDescent="0.3">
      <c r="A1093" t="s">
        <v>2341</v>
      </c>
      <c r="B1093" t="s">
        <v>2342</v>
      </c>
      <c r="C1093" t="s">
        <v>10309</v>
      </c>
      <c r="D1093" t="s">
        <v>232</v>
      </c>
      <c r="E1093">
        <v>2219.1914832500001</v>
      </c>
      <c r="F1093">
        <v>581.79999999999995</v>
      </c>
      <c r="G1093">
        <v>7.9890406348380898</v>
      </c>
      <c r="H1093">
        <v>4.1083343803187198</v>
      </c>
      <c r="I1093">
        <v>16.107710889532601</v>
      </c>
      <c r="J1093">
        <v>-0.37360193965906402</v>
      </c>
      <c r="K1093">
        <v>557.37394090720795</v>
      </c>
      <c r="L1093">
        <v>480.88584836424002</v>
      </c>
      <c r="M1093">
        <v>56.811304479230898</v>
      </c>
      <c r="N1093">
        <v>0.240076437461343</v>
      </c>
      <c r="O1093">
        <v>14.1973186662083</v>
      </c>
      <c r="P1093">
        <v>70.3161592505854</v>
      </c>
      <c r="Q1093">
        <v>0.133154417529114</v>
      </c>
    </row>
    <row r="1094" spans="1:17" hidden="1" x14ac:dyDescent="0.3">
      <c r="A1094" t="s">
        <v>2343</v>
      </c>
      <c r="B1094" t="s">
        <v>2344</v>
      </c>
      <c r="C1094" t="s">
        <v>10309</v>
      </c>
      <c r="D1094" t="s">
        <v>715</v>
      </c>
      <c r="E1094">
        <v>2219.0525059000001</v>
      </c>
      <c r="F1094">
        <v>364.5</v>
      </c>
      <c r="G1094">
        <v>-2.16381315307191</v>
      </c>
      <c r="H1094">
        <v>3.8978477321018601</v>
      </c>
      <c r="I1094">
        <v>-4.78866207131379</v>
      </c>
      <c r="J1094">
        <v>4.1121902164975497</v>
      </c>
      <c r="K1094">
        <v>343.07030146300502</v>
      </c>
      <c r="L1094">
        <v>333.11752361011497</v>
      </c>
      <c r="M1094">
        <v>64.555574003446495</v>
      </c>
      <c r="N1094">
        <v>0.558927545312213</v>
      </c>
      <c r="O1094">
        <v>15.7338820301783</v>
      </c>
      <c r="P1094">
        <v>30.178571428571399</v>
      </c>
      <c r="Q1094">
        <v>7.3709463866089994E-2</v>
      </c>
    </row>
    <row r="1095" spans="1:17" hidden="1" x14ac:dyDescent="0.3">
      <c r="A1095" t="s">
        <v>2345</v>
      </c>
      <c r="B1095" t="s">
        <v>2346</v>
      </c>
      <c r="C1095" t="s">
        <v>10309</v>
      </c>
      <c r="D1095" t="s">
        <v>475</v>
      </c>
      <c r="E1095">
        <v>2213.0625384</v>
      </c>
      <c r="F1095">
        <v>265.3</v>
      </c>
      <c r="G1095">
        <v>3.4118073757383498</v>
      </c>
      <c r="H1095">
        <v>-7.1490443092759097</v>
      </c>
      <c r="I1095">
        <v>-1.0738886904859699</v>
      </c>
      <c r="J1095">
        <v>-1.0792251931552099</v>
      </c>
      <c r="K1095">
        <v>261.37753565581801</v>
      </c>
      <c r="L1095">
        <v>237.50821886442401</v>
      </c>
      <c r="M1095">
        <v>39.506340327759901</v>
      </c>
      <c r="N1095">
        <v>0.97614629067800796</v>
      </c>
      <c r="O1095">
        <v>16.660384470410801</v>
      </c>
      <c r="P1095">
        <v>46.939905843256703</v>
      </c>
      <c r="Q1095">
        <v>0.12508195401389299</v>
      </c>
    </row>
    <row r="1096" spans="1:17" hidden="1" x14ac:dyDescent="0.3">
      <c r="A1096" t="s">
        <v>2347</v>
      </c>
      <c r="B1096" t="s">
        <v>2348</v>
      </c>
      <c r="C1096" t="s">
        <v>10309</v>
      </c>
      <c r="D1096" t="s">
        <v>203</v>
      </c>
      <c r="E1096">
        <v>2211.1023329999998</v>
      </c>
      <c r="F1096">
        <v>358.4</v>
      </c>
      <c r="G1096">
        <v>47.267876582706101</v>
      </c>
      <c r="H1096">
        <v>1.07577768739813</v>
      </c>
      <c r="I1096">
        <v>10.281996658448501</v>
      </c>
      <c r="J1096">
        <v>0.93134420371719195</v>
      </c>
      <c r="K1096">
        <v>342.49475929303901</v>
      </c>
      <c r="L1096">
        <v>291.25005359876502</v>
      </c>
      <c r="M1096">
        <v>55.875731964217202</v>
      </c>
      <c r="N1096">
        <v>0.59694525407067101</v>
      </c>
      <c r="O1096">
        <v>10.435267857142801</v>
      </c>
      <c r="P1096">
        <v>96.050544280947406</v>
      </c>
      <c r="Q1096">
        <v>0.16010715772800499</v>
      </c>
    </row>
    <row r="1097" spans="1:17" hidden="1" x14ac:dyDescent="0.3">
      <c r="A1097" t="s">
        <v>2349</v>
      </c>
      <c r="B1097" t="s">
        <v>2350</v>
      </c>
      <c r="C1097" t="s">
        <v>10309</v>
      </c>
      <c r="D1097" t="s">
        <v>258</v>
      </c>
      <c r="E1097">
        <v>2210.8315946399998</v>
      </c>
      <c r="F1097">
        <v>616.54999999999995</v>
      </c>
      <c r="G1097">
        <v>14.2078207190448</v>
      </c>
      <c r="H1097">
        <v>-1.65588667394384</v>
      </c>
      <c r="I1097">
        <v>-7.4642593092224896</v>
      </c>
      <c r="J1097">
        <v>0.48199706804037801</v>
      </c>
      <c r="K1097">
        <v>622.17950698415905</v>
      </c>
      <c r="L1097">
        <v>608.27132595835599</v>
      </c>
      <c r="M1097">
        <v>55.399685968527301</v>
      </c>
      <c r="N1097">
        <v>0.56111600475649204</v>
      </c>
      <c r="O1097">
        <v>51.650312221230998</v>
      </c>
      <c r="P1097">
        <v>44.188493919550901</v>
      </c>
      <c r="Q1097">
        <v>6.3768526023621999E-2</v>
      </c>
    </row>
    <row r="1098" spans="1:17" hidden="1" x14ac:dyDescent="0.3">
      <c r="A1098" t="s">
        <v>2351</v>
      </c>
      <c r="B1098" t="s">
        <v>2352</v>
      </c>
      <c r="C1098" t="s">
        <v>10309</v>
      </c>
      <c r="D1098" t="s">
        <v>715</v>
      </c>
      <c r="E1098">
        <v>2210.8164680099999</v>
      </c>
      <c r="F1098">
        <v>562</v>
      </c>
      <c r="G1098">
        <v>2.0236218261431098</v>
      </c>
      <c r="H1098">
        <v>-2.6731170959793999</v>
      </c>
      <c r="I1098">
        <v>-10.453060545998101</v>
      </c>
      <c r="J1098">
        <v>3.4931189025655298</v>
      </c>
      <c r="K1098">
        <v>554.48150781358197</v>
      </c>
      <c r="L1098">
        <v>537.57111902154099</v>
      </c>
      <c r="M1098">
        <v>57.941534480886702</v>
      </c>
      <c r="N1098">
        <v>0.77844367182639895</v>
      </c>
      <c r="O1098">
        <v>20.088967971530199</v>
      </c>
      <c r="P1098">
        <v>30.7737056428155</v>
      </c>
      <c r="Q1098">
        <v>9.8853776612721003E-2</v>
      </c>
    </row>
    <row r="1099" spans="1:17" hidden="1" x14ac:dyDescent="0.3">
      <c r="A1099" t="s">
        <v>2353</v>
      </c>
      <c r="B1099" t="s">
        <v>2354</v>
      </c>
      <c r="C1099" t="s">
        <v>10309</v>
      </c>
      <c r="D1099" t="s">
        <v>297</v>
      </c>
      <c r="E1099">
        <v>2210.5657000000001</v>
      </c>
      <c r="F1099">
        <v>447.3</v>
      </c>
      <c r="G1099">
        <v>-21.362860805390401</v>
      </c>
      <c r="H1099">
        <v>3.8076140417432698</v>
      </c>
      <c r="I1099">
        <v>-8.3842060394685394</v>
      </c>
      <c r="J1099">
        <v>-0.29410652373850299</v>
      </c>
      <c r="K1099">
        <v>447.44077565856799</v>
      </c>
      <c r="L1099">
        <v>438.811999544836</v>
      </c>
      <c r="M1099">
        <v>46.1460895308159</v>
      </c>
      <c r="N1099">
        <v>0.391459911871745</v>
      </c>
      <c r="O1099">
        <v>11.088754750726499</v>
      </c>
      <c r="P1099">
        <v>17.2323417638579</v>
      </c>
      <c r="Q1099">
        <v>8.8790671041410005E-3</v>
      </c>
    </row>
    <row r="1100" spans="1:17" hidden="1" x14ac:dyDescent="0.3">
      <c r="A1100" t="s">
        <v>2355</v>
      </c>
      <c r="B1100" t="s">
        <v>2356</v>
      </c>
      <c r="C1100" t="s">
        <v>10309</v>
      </c>
      <c r="D1100" t="s">
        <v>1876</v>
      </c>
      <c r="E1100">
        <v>2209.2800000000002</v>
      </c>
      <c r="F1100">
        <v>355.55</v>
      </c>
      <c r="G1100">
        <v>3.2823164447750699</v>
      </c>
      <c r="H1100">
        <v>16.041444788658399</v>
      </c>
      <c r="I1100">
        <v>33.4362933544135</v>
      </c>
      <c r="J1100">
        <v>5.8053954472314304</v>
      </c>
      <c r="K1100">
        <v>310.85346696646701</v>
      </c>
      <c r="L1100">
        <v>279.37465696472901</v>
      </c>
      <c r="M1100">
        <v>69.420191331748001</v>
      </c>
      <c r="N1100">
        <v>1.8049482446916401</v>
      </c>
      <c r="O1100">
        <v>1.87034172408944</v>
      </c>
      <c r="P1100">
        <v>56.595463554283199</v>
      </c>
      <c r="Q1100">
        <v>0.16412375852545</v>
      </c>
    </row>
    <row r="1101" spans="1:17" hidden="1" x14ac:dyDescent="0.3">
      <c r="A1101" t="s">
        <v>2357</v>
      </c>
      <c r="B1101" t="s">
        <v>2358</v>
      </c>
      <c r="C1101" t="s">
        <v>10309</v>
      </c>
      <c r="D1101" t="s">
        <v>248</v>
      </c>
      <c r="E1101">
        <v>2207.447125785</v>
      </c>
      <c r="F1101">
        <v>2133.6</v>
      </c>
      <c r="G1101">
        <v>105.024321163729</v>
      </c>
      <c r="H1101">
        <v>8.2973802931167207</v>
      </c>
      <c r="I1101">
        <v>54.110180455847299</v>
      </c>
      <c r="J1101">
        <v>3.4121030526595799</v>
      </c>
      <c r="K1101">
        <v>1816.62630809182</v>
      </c>
      <c r="L1101">
        <v>1460.46470610663</v>
      </c>
      <c r="M1101">
        <v>69.445423304940306</v>
      </c>
      <c r="N1101">
        <v>0.54181217542789595</v>
      </c>
      <c r="O1101">
        <v>4.8392388451443598</v>
      </c>
      <c r="P1101">
        <v>138.098426514897</v>
      </c>
      <c r="Q1101">
        <v>0.122893602966509</v>
      </c>
    </row>
    <row r="1102" spans="1:17" hidden="1" x14ac:dyDescent="0.3">
      <c r="A1102" t="s">
        <v>2359</v>
      </c>
      <c r="B1102" t="s">
        <v>2360</v>
      </c>
      <c r="C1102" t="s">
        <v>10309</v>
      </c>
      <c r="D1102" t="s">
        <v>630</v>
      </c>
      <c r="E1102">
        <v>2207.0279307599999</v>
      </c>
      <c r="F1102">
        <v>488.25</v>
      </c>
      <c r="G1102">
        <v>-36.513042764676499</v>
      </c>
      <c r="H1102">
        <v>-1.4868040877820601</v>
      </c>
      <c r="I1102">
        <v>-16.995998263801301</v>
      </c>
      <c r="J1102">
        <v>-1.25091735697644</v>
      </c>
      <c r="K1102">
        <v>494.39493986287602</v>
      </c>
      <c r="L1102">
        <v>498.14130467336599</v>
      </c>
      <c r="M1102">
        <v>41.7546832495416</v>
      </c>
      <c r="N1102">
        <v>1.56040961688594</v>
      </c>
      <c r="O1102">
        <v>30.056323604710698</v>
      </c>
      <c r="P1102">
        <v>19.20166015625</v>
      </c>
      <c r="Q1102">
        <v>2.0705354117485999E-2</v>
      </c>
    </row>
    <row r="1103" spans="1:17" hidden="1" x14ac:dyDescent="0.3">
      <c r="A1103" t="s">
        <v>2361</v>
      </c>
      <c r="B1103" t="s">
        <v>2362</v>
      </c>
      <c r="C1103" t="s">
        <v>10309</v>
      </c>
      <c r="D1103" t="s">
        <v>559</v>
      </c>
      <c r="E1103">
        <v>2203.9292495999998</v>
      </c>
      <c r="F1103">
        <v>430.15</v>
      </c>
      <c r="G1103">
        <v>-45.759020985801698</v>
      </c>
      <c r="H1103">
        <v>-4.4425335956990004</v>
      </c>
      <c r="I1103">
        <v>-22.443450751497402</v>
      </c>
      <c r="J1103">
        <v>-0.96040754545311902</v>
      </c>
      <c r="K1103">
        <v>436.85296013462403</v>
      </c>
      <c r="L1103">
        <v>456.01931646294298</v>
      </c>
      <c r="M1103">
        <v>41.309847067559602</v>
      </c>
      <c r="N1103">
        <v>0.58408702840833904</v>
      </c>
      <c r="O1103">
        <v>30.9659421132163</v>
      </c>
      <c r="P1103">
        <v>12.310704960835499</v>
      </c>
      <c r="Q1103">
        <v>1.5562084262378E-2</v>
      </c>
    </row>
    <row r="1104" spans="1:17" hidden="1" x14ac:dyDescent="0.3">
      <c r="A1104" t="s">
        <v>2363</v>
      </c>
      <c r="B1104" t="s">
        <v>2364</v>
      </c>
      <c r="C1104" t="s">
        <v>10309</v>
      </c>
      <c r="D1104" t="s">
        <v>21</v>
      </c>
      <c r="E1104">
        <v>2203.3863041099999</v>
      </c>
      <c r="F1104">
        <v>341.4</v>
      </c>
      <c r="G1104">
        <v>-8.1229483293414404</v>
      </c>
      <c r="H1104">
        <v>2.4195101643314101</v>
      </c>
      <c r="I1104">
        <v>-42.251274370618802</v>
      </c>
      <c r="J1104">
        <v>-0.124221767403837</v>
      </c>
      <c r="K1104">
        <v>359.14574111559</v>
      </c>
      <c r="L1104">
        <v>370.43043734531199</v>
      </c>
      <c r="M1104">
        <v>41.055271051000098</v>
      </c>
      <c r="N1104">
        <v>1.0885138197302</v>
      </c>
      <c r="O1104">
        <v>102.328646748681</v>
      </c>
      <c r="P1104">
        <v>42.815310604475997</v>
      </c>
      <c r="Q1104">
        <v>0.110570524164538</v>
      </c>
    </row>
    <row r="1105" spans="1:17" hidden="1" x14ac:dyDescent="0.3">
      <c r="A1105" t="s">
        <v>2365</v>
      </c>
      <c r="B1105" t="s">
        <v>2366</v>
      </c>
      <c r="C1105" t="s">
        <v>10309</v>
      </c>
      <c r="D1105" t="s">
        <v>21</v>
      </c>
      <c r="E1105">
        <v>2196.273811905</v>
      </c>
      <c r="F1105">
        <v>233.94</v>
      </c>
      <c r="G1105">
        <v>-63.8055461257457</v>
      </c>
      <c r="H1105">
        <v>7.8873643593766003</v>
      </c>
      <c r="I1105">
        <v>-51.907997429100497</v>
      </c>
      <c r="J1105">
        <v>11.075040157365599</v>
      </c>
      <c r="K1105">
        <v>238.30632432015199</v>
      </c>
      <c r="M1105">
        <v>70.932533089227107</v>
      </c>
      <c r="N1105">
        <v>2.3248150513040602</v>
      </c>
      <c r="O1105">
        <v>81.114815764725904</v>
      </c>
      <c r="P1105">
        <v>14.117073170731601</v>
      </c>
    </row>
    <row r="1106" spans="1:17" hidden="1" x14ac:dyDescent="0.3">
      <c r="A1106" t="s">
        <v>2367</v>
      </c>
      <c r="B1106" t="s">
        <v>2368</v>
      </c>
      <c r="C1106" t="s">
        <v>10309</v>
      </c>
      <c r="D1106" t="s">
        <v>397</v>
      </c>
      <c r="E1106">
        <v>2182.9796820430001</v>
      </c>
      <c r="F1106">
        <v>145.11000000000001</v>
      </c>
      <c r="G1106">
        <v>117.60186487435099</v>
      </c>
      <c r="H1106">
        <v>4.8780829655081002</v>
      </c>
      <c r="I1106">
        <v>12.300635245700899</v>
      </c>
      <c r="J1106">
        <v>3.7947105772958598</v>
      </c>
      <c r="K1106">
        <v>127.779134433737</v>
      </c>
      <c r="L1106">
        <v>105.294680646636</v>
      </c>
      <c r="M1106">
        <v>64.205687884724398</v>
      </c>
      <c r="N1106">
        <v>0.41990470943663</v>
      </c>
      <c r="O1106">
        <v>8.1868927020880697</v>
      </c>
      <c r="P1106">
        <v>160.75471698113199</v>
      </c>
      <c r="Q1106">
        <v>0.10880958622752999</v>
      </c>
    </row>
    <row r="1107" spans="1:17" hidden="1" x14ac:dyDescent="0.3">
      <c r="A1107" t="s">
        <v>2369</v>
      </c>
      <c r="B1107" t="s">
        <v>2370</v>
      </c>
      <c r="C1107" t="s">
        <v>10309</v>
      </c>
      <c r="D1107" t="s">
        <v>450</v>
      </c>
      <c r="E1107">
        <v>2181.9868664800001</v>
      </c>
      <c r="F1107">
        <v>774.5</v>
      </c>
      <c r="G1107">
        <v>10.222809902045199</v>
      </c>
      <c r="H1107">
        <v>7.5032036425150999</v>
      </c>
      <c r="I1107">
        <v>32.306896790925997</v>
      </c>
      <c r="J1107">
        <v>-0.14125344230633199</v>
      </c>
      <c r="K1107">
        <v>652.40737400024602</v>
      </c>
      <c r="L1107">
        <v>596.53033742087905</v>
      </c>
      <c r="M1107">
        <v>56.5782063711736</v>
      </c>
      <c r="N1107">
        <v>1.6765644337924599</v>
      </c>
      <c r="O1107">
        <v>1.78825048418334</v>
      </c>
      <c r="P1107">
        <v>76.002726962845102</v>
      </c>
      <c r="Q1107">
        <v>0.14755640126353101</v>
      </c>
    </row>
    <row r="1108" spans="1:17" hidden="1" x14ac:dyDescent="0.3">
      <c r="A1108" t="s">
        <v>2371</v>
      </c>
      <c r="B1108" t="s">
        <v>2372</v>
      </c>
      <c r="C1108" t="s">
        <v>10309</v>
      </c>
      <c r="D1108" t="s">
        <v>726</v>
      </c>
      <c r="E1108">
        <v>2180.653534008</v>
      </c>
      <c r="F1108">
        <v>274.75</v>
      </c>
      <c r="G1108">
        <v>1.6253217982583299</v>
      </c>
      <c r="H1108">
        <v>0.40851482784887699</v>
      </c>
      <c r="I1108">
        <v>1.02557242115265</v>
      </c>
      <c r="J1108">
        <v>-6.7887974301873599E-2</v>
      </c>
      <c r="K1108">
        <v>267.155537280207</v>
      </c>
      <c r="L1108">
        <v>247.76707346349301</v>
      </c>
      <c r="M1108">
        <v>58.290846172297002</v>
      </c>
      <c r="N1108">
        <v>0.61438235682491404</v>
      </c>
      <c r="O1108">
        <v>2.9663330300272901</v>
      </c>
      <c r="P1108">
        <v>32.601351351351298</v>
      </c>
      <c r="Q1108">
        <v>3.2968413234804997E-2</v>
      </c>
    </row>
    <row r="1109" spans="1:17" hidden="1" x14ac:dyDescent="0.3">
      <c r="A1109" t="s">
        <v>2373</v>
      </c>
      <c r="B1109" t="s">
        <v>2374</v>
      </c>
      <c r="C1109" t="s">
        <v>10309</v>
      </c>
      <c r="D1109" t="s">
        <v>170</v>
      </c>
      <c r="E1109">
        <v>2177.6422499999999</v>
      </c>
      <c r="F1109">
        <v>2182.85</v>
      </c>
      <c r="G1109">
        <v>-1.98245096602084</v>
      </c>
      <c r="H1109">
        <v>2.59202730270367</v>
      </c>
      <c r="I1109">
        <v>-1.74474822927005</v>
      </c>
      <c r="J1109">
        <v>-1.0551324732555201</v>
      </c>
      <c r="K1109">
        <v>2163.9696519102899</v>
      </c>
      <c r="L1109">
        <v>2078.2563400755698</v>
      </c>
      <c r="M1109">
        <v>53.672181787088697</v>
      </c>
      <c r="N1109">
        <v>0.31878066032354402</v>
      </c>
      <c r="O1109">
        <v>27.296882515976801</v>
      </c>
      <c r="P1109">
        <v>29.162721893491099</v>
      </c>
      <c r="Q1109">
        <v>0.13685701979335099</v>
      </c>
    </row>
    <row r="1110" spans="1:17" hidden="1" x14ac:dyDescent="0.3">
      <c r="A1110" t="s">
        <v>2375</v>
      </c>
      <c r="B1110" t="s">
        <v>2376</v>
      </c>
      <c r="C1110" t="s">
        <v>10309</v>
      </c>
      <c r="D1110" t="s">
        <v>297</v>
      </c>
      <c r="E1110">
        <v>2174.7451363</v>
      </c>
      <c r="F1110">
        <v>451.25</v>
      </c>
      <c r="G1110">
        <v>-19.949516337995199</v>
      </c>
      <c r="H1110">
        <v>-2.9900538882263801</v>
      </c>
      <c r="I1110">
        <v>-21.4611785562203</v>
      </c>
      <c r="J1110">
        <v>-1.49766966644526</v>
      </c>
      <c r="K1110">
        <v>438.311195336325</v>
      </c>
      <c r="L1110">
        <v>442.21734498953901</v>
      </c>
      <c r="M1110">
        <v>54.1542944315512</v>
      </c>
      <c r="N1110">
        <v>0.72201681749361102</v>
      </c>
      <c r="O1110">
        <v>42.016620498614898</v>
      </c>
      <c r="P1110">
        <v>36.7424242424242</v>
      </c>
      <c r="Q1110">
        <v>5.2255261259100003E-2</v>
      </c>
    </row>
    <row r="1111" spans="1:17" hidden="1" x14ac:dyDescent="0.3">
      <c r="A1111" t="s">
        <v>2377</v>
      </c>
      <c r="B1111" t="s">
        <v>2378</v>
      </c>
      <c r="C1111" t="s">
        <v>10309</v>
      </c>
      <c r="D1111" t="s">
        <v>248</v>
      </c>
      <c r="E1111">
        <v>2173.7988118799999</v>
      </c>
      <c r="F1111">
        <v>588.79999999999995</v>
      </c>
      <c r="G1111">
        <v>-4.6980878971692297</v>
      </c>
      <c r="H1111">
        <v>-7.5860715618772803</v>
      </c>
      <c r="I1111">
        <v>-5.95240446222894</v>
      </c>
      <c r="J1111">
        <v>-3.7761742062915098</v>
      </c>
      <c r="K1111">
        <v>612.89902389097904</v>
      </c>
      <c r="L1111">
        <v>563.77998491117899</v>
      </c>
      <c r="M1111">
        <v>35.518906396947798</v>
      </c>
      <c r="N1111">
        <v>0.62085981111828603</v>
      </c>
      <c r="O1111">
        <v>23.641304347826001</v>
      </c>
      <c r="P1111">
        <v>31.722595078299701</v>
      </c>
      <c r="Q1111">
        <v>4.9075212235985002E-2</v>
      </c>
    </row>
    <row r="1112" spans="1:17" hidden="1" x14ac:dyDescent="0.3">
      <c r="A1112" t="s">
        <v>2379</v>
      </c>
      <c r="B1112" t="s">
        <v>2380</v>
      </c>
      <c r="C1112" t="s">
        <v>10309</v>
      </c>
      <c r="D1112" t="s">
        <v>556</v>
      </c>
      <c r="E1112">
        <v>2173.1439603599902</v>
      </c>
      <c r="F1112">
        <v>348.8</v>
      </c>
      <c r="G1112">
        <v>-4.8634168837475604</v>
      </c>
      <c r="H1112">
        <v>3.1129997246201699</v>
      </c>
      <c r="I1112">
        <v>-8.9166848831567496</v>
      </c>
      <c r="J1112">
        <v>0.76467032810555002</v>
      </c>
      <c r="K1112">
        <v>313.75324572550397</v>
      </c>
      <c r="L1112">
        <v>310.23090454403098</v>
      </c>
      <c r="M1112">
        <v>57.3231829445727</v>
      </c>
      <c r="N1112">
        <v>3.3607164116230699</v>
      </c>
      <c r="O1112">
        <v>10.349770642201801</v>
      </c>
      <c r="P1112">
        <v>48.236294092647597</v>
      </c>
    </row>
    <row r="1113" spans="1:17" hidden="1" x14ac:dyDescent="0.3">
      <c r="A1113" t="s">
        <v>2381</v>
      </c>
      <c r="B1113" t="s">
        <v>2382</v>
      </c>
      <c r="C1113" t="s">
        <v>10309</v>
      </c>
      <c r="D1113" t="s">
        <v>521</v>
      </c>
      <c r="E1113">
        <v>2169.8421552360001</v>
      </c>
      <c r="F1113">
        <v>124.26</v>
      </c>
      <c r="G1113">
        <v>72.2120606690263</v>
      </c>
      <c r="H1113">
        <v>-3.4196610488952399</v>
      </c>
      <c r="I1113">
        <v>5.5270518727187303</v>
      </c>
      <c r="J1113">
        <v>-2.9665989215685502</v>
      </c>
      <c r="K1113">
        <v>122.399952873251</v>
      </c>
      <c r="L1113">
        <v>108.456393253299</v>
      </c>
      <c r="M1113">
        <v>40.581828503312799</v>
      </c>
      <c r="N1113">
        <v>0.24044191566387099</v>
      </c>
      <c r="O1113">
        <v>19.909866409142101</v>
      </c>
      <c r="P1113">
        <v>100.419354838709</v>
      </c>
      <c r="Q1113">
        <v>5.2550200399447002E-2</v>
      </c>
    </row>
    <row r="1114" spans="1:17" hidden="1" x14ac:dyDescent="0.3">
      <c r="A1114" t="s">
        <v>2383</v>
      </c>
      <c r="B1114" t="s">
        <v>2384</v>
      </c>
      <c r="C1114" t="s">
        <v>10309</v>
      </c>
      <c r="D1114" t="s">
        <v>968</v>
      </c>
      <c r="E1114">
        <v>2169.0030120000001</v>
      </c>
      <c r="F1114">
        <v>1140.6500000000001</v>
      </c>
      <c r="G1114">
        <v>16.5073119010505</v>
      </c>
      <c r="H1114">
        <v>20.8898802515006</v>
      </c>
      <c r="I1114">
        <v>38.688684514097197</v>
      </c>
      <c r="J1114">
        <v>2.6711133739205501</v>
      </c>
      <c r="K1114">
        <v>848.66390072770696</v>
      </c>
      <c r="L1114">
        <v>787.293757456138</v>
      </c>
      <c r="M1114">
        <v>71.8903537835522</v>
      </c>
      <c r="N1114">
        <v>1.5903148447711</v>
      </c>
      <c r="O1114">
        <v>0</v>
      </c>
      <c r="P1114">
        <v>77.519259201618496</v>
      </c>
      <c r="Q1114">
        <v>6.9104651132599004E-2</v>
      </c>
    </row>
    <row r="1115" spans="1:17" hidden="1" x14ac:dyDescent="0.3">
      <c r="A1115" t="s">
        <v>2385</v>
      </c>
      <c r="B1115" t="s">
        <v>2386</v>
      </c>
      <c r="C1115" t="s">
        <v>10309</v>
      </c>
      <c r="D1115" t="s">
        <v>139</v>
      </c>
      <c r="E1115">
        <v>2167.700949778</v>
      </c>
      <c r="F1115">
        <v>267.36</v>
      </c>
      <c r="G1115">
        <v>480.60406613856298</v>
      </c>
      <c r="H1115">
        <v>36.830618085095601</v>
      </c>
      <c r="I1115">
        <v>63.873728038175798</v>
      </c>
      <c r="J1115">
        <v>-3.6279371796350901</v>
      </c>
      <c r="K1115">
        <v>214.88583544346301</v>
      </c>
      <c r="L1115">
        <v>147.51844454243101</v>
      </c>
      <c r="M1115">
        <v>60.833056053245102</v>
      </c>
      <c r="N1115">
        <v>0.96289333184543602</v>
      </c>
      <c r="O1115">
        <v>11.460203470975401</v>
      </c>
      <c r="P1115">
        <v>533.55450236966794</v>
      </c>
      <c r="Q1115">
        <v>0.16971638277203499</v>
      </c>
    </row>
    <row r="1116" spans="1:17" hidden="1" x14ac:dyDescent="0.3">
      <c r="A1116" t="s">
        <v>2387</v>
      </c>
      <c r="B1116" t="s">
        <v>2388</v>
      </c>
      <c r="C1116" t="s">
        <v>10309</v>
      </c>
      <c r="D1116" t="s">
        <v>46</v>
      </c>
      <c r="E1116">
        <v>2159.4609839999998</v>
      </c>
      <c r="F1116">
        <v>189.55</v>
      </c>
      <c r="G1116">
        <v>356.43989490601501</v>
      </c>
      <c r="H1116">
        <v>15.7603446927198</v>
      </c>
      <c r="I1116">
        <v>90.199897795564596</v>
      </c>
      <c r="J1116">
        <v>0.58505358359836501</v>
      </c>
      <c r="K1116">
        <v>159.93466175387499</v>
      </c>
      <c r="L1116">
        <v>113.35255644766001</v>
      </c>
      <c r="M1116">
        <v>69.974014209295902</v>
      </c>
      <c r="N1116">
        <v>1.5007470991012899</v>
      </c>
      <c r="O1116">
        <v>7.6233183856502196</v>
      </c>
      <c r="P1116">
        <v>384.16347381864603</v>
      </c>
      <c r="Q1116">
        <v>0.20289735286617799</v>
      </c>
    </row>
    <row r="1117" spans="1:17" hidden="1" x14ac:dyDescent="0.3">
      <c r="A1117" t="s">
        <v>2389</v>
      </c>
      <c r="B1117" t="s">
        <v>2390</v>
      </c>
      <c r="C1117" t="s">
        <v>10309</v>
      </c>
      <c r="D1117" t="s">
        <v>288</v>
      </c>
      <c r="E1117">
        <v>2153.7055</v>
      </c>
      <c r="F1117">
        <v>3603.8</v>
      </c>
      <c r="G1117">
        <v>1683.2311949567099</v>
      </c>
      <c r="H1117">
        <v>7.2616448004175602</v>
      </c>
      <c r="I1117">
        <v>254.04074397286999</v>
      </c>
      <c r="J1117">
        <v>-9.8325051948142796</v>
      </c>
      <c r="K1117">
        <v>3117.6636532511502</v>
      </c>
      <c r="L1117">
        <v>1937.1328969111901</v>
      </c>
      <c r="M1117">
        <v>47.107670263785998</v>
      </c>
      <c r="N1117">
        <v>0.67839107184375702</v>
      </c>
      <c r="O1117">
        <v>12.2426327765136</v>
      </c>
      <c r="P1117">
        <v>2110.92024539877</v>
      </c>
      <c r="Q1117">
        <v>0.220070189939674</v>
      </c>
    </row>
    <row r="1118" spans="1:17" hidden="1" x14ac:dyDescent="0.3">
      <c r="A1118" t="s">
        <v>2391</v>
      </c>
      <c r="B1118" t="s">
        <v>2392</v>
      </c>
      <c r="C1118" t="s">
        <v>10309</v>
      </c>
      <c r="D1118" t="s">
        <v>203</v>
      </c>
      <c r="E1118">
        <v>2151.00478032</v>
      </c>
      <c r="F1118">
        <v>694.75</v>
      </c>
      <c r="G1118">
        <v>6.1009419387607098</v>
      </c>
      <c r="H1118">
        <v>36.8067537006322</v>
      </c>
      <c r="I1118">
        <v>29.852095148038199</v>
      </c>
      <c r="J1118">
        <v>5.5639145849401404</v>
      </c>
      <c r="K1118">
        <v>564.54006076417795</v>
      </c>
      <c r="L1118">
        <v>520.14057208178701</v>
      </c>
      <c r="M1118">
        <v>74.259864467491695</v>
      </c>
      <c r="N1118">
        <v>2.8878598024350102</v>
      </c>
      <c r="O1118">
        <v>2.0510975170924701</v>
      </c>
      <c r="P1118">
        <v>72.823383084577102</v>
      </c>
      <c r="Q1118">
        <v>2.0014569171328E-2</v>
      </c>
    </row>
    <row r="1119" spans="1:17" hidden="1" x14ac:dyDescent="0.3">
      <c r="A1119" t="s">
        <v>2393</v>
      </c>
      <c r="B1119" t="s">
        <v>2394</v>
      </c>
      <c r="C1119" t="s">
        <v>10309</v>
      </c>
      <c r="D1119" t="s">
        <v>173</v>
      </c>
      <c r="E1119">
        <v>2139.5760803759999</v>
      </c>
      <c r="F1119">
        <v>189.27</v>
      </c>
      <c r="G1119">
        <v>48.259684685695298</v>
      </c>
      <c r="H1119">
        <v>33.505065492946599</v>
      </c>
      <c r="I1119">
        <v>7.5941871105856897</v>
      </c>
      <c r="J1119">
        <v>14.386927735047999</v>
      </c>
      <c r="K1119">
        <v>155.160703146087</v>
      </c>
      <c r="L1119">
        <v>141.06350906946599</v>
      </c>
      <c r="M1119">
        <v>77.599834574858306</v>
      </c>
      <c r="N1119">
        <v>1.5924258903528301</v>
      </c>
      <c r="O1119">
        <v>4.6124583927722203</v>
      </c>
      <c r="P1119">
        <v>76.887850467289695</v>
      </c>
      <c r="Q1119">
        <v>5.4604239927660003E-2</v>
      </c>
    </row>
    <row r="1120" spans="1:17" x14ac:dyDescent="0.3">
      <c r="A1120" t="s">
        <v>2333</v>
      </c>
      <c r="B1120" t="s">
        <v>2334</v>
      </c>
      <c r="C1120" t="s">
        <v>10306</v>
      </c>
      <c r="D1120" t="s">
        <v>221</v>
      </c>
      <c r="E1120">
        <v>2249.2548026049999</v>
      </c>
      <c r="F1120">
        <v>289.60000000000002</v>
      </c>
      <c r="G1120">
        <v>-48.3049583175397</v>
      </c>
      <c r="H1120">
        <v>-3.91569814938341</v>
      </c>
      <c r="I1120">
        <v>-14.1579305168899</v>
      </c>
      <c r="J1120">
        <v>-1.3575180278250201</v>
      </c>
      <c r="K1120">
        <v>299.75093047126802</v>
      </c>
      <c r="L1120">
        <v>317.76069235700101</v>
      </c>
      <c r="M1120">
        <v>36.330554198011399</v>
      </c>
      <c r="N1120">
        <v>0.70864028384892397</v>
      </c>
      <c r="O1120">
        <v>36.084254143646397</v>
      </c>
      <c r="P1120">
        <v>17.987370136484</v>
      </c>
    </row>
    <row r="1121" spans="1:17" hidden="1" x14ac:dyDescent="0.3">
      <c r="A1121" t="s">
        <v>2397</v>
      </c>
      <c r="B1121" t="s">
        <v>2398</v>
      </c>
      <c r="C1121" t="s">
        <v>10309</v>
      </c>
      <c r="D1121" t="s">
        <v>221</v>
      </c>
      <c r="E1121">
        <v>2137.96</v>
      </c>
      <c r="F1121">
        <v>489.05</v>
      </c>
      <c r="G1121">
        <v>44.083903961073503</v>
      </c>
      <c r="H1121">
        <v>19.173749367459301</v>
      </c>
      <c r="I1121">
        <v>55.950008805223199</v>
      </c>
      <c r="J1121">
        <v>8.5547976067791591</v>
      </c>
      <c r="K1121">
        <v>420.17712555603799</v>
      </c>
      <c r="L1121">
        <v>348.16123413434798</v>
      </c>
      <c r="M1121">
        <v>74.493923101427001</v>
      </c>
      <c r="N1121">
        <v>1.6232020036225601</v>
      </c>
      <c r="O1121">
        <v>3.05694714241897</v>
      </c>
      <c r="P1121">
        <v>115.01428885469301</v>
      </c>
      <c r="Q1121">
        <v>0.181981960706873</v>
      </c>
    </row>
    <row r="1122" spans="1:17" hidden="1" x14ac:dyDescent="0.3">
      <c r="A1122" t="s">
        <v>2399</v>
      </c>
      <c r="B1122" t="s">
        <v>2400</v>
      </c>
      <c r="C1122" t="s">
        <v>10309</v>
      </c>
      <c r="D1122" t="s">
        <v>559</v>
      </c>
      <c r="E1122">
        <v>2135.8111079999999</v>
      </c>
      <c r="F1122">
        <v>1877.3</v>
      </c>
      <c r="G1122">
        <v>-22.9459933793385</v>
      </c>
      <c r="H1122">
        <v>-0.97019904264671797</v>
      </c>
      <c r="I1122">
        <v>-4.0716254485139398</v>
      </c>
      <c r="J1122">
        <v>0.160926962846931</v>
      </c>
      <c r="K1122">
        <v>1858.21385633671</v>
      </c>
      <c r="L1122">
        <v>1798.1857894015</v>
      </c>
      <c r="M1122">
        <v>63.131220994009396</v>
      </c>
      <c r="N1122">
        <v>0.84337642266636104</v>
      </c>
      <c r="O1122">
        <v>29.262771000905499</v>
      </c>
      <c r="P1122">
        <v>23.9141914191419</v>
      </c>
    </row>
    <row r="1123" spans="1:17" hidden="1" x14ac:dyDescent="0.3">
      <c r="A1123" t="s">
        <v>2401</v>
      </c>
      <c r="B1123" t="s">
        <v>2402</v>
      </c>
      <c r="C1123" t="s">
        <v>10309</v>
      </c>
      <c r="D1123" t="s">
        <v>559</v>
      </c>
      <c r="E1123">
        <v>2132.3893882500001</v>
      </c>
      <c r="F1123">
        <v>693.2</v>
      </c>
      <c r="G1123">
        <v>26.5780348881481</v>
      </c>
      <c r="H1123">
        <v>17.503407433532399</v>
      </c>
      <c r="I1123">
        <v>35.257069277030901</v>
      </c>
      <c r="J1123">
        <v>11.897726822917701</v>
      </c>
      <c r="K1123">
        <v>600.25283405024004</v>
      </c>
      <c r="L1123">
        <v>534.70876996707602</v>
      </c>
      <c r="M1123">
        <v>76.571490729007706</v>
      </c>
      <c r="N1123">
        <v>1.2683266661852799</v>
      </c>
      <c r="O1123">
        <v>3.5343335256780199</v>
      </c>
      <c r="P1123">
        <v>72.223602484471996</v>
      </c>
      <c r="Q1123">
        <v>-4.7523034849080003E-3</v>
      </c>
    </row>
    <row r="1124" spans="1:17" hidden="1" x14ac:dyDescent="0.3">
      <c r="A1124" t="s">
        <v>2403</v>
      </c>
      <c r="B1124" t="s">
        <v>2404</v>
      </c>
      <c r="C1124" t="s">
        <v>10309</v>
      </c>
      <c r="D1124" t="s">
        <v>24</v>
      </c>
      <c r="E1124">
        <v>2124.6297577250002</v>
      </c>
      <c r="F1124">
        <v>199.82</v>
      </c>
      <c r="G1124">
        <v>-16.6507606802796</v>
      </c>
      <c r="H1124">
        <v>11.0789677275753</v>
      </c>
      <c r="I1124">
        <v>-2.9402331462904199</v>
      </c>
      <c r="J1124">
        <v>2.5315156083232302</v>
      </c>
      <c r="K1124">
        <v>190.889721423005</v>
      </c>
      <c r="L1124">
        <v>180.82553121297099</v>
      </c>
      <c r="M1124">
        <v>66.499361760440607</v>
      </c>
      <c r="N1124">
        <v>1.22316004735189</v>
      </c>
      <c r="O1124">
        <v>8.9480532479231307</v>
      </c>
      <c r="P1124">
        <v>40.421644413211403</v>
      </c>
      <c r="Q1124">
        <v>2.1448816207677999E-2</v>
      </c>
    </row>
    <row r="1125" spans="1:17" hidden="1" x14ac:dyDescent="0.3">
      <c r="A1125" t="s">
        <v>2405</v>
      </c>
      <c r="B1125" t="s">
        <v>2406</v>
      </c>
      <c r="C1125" t="s">
        <v>10309</v>
      </c>
      <c r="D1125" t="s">
        <v>268</v>
      </c>
      <c r="E1125">
        <v>2121.6691285919901</v>
      </c>
      <c r="F1125">
        <v>108.76</v>
      </c>
      <c r="G1125">
        <v>-41.801632317592201</v>
      </c>
      <c r="H1125">
        <v>2.1619363944099201</v>
      </c>
      <c r="I1125">
        <v>-3.31098640608923</v>
      </c>
      <c r="J1125">
        <v>-4.3019844301471704</v>
      </c>
      <c r="K1125">
        <v>113.45728365733601</v>
      </c>
      <c r="L1125">
        <v>113.458795109411</v>
      </c>
      <c r="M1125">
        <v>38.697032685005702</v>
      </c>
      <c r="N1125">
        <v>0.51715260975977095</v>
      </c>
      <c r="O1125">
        <v>43.435086428834097</v>
      </c>
      <c r="P1125">
        <v>25.792273883876899</v>
      </c>
      <c r="Q1125">
        <v>0.187542224382925</v>
      </c>
    </row>
    <row r="1126" spans="1:17" hidden="1" x14ac:dyDescent="0.3">
      <c r="A1126" t="s">
        <v>2407</v>
      </c>
      <c r="B1126" t="s">
        <v>2408</v>
      </c>
      <c r="C1126" t="s">
        <v>10309</v>
      </c>
      <c r="D1126" t="s">
        <v>203</v>
      </c>
      <c r="E1126">
        <v>2120.2186992000002</v>
      </c>
      <c r="F1126">
        <v>1382.95</v>
      </c>
      <c r="G1126">
        <v>37.760446455324001</v>
      </c>
      <c r="H1126">
        <v>7.5386859533114103</v>
      </c>
      <c r="I1126">
        <v>37.7733206060459</v>
      </c>
      <c r="J1126">
        <v>0.17213106199588599</v>
      </c>
      <c r="K1126">
        <v>1236.4969416628901</v>
      </c>
      <c r="L1126">
        <v>1045.08755420493</v>
      </c>
      <c r="M1126">
        <v>55.854398920846997</v>
      </c>
      <c r="N1126">
        <v>0.71893152963657903</v>
      </c>
      <c r="O1126">
        <v>2.5344372536967898</v>
      </c>
      <c r="P1126">
        <v>78.318612597511404</v>
      </c>
      <c r="Q1126">
        <v>4.4387005899364999E-2</v>
      </c>
    </row>
    <row r="1127" spans="1:17" hidden="1" x14ac:dyDescent="0.3">
      <c r="A1127" t="s">
        <v>2409</v>
      </c>
      <c r="B1127" t="s">
        <v>2410</v>
      </c>
      <c r="C1127" t="s">
        <v>10309</v>
      </c>
      <c r="D1127" t="s">
        <v>413</v>
      </c>
      <c r="E1127">
        <v>2117.3142435</v>
      </c>
      <c r="F1127">
        <v>984.5</v>
      </c>
      <c r="G1127">
        <v>193.68154255815</v>
      </c>
      <c r="H1127">
        <v>29.336168074494498</v>
      </c>
      <c r="I1127">
        <v>12.6892140348808</v>
      </c>
      <c r="J1127">
        <v>10.6265715810766</v>
      </c>
      <c r="K1127">
        <v>804.08893267875897</v>
      </c>
      <c r="L1127">
        <v>653.13298702696602</v>
      </c>
      <c r="M1127">
        <v>82.905929016488003</v>
      </c>
      <c r="N1127">
        <v>2.82855004327181</v>
      </c>
      <c r="O1127">
        <v>1.37125444388013</v>
      </c>
      <c r="P1127">
        <v>247.69556772028901</v>
      </c>
      <c r="Q1127">
        <v>0.162863661584213</v>
      </c>
    </row>
    <row r="1128" spans="1:17" hidden="1" x14ac:dyDescent="0.3">
      <c r="A1128" t="s">
        <v>2411</v>
      </c>
      <c r="B1128" t="s">
        <v>2412</v>
      </c>
      <c r="C1128" t="s">
        <v>10309</v>
      </c>
      <c r="D1128" t="s">
        <v>1316</v>
      </c>
      <c r="E1128">
        <v>2115.5910232900001</v>
      </c>
      <c r="F1128">
        <v>758.95</v>
      </c>
      <c r="G1128">
        <v>88.286098047665007</v>
      </c>
      <c r="H1128">
        <v>26.537316148936601</v>
      </c>
      <c r="I1128">
        <v>29.814682199674898</v>
      </c>
      <c r="J1128">
        <v>-3.5309223370561198</v>
      </c>
      <c r="K1128">
        <v>666.28467680000597</v>
      </c>
      <c r="L1128">
        <v>528.0956528012</v>
      </c>
      <c r="M1128">
        <v>46.723555422048797</v>
      </c>
      <c r="N1128">
        <v>0.399954417752446</v>
      </c>
      <c r="O1128">
        <v>18.848408986099201</v>
      </c>
      <c r="P1128">
        <v>142.98063070273699</v>
      </c>
      <c r="Q1128">
        <v>6.8876007196467998E-2</v>
      </c>
    </row>
    <row r="1129" spans="1:17" hidden="1" x14ac:dyDescent="0.3">
      <c r="A1129" t="s">
        <v>2413</v>
      </c>
      <c r="B1129" t="s">
        <v>2414</v>
      </c>
      <c r="C1129" t="s">
        <v>10309</v>
      </c>
      <c r="D1129" t="s">
        <v>918</v>
      </c>
      <c r="E1129">
        <v>2115.0239145</v>
      </c>
      <c r="F1129">
        <v>582.75</v>
      </c>
      <c r="G1129">
        <v>57.305790828597701</v>
      </c>
      <c r="H1129">
        <v>0.54984714868533002</v>
      </c>
      <c r="I1129">
        <v>84.597475565544798</v>
      </c>
      <c r="J1129">
        <v>10.893616125591601</v>
      </c>
      <c r="K1129">
        <v>535.907696990815</v>
      </c>
      <c r="L1129">
        <v>410.94595871586301</v>
      </c>
      <c r="M1129">
        <v>63.1539408289538</v>
      </c>
      <c r="N1129">
        <v>0.25761494360804099</v>
      </c>
      <c r="O1129">
        <v>17.365937365937299</v>
      </c>
      <c r="P1129">
        <v>128.43982751862001</v>
      </c>
      <c r="Q1129">
        <v>0.15357746140829401</v>
      </c>
    </row>
    <row r="1130" spans="1:17" hidden="1" x14ac:dyDescent="0.3">
      <c r="A1130" t="s">
        <v>2415</v>
      </c>
      <c r="B1130" t="s">
        <v>2416</v>
      </c>
      <c r="C1130" t="s">
        <v>10309</v>
      </c>
      <c r="D1130" t="s">
        <v>130</v>
      </c>
      <c r="E1130">
        <v>2112.3524217599902</v>
      </c>
      <c r="F1130">
        <v>270.2</v>
      </c>
      <c r="G1130">
        <v>10.450801041344899</v>
      </c>
      <c r="H1130">
        <v>-9.5840778002858809</v>
      </c>
      <c r="I1130">
        <v>14.902020061246199</v>
      </c>
      <c r="J1130">
        <v>-6.3326392296633296</v>
      </c>
      <c r="K1130">
        <v>282.21851116535998</v>
      </c>
      <c r="L1130">
        <v>254.77763882326201</v>
      </c>
      <c r="M1130">
        <v>38.436013828778101</v>
      </c>
      <c r="N1130">
        <v>1.09046407075354</v>
      </c>
      <c r="O1130">
        <v>25.906735751295301</v>
      </c>
      <c r="P1130">
        <v>45.738942826321399</v>
      </c>
      <c r="Q1130">
        <v>7.116321745359E-2</v>
      </c>
    </row>
    <row r="1131" spans="1:17" hidden="1" x14ac:dyDescent="0.3">
      <c r="A1131" t="s">
        <v>2417</v>
      </c>
      <c r="B1131" t="s">
        <v>2418</v>
      </c>
      <c r="C1131" t="s">
        <v>10309</v>
      </c>
      <c r="D1131" t="s">
        <v>124</v>
      </c>
      <c r="E1131">
        <v>2108.079925</v>
      </c>
      <c r="F1131">
        <v>388</v>
      </c>
      <c r="G1131">
        <v>-58.3916862420024</v>
      </c>
      <c r="H1131">
        <v>-5.6754411926899797</v>
      </c>
      <c r="I1131">
        <v>-29.731239301290199</v>
      </c>
      <c r="J1131">
        <v>-6.6277462373835698</v>
      </c>
      <c r="K1131">
        <v>399.35306027378601</v>
      </c>
      <c r="L1131">
        <v>436.34705518700099</v>
      </c>
      <c r="M1131">
        <v>33.253026342834701</v>
      </c>
      <c r="N1131">
        <v>0.37557406184092201</v>
      </c>
      <c r="O1131">
        <v>54.6391752577319</v>
      </c>
      <c r="P1131">
        <v>19.384615384615302</v>
      </c>
      <c r="Q1131">
        <v>0.276202343434164</v>
      </c>
    </row>
    <row r="1132" spans="1:17" hidden="1" x14ac:dyDescent="0.3">
      <c r="A1132" t="s">
        <v>2419</v>
      </c>
      <c r="B1132" t="s">
        <v>2420</v>
      </c>
      <c r="C1132" t="s">
        <v>10309</v>
      </c>
      <c r="D1132" t="s">
        <v>2421</v>
      </c>
      <c r="E1132">
        <v>2096.0170805450002</v>
      </c>
      <c r="F1132">
        <v>1969</v>
      </c>
      <c r="G1132">
        <v>348.982813286718</v>
      </c>
      <c r="H1132">
        <v>-10.2824489381431</v>
      </c>
      <c r="I1132">
        <v>18.276825123884699</v>
      </c>
      <c r="J1132">
        <v>-1.6216971964623801</v>
      </c>
      <c r="K1132">
        <v>1870.0136337946201</v>
      </c>
      <c r="L1132">
        <v>1380.1041971853299</v>
      </c>
      <c r="M1132">
        <v>51.552731363990901</v>
      </c>
      <c r="N1132">
        <v>0.56247823183177104</v>
      </c>
      <c r="O1132">
        <v>14.7790756729304</v>
      </c>
      <c r="P1132">
        <v>458.97799858055299</v>
      </c>
      <c r="Q1132">
        <v>0.25303738675399201</v>
      </c>
    </row>
    <row r="1133" spans="1:17" hidden="1" x14ac:dyDescent="0.3">
      <c r="A1133" t="s">
        <v>1735</v>
      </c>
      <c r="B1133" t="s">
        <v>2422</v>
      </c>
      <c r="C1133" t="s">
        <v>10309</v>
      </c>
      <c r="D1133" t="s">
        <v>1737</v>
      </c>
      <c r="E1133">
        <v>2091.9342556299998</v>
      </c>
      <c r="F1133">
        <v>36.520000000000003</v>
      </c>
      <c r="G1133">
        <v>-19.835838883088801</v>
      </c>
      <c r="H1133">
        <v>-13.593571692534899</v>
      </c>
      <c r="I1133">
        <v>-6.3020776922598802</v>
      </c>
      <c r="J1133">
        <v>0.46160228027005601</v>
      </c>
      <c r="K1133">
        <v>38.230317524250303</v>
      </c>
      <c r="L1133">
        <v>34.9376692069876</v>
      </c>
      <c r="M1133">
        <v>49.333103027404697</v>
      </c>
      <c r="N1133">
        <v>0.43867085262494798</v>
      </c>
      <c r="O1133">
        <v>25.821467688937499</v>
      </c>
      <c r="P1133">
        <v>34.511970534070002</v>
      </c>
      <c r="Q1133">
        <v>7.0291434656782004E-2</v>
      </c>
    </row>
    <row r="1134" spans="1:17" hidden="1" x14ac:dyDescent="0.3">
      <c r="A1134" t="s">
        <v>2423</v>
      </c>
      <c r="B1134" t="s">
        <v>2424</v>
      </c>
      <c r="C1134" t="s">
        <v>10309</v>
      </c>
      <c r="D1134" t="s">
        <v>80</v>
      </c>
      <c r="E1134">
        <v>2090.3372027999999</v>
      </c>
      <c r="F1134">
        <v>2762.4</v>
      </c>
      <c r="G1134">
        <v>-37.917177638227898</v>
      </c>
      <c r="H1134">
        <v>-6.9631932279018196</v>
      </c>
      <c r="I1134">
        <v>-14.595893853339801</v>
      </c>
      <c r="J1134">
        <v>-4.2967950165509103</v>
      </c>
      <c r="K1134">
        <v>2855.4407219213899</v>
      </c>
      <c r="L1134">
        <v>2811.1197484771001</v>
      </c>
      <c r="M1134">
        <v>40.221568831778498</v>
      </c>
      <c r="N1134">
        <v>0.87492435238259203</v>
      </c>
      <c r="O1134">
        <v>16.420503909643699</v>
      </c>
      <c r="P1134">
        <v>17.766930275190202</v>
      </c>
      <c r="Q1134">
        <v>-0.16252987142191999</v>
      </c>
    </row>
    <row r="1135" spans="1:17" hidden="1" x14ac:dyDescent="0.3">
      <c r="A1135" t="s">
        <v>2425</v>
      </c>
      <c r="B1135" t="s">
        <v>2426</v>
      </c>
      <c r="C1135" t="s">
        <v>10309</v>
      </c>
      <c r="D1135" t="s">
        <v>368</v>
      </c>
      <c r="E1135">
        <v>2088.3278518749999</v>
      </c>
      <c r="F1135">
        <v>889.05</v>
      </c>
      <c r="G1135">
        <v>-25.533923740217102</v>
      </c>
      <c r="H1135">
        <v>-0.41796901499323502</v>
      </c>
      <c r="I1135">
        <v>-36.7466365452049</v>
      </c>
      <c r="J1135">
        <v>3.4356356733265798</v>
      </c>
      <c r="K1135">
        <v>884.10712723556196</v>
      </c>
      <c r="L1135">
        <v>926.99284143172395</v>
      </c>
      <c r="M1135">
        <v>52.098305575055299</v>
      </c>
      <c r="N1135">
        <v>4.6972149203302802</v>
      </c>
      <c r="O1135">
        <v>63.095438951689999</v>
      </c>
      <c r="P1135">
        <v>19.063881076737601</v>
      </c>
      <c r="Q1135">
        <v>6.9307210362460001E-3</v>
      </c>
    </row>
    <row r="1136" spans="1:17" hidden="1" x14ac:dyDescent="0.3">
      <c r="A1136" t="s">
        <v>2427</v>
      </c>
      <c r="B1136" t="s">
        <v>2428</v>
      </c>
      <c r="C1136" t="s">
        <v>10309</v>
      </c>
      <c r="D1136" t="s">
        <v>130</v>
      </c>
      <c r="E1136">
        <v>2082.9631995899999</v>
      </c>
      <c r="F1136">
        <v>171.02</v>
      </c>
      <c r="G1136">
        <v>-22.964007702829999</v>
      </c>
      <c r="H1136">
        <v>6.8357406160357499</v>
      </c>
      <c r="I1136">
        <v>3.1652437445365398</v>
      </c>
      <c r="J1136">
        <v>0.92075680754797495</v>
      </c>
      <c r="K1136">
        <v>154.022867540102</v>
      </c>
      <c r="L1136">
        <v>151.851966206974</v>
      </c>
      <c r="M1136">
        <v>60.609792774551202</v>
      </c>
      <c r="N1136">
        <v>1.35942747916846</v>
      </c>
      <c r="O1136">
        <v>14.811133200795201</v>
      </c>
      <c r="P1136">
        <v>48.713043478260801</v>
      </c>
    </row>
    <row r="1137" spans="1:17" hidden="1" x14ac:dyDescent="0.3">
      <c r="A1137" t="s">
        <v>2429</v>
      </c>
      <c r="B1137" t="s">
        <v>2430</v>
      </c>
      <c r="C1137" t="s">
        <v>10309</v>
      </c>
      <c r="D1137" t="s">
        <v>1555</v>
      </c>
      <c r="E1137">
        <v>2070.5334859499999</v>
      </c>
      <c r="F1137">
        <v>286.85000000000002</v>
      </c>
      <c r="G1137">
        <v>17.885558143206499</v>
      </c>
      <c r="H1137">
        <v>2.6316384932589498</v>
      </c>
      <c r="I1137">
        <v>11.2249590822538</v>
      </c>
      <c r="J1137">
        <v>4.8895860702188196</v>
      </c>
      <c r="K1137">
        <v>259.98223419377302</v>
      </c>
      <c r="L1137">
        <v>230.468529220444</v>
      </c>
      <c r="M1137">
        <v>56.510668931088503</v>
      </c>
      <c r="N1137">
        <v>0.34564924807601499</v>
      </c>
      <c r="O1137">
        <v>17.448143629074401</v>
      </c>
      <c r="P1137">
        <v>112.481481481481</v>
      </c>
      <c r="Q1137">
        <v>7.5363793138272003E-2</v>
      </c>
    </row>
    <row r="1138" spans="1:17" hidden="1" x14ac:dyDescent="0.3">
      <c r="A1138" t="s">
        <v>2431</v>
      </c>
      <c r="B1138" t="s">
        <v>2432</v>
      </c>
      <c r="C1138" t="s">
        <v>10309</v>
      </c>
      <c r="D1138" t="s">
        <v>500</v>
      </c>
      <c r="E1138">
        <v>2070.528406675</v>
      </c>
      <c r="F1138">
        <v>2491.85</v>
      </c>
      <c r="G1138">
        <v>17.4595131140535</v>
      </c>
      <c r="H1138">
        <v>-4.1867387741755699</v>
      </c>
      <c r="I1138">
        <v>63.122190661183303</v>
      </c>
      <c r="J1138">
        <v>-7.45953222184131</v>
      </c>
      <c r="K1138">
        <v>2509.3439155398</v>
      </c>
      <c r="L1138">
        <v>1998.43663234936</v>
      </c>
      <c r="M1138">
        <v>28.1584712706636</v>
      </c>
      <c r="N1138">
        <v>0.56303692672847505</v>
      </c>
      <c r="O1138">
        <v>35.602062724481797</v>
      </c>
      <c r="P1138">
        <v>92.740843872065597</v>
      </c>
      <c r="Q1138">
        <v>-1.8538570587028999E-2</v>
      </c>
    </row>
    <row r="1139" spans="1:17" hidden="1" x14ac:dyDescent="0.3">
      <c r="A1139" t="s">
        <v>2433</v>
      </c>
      <c r="B1139" t="s">
        <v>2434</v>
      </c>
      <c r="C1139" t="s">
        <v>10309</v>
      </c>
      <c r="D1139" t="s">
        <v>368</v>
      </c>
      <c r="E1139">
        <v>2064.1985071200002</v>
      </c>
      <c r="F1139">
        <v>825.3</v>
      </c>
      <c r="G1139">
        <v>-27.077237449216302</v>
      </c>
      <c r="H1139">
        <v>2.73449624331748</v>
      </c>
      <c r="I1139">
        <v>-19.798735746533701</v>
      </c>
      <c r="J1139">
        <v>-2.7116264213039298</v>
      </c>
      <c r="K1139">
        <v>831.65642486206696</v>
      </c>
      <c r="L1139">
        <v>801.07688521230796</v>
      </c>
      <c r="M1139">
        <v>40.203897518508803</v>
      </c>
      <c r="N1139">
        <v>0.291418527711236</v>
      </c>
      <c r="O1139">
        <v>32.0731855083</v>
      </c>
      <c r="P1139">
        <v>28.062689114748899</v>
      </c>
      <c r="Q1139">
        <v>-6.9851598542790994E-2</v>
      </c>
    </row>
    <row r="1140" spans="1:17" hidden="1" x14ac:dyDescent="0.3">
      <c r="A1140" t="s">
        <v>2435</v>
      </c>
      <c r="B1140" t="s">
        <v>2436</v>
      </c>
      <c r="C1140" t="s">
        <v>10309</v>
      </c>
      <c r="D1140" t="s">
        <v>124</v>
      </c>
      <c r="E1140">
        <v>2057.7017530479998</v>
      </c>
      <c r="F1140">
        <v>127.95</v>
      </c>
      <c r="G1140">
        <v>171.71475481074799</v>
      </c>
      <c r="H1140">
        <v>12.705394512520501</v>
      </c>
      <c r="I1140">
        <v>-55.177497284609998</v>
      </c>
      <c r="J1140">
        <v>-5.2501476525429398</v>
      </c>
      <c r="K1140">
        <v>121.136643045664</v>
      </c>
      <c r="L1140">
        <v>125.886691388907</v>
      </c>
      <c r="M1140">
        <v>62.646043818761399</v>
      </c>
      <c r="N1140">
        <v>1.53719278659984</v>
      </c>
      <c r="O1140">
        <v>114.458772958186</v>
      </c>
      <c r="P1140">
        <v>204.570340395144</v>
      </c>
    </row>
    <row r="1141" spans="1:17" hidden="1" x14ac:dyDescent="0.3">
      <c r="A1141" t="s">
        <v>2437</v>
      </c>
      <c r="B1141" t="s">
        <v>2438</v>
      </c>
      <c r="C1141" t="s">
        <v>10309</v>
      </c>
      <c r="D1141" t="s">
        <v>258</v>
      </c>
      <c r="E1141">
        <v>2055.5657980000001</v>
      </c>
      <c r="F1141">
        <v>1487.4</v>
      </c>
      <c r="G1141">
        <v>-8.8104591611529004E-2</v>
      </c>
      <c r="H1141">
        <v>0.73009444961257497</v>
      </c>
      <c r="I1141">
        <v>1.8893752694772299</v>
      </c>
      <c r="J1141">
        <v>-4.8113442860362898</v>
      </c>
      <c r="K1141">
        <v>1474.27047735409</v>
      </c>
      <c r="L1141">
        <v>1344.00068079823</v>
      </c>
      <c r="M1141">
        <v>44.383274781744497</v>
      </c>
      <c r="N1141">
        <v>0.92571877912326395</v>
      </c>
      <c r="O1141">
        <v>16.370848460400602</v>
      </c>
      <c r="P1141">
        <v>44.6676068667023</v>
      </c>
      <c r="Q1141">
        <v>2.9244129042653E-2</v>
      </c>
    </row>
    <row r="1142" spans="1:17" hidden="1" x14ac:dyDescent="0.3">
      <c r="A1142" t="s">
        <v>2439</v>
      </c>
      <c r="B1142" t="s">
        <v>2440</v>
      </c>
      <c r="C1142" t="s">
        <v>10309</v>
      </c>
      <c r="D1142" t="s">
        <v>258</v>
      </c>
      <c r="E1142">
        <v>2049.5115882</v>
      </c>
      <c r="F1142">
        <v>388.35</v>
      </c>
      <c r="G1142">
        <v>250.60082439959501</v>
      </c>
      <c r="H1142">
        <v>15.72814064404</v>
      </c>
      <c r="I1142">
        <v>62.937408980729202</v>
      </c>
      <c r="J1142">
        <v>2.3355121813535602</v>
      </c>
      <c r="K1142">
        <v>326.86024241401799</v>
      </c>
      <c r="L1142">
        <v>237.79767645460299</v>
      </c>
      <c r="M1142">
        <v>51.221794458907901</v>
      </c>
      <c r="N1142">
        <v>1.0608831263469101</v>
      </c>
      <c r="O1142">
        <v>12.965108793613901</v>
      </c>
      <c r="P1142">
        <v>317.35626007522802</v>
      </c>
      <c r="Q1142">
        <v>0.139302762501749</v>
      </c>
    </row>
    <row r="1143" spans="1:17" hidden="1" x14ac:dyDescent="0.3">
      <c r="A1143" t="s">
        <v>2441</v>
      </c>
      <c r="B1143" t="s">
        <v>2442</v>
      </c>
      <c r="C1143" t="s">
        <v>10309</v>
      </c>
      <c r="D1143" t="s">
        <v>630</v>
      </c>
      <c r="E1143">
        <v>2041.3932618599999</v>
      </c>
      <c r="F1143">
        <v>432.95</v>
      </c>
      <c r="G1143">
        <v>4.3740564801988997</v>
      </c>
      <c r="H1143">
        <v>3.2391520087271402</v>
      </c>
      <c r="I1143">
        <v>-26.798243993955701</v>
      </c>
      <c r="J1143">
        <v>1.6463758130450701</v>
      </c>
      <c r="K1143">
        <v>406.657394193004</v>
      </c>
      <c r="L1143">
        <v>399.62288308175403</v>
      </c>
      <c r="M1143">
        <v>57.942401417567197</v>
      </c>
      <c r="N1143">
        <v>1.6426454812356299</v>
      </c>
      <c r="O1143">
        <v>45.501790045039797</v>
      </c>
      <c r="P1143">
        <v>58.155251141552498</v>
      </c>
      <c r="Q1143">
        <v>0.102700342522218</v>
      </c>
    </row>
    <row r="1144" spans="1:17" hidden="1" x14ac:dyDescent="0.3">
      <c r="A1144" t="s">
        <v>2443</v>
      </c>
      <c r="B1144" t="s">
        <v>2444</v>
      </c>
      <c r="C1144" t="s">
        <v>10309</v>
      </c>
      <c r="D1144" t="s">
        <v>1581</v>
      </c>
      <c r="E1144">
        <v>2035.9380602880001</v>
      </c>
      <c r="F1144">
        <v>94.01</v>
      </c>
      <c r="G1144">
        <v>-36.584461123004203</v>
      </c>
      <c r="H1144">
        <v>-4.1432062272379397</v>
      </c>
      <c r="I1144">
        <v>-29.3363817285789</v>
      </c>
      <c r="J1144">
        <v>1.3964388131180501</v>
      </c>
      <c r="K1144">
        <v>94.622382028333703</v>
      </c>
      <c r="L1144">
        <v>96.3921267141275</v>
      </c>
      <c r="M1144">
        <v>53.044407497363402</v>
      </c>
      <c r="N1144">
        <v>0.89664842148368096</v>
      </c>
      <c r="O1144">
        <v>37.751303052866703</v>
      </c>
      <c r="P1144">
        <v>13.2650602409638</v>
      </c>
      <c r="Q1144">
        <v>4.2710053902009999E-2</v>
      </c>
    </row>
    <row r="1145" spans="1:17" hidden="1" x14ac:dyDescent="0.3">
      <c r="A1145" t="s">
        <v>2445</v>
      </c>
      <c r="B1145" t="s">
        <v>2446</v>
      </c>
      <c r="C1145" t="s">
        <v>10309</v>
      </c>
      <c r="D1145" t="s">
        <v>297</v>
      </c>
      <c r="E1145">
        <v>2032.51151114</v>
      </c>
      <c r="F1145">
        <v>61.97</v>
      </c>
      <c r="G1145">
        <v>41.523997217370301</v>
      </c>
      <c r="H1145">
        <v>4.7251271431991899</v>
      </c>
      <c r="I1145">
        <v>-37.1956344499675</v>
      </c>
      <c r="J1145">
        <v>0.70808493660153005</v>
      </c>
      <c r="K1145">
        <v>62.622365186351999</v>
      </c>
      <c r="L1145">
        <v>60.004302779617902</v>
      </c>
      <c r="M1145">
        <v>53.139039403760499</v>
      </c>
      <c r="N1145">
        <v>0.70888940487146401</v>
      </c>
      <c r="O1145">
        <v>54.752299499757903</v>
      </c>
      <c r="P1145">
        <v>76.804564907275207</v>
      </c>
      <c r="Q1145">
        <v>1.0625326118932001E-2</v>
      </c>
    </row>
    <row r="1146" spans="1:17" hidden="1" x14ac:dyDescent="0.3">
      <c r="A1146" t="s">
        <v>2447</v>
      </c>
      <c r="B1146" t="s">
        <v>2448</v>
      </c>
      <c r="C1146" t="s">
        <v>10309</v>
      </c>
      <c r="D1146" t="s">
        <v>18</v>
      </c>
      <c r="E1146">
        <v>2031.6796348979999</v>
      </c>
      <c r="F1146">
        <v>219.36</v>
      </c>
      <c r="G1146">
        <v>-54.943220584827301</v>
      </c>
      <c r="H1146">
        <v>0.81423771712030402</v>
      </c>
      <c r="I1146">
        <v>-26.640018536882401</v>
      </c>
      <c r="J1146">
        <v>-4.1734650053739299</v>
      </c>
      <c r="K1146">
        <v>210.97838954631899</v>
      </c>
      <c r="M1146">
        <v>47.042393408538501</v>
      </c>
      <c r="N1146">
        <v>1.66094930191715</v>
      </c>
      <c r="O1146">
        <v>56.842633114514904</v>
      </c>
      <c r="P1146">
        <v>20.230200054809501</v>
      </c>
    </row>
    <row r="1147" spans="1:17" hidden="1" x14ac:dyDescent="0.3">
      <c r="A1147" t="s">
        <v>2449</v>
      </c>
      <c r="B1147" t="s">
        <v>2450</v>
      </c>
      <c r="C1147" t="s">
        <v>10309</v>
      </c>
      <c r="D1147" t="s">
        <v>288</v>
      </c>
      <c r="E1147">
        <v>2016.47968827</v>
      </c>
      <c r="F1147">
        <v>1319.75</v>
      </c>
      <c r="G1147">
        <v>-35.359089987971203</v>
      </c>
      <c r="H1147">
        <v>2.5585009749741898</v>
      </c>
      <c r="I1147">
        <v>-16.384779278100599</v>
      </c>
      <c r="J1147">
        <v>0.60628578043419301</v>
      </c>
      <c r="K1147">
        <v>1283.7013433708</v>
      </c>
      <c r="L1147">
        <v>1311.22646170341</v>
      </c>
      <c r="M1147">
        <v>54.203167852344201</v>
      </c>
      <c r="N1147">
        <v>0.63458551676242103</v>
      </c>
      <c r="O1147">
        <v>15.449895813601</v>
      </c>
      <c r="P1147">
        <v>15.1714809320185</v>
      </c>
      <c r="Q1147">
        <v>-4.74580126706E-3</v>
      </c>
    </row>
    <row r="1148" spans="1:17" hidden="1" x14ac:dyDescent="0.3">
      <c r="A1148" t="s">
        <v>2451</v>
      </c>
      <c r="B1148" t="s">
        <v>2452</v>
      </c>
      <c r="C1148" t="s">
        <v>10309</v>
      </c>
      <c r="D1148" t="s">
        <v>127</v>
      </c>
      <c r="E1148">
        <v>2013.391672383</v>
      </c>
      <c r="F1148">
        <v>128.69999999999999</v>
      </c>
      <c r="G1148">
        <v>-33.021592157664102</v>
      </c>
      <c r="H1148">
        <v>2.5003020877289899</v>
      </c>
      <c r="I1148">
        <v>-37.853163749324999</v>
      </c>
      <c r="J1148">
        <v>-5.9247359172114997</v>
      </c>
      <c r="K1148">
        <v>131.46754367267599</v>
      </c>
      <c r="L1148">
        <v>142.592626372231</v>
      </c>
      <c r="M1148">
        <v>42.824750989366898</v>
      </c>
      <c r="N1148">
        <v>0.82271307461361598</v>
      </c>
      <c r="O1148">
        <v>50.738150738150701</v>
      </c>
      <c r="P1148">
        <v>7.25</v>
      </c>
    </row>
    <row r="1149" spans="1:17" hidden="1" x14ac:dyDescent="0.3">
      <c r="A1149" t="s">
        <v>2453</v>
      </c>
      <c r="B1149" t="s">
        <v>2454</v>
      </c>
      <c r="C1149" t="s">
        <v>10309</v>
      </c>
      <c r="D1149" t="s">
        <v>335</v>
      </c>
      <c r="E1149">
        <v>2000.4714240000001</v>
      </c>
      <c r="F1149">
        <v>1490.15</v>
      </c>
      <c r="G1149">
        <v>528.44110624809105</v>
      </c>
      <c r="H1149">
        <v>25.0643242219492</v>
      </c>
      <c r="I1149">
        <v>324.36320670887301</v>
      </c>
      <c r="J1149">
        <v>-4.8110949971328996</v>
      </c>
      <c r="K1149">
        <v>1242.3167841921199</v>
      </c>
      <c r="L1149">
        <v>826.16707211928303</v>
      </c>
      <c r="M1149">
        <v>62.029870411152999</v>
      </c>
      <c r="N1149">
        <v>2.3111532436465998</v>
      </c>
      <c r="O1149">
        <v>7.96899640975741</v>
      </c>
      <c r="P1149">
        <v>563.61612113115098</v>
      </c>
      <c r="Q1149">
        <v>0.232019902119556</v>
      </c>
    </row>
    <row r="1150" spans="1:17" hidden="1" x14ac:dyDescent="0.3">
      <c r="A1150" t="s">
        <v>2455</v>
      </c>
      <c r="B1150" t="s">
        <v>2456</v>
      </c>
      <c r="C1150" t="s">
        <v>10309</v>
      </c>
      <c r="D1150" t="s">
        <v>312</v>
      </c>
      <c r="E1150">
        <v>1994.2210484750001</v>
      </c>
      <c r="F1150">
        <v>325.25</v>
      </c>
      <c r="G1150">
        <v>13.750975241349</v>
      </c>
      <c r="H1150">
        <v>-0.73976650438367897</v>
      </c>
      <c r="I1150">
        <v>-30.671729740219501</v>
      </c>
      <c r="J1150">
        <v>-0.383128895437991</v>
      </c>
      <c r="K1150">
        <v>324.983909711411</v>
      </c>
      <c r="L1150">
        <v>312.46616778994502</v>
      </c>
      <c r="M1150">
        <v>57.654641789127602</v>
      </c>
      <c r="N1150">
        <v>0.77658156221910202</v>
      </c>
      <c r="O1150">
        <v>29.946195234434999</v>
      </c>
      <c r="P1150">
        <v>52.914903620122203</v>
      </c>
      <c r="Q1150">
        <v>0.107160748460122</v>
      </c>
    </row>
    <row r="1151" spans="1:17" hidden="1" x14ac:dyDescent="0.3">
      <c r="A1151" t="s">
        <v>2457</v>
      </c>
      <c r="B1151" t="s">
        <v>2458</v>
      </c>
      <c r="C1151" t="s">
        <v>10309</v>
      </c>
      <c r="D1151" t="s">
        <v>203</v>
      </c>
      <c r="E1151">
        <v>1988.9684500000001</v>
      </c>
      <c r="F1151">
        <v>859.3</v>
      </c>
      <c r="G1151">
        <v>-8.2851189779586694</v>
      </c>
      <c r="H1151">
        <v>0.15486020974505499</v>
      </c>
      <c r="I1151">
        <v>30.134303135585402</v>
      </c>
      <c r="J1151">
        <v>-0.185862325529908</v>
      </c>
      <c r="K1151">
        <v>798.41199809933198</v>
      </c>
      <c r="L1151">
        <v>714.73893239497897</v>
      </c>
      <c r="M1151">
        <v>50.758145745579803</v>
      </c>
      <c r="N1151">
        <v>0.237866760245977</v>
      </c>
      <c r="O1151">
        <v>6.4762015594088203</v>
      </c>
      <c r="P1151">
        <v>56.806569343065597</v>
      </c>
      <c r="Q1151">
        <v>-2.9620602851532001E-2</v>
      </c>
    </row>
    <row r="1152" spans="1:17" hidden="1" x14ac:dyDescent="0.3">
      <c r="A1152" t="s">
        <v>2459</v>
      </c>
      <c r="B1152" t="s">
        <v>2460</v>
      </c>
      <c r="C1152" t="s">
        <v>10309</v>
      </c>
      <c r="D1152" t="s">
        <v>1651</v>
      </c>
      <c r="E1152">
        <v>1984.1380216</v>
      </c>
      <c r="F1152">
        <v>60.82</v>
      </c>
      <c r="G1152">
        <v>-5.5459975546558899</v>
      </c>
      <c r="H1152">
        <v>-4.1342345226140704</v>
      </c>
      <c r="I1152">
        <v>2.8131966205329899</v>
      </c>
      <c r="J1152">
        <v>-0.48588074609778797</v>
      </c>
      <c r="K1152">
        <v>60.358358104312202</v>
      </c>
      <c r="L1152">
        <v>57.6120122882663</v>
      </c>
      <c r="M1152">
        <v>58.880462682991599</v>
      </c>
      <c r="N1152">
        <v>1.47954224102266</v>
      </c>
      <c r="O1152">
        <v>5.1463334429463901</v>
      </c>
      <c r="P1152">
        <v>26.313603322949099</v>
      </c>
      <c r="Q1152">
        <v>-2.8254867209200001E-2</v>
      </c>
    </row>
    <row r="1153" spans="1:17" hidden="1" x14ac:dyDescent="0.3">
      <c r="A1153" t="s">
        <v>2461</v>
      </c>
      <c r="B1153" t="s">
        <v>2462</v>
      </c>
      <c r="C1153" t="s">
        <v>10309</v>
      </c>
      <c r="D1153" t="s">
        <v>297</v>
      </c>
      <c r="E1153">
        <v>1983.6117883950001</v>
      </c>
      <c r="F1153">
        <v>410.25</v>
      </c>
      <c r="G1153">
        <v>57.742063040352697</v>
      </c>
      <c r="H1153">
        <v>46.450711091069699</v>
      </c>
      <c r="I1153">
        <v>73.154855987864593</v>
      </c>
      <c r="J1153">
        <v>-3.3640038042906402</v>
      </c>
      <c r="K1153">
        <v>281.54669407741397</v>
      </c>
      <c r="M1153">
        <v>64.785300579698898</v>
      </c>
      <c r="N1153">
        <v>1.57880745477714</v>
      </c>
      <c r="O1153">
        <v>1.8890920170627701</v>
      </c>
      <c r="P1153">
        <v>146.026986506746</v>
      </c>
    </row>
    <row r="1154" spans="1:17" hidden="1" x14ac:dyDescent="0.3">
      <c r="A1154" t="s">
        <v>2463</v>
      </c>
      <c r="B1154" t="s">
        <v>2464</v>
      </c>
      <c r="C1154" t="s">
        <v>10309</v>
      </c>
      <c r="D1154" t="s">
        <v>251</v>
      </c>
      <c r="E1154">
        <v>1977.940188</v>
      </c>
      <c r="F1154">
        <v>805.85</v>
      </c>
      <c r="G1154">
        <v>105.551858922077</v>
      </c>
      <c r="H1154">
        <v>0.17593493523999501</v>
      </c>
      <c r="I1154">
        <v>82.833904675394194</v>
      </c>
      <c r="J1154">
        <v>-11.846856892121201</v>
      </c>
      <c r="K1154">
        <v>790.19032772482103</v>
      </c>
      <c r="M1154">
        <v>55.142202727277798</v>
      </c>
      <c r="N1154">
        <v>0.48969561574978998</v>
      </c>
      <c r="O1154">
        <v>40.435564931438797</v>
      </c>
      <c r="P1154">
        <v>242.91489361702099</v>
      </c>
    </row>
    <row r="1155" spans="1:17" hidden="1" x14ac:dyDescent="0.3">
      <c r="A1155" t="s">
        <v>2465</v>
      </c>
      <c r="B1155" t="s">
        <v>2466</v>
      </c>
      <c r="C1155" t="s">
        <v>10309</v>
      </c>
      <c r="D1155" t="s">
        <v>113</v>
      </c>
      <c r="E1155">
        <v>1976.66680445</v>
      </c>
      <c r="F1155">
        <v>89.7</v>
      </c>
      <c r="G1155">
        <v>77.868903324361895</v>
      </c>
      <c r="H1155">
        <v>-3.9922763089939202</v>
      </c>
      <c r="I1155">
        <v>22.242577868976699</v>
      </c>
      <c r="J1155">
        <v>-6.3243970867061696</v>
      </c>
      <c r="K1155">
        <v>91.467341931176804</v>
      </c>
      <c r="L1155">
        <v>73.326235145720503</v>
      </c>
      <c r="M1155">
        <v>23.5374303111556</v>
      </c>
      <c r="N1155">
        <v>1.4620597343709201</v>
      </c>
      <c r="O1155">
        <v>20.289855072463698</v>
      </c>
      <c r="P1155">
        <v>132.32323232323199</v>
      </c>
      <c r="Q1155">
        <v>6.0756000506563997E-2</v>
      </c>
    </row>
    <row r="1156" spans="1:17" hidden="1" x14ac:dyDescent="0.3">
      <c r="A1156" t="s">
        <v>2467</v>
      </c>
      <c r="B1156" t="s">
        <v>2468</v>
      </c>
      <c r="C1156" t="s">
        <v>10309</v>
      </c>
      <c r="D1156" t="s">
        <v>258</v>
      </c>
      <c r="E1156">
        <v>1969.6934134349999</v>
      </c>
      <c r="F1156">
        <v>629.95000000000005</v>
      </c>
      <c r="G1156">
        <v>-57.188364490953603</v>
      </c>
      <c r="H1156">
        <v>-6.3164467109720004</v>
      </c>
      <c r="I1156">
        <v>-38.567736506529698</v>
      </c>
      <c r="J1156">
        <v>-4.4307826832283403</v>
      </c>
      <c r="K1156">
        <v>687.49154669706002</v>
      </c>
      <c r="L1156">
        <v>780.12164661330405</v>
      </c>
      <c r="M1156">
        <v>36.057482056432399</v>
      </c>
      <c r="N1156">
        <v>0.96961939686666998</v>
      </c>
      <c r="O1156">
        <v>82.554170965949595</v>
      </c>
      <c r="P1156">
        <v>0.54265421754051602</v>
      </c>
    </row>
    <row r="1157" spans="1:17" hidden="1" x14ac:dyDescent="0.3">
      <c r="A1157" t="s">
        <v>2469</v>
      </c>
      <c r="B1157" t="s">
        <v>2470</v>
      </c>
      <c r="C1157" t="s">
        <v>10309</v>
      </c>
      <c r="D1157" t="s">
        <v>133</v>
      </c>
      <c r="E1157">
        <v>1966.3116792549999</v>
      </c>
      <c r="F1157">
        <v>1519.05</v>
      </c>
      <c r="G1157">
        <v>-19.018125928517598</v>
      </c>
      <c r="H1157">
        <v>-4.8362638575548003</v>
      </c>
      <c r="I1157">
        <v>-26.910926513256801</v>
      </c>
      <c r="J1157">
        <v>-3.5111410532029099</v>
      </c>
      <c r="K1157">
        <v>1631.76231124623</v>
      </c>
      <c r="L1157">
        <v>1592.92010830714</v>
      </c>
      <c r="M1157">
        <v>35.766928612822198</v>
      </c>
      <c r="N1157">
        <v>0.55688803661221198</v>
      </c>
      <c r="O1157">
        <v>38.178466804910897</v>
      </c>
      <c r="P1157">
        <v>19.328358208955201</v>
      </c>
      <c r="Q1157">
        <v>0.112054524326292</v>
      </c>
    </row>
    <row r="1158" spans="1:17" hidden="1" x14ac:dyDescent="0.3">
      <c r="A1158" t="s">
        <v>2471</v>
      </c>
      <c r="B1158" t="s">
        <v>2472</v>
      </c>
      <c r="C1158" t="s">
        <v>10309</v>
      </c>
      <c r="D1158" t="s">
        <v>80</v>
      </c>
      <c r="E1158">
        <v>1965.3571184</v>
      </c>
      <c r="F1158">
        <v>235.14</v>
      </c>
      <c r="G1158">
        <v>8.7081008088659608</v>
      </c>
      <c r="H1158">
        <v>-6.5871111345001099</v>
      </c>
      <c r="I1158">
        <v>-10.848002793598001</v>
      </c>
      <c r="J1158">
        <v>-2.6785192480572499</v>
      </c>
      <c r="K1158">
        <v>238.86061075027001</v>
      </c>
      <c r="L1158">
        <v>225.620517111705</v>
      </c>
      <c r="M1158">
        <v>37.533587955664899</v>
      </c>
      <c r="N1158">
        <v>0.52094341218039997</v>
      </c>
      <c r="O1158">
        <v>16.738964021434001</v>
      </c>
      <c r="P1158">
        <v>38.3583406884377</v>
      </c>
      <c r="Q1158">
        <v>-8.1282577459419997E-2</v>
      </c>
    </row>
    <row r="1159" spans="1:17" hidden="1" x14ac:dyDescent="0.3">
      <c r="A1159" t="s">
        <v>2473</v>
      </c>
      <c r="B1159" t="s">
        <v>2474</v>
      </c>
      <c r="C1159" t="s">
        <v>10309</v>
      </c>
      <c r="D1159" t="s">
        <v>21</v>
      </c>
      <c r="E1159">
        <v>1957.8220200000001</v>
      </c>
      <c r="F1159">
        <v>1558.1</v>
      </c>
      <c r="G1159">
        <v>104.863374363977</v>
      </c>
      <c r="H1159">
        <v>21.4410298173561</v>
      </c>
      <c r="I1159">
        <v>71.731264590042699</v>
      </c>
      <c r="J1159">
        <v>1.91130441283897</v>
      </c>
      <c r="K1159">
        <v>1294.8869720033399</v>
      </c>
      <c r="L1159">
        <v>1027.95221096873</v>
      </c>
      <c r="M1159">
        <v>72.426344911739207</v>
      </c>
      <c r="N1159">
        <v>2.60146517246213</v>
      </c>
      <c r="O1159">
        <v>6.4116552211026301</v>
      </c>
      <c r="P1159">
        <v>162.77089130618</v>
      </c>
      <c r="Q1159">
        <v>0.18868272726417201</v>
      </c>
    </row>
    <row r="1160" spans="1:17" hidden="1" x14ac:dyDescent="0.3">
      <c r="A1160" t="s">
        <v>2475</v>
      </c>
      <c r="B1160" t="s">
        <v>2476</v>
      </c>
      <c r="C1160" t="s">
        <v>10309</v>
      </c>
      <c r="D1160" t="s">
        <v>1606</v>
      </c>
      <c r="E1160">
        <v>1956.1358364799901</v>
      </c>
      <c r="F1160">
        <v>193.91</v>
      </c>
      <c r="G1160">
        <v>-52.462565910496203</v>
      </c>
      <c r="H1160">
        <v>-7.1903368270055301</v>
      </c>
      <c r="I1160">
        <v>-30.612871492820801</v>
      </c>
      <c r="J1160">
        <v>-8.1969940062952897</v>
      </c>
      <c r="K1160">
        <v>198.299740346562</v>
      </c>
      <c r="L1160">
        <v>220.357070224886</v>
      </c>
      <c r="M1160">
        <v>34.734340848118102</v>
      </c>
      <c r="N1160">
        <v>1.55207577809178</v>
      </c>
      <c r="O1160">
        <v>55.7165695425712</v>
      </c>
      <c r="P1160">
        <v>5.9617486338797701</v>
      </c>
      <c r="Q1160">
        <v>0.14388596604936801</v>
      </c>
    </row>
    <row r="1161" spans="1:17" hidden="1" x14ac:dyDescent="0.3">
      <c r="A1161" t="s">
        <v>2477</v>
      </c>
      <c r="B1161" t="s">
        <v>2478</v>
      </c>
      <c r="C1161" t="s">
        <v>10309</v>
      </c>
      <c r="D1161" t="s">
        <v>729</v>
      </c>
      <c r="E1161">
        <v>1924.588585</v>
      </c>
      <c r="F1161">
        <v>328.8</v>
      </c>
      <c r="G1161">
        <v>417.00803142534102</v>
      </c>
      <c r="H1161">
        <v>-25.644736983561501</v>
      </c>
      <c r="I1161">
        <v>9.3093360988720093</v>
      </c>
      <c r="J1161">
        <v>-12.8668736607013</v>
      </c>
      <c r="K1161">
        <v>331.23202522032898</v>
      </c>
      <c r="L1161">
        <v>258.53529244716498</v>
      </c>
      <c r="M1161">
        <v>24.9338081807831</v>
      </c>
      <c r="N1161">
        <v>0.50123555723705804</v>
      </c>
      <c r="O1161">
        <v>35.340632603406299</v>
      </c>
      <c r="P1161">
        <v>448</v>
      </c>
      <c r="Q1161">
        <v>0.123419092020242</v>
      </c>
    </row>
    <row r="1162" spans="1:17" hidden="1" x14ac:dyDescent="0.3">
      <c r="A1162" t="s">
        <v>2479</v>
      </c>
      <c r="B1162" t="s">
        <v>2480</v>
      </c>
      <c r="C1162" t="s">
        <v>10309</v>
      </c>
      <c r="D1162" t="s">
        <v>559</v>
      </c>
      <c r="E1162">
        <v>1918.643320165</v>
      </c>
      <c r="F1162">
        <v>364.8</v>
      </c>
      <c r="G1162">
        <v>6.8889672128302797</v>
      </c>
      <c r="H1162">
        <v>8.8938930834298304</v>
      </c>
      <c r="I1162">
        <v>-23.8422519527509</v>
      </c>
      <c r="J1162">
        <v>7.07940671709762</v>
      </c>
      <c r="K1162">
        <v>341.483405093822</v>
      </c>
      <c r="L1162">
        <v>340.83319328029199</v>
      </c>
      <c r="M1162">
        <v>74.127701898062696</v>
      </c>
      <c r="N1162">
        <v>1.7685825354573901</v>
      </c>
      <c r="O1162">
        <v>24.0405701754385</v>
      </c>
      <c r="P1162">
        <v>39.7701149425287</v>
      </c>
      <c r="Q1162">
        <v>-4.6862134381468003E-2</v>
      </c>
    </row>
    <row r="1163" spans="1:17" hidden="1" x14ac:dyDescent="0.3">
      <c r="A1163" t="s">
        <v>2481</v>
      </c>
      <c r="B1163" t="s">
        <v>2482</v>
      </c>
      <c r="C1163" t="s">
        <v>10309</v>
      </c>
      <c r="D1163" t="s">
        <v>394</v>
      </c>
      <c r="E1163">
        <v>1906.64170255</v>
      </c>
      <c r="F1163">
        <v>470.55</v>
      </c>
      <c r="G1163">
        <v>11.657345257985099</v>
      </c>
      <c r="H1163">
        <v>35.2313921878402</v>
      </c>
      <c r="I1163">
        <v>17.496110586604999</v>
      </c>
      <c r="J1163">
        <v>1.70723604273749</v>
      </c>
      <c r="K1163">
        <v>389.48604420434299</v>
      </c>
      <c r="L1163">
        <v>364.073754179974</v>
      </c>
      <c r="M1163">
        <v>71.819802814017606</v>
      </c>
      <c r="N1163">
        <v>2.98389239239612</v>
      </c>
      <c r="O1163">
        <v>4.3459781107215001</v>
      </c>
      <c r="P1163">
        <v>67.813837375178295</v>
      </c>
      <c r="Q1163">
        <v>-8.4499814888381E-2</v>
      </c>
    </row>
    <row r="1164" spans="1:17" hidden="1" x14ac:dyDescent="0.3">
      <c r="A1164" t="s">
        <v>2483</v>
      </c>
      <c r="B1164" t="s">
        <v>2484</v>
      </c>
      <c r="C1164" t="s">
        <v>10309</v>
      </c>
      <c r="D1164" t="s">
        <v>1651</v>
      </c>
      <c r="E1164">
        <v>1906.0882018</v>
      </c>
      <c r="F1164">
        <v>62.26</v>
      </c>
      <c r="G1164">
        <v>-5.9793473913169404</v>
      </c>
      <c r="H1164">
        <v>-3.7459323794481101</v>
      </c>
      <c r="I1164">
        <v>2.4541909934062298</v>
      </c>
      <c r="J1164">
        <v>-0.55285095710712195</v>
      </c>
      <c r="K1164">
        <v>61.961126176443798</v>
      </c>
      <c r="L1164">
        <v>59.094657008909202</v>
      </c>
      <c r="M1164">
        <v>59.453032016997597</v>
      </c>
      <c r="N1164">
        <v>1.3078163390188799</v>
      </c>
      <c r="O1164">
        <v>5.8625120462576197</v>
      </c>
      <c r="P1164">
        <v>25.7777777777777</v>
      </c>
      <c r="Q1164">
        <v>-2.8326200589973E-2</v>
      </c>
    </row>
    <row r="1165" spans="1:17" hidden="1" x14ac:dyDescent="0.3">
      <c r="A1165" t="s">
        <v>2485</v>
      </c>
      <c r="B1165" t="s">
        <v>2486</v>
      </c>
      <c r="C1165" t="s">
        <v>10309</v>
      </c>
      <c r="D1165" t="s">
        <v>394</v>
      </c>
      <c r="E1165">
        <v>1905.7983180599999</v>
      </c>
      <c r="F1165">
        <v>221.79</v>
      </c>
      <c r="G1165">
        <v>-58.218721501161198</v>
      </c>
      <c r="H1165">
        <v>-2.2286258167783402</v>
      </c>
      <c r="I1165">
        <v>-20.071235122948099</v>
      </c>
      <c r="J1165">
        <v>-4.0491304290199297</v>
      </c>
      <c r="K1165">
        <v>227.13843297080399</v>
      </c>
      <c r="L1165">
        <v>247.248477880183</v>
      </c>
      <c r="M1165">
        <v>39.123726729233702</v>
      </c>
      <c r="N1165">
        <v>0.55052284128928797</v>
      </c>
      <c r="O1165">
        <v>57.062987510708297</v>
      </c>
      <c r="P1165">
        <v>6.8043917942791099</v>
      </c>
      <c r="Q1165">
        <v>0.15491656725000599</v>
      </c>
    </row>
    <row r="1166" spans="1:17" hidden="1" x14ac:dyDescent="0.3">
      <c r="A1166" t="s">
        <v>2487</v>
      </c>
      <c r="B1166" t="s">
        <v>2488</v>
      </c>
      <c r="C1166" t="s">
        <v>10309</v>
      </c>
      <c r="D1166" t="s">
        <v>1651</v>
      </c>
      <c r="E1166">
        <v>1905.052968</v>
      </c>
      <c r="F1166">
        <v>62.35</v>
      </c>
      <c r="G1166">
        <v>-5.8986472987192897</v>
      </c>
      <c r="H1166">
        <v>-3.78475471310013</v>
      </c>
      <c r="I1166">
        <v>2.5354103878004</v>
      </c>
      <c r="J1166">
        <v>-0.42465593586370598</v>
      </c>
      <c r="K1166">
        <v>61.897559687306902</v>
      </c>
      <c r="L1166">
        <v>59.059757296595798</v>
      </c>
      <c r="M1166">
        <v>55.931821315525497</v>
      </c>
      <c r="N1166">
        <v>1.5438900733968699</v>
      </c>
      <c r="O1166">
        <v>6.8965517241379404</v>
      </c>
      <c r="P1166">
        <v>26.701889859784501</v>
      </c>
      <c r="Q1166">
        <v>-2.9924776916618E-2</v>
      </c>
    </row>
    <row r="1167" spans="1:17" hidden="1" x14ac:dyDescent="0.3">
      <c r="A1167" t="s">
        <v>2489</v>
      </c>
      <c r="B1167" t="s">
        <v>2490</v>
      </c>
      <c r="C1167" t="s">
        <v>10309</v>
      </c>
      <c r="D1167" t="s">
        <v>46</v>
      </c>
      <c r="E1167">
        <v>1903.68048</v>
      </c>
      <c r="F1167">
        <v>190</v>
      </c>
      <c r="G1167">
        <v>1086.3339290745801</v>
      </c>
      <c r="H1167">
        <v>10.762980034332999</v>
      </c>
      <c r="I1167">
        <v>84.234160760855801</v>
      </c>
      <c r="J1167">
        <v>3.9209133795674598</v>
      </c>
      <c r="K1167">
        <v>183.299985726335</v>
      </c>
      <c r="L1167">
        <v>123.67612234763099</v>
      </c>
      <c r="M1167">
        <v>62.906980254386497</v>
      </c>
      <c r="N1167">
        <v>0.63054118366188505</v>
      </c>
      <c r="O1167">
        <v>21.2631578947368</v>
      </c>
      <c r="P1167">
        <v>1166.6666666666599</v>
      </c>
    </row>
    <row r="1168" spans="1:17" hidden="1" x14ac:dyDescent="0.3">
      <c r="A1168" t="s">
        <v>2491</v>
      </c>
      <c r="B1168" t="s">
        <v>2492</v>
      </c>
      <c r="C1168" t="s">
        <v>10309</v>
      </c>
      <c r="D1168" t="s">
        <v>285</v>
      </c>
      <c r="E1168">
        <v>1902.3015</v>
      </c>
      <c r="F1168">
        <v>4044.7</v>
      </c>
      <c r="G1168">
        <v>60.218431217009801</v>
      </c>
      <c r="H1168">
        <v>18.707800385066299</v>
      </c>
      <c r="I1168">
        <v>8.3436900662623206</v>
      </c>
      <c r="J1168">
        <v>-2.6576303199394098</v>
      </c>
      <c r="K1168">
        <v>3653.4849603633502</v>
      </c>
      <c r="L1168">
        <v>3140.9861002707098</v>
      </c>
      <c r="M1168">
        <v>65.1285471293846</v>
      </c>
      <c r="N1168">
        <v>1.20440752335642</v>
      </c>
      <c r="O1168">
        <v>3.8136326550794699</v>
      </c>
      <c r="P1168">
        <v>101.20383036935699</v>
      </c>
      <c r="Q1168">
        <v>0.20227740964495899</v>
      </c>
    </row>
    <row r="1169" spans="1:17" hidden="1" x14ac:dyDescent="0.3">
      <c r="A1169" t="s">
        <v>2493</v>
      </c>
      <c r="B1169" t="s">
        <v>2494</v>
      </c>
      <c r="C1169" t="s">
        <v>10309</v>
      </c>
      <c r="D1169" t="s">
        <v>258</v>
      </c>
      <c r="E1169">
        <v>1901.71809869</v>
      </c>
      <c r="F1169">
        <v>535.9</v>
      </c>
      <c r="G1169">
        <v>27.790060089110099</v>
      </c>
      <c r="H1169">
        <v>40.193101064649298</v>
      </c>
      <c r="I1169">
        <v>42.618384315308703</v>
      </c>
      <c r="J1169">
        <v>24.304371104562001</v>
      </c>
      <c r="K1169">
        <v>398.761223071941</v>
      </c>
      <c r="L1169">
        <v>370.15929301600897</v>
      </c>
      <c r="M1169">
        <v>90.728777854041994</v>
      </c>
      <c r="N1169">
        <v>3.4044067324144001</v>
      </c>
      <c r="O1169">
        <v>3.5640977794364699</v>
      </c>
      <c r="P1169">
        <v>76.080170855922404</v>
      </c>
      <c r="Q1169">
        <v>8.9469630870584002E-2</v>
      </c>
    </row>
    <row r="1170" spans="1:17" hidden="1" x14ac:dyDescent="0.3">
      <c r="A1170" t="s">
        <v>2495</v>
      </c>
      <c r="B1170" t="s">
        <v>2496</v>
      </c>
      <c r="C1170" t="s">
        <v>10309</v>
      </c>
      <c r="D1170" t="s">
        <v>726</v>
      </c>
      <c r="E1170">
        <v>1901.11000107</v>
      </c>
      <c r="F1170">
        <v>791.37</v>
      </c>
      <c r="G1170">
        <v>42.040021567890697</v>
      </c>
      <c r="H1170">
        <v>3.2120781988637699</v>
      </c>
      <c r="I1170">
        <v>15.085018861101499</v>
      </c>
      <c r="J1170">
        <v>0.38356711533681798</v>
      </c>
      <c r="K1170">
        <v>763.86847891089599</v>
      </c>
      <c r="L1170">
        <v>667.042244534259</v>
      </c>
      <c r="M1170">
        <v>43.078312623575101</v>
      </c>
      <c r="N1170">
        <v>0.72492536819044895</v>
      </c>
      <c r="O1170">
        <v>2.7205984558424001</v>
      </c>
      <c r="P1170">
        <v>78.417314846127795</v>
      </c>
      <c r="Q1170">
        <v>-3.6227040049000002E-5</v>
      </c>
    </row>
    <row r="1171" spans="1:17" hidden="1" x14ac:dyDescent="0.3">
      <c r="A1171" t="s">
        <v>2497</v>
      </c>
      <c r="B1171" t="s">
        <v>2498</v>
      </c>
      <c r="C1171" t="s">
        <v>10309</v>
      </c>
      <c r="D1171" t="s">
        <v>1876</v>
      </c>
      <c r="E1171">
        <v>1900.2909892799901</v>
      </c>
      <c r="F1171">
        <v>670.95</v>
      </c>
      <c r="G1171">
        <v>13.247111285919299</v>
      </c>
      <c r="H1171">
        <v>5.36853792973137</v>
      </c>
      <c r="I1171">
        <v>-15.694758893335599</v>
      </c>
      <c r="J1171">
        <v>1.17517391286482</v>
      </c>
      <c r="K1171">
        <v>644.871438007032</v>
      </c>
      <c r="L1171">
        <v>643.58428351726604</v>
      </c>
      <c r="M1171">
        <v>62.6863993098629</v>
      </c>
      <c r="N1171">
        <v>0.37412539912050402</v>
      </c>
      <c r="O1171">
        <v>36.373798345629297</v>
      </c>
      <c r="P1171">
        <v>51.455981941309197</v>
      </c>
      <c r="Q1171">
        <v>0.15062458578509599</v>
      </c>
    </row>
    <row r="1172" spans="1:17" hidden="1" x14ac:dyDescent="0.3">
      <c r="A1172" t="s">
        <v>2499</v>
      </c>
      <c r="B1172" t="s">
        <v>2500</v>
      </c>
      <c r="C1172" t="s">
        <v>10309</v>
      </c>
      <c r="D1172" t="s">
        <v>268</v>
      </c>
      <c r="E1172">
        <v>1895.8376705400001</v>
      </c>
      <c r="F1172">
        <v>827.55</v>
      </c>
      <c r="G1172">
        <v>46.717820750100799</v>
      </c>
      <c r="H1172">
        <v>5.3911537798133402</v>
      </c>
      <c r="I1172">
        <v>48.866761557473602</v>
      </c>
      <c r="J1172">
        <v>4.2912524785836696</v>
      </c>
      <c r="K1172">
        <v>763.20739525387899</v>
      </c>
      <c r="L1172">
        <v>639.23457607171997</v>
      </c>
      <c r="M1172">
        <v>65.538709868606205</v>
      </c>
      <c r="N1172">
        <v>0.318739283774094</v>
      </c>
      <c r="O1172">
        <v>14.555011781765399</v>
      </c>
      <c r="P1172">
        <v>78.335919317300196</v>
      </c>
      <c r="Q1172">
        <v>5.6836425289452999E-2</v>
      </c>
    </row>
    <row r="1173" spans="1:17" hidden="1" x14ac:dyDescent="0.3">
      <c r="A1173" t="s">
        <v>2501</v>
      </c>
      <c r="B1173" t="s">
        <v>2502</v>
      </c>
      <c r="C1173" t="s">
        <v>10309</v>
      </c>
      <c r="D1173" t="s">
        <v>163</v>
      </c>
      <c r="E1173">
        <v>1892.0591999999999</v>
      </c>
      <c r="F1173">
        <v>1870.65</v>
      </c>
      <c r="G1173">
        <v>351.80731060287701</v>
      </c>
      <c r="H1173">
        <v>-17.834800846295899</v>
      </c>
      <c r="I1173">
        <v>60.769339867597402</v>
      </c>
      <c r="J1173">
        <v>-9.1656779065285399</v>
      </c>
      <c r="K1173">
        <v>1847.6156030611901</v>
      </c>
      <c r="L1173">
        <v>1337.5284002301</v>
      </c>
      <c r="M1173">
        <v>35.773927762882202</v>
      </c>
      <c r="N1173">
        <v>0.89357981842951495</v>
      </c>
      <c r="O1173">
        <v>25.3949162055969</v>
      </c>
      <c r="P1173">
        <v>388.42036553524798</v>
      </c>
      <c r="Q1173">
        <v>0.168484363696009</v>
      </c>
    </row>
    <row r="1174" spans="1:17" hidden="1" x14ac:dyDescent="0.3">
      <c r="A1174" t="s">
        <v>2503</v>
      </c>
      <c r="B1174" t="s">
        <v>2504</v>
      </c>
      <c r="C1174" t="s">
        <v>10309</v>
      </c>
      <c r="D1174" t="s">
        <v>80</v>
      </c>
      <c r="E1174">
        <v>1887.8940790679401</v>
      </c>
      <c r="F1174">
        <v>33.99</v>
      </c>
      <c r="G1174">
        <v>-22.816171505223501</v>
      </c>
      <c r="H1174">
        <v>-16.515711566646601</v>
      </c>
      <c r="I1174">
        <v>-25.756164116379601</v>
      </c>
      <c r="J1174">
        <v>-5.0448098071188898</v>
      </c>
      <c r="K1174">
        <v>38.881444170658597</v>
      </c>
      <c r="L1174">
        <v>37.192601951545498</v>
      </c>
      <c r="M1174">
        <v>23.839473897738699</v>
      </c>
      <c r="N1174">
        <v>0.45026840705115401</v>
      </c>
      <c r="O1174">
        <v>42.983230361871101</v>
      </c>
      <c r="P1174">
        <v>18.0208333333333</v>
      </c>
    </row>
    <row r="1175" spans="1:17" hidden="1" x14ac:dyDescent="0.3">
      <c r="A1175" t="s">
        <v>2505</v>
      </c>
      <c r="B1175" t="s">
        <v>2506</v>
      </c>
      <c r="C1175" t="s">
        <v>10309</v>
      </c>
      <c r="D1175" t="s">
        <v>258</v>
      </c>
      <c r="E1175">
        <v>1886.24</v>
      </c>
      <c r="F1175">
        <v>610.1</v>
      </c>
      <c r="G1175">
        <v>69.3053246882087</v>
      </c>
      <c r="H1175">
        <v>-3.0741052965954401</v>
      </c>
      <c r="I1175">
        <v>32.588869657728502</v>
      </c>
      <c r="J1175">
        <v>-2.11603487834397</v>
      </c>
      <c r="K1175">
        <v>583.69981100942698</v>
      </c>
      <c r="L1175">
        <v>484.17903627039902</v>
      </c>
      <c r="M1175">
        <v>43.585335615511902</v>
      </c>
      <c r="N1175">
        <v>0.91882729739499303</v>
      </c>
      <c r="O1175">
        <v>7.5233568267497102</v>
      </c>
      <c r="P1175">
        <v>113.396292409933</v>
      </c>
      <c r="Q1175">
        <v>0.15741352788767099</v>
      </c>
    </row>
    <row r="1176" spans="1:17" hidden="1" x14ac:dyDescent="0.3">
      <c r="A1176" t="s">
        <v>2507</v>
      </c>
      <c r="B1176" t="s">
        <v>2508</v>
      </c>
      <c r="C1176" t="s">
        <v>10309</v>
      </c>
      <c r="D1176" t="s">
        <v>258</v>
      </c>
      <c r="E1176">
        <v>1880.94998015999</v>
      </c>
      <c r="F1176">
        <v>479.9</v>
      </c>
      <c r="G1176">
        <v>187.585225292362</v>
      </c>
      <c r="H1176">
        <v>6.4812857595728701</v>
      </c>
      <c r="I1176">
        <v>39.628425685981</v>
      </c>
      <c r="J1176">
        <v>-0.68622572250741898</v>
      </c>
      <c r="K1176">
        <v>420.69211380811498</v>
      </c>
      <c r="L1176">
        <v>345.09020444849699</v>
      </c>
      <c r="M1176">
        <v>58.612170793884403</v>
      </c>
      <c r="N1176">
        <v>1.91351109635772</v>
      </c>
      <c r="O1176">
        <v>4.1987914148781096</v>
      </c>
      <c r="P1176">
        <v>222.080536912751</v>
      </c>
      <c r="Q1176">
        <v>0.24536848420621299</v>
      </c>
    </row>
    <row r="1177" spans="1:17" hidden="1" x14ac:dyDescent="0.3">
      <c r="A1177" t="s">
        <v>2509</v>
      </c>
      <c r="B1177" t="s">
        <v>2510</v>
      </c>
      <c r="C1177" t="s">
        <v>10309</v>
      </c>
      <c r="D1177" t="s">
        <v>63</v>
      </c>
      <c r="E1177">
        <v>1872.5974777199999</v>
      </c>
      <c r="F1177">
        <v>20.57</v>
      </c>
      <c r="G1177">
        <v>18.162945910064</v>
      </c>
      <c r="H1177">
        <v>-7.81021110164445</v>
      </c>
      <c r="I1177">
        <v>-21.893203547536601</v>
      </c>
      <c r="J1177">
        <v>-7.91486440131143</v>
      </c>
      <c r="K1177">
        <v>19.652910684075302</v>
      </c>
      <c r="L1177">
        <v>18.427571273357099</v>
      </c>
      <c r="M1177">
        <v>35.251302105653203</v>
      </c>
      <c r="N1177">
        <v>0.884030407214634</v>
      </c>
      <c r="O1177">
        <v>36.363636363636303</v>
      </c>
      <c r="P1177">
        <v>50.145985401459797</v>
      </c>
      <c r="Q1177">
        <v>3.2127429708109001E-2</v>
      </c>
    </row>
    <row r="1178" spans="1:17" hidden="1" x14ac:dyDescent="0.3">
      <c r="A1178" t="s">
        <v>2511</v>
      </c>
      <c r="B1178" t="s">
        <v>2512</v>
      </c>
      <c r="C1178" t="s">
        <v>10309</v>
      </c>
      <c r="D1178" t="s">
        <v>297</v>
      </c>
      <c r="E1178">
        <v>1864.4136099049999</v>
      </c>
      <c r="F1178">
        <v>1298.95</v>
      </c>
      <c r="G1178">
        <v>13.389946345380899</v>
      </c>
      <c r="H1178">
        <v>6.3269011343978701</v>
      </c>
      <c r="I1178">
        <v>19.221794663709801</v>
      </c>
      <c r="J1178">
        <v>-2.7545394592945902</v>
      </c>
      <c r="K1178">
        <v>1162.2367520023799</v>
      </c>
      <c r="L1178">
        <v>1002.00655522154</v>
      </c>
      <c r="M1178">
        <v>57.531575657415701</v>
      </c>
      <c r="N1178">
        <v>1.0401807131604599</v>
      </c>
      <c r="O1178">
        <v>2.77531852650216</v>
      </c>
      <c r="P1178">
        <v>67.325776117480302</v>
      </c>
      <c r="Q1178">
        <v>0.13932836557136899</v>
      </c>
    </row>
    <row r="1179" spans="1:17" hidden="1" x14ac:dyDescent="0.3">
      <c r="A1179" t="s">
        <v>2513</v>
      </c>
      <c r="B1179" t="s">
        <v>2514</v>
      </c>
      <c r="C1179" t="s">
        <v>10309</v>
      </c>
      <c r="D1179" t="s">
        <v>2515</v>
      </c>
      <c r="E1179">
        <v>1852.7537199999999</v>
      </c>
      <c r="F1179">
        <v>189.23</v>
      </c>
      <c r="G1179">
        <v>55.019057494901602</v>
      </c>
      <c r="H1179">
        <v>25.0709761129763</v>
      </c>
      <c r="I1179">
        <v>-11.7367758667933</v>
      </c>
      <c r="J1179">
        <v>8.1177274897792309</v>
      </c>
      <c r="K1179">
        <v>165.071618548983</v>
      </c>
      <c r="M1179">
        <v>80.623070662077495</v>
      </c>
      <c r="N1179">
        <v>2.5778136001361198</v>
      </c>
      <c r="O1179">
        <v>31.136711937853399</v>
      </c>
      <c r="P1179">
        <v>112.97692740574</v>
      </c>
    </row>
    <row r="1180" spans="1:17" hidden="1" x14ac:dyDescent="0.3">
      <c r="A1180" t="s">
        <v>2516</v>
      </c>
      <c r="B1180" t="s">
        <v>2517</v>
      </c>
      <c r="C1180" t="s">
        <v>10309</v>
      </c>
      <c r="D1180" t="s">
        <v>130</v>
      </c>
      <c r="E1180">
        <v>1851.6090110749999</v>
      </c>
      <c r="F1180">
        <v>265.55</v>
      </c>
      <c r="G1180">
        <v>-0.36146860088037802</v>
      </c>
      <c r="H1180">
        <v>11.878662302782701</v>
      </c>
      <c r="I1180">
        <v>-31.350420111460501</v>
      </c>
      <c r="J1180">
        <v>13.6499678361566</v>
      </c>
      <c r="K1180">
        <v>257.64492518991301</v>
      </c>
      <c r="L1180">
        <v>268.59130936469802</v>
      </c>
      <c r="M1180">
        <v>68.652749866680296</v>
      </c>
      <c r="N1180">
        <v>1.2964520915323801</v>
      </c>
      <c r="O1180">
        <v>50.856712483524703</v>
      </c>
      <c r="P1180">
        <v>32.941176470588204</v>
      </c>
      <c r="Q1180">
        <v>0.12913404982013901</v>
      </c>
    </row>
    <row r="1181" spans="1:17" hidden="1" x14ac:dyDescent="0.3">
      <c r="A1181" t="s">
        <v>2518</v>
      </c>
      <c r="B1181" t="s">
        <v>2519</v>
      </c>
      <c r="C1181" t="s">
        <v>10309</v>
      </c>
      <c r="D1181" t="s">
        <v>139</v>
      </c>
      <c r="E1181">
        <v>1850.373275834</v>
      </c>
      <c r="F1181">
        <v>124.37</v>
      </c>
      <c r="G1181">
        <v>37.223370689490999</v>
      </c>
      <c r="H1181">
        <v>7.3196102921479902</v>
      </c>
      <c r="I1181">
        <v>-11.2791044054115</v>
      </c>
      <c r="J1181">
        <v>-0.132635473191898</v>
      </c>
      <c r="K1181">
        <v>108.21803892175799</v>
      </c>
      <c r="L1181">
        <v>108.956369986564</v>
      </c>
      <c r="M1181">
        <v>61.490970410266797</v>
      </c>
      <c r="N1181">
        <v>1.87903433035179</v>
      </c>
      <c r="O1181">
        <v>13.290986572324501</v>
      </c>
      <c r="P1181">
        <v>69.6725784447476</v>
      </c>
      <c r="Q1181">
        <v>1.3246434320907999E-2</v>
      </c>
    </row>
    <row r="1182" spans="1:17" hidden="1" x14ac:dyDescent="0.3">
      <c r="A1182" t="s">
        <v>2520</v>
      </c>
      <c r="B1182" t="s">
        <v>2521</v>
      </c>
      <c r="C1182" t="s">
        <v>10309</v>
      </c>
      <c r="D1182" t="s">
        <v>1897</v>
      </c>
      <c r="E1182">
        <v>1847.4303252259999</v>
      </c>
      <c r="F1182">
        <v>164.33</v>
      </c>
      <c r="G1182">
        <v>-22.214750662229601</v>
      </c>
      <c r="H1182">
        <v>-0.33506520560394398</v>
      </c>
      <c r="I1182">
        <v>-30.3711200463955</v>
      </c>
      <c r="J1182">
        <v>1.0225142556836799</v>
      </c>
      <c r="K1182">
        <v>166.65904708148301</v>
      </c>
      <c r="L1182">
        <v>170.18108153596299</v>
      </c>
      <c r="M1182">
        <v>61.4089329961582</v>
      </c>
      <c r="N1182">
        <v>0.43434425133875099</v>
      </c>
      <c r="O1182">
        <v>32.538185358729301</v>
      </c>
      <c r="P1182">
        <v>15.725352112675999</v>
      </c>
      <c r="Q1182">
        <v>-5.0591006652579998E-2</v>
      </c>
    </row>
    <row r="1183" spans="1:17" hidden="1" x14ac:dyDescent="0.3">
      <c r="A1183" t="s">
        <v>2522</v>
      </c>
      <c r="B1183" t="s">
        <v>2523</v>
      </c>
      <c r="C1183" t="s">
        <v>10309</v>
      </c>
      <c r="D1183" t="s">
        <v>394</v>
      </c>
      <c r="E1183">
        <v>1845.796005504</v>
      </c>
      <c r="F1183">
        <v>90.71</v>
      </c>
      <c r="G1183">
        <v>15.2393840503319</v>
      </c>
      <c r="H1183">
        <v>8.7847281379325093</v>
      </c>
      <c r="I1183">
        <v>-15.8107859651191</v>
      </c>
      <c r="J1183">
        <v>3.4294290285657301</v>
      </c>
      <c r="K1183">
        <v>83.746891081131395</v>
      </c>
      <c r="L1183">
        <v>79.608209747392195</v>
      </c>
      <c r="M1183">
        <v>68.198278977525106</v>
      </c>
      <c r="N1183">
        <v>1.1578749949448901</v>
      </c>
      <c r="O1183">
        <v>18.509535883584999</v>
      </c>
      <c r="P1183">
        <v>43.528481012658197</v>
      </c>
      <c r="Q1183">
        <v>5.5218678006294999E-2</v>
      </c>
    </row>
    <row r="1184" spans="1:17" hidden="1" x14ac:dyDescent="0.3">
      <c r="A1184" t="s">
        <v>2524</v>
      </c>
      <c r="B1184" t="s">
        <v>2525</v>
      </c>
      <c r="C1184" t="s">
        <v>10309</v>
      </c>
      <c r="D1184" t="s">
        <v>559</v>
      </c>
      <c r="E1184">
        <v>1840.6384808</v>
      </c>
      <c r="F1184">
        <v>5840.55</v>
      </c>
      <c r="G1184">
        <v>-40.267939004271</v>
      </c>
      <c r="H1184">
        <v>7.7634910931858396</v>
      </c>
      <c r="I1184">
        <v>-5.6223817564386902</v>
      </c>
      <c r="J1184">
        <v>5.3980993699674897</v>
      </c>
      <c r="K1184">
        <v>5689.9556765320704</v>
      </c>
      <c r="L1184">
        <v>5749.9901095344803</v>
      </c>
      <c r="M1184">
        <v>66.905647454583601</v>
      </c>
      <c r="N1184">
        <v>0.66683211447580304</v>
      </c>
      <c r="O1184">
        <v>17.899855321844601</v>
      </c>
      <c r="P1184">
        <v>30.836693548387</v>
      </c>
      <c r="Q1184">
        <v>-8.5181980422160006E-2</v>
      </c>
    </row>
    <row r="1185" spans="1:17" hidden="1" x14ac:dyDescent="0.3">
      <c r="A1185" t="s">
        <v>2526</v>
      </c>
      <c r="B1185" t="s">
        <v>2527</v>
      </c>
      <c r="C1185" t="s">
        <v>10309</v>
      </c>
      <c r="D1185" t="s">
        <v>2161</v>
      </c>
      <c r="E1185">
        <v>1833.1513059199999</v>
      </c>
      <c r="F1185">
        <v>357.25</v>
      </c>
      <c r="G1185">
        <v>35.069768091242302</v>
      </c>
      <c r="H1185">
        <v>-2.0061450324075798</v>
      </c>
      <c r="I1185">
        <v>50.482561038754199</v>
      </c>
      <c r="J1185">
        <v>12.38915141325</v>
      </c>
      <c r="M1185">
        <v>65.642910482416099</v>
      </c>
      <c r="O1185">
        <v>16.6550034989503</v>
      </c>
      <c r="P1185">
        <v>70.933014354066898</v>
      </c>
    </row>
    <row r="1186" spans="1:17" hidden="1" x14ac:dyDescent="0.3">
      <c r="A1186" t="s">
        <v>2528</v>
      </c>
      <c r="B1186" t="s">
        <v>2529</v>
      </c>
      <c r="C1186" t="s">
        <v>10309</v>
      </c>
      <c r="D1186" t="s">
        <v>394</v>
      </c>
      <c r="E1186">
        <v>1830.9212898000001</v>
      </c>
      <c r="F1186">
        <v>1501.65</v>
      </c>
      <c r="G1186">
        <v>41.868154104478897</v>
      </c>
      <c r="H1186">
        <v>26.174211917215999</v>
      </c>
      <c r="I1186">
        <v>65.115810596586996</v>
      </c>
      <c r="J1186">
        <v>-5.88151994661788</v>
      </c>
      <c r="K1186">
        <v>1266.02666991506</v>
      </c>
      <c r="L1186">
        <v>1055.05408525908</v>
      </c>
      <c r="M1186">
        <v>63.837656851107198</v>
      </c>
      <c r="N1186">
        <v>2.1131213001433902</v>
      </c>
      <c r="O1186">
        <v>6.4828688442712901</v>
      </c>
      <c r="P1186">
        <v>114.58273792512099</v>
      </c>
      <c r="Q1186">
        <v>1.4376320662348001E-2</v>
      </c>
    </row>
    <row r="1187" spans="1:17" hidden="1" x14ac:dyDescent="0.3">
      <c r="A1187" t="s">
        <v>2530</v>
      </c>
      <c r="B1187" t="s">
        <v>2531</v>
      </c>
      <c r="C1187" t="s">
        <v>10309</v>
      </c>
      <c r="D1187" t="s">
        <v>416</v>
      </c>
      <c r="E1187">
        <v>1829.9690000000001</v>
      </c>
      <c r="F1187">
        <v>1215.4000000000001</v>
      </c>
      <c r="G1187">
        <v>-12.191259520995899</v>
      </c>
      <c r="H1187">
        <v>-2.5509469495587598</v>
      </c>
      <c r="I1187">
        <v>-26.550131152813101</v>
      </c>
      <c r="J1187">
        <v>-1.34153452489624</v>
      </c>
      <c r="K1187">
        <v>1258.81464321618</v>
      </c>
      <c r="L1187">
        <v>1239.28806366647</v>
      </c>
      <c r="M1187">
        <v>50.180637967656999</v>
      </c>
      <c r="N1187">
        <v>0.543332062865726</v>
      </c>
      <c r="O1187">
        <v>32.055290439361499</v>
      </c>
      <c r="P1187">
        <v>29.996256484303899</v>
      </c>
      <c r="Q1187">
        <v>6.6960213080094005E-2</v>
      </c>
    </row>
    <row r="1188" spans="1:17" hidden="1" x14ac:dyDescent="0.3">
      <c r="A1188" t="s">
        <v>2532</v>
      </c>
      <c r="B1188" t="s">
        <v>2533</v>
      </c>
      <c r="C1188" t="s">
        <v>10309</v>
      </c>
      <c r="D1188" t="s">
        <v>46</v>
      </c>
      <c r="E1188">
        <v>1822.1643700889999</v>
      </c>
      <c r="F1188">
        <v>198.67</v>
      </c>
      <c r="G1188">
        <v>233.82328186989801</v>
      </c>
      <c r="H1188">
        <v>15.117861729482099</v>
      </c>
      <c r="I1188">
        <v>31.5487361203262</v>
      </c>
      <c r="J1188">
        <v>0.740488465877569</v>
      </c>
      <c r="K1188">
        <v>181.31751264104699</v>
      </c>
      <c r="L1188">
        <v>141.62516153990299</v>
      </c>
      <c r="M1188">
        <v>42.072369839648601</v>
      </c>
      <c r="N1188">
        <v>0.48531204366721697</v>
      </c>
      <c r="O1188">
        <v>14.712840388584</v>
      </c>
      <c r="P1188">
        <v>261.546860782529</v>
      </c>
      <c r="Q1188">
        <v>0.16428183791484999</v>
      </c>
    </row>
    <row r="1189" spans="1:17" hidden="1" x14ac:dyDescent="0.3">
      <c r="A1189" t="s">
        <v>2534</v>
      </c>
      <c r="B1189" t="s">
        <v>2535</v>
      </c>
      <c r="C1189" t="s">
        <v>10309</v>
      </c>
      <c r="D1189" t="s">
        <v>21</v>
      </c>
      <c r="E1189">
        <v>1822.0586880000001</v>
      </c>
      <c r="F1189">
        <v>1610.5</v>
      </c>
      <c r="G1189">
        <v>217.57225037931801</v>
      </c>
      <c r="H1189">
        <v>2.60895294727107</v>
      </c>
      <c r="I1189">
        <v>71.347555921070807</v>
      </c>
      <c r="J1189">
        <v>6.92796260162081</v>
      </c>
      <c r="K1189">
        <v>1371.05797720079</v>
      </c>
      <c r="L1189">
        <v>1015.8942777329</v>
      </c>
      <c r="M1189">
        <v>64.603245089598602</v>
      </c>
      <c r="N1189">
        <v>0.86866551732753605</v>
      </c>
      <c r="O1189">
        <v>4.1881403290903396</v>
      </c>
      <c r="P1189">
        <v>286.53546141845601</v>
      </c>
      <c r="Q1189">
        <v>0.14753462758512401</v>
      </c>
    </row>
    <row r="1190" spans="1:17" hidden="1" x14ac:dyDescent="0.3">
      <c r="A1190" t="s">
        <v>2536</v>
      </c>
      <c r="B1190" t="s">
        <v>2537</v>
      </c>
      <c r="C1190" t="s">
        <v>10309</v>
      </c>
      <c r="D1190" t="s">
        <v>101</v>
      </c>
      <c r="E1190">
        <v>1819.3781160000001</v>
      </c>
      <c r="F1190">
        <v>339.05</v>
      </c>
      <c r="G1190">
        <v>-47.834323493215301</v>
      </c>
      <c r="H1190">
        <v>-7.0890414817878398</v>
      </c>
      <c r="I1190">
        <v>-20.984186638519699</v>
      </c>
      <c r="J1190">
        <v>-0.66776721934071803</v>
      </c>
      <c r="K1190">
        <v>339.38363659028198</v>
      </c>
      <c r="L1190">
        <v>344.09019811143702</v>
      </c>
      <c r="M1190">
        <v>41.364446339598501</v>
      </c>
      <c r="N1190">
        <v>0.70410432997132699</v>
      </c>
      <c r="O1190">
        <v>30.954136558029699</v>
      </c>
      <c r="P1190">
        <v>20.2091827690125</v>
      </c>
      <c r="Q1190">
        <v>6.3089447136378998E-2</v>
      </c>
    </row>
    <row r="1191" spans="1:17" hidden="1" x14ac:dyDescent="0.3">
      <c r="A1191" t="s">
        <v>2538</v>
      </c>
      <c r="B1191" t="s">
        <v>2539</v>
      </c>
      <c r="C1191" t="s">
        <v>10309</v>
      </c>
      <c r="D1191" t="s">
        <v>559</v>
      </c>
      <c r="E1191">
        <v>1818.9757827999999</v>
      </c>
      <c r="F1191">
        <v>532.20000000000005</v>
      </c>
      <c r="G1191">
        <v>4.0580231673491998</v>
      </c>
      <c r="H1191">
        <v>20.2501722185361</v>
      </c>
      <c r="I1191">
        <v>34.341184274616303</v>
      </c>
      <c r="J1191">
        <v>6.7125828194882002</v>
      </c>
      <c r="K1191">
        <v>447.80919240758601</v>
      </c>
      <c r="L1191">
        <v>394.604228062034</v>
      </c>
      <c r="M1191">
        <v>66.296944980128401</v>
      </c>
      <c r="N1191">
        <v>2.2114345971435401</v>
      </c>
      <c r="O1191">
        <v>6.1255167230364203</v>
      </c>
      <c r="P1191">
        <v>81.638225255972699</v>
      </c>
      <c r="Q1191">
        <v>-6.6969790459456002E-2</v>
      </c>
    </row>
    <row r="1192" spans="1:17" hidden="1" x14ac:dyDescent="0.3">
      <c r="A1192" t="s">
        <v>2540</v>
      </c>
      <c r="B1192" t="s">
        <v>2541</v>
      </c>
      <c r="C1192" t="s">
        <v>10309</v>
      </c>
      <c r="D1192" t="s">
        <v>368</v>
      </c>
      <c r="E1192">
        <v>1818.8326039799999</v>
      </c>
      <c r="F1192">
        <v>204.75</v>
      </c>
      <c r="G1192">
        <v>26.513709222962198</v>
      </c>
      <c r="H1192">
        <v>-2.2364252611684399</v>
      </c>
      <c r="I1192">
        <v>-15.525156090385</v>
      </c>
      <c r="J1192">
        <v>1.9087564446929699</v>
      </c>
      <c r="K1192">
        <v>210.944491094071</v>
      </c>
      <c r="L1192">
        <v>188.24825910800399</v>
      </c>
      <c r="M1192">
        <v>56.216430024912299</v>
      </c>
      <c r="N1192">
        <v>0.63830047731697204</v>
      </c>
      <c r="O1192">
        <v>18.4371184371184</v>
      </c>
      <c r="P1192">
        <v>76.660914581535707</v>
      </c>
      <c r="Q1192">
        <v>8.5792360629571005E-2</v>
      </c>
    </row>
    <row r="1193" spans="1:17" hidden="1" x14ac:dyDescent="0.3">
      <c r="A1193" t="s">
        <v>2542</v>
      </c>
      <c r="B1193" t="s">
        <v>2543</v>
      </c>
      <c r="C1193" t="s">
        <v>10309</v>
      </c>
      <c r="D1193" t="s">
        <v>526</v>
      </c>
      <c r="E1193">
        <v>1816.7025342720001</v>
      </c>
      <c r="F1193">
        <v>182.71</v>
      </c>
      <c r="G1193">
        <v>-1.8468996153523001</v>
      </c>
      <c r="H1193">
        <v>17.3339867851134</v>
      </c>
      <c r="I1193">
        <v>24.653232025885298</v>
      </c>
      <c r="J1193">
        <v>2.4024340922989098</v>
      </c>
      <c r="K1193">
        <v>162.48248347790701</v>
      </c>
      <c r="L1193">
        <v>145.21910831565401</v>
      </c>
      <c r="M1193">
        <v>69.8209653138221</v>
      </c>
      <c r="N1193">
        <v>0.880251862878632</v>
      </c>
      <c r="O1193">
        <v>6.1135132176673297</v>
      </c>
      <c r="P1193">
        <v>66.706204379561996</v>
      </c>
      <c r="Q1193">
        <v>9.7959107565633002E-2</v>
      </c>
    </row>
    <row r="1194" spans="1:17" hidden="1" x14ac:dyDescent="0.3">
      <c r="A1194" t="s">
        <v>2544</v>
      </c>
      <c r="B1194" t="s">
        <v>2545</v>
      </c>
      <c r="C1194" t="s">
        <v>10309</v>
      </c>
      <c r="D1194" t="s">
        <v>742</v>
      </c>
      <c r="E1194">
        <v>1815.7857770569999</v>
      </c>
      <c r="F1194">
        <v>15.72</v>
      </c>
      <c r="G1194">
        <v>-29.289014103614001</v>
      </c>
      <c r="H1194">
        <v>-4.9299681146328602</v>
      </c>
      <c r="I1194">
        <v>-40.7586694425883</v>
      </c>
      <c r="J1194">
        <v>-1.2672337286578499</v>
      </c>
      <c r="K1194">
        <v>16.920639503601301</v>
      </c>
      <c r="L1194">
        <v>17.894365995069698</v>
      </c>
      <c r="M1194">
        <v>48.206497491934101</v>
      </c>
      <c r="N1194">
        <v>0.41163205684677501</v>
      </c>
      <c r="O1194">
        <v>86.386768447837099</v>
      </c>
      <c r="P1194">
        <v>7.6712328767123399</v>
      </c>
      <c r="Q1194">
        <v>8.5286547220359998E-2</v>
      </c>
    </row>
    <row r="1195" spans="1:17" hidden="1" x14ac:dyDescent="0.3">
      <c r="A1195" t="s">
        <v>2546</v>
      </c>
      <c r="B1195" t="s">
        <v>2547</v>
      </c>
      <c r="C1195" t="s">
        <v>10309</v>
      </c>
      <c r="D1195" t="s">
        <v>521</v>
      </c>
      <c r="E1195">
        <v>1813.76075358</v>
      </c>
      <c r="F1195">
        <v>906.2</v>
      </c>
      <c r="G1195">
        <v>55.940790767141998</v>
      </c>
      <c r="H1195">
        <v>-0.311033985861699</v>
      </c>
      <c r="I1195">
        <v>12.141593352329201</v>
      </c>
      <c r="J1195">
        <v>-7.1073792213832201</v>
      </c>
      <c r="K1195">
        <v>877.29268195094505</v>
      </c>
      <c r="L1195">
        <v>737.11419243691103</v>
      </c>
      <c r="M1195">
        <v>46.163525581894099</v>
      </c>
      <c r="N1195">
        <v>1.3749040240016299</v>
      </c>
      <c r="O1195">
        <v>10.2405649966894</v>
      </c>
      <c r="P1195">
        <v>126.55</v>
      </c>
      <c r="Q1195">
        <v>0.18525650126478599</v>
      </c>
    </row>
    <row r="1196" spans="1:17" hidden="1" x14ac:dyDescent="0.3">
      <c r="A1196" t="s">
        <v>2548</v>
      </c>
      <c r="B1196" t="s">
        <v>2549</v>
      </c>
      <c r="C1196" t="s">
        <v>10309</v>
      </c>
      <c r="D1196" t="s">
        <v>556</v>
      </c>
      <c r="E1196">
        <v>1811.3859225000001</v>
      </c>
      <c r="F1196">
        <v>908.4</v>
      </c>
      <c r="G1196">
        <v>385.05543894451102</v>
      </c>
      <c r="H1196">
        <v>32.647271436827801</v>
      </c>
      <c r="I1196">
        <v>69.205849063355203</v>
      </c>
      <c r="J1196">
        <v>1.21511975941836</v>
      </c>
      <c r="K1196">
        <v>742.75532358250302</v>
      </c>
      <c r="L1196">
        <v>542.25922268395402</v>
      </c>
      <c r="M1196">
        <v>73.1522030185304</v>
      </c>
      <c r="N1196">
        <v>1.52077394517694</v>
      </c>
      <c r="O1196">
        <v>8.9498018494055405</v>
      </c>
      <c r="P1196">
        <v>443.78928464531498</v>
      </c>
      <c r="Q1196">
        <v>0.208138883468895</v>
      </c>
    </row>
    <row r="1197" spans="1:17" hidden="1" x14ac:dyDescent="0.3">
      <c r="A1197" t="s">
        <v>2550</v>
      </c>
      <c r="B1197" t="s">
        <v>2551</v>
      </c>
      <c r="C1197" t="s">
        <v>10309</v>
      </c>
      <c r="D1197" t="s">
        <v>193</v>
      </c>
      <c r="E1197">
        <v>1807.1638958200001</v>
      </c>
      <c r="F1197">
        <v>2924.6</v>
      </c>
      <c r="G1197">
        <v>57.629908427737199</v>
      </c>
      <c r="H1197">
        <v>39.616116316787704</v>
      </c>
      <c r="I1197">
        <v>60.532806127313101</v>
      </c>
      <c r="J1197">
        <v>-1.3634258835794499</v>
      </c>
      <c r="K1197">
        <v>2586.6741836075998</v>
      </c>
      <c r="L1197">
        <v>2038.7106777922099</v>
      </c>
      <c r="M1197">
        <v>54.843403933761699</v>
      </c>
      <c r="N1197">
        <v>0.83035535416169803</v>
      </c>
      <c r="O1197">
        <v>17.9306571838884</v>
      </c>
      <c r="P1197">
        <v>116.444641799881</v>
      </c>
      <c r="Q1197">
        <v>0.154282025313627</v>
      </c>
    </row>
    <row r="1198" spans="1:17" hidden="1" x14ac:dyDescent="0.3">
      <c r="A1198" t="s">
        <v>2552</v>
      </c>
      <c r="B1198" t="s">
        <v>2553</v>
      </c>
      <c r="C1198" t="s">
        <v>10309</v>
      </c>
      <c r="D1198" t="s">
        <v>938</v>
      </c>
      <c r="E1198">
        <v>1805.9705208599901</v>
      </c>
      <c r="F1198">
        <v>419.35</v>
      </c>
      <c r="G1198">
        <v>1421.98078176733</v>
      </c>
      <c r="H1198">
        <v>25.211461133019601</v>
      </c>
      <c r="I1198">
        <v>494.914814961611</v>
      </c>
      <c r="J1198">
        <v>-8.4576087275627394</v>
      </c>
      <c r="K1198">
        <v>374.50478578260902</v>
      </c>
      <c r="L1198">
        <v>214.09487274237799</v>
      </c>
      <c r="M1198">
        <v>42.985797102545597</v>
      </c>
      <c r="N1198">
        <v>0.40846309169413397</v>
      </c>
      <c r="O1198">
        <v>17.9921306784309</v>
      </c>
      <c r="P1198">
        <v>1658.2809224318601</v>
      </c>
      <c r="Q1198">
        <v>0.21091998192282699</v>
      </c>
    </row>
    <row r="1199" spans="1:17" hidden="1" x14ac:dyDescent="0.3">
      <c r="A1199" t="s">
        <v>2554</v>
      </c>
      <c r="B1199" t="s">
        <v>2555</v>
      </c>
      <c r="C1199" t="s">
        <v>10309</v>
      </c>
      <c r="D1199" t="s">
        <v>2556</v>
      </c>
      <c r="E1199">
        <v>1804.0344</v>
      </c>
      <c r="F1199">
        <v>732</v>
      </c>
      <c r="G1199">
        <v>2608.72501921821</v>
      </c>
      <c r="H1199">
        <v>-0.98920111775325004</v>
      </c>
      <c r="I1199">
        <v>62.817210589739901</v>
      </c>
      <c r="J1199">
        <v>1.84023965303785</v>
      </c>
      <c r="K1199">
        <v>728.89880948564996</v>
      </c>
      <c r="L1199">
        <v>503.70016255514702</v>
      </c>
      <c r="M1199">
        <v>49.451002440532399</v>
      </c>
      <c r="N1199">
        <v>0.24445176160684801</v>
      </c>
      <c r="O1199">
        <v>30.054644808743099</v>
      </c>
      <c r="P1199">
        <v>2828</v>
      </c>
    </row>
    <row r="1200" spans="1:17" hidden="1" x14ac:dyDescent="0.3">
      <c r="A1200" t="s">
        <v>2557</v>
      </c>
      <c r="B1200" t="s">
        <v>2558</v>
      </c>
      <c r="C1200" t="s">
        <v>10309</v>
      </c>
      <c r="D1200" t="s">
        <v>2559</v>
      </c>
      <c r="E1200">
        <v>1801.1968284</v>
      </c>
      <c r="F1200">
        <v>644.79999999999995</v>
      </c>
      <c r="G1200">
        <v>43.129627234692798</v>
      </c>
      <c r="H1200">
        <v>-5.66163575074523</v>
      </c>
      <c r="I1200">
        <v>3.1516547189170399</v>
      </c>
      <c r="J1200">
        <v>2.7117842559267702</v>
      </c>
      <c r="K1200">
        <v>659.62453347573296</v>
      </c>
      <c r="L1200">
        <v>581.19080534567297</v>
      </c>
      <c r="M1200">
        <v>40.642815362579803</v>
      </c>
      <c r="N1200">
        <v>9.4426497516110999E-2</v>
      </c>
      <c r="O1200">
        <v>30.955334987593002</v>
      </c>
      <c r="P1200">
        <v>74.129084526059899</v>
      </c>
      <c r="Q1200">
        <v>0.104150744620868</v>
      </c>
    </row>
    <row r="1201" spans="1:17" hidden="1" x14ac:dyDescent="0.3">
      <c r="A1201" t="s">
        <v>2560</v>
      </c>
      <c r="B1201" t="s">
        <v>2561</v>
      </c>
      <c r="C1201" t="s">
        <v>10309</v>
      </c>
      <c r="D1201" t="s">
        <v>139</v>
      </c>
      <c r="E1201">
        <v>1799.02096495</v>
      </c>
      <c r="F1201">
        <v>107.05</v>
      </c>
      <c r="G1201">
        <v>22.669790011223999</v>
      </c>
      <c r="H1201">
        <v>8.6269736949699904</v>
      </c>
      <c r="I1201">
        <v>5.62465525995525</v>
      </c>
      <c r="J1201">
        <v>-2.8296297629914799</v>
      </c>
      <c r="K1201">
        <v>101.884263434571</v>
      </c>
      <c r="L1201">
        <v>91.503577492170393</v>
      </c>
      <c r="M1201">
        <v>50.091689252587997</v>
      </c>
      <c r="N1201">
        <v>2.0043728465616399</v>
      </c>
      <c r="O1201">
        <v>16.067258290518399</v>
      </c>
      <c r="P1201">
        <v>60.977443609022501</v>
      </c>
      <c r="Q1201">
        <v>6.1555553901830998E-2</v>
      </c>
    </row>
    <row r="1202" spans="1:17" hidden="1" x14ac:dyDescent="0.3">
      <c r="A1202" t="s">
        <v>2562</v>
      </c>
      <c r="B1202" t="s">
        <v>2563</v>
      </c>
      <c r="C1202" t="s">
        <v>10309</v>
      </c>
      <c r="D1202" t="s">
        <v>139</v>
      </c>
      <c r="E1202">
        <v>1797.8759052799901</v>
      </c>
      <c r="F1202">
        <v>62.28</v>
      </c>
      <c r="G1202">
        <v>43.375322186270097</v>
      </c>
      <c r="H1202">
        <v>-8.8964529804846997</v>
      </c>
      <c r="I1202">
        <v>-11.3707535502082</v>
      </c>
      <c r="J1202">
        <v>3.08488263395079</v>
      </c>
      <c r="K1202">
        <v>62.521414658208997</v>
      </c>
      <c r="L1202">
        <v>55.292016797253602</v>
      </c>
      <c r="M1202">
        <v>49.384067442770601</v>
      </c>
      <c r="N1202">
        <v>0.96757165901252395</v>
      </c>
      <c r="O1202">
        <v>25.6101477199743</v>
      </c>
      <c r="P1202">
        <v>121.243339253996</v>
      </c>
      <c r="Q1202">
        <v>0.13585418783895101</v>
      </c>
    </row>
    <row r="1203" spans="1:17" hidden="1" x14ac:dyDescent="0.3">
      <c r="A1203" t="s">
        <v>2564</v>
      </c>
      <c r="B1203" t="s">
        <v>2565</v>
      </c>
      <c r="C1203" t="s">
        <v>10309</v>
      </c>
      <c r="D1203" t="s">
        <v>559</v>
      </c>
      <c r="E1203">
        <v>1788.9417257799901</v>
      </c>
      <c r="F1203">
        <v>1380.4</v>
      </c>
      <c r="G1203">
        <v>1.2014234222900899</v>
      </c>
      <c r="H1203">
        <v>1.9262813504017899</v>
      </c>
      <c r="I1203">
        <v>-18.5208688568163</v>
      </c>
      <c r="J1203">
        <v>1.00859880528289</v>
      </c>
      <c r="K1203">
        <v>1369.7634937642999</v>
      </c>
      <c r="L1203">
        <v>1316.8687270682401</v>
      </c>
      <c r="M1203">
        <v>50.410611611012598</v>
      </c>
      <c r="N1203">
        <v>0.62149861559104602</v>
      </c>
      <c r="O1203">
        <v>12.503622138510501</v>
      </c>
      <c r="P1203">
        <v>35.353238221307002</v>
      </c>
      <c r="Q1203">
        <v>-4.3566220029923997E-2</v>
      </c>
    </row>
    <row r="1204" spans="1:17" hidden="1" x14ac:dyDescent="0.3">
      <c r="A1204" t="s">
        <v>2566</v>
      </c>
      <c r="B1204" t="s">
        <v>2567</v>
      </c>
      <c r="C1204" t="s">
        <v>10309</v>
      </c>
      <c r="D1204" t="s">
        <v>258</v>
      </c>
      <c r="E1204">
        <v>1788.50635145</v>
      </c>
      <c r="F1204">
        <v>592.79999999999995</v>
      </c>
      <c r="G1204">
        <v>39.781365987058102</v>
      </c>
      <c r="H1204">
        <v>-13.6324722046189</v>
      </c>
      <c r="I1204">
        <v>35.667246985455002</v>
      </c>
      <c r="J1204">
        <v>-7.4887810805048796</v>
      </c>
      <c r="K1204">
        <v>590.68141147577796</v>
      </c>
      <c r="L1204">
        <v>475.12531077454599</v>
      </c>
      <c r="M1204">
        <v>31.686338728729702</v>
      </c>
      <c r="N1204">
        <v>0.56524405323164195</v>
      </c>
      <c r="O1204">
        <v>25.944669365722</v>
      </c>
      <c r="P1204">
        <v>98.792756539235398</v>
      </c>
      <c r="Q1204">
        <v>0.11720780455235399</v>
      </c>
    </row>
    <row r="1205" spans="1:17" hidden="1" x14ac:dyDescent="0.3">
      <c r="A1205" t="s">
        <v>2568</v>
      </c>
      <c r="B1205" t="s">
        <v>2569</v>
      </c>
      <c r="C1205" t="s">
        <v>10309</v>
      </c>
      <c r="D1205" t="s">
        <v>203</v>
      </c>
      <c r="E1205">
        <v>1787.63416963499</v>
      </c>
      <c r="F1205">
        <v>1318.85</v>
      </c>
      <c r="G1205">
        <v>75.849779117777203</v>
      </c>
      <c r="H1205">
        <v>29.735753290378899</v>
      </c>
      <c r="I1205">
        <v>57.1745317756763</v>
      </c>
      <c r="J1205">
        <v>10.792124614012801</v>
      </c>
      <c r="K1205">
        <v>911.13000492765298</v>
      </c>
      <c r="L1205">
        <v>815.71201281542301</v>
      </c>
      <c r="M1205">
        <v>83.615176887369799</v>
      </c>
      <c r="N1205">
        <v>3.6179134892124098</v>
      </c>
      <c r="O1205">
        <v>0</v>
      </c>
      <c r="P1205">
        <v>114.76143950496601</v>
      </c>
      <c r="Q1205">
        <v>0.109560076544075</v>
      </c>
    </row>
    <row r="1206" spans="1:17" hidden="1" x14ac:dyDescent="0.3">
      <c r="A1206" t="s">
        <v>2570</v>
      </c>
      <c r="B1206" t="s">
        <v>2571</v>
      </c>
      <c r="C1206" t="s">
        <v>10309</v>
      </c>
      <c r="D1206" t="s">
        <v>394</v>
      </c>
      <c r="E1206">
        <v>1787.5800248</v>
      </c>
      <c r="F1206">
        <v>112.19</v>
      </c>
      <c r="G1206">
        <v>27.342074162697202</v>
      </c>
      <c r="H1206">
        <v>-4.43697592415527</v>
      </c>
      <c r="I1206">
        <v>0.32977628387688301</v>
      </c>
      <c r="J1206">
        <v>1.2795606048427499</v>
      </c>
      <c r="K1206">
        <v>109.73610589068799</v>
      </c>
      <c r="L1206">
        <v>98.156661396377004</v>
      </c>
      <c r="M1206">
        <v>50.893996468888297</v>
      </c>
      <c r="N1206">
        <v>0.28814768954331199</v>
      </c>
      <c r="O1206">
        <v>19.440235315090401</v>
      </c>
      <c r="P1206">
        <v>56.0361613351877</v>
      </c>
      <c r="Q1206">
        <v>0.121174514899535</v>
      </c>
    </row>
    <row r="1207" spans="1:17" hidden="1" x14ac:dyDescent="0.3">
      <c r="A1207" t="s">
        <v>2572</v>
      </c>
      <c r="B1207" t="s">
        <v>2573</v>
      </c>
      <c r="C1207" t="s">
        <v>10309</v>
      </c>
      <c r="D1207" t="s">
        <v>1555</v>
      </c>
      <c r="E1207">
        <v>1787.1</v>
      </c>
      <c r="F1207">
        <v>116.55</v>
      </c>
      <c r="G1207">
        <v>46.569826201769999</v>
      </c>
      <c r="H1207">
        <v>14.9634970984098</v>
      </c>
      <c r="I1207">
        <v>80.238363217104506</v>
      </c>
      <c r="J1207">
        <v>-15.8759173569764</v>
      </c>
      <c r="K1207">
        <v>105.457112642101</v>
      </c>
      <c r="L1207">
        <v>82.989310038212096</v>
      </c>
      <c r="M1207">
        <v>39.848166737781398</v>
      </c>
      <c r="N1207">
        <v>2.9285142617117601</v>
      </c>
      <c r="O1207">
        <v>34.448734448734399</v>
      </c>
      <c r="P1207">
        <v>124.091520861372</v>
      </c>
      <c r="Q1207">
        <v>0.155014976800076</v>
      </c>
    </row>
    <row r="1208" spans="1:17" hidden="1" x14ac:dyDescent="0.3">
      <c r="A1208" t="s">
        <v>2574</v>
      </c>
      <c r="B1208" t="s">
        <v>2575</v>
      </c>
      <c r="C1208" t="s">
        <v>10309</v>
      </c>
      <c r="D1208" t="s">
        <v>258</v>
      </c>
      <c r="E1208">
        <v>1775.619828525</v>
      </c>
      <c r="F1208">
        <v>1304.4000000000001</v>
      </c>
      <c r="G1208">
        <v>-7.5411492816363497</v>
      </c>
      <c r="H1208">
        <v>-5.4202705431223697</v>
      </c>
      <c r="I1208">
        <v>-22.4822617587972</v>
      </c>
      <c r="J1208">
        <v>-1.46461564274545</v>
      </c>
      <c r="K1208">
        <v>1367.0342695704601</v>
      </c>
      <c r="L1208">
        <v>1355.8584421815599</v>
      </c>
      <c r="M1208">
        <v>30.869603350153799</v>
      </c>
      <c r="N1208">
        <v>0.37967805023449402</v>
      </c>
      <c r="O1208">
        <v>35.6945722171113</v>
      </c>
      <c r="P1208">
        <v>27.6320939334637</v>
      </c>
      <c r="Q1208">
        <v>6.1653523732395001E-2</v>
      </c>
    </row>
    <row r="1209" spans="1:17" hidden="1" x14ac:dyDescent="0.3">
      <c r="A1209" t="s">
        <v>2576</v>
      </c>
      <c r="B1209" t="s">
        <v>2577</v>
      </c>
      <c r="C1209" t="s">
        <v>10309</v>
      </c>
      <c r="D1209" t="s">
        <v>118</v>
      </c>
      <c r="E1209">
        <v>1769.79938664</v>
      </c>
      <c r="F1209">
        <v>58.12</v>
      </c>
      <c r="G1209">
        <v>2.3133379684519002</v>
      </c>
      <c r="H1209">
        <v>7.6083420685681</v>
      </c>
      <c r="I1209">
        <v>-39.157859596333701</v>
      </c>
      <c r="J1209">
        <v>-4.7007898059560302</v>
      </c>
      <c r="K1209">
        <v>57.877119519978002</v>
      </c>
      <c r="L1209">
        <v>57.9493646123654</v>
      </c>
      <c r="M1209">
        <v>50.813557318359599</v>
      </c>
      <c r="N1209">
        <v>1.6338897438628199</v>
      </c>
      <c r="O1209">
        <v>48.485891259463102</v>
      </c>
      <c r="P1209">
        <v>30.871425354649801</v>
      </c>
      <c r="Q1209">
        <v>8.6869759674006994E-2</v>
      </c>
    </row>
    <row r="1210" spans="1:17" hidden="1" x14ac:dyDescent="0.3">
      <c r="A1210" t="s">
        <v>2578</v>
      </c>
      <c r="B1210" t="s">
        <v>2579</v>
      </c>
      <c r="C1210" t="s">
        <v>10309</v>
      </c>
      <c r="D1210" t="s">
        <v>2580</v>
      </c>
      <c r="E1210">
        <v>1766.4883070400001</v>
      </c>
      <c r="F1210">
        <v>1127.05</v>
      </c>
      <c r="G1210">
        <v>-20.635356194212001</v>
      </c>
      <c r="H1210">
        <v>-6.1188433183527096</v>
      </c>
      <c r="I1210">
        <v>-19.273803960826498</v>
      </c>
      <c r="J1210">
        <v>4.6503278765793201</v>
      </c>
      <c r="K1210">
        <v>1135.60293656821</v>
      </c>
      <c r="L1210">
        <v>1139.67036684405</v>
      </c>
      <c r="M1210">
        <v>56.301134675030902</v>
      </c>
      <c r="N1210">
        <v>0.87232535752516305</v>
      </c>
      <c r="O1210">
        <v>28.738742735459802</v>
      </c>
      <c r="P1210">
        <v>20.437059200683901</v>
      </c>
      <c r="Q1210">
        <v>9.1082418896112002E-2</v>
      </c>
    </row>
    <row r="1211" spans="1:17" hidden="1" x14ac:dyDescent="0.3">
      <c r="A1211" t="s">
        <v>2581</v>
      </c>
      <c r="B1211" t="s">
        <v>2582</v>
      </c>
      <c r="C1211" t="s">
        <v>10309</v>
      </c>
      <c r="D1211" t="s">
        <v>51</v>
      </c>
      <c r="E1211">
        <v>1766.12480512</v>
      </c>
      <c r="F1211">
        <v>670.5</v>
      </c>
      <c r="G1211">
        <v>14.7995372527425</v>
      </c>
      <c r="H1211">
        <v>16.692371421305801</v>
      </c>
      <c r="I1211">
        <v>22.192724566475601</v>
      </c>
      <c r="J1211">
        <v>-1.06794979972453</v>
      </c>
      <c r="K1211">
        <v>598.45757181011004</v>
      </c>
      <c r="L1211">
        <v>511.620565642732</v>
      </c>
      <c r="M1211">
        <v>62.268513438815901</v>
      </c>
      <c r="N1211">
        <v>0.53543529474404095</v>
      </c>
      <c r="O1211">
        <v>6.6368381804623402</v>
      </c>
      <c r="P1211">
        <v>80.241935483870904</v>
      </c>
      <c r="Q1211">
        <v>6.0472242795825998E-2</v>
      </c>
    </row>
    <row r="1212" spans="1:17" hidden="1" x14ac:dyDescent="0.3">
      <c r="A1212" t="s">
        <v>2583</v>
      </c>
      <c r="B1212" t="s">
        <v>2584</v>
      </c>
      <c r="C1212" t="s">
        <v>10309</v>
      </c>
      <c r="D1212" t="s">
        <v>203</v>
      </c>
      <c r="E1212">
        <v>1764.37968</v>
      </c>
      <c r="F1212">
        <v>987.1</v>
      </c>
      <c r="G1212">
        <v>118.282651616964</v>
      </c>
      <c r="H1212">
        <v>1.26209157169061</v>
      </c>
      <c r="I1212">
        <v>91.467083564195505</v>
      </c>
      <c r="J1212">
        <v>-4.9536205392404202</v>
      </c>
      <c r="K1212">
        <v>955.955738728028</v>
      </c>
      <c r="L1212">
        <v>777.81925083517001</v>
      </c>
      <c r="M1212">
        <v>49.015690459581997</v>
      </c>
      <c r="N1212">
        <v>0.80566699041425605</v>
      </c>
      <c r="O1212">
        <v>29.718366933441299</v>
      </c>
      <c r="P1212">
        <v>182.149492639702</v>
      </c>
      <c r="Q1212">
        <v>0.119209465969135</v>
      </c>
    </row>
    <row r="1213" spans="1:17" hidden="1" x14ac:dyDescent="0.3">
      <c r="A1213" t="s">
        <v>2585</v>
      </c>
      <c r="B1213" t="s">
        <v>2586</v>
      </c>
      <c r="C1213" t="s">
        <v>10309</v>
      </c>
      <c r="D1213" t="s">
        <v>203</v>
      </c>
      <c r="E1213">
        <v>1754.8633016250001</v>
      </c>
      <c r="F1213">
        <v>200.78</v>
      </c>
      <c r="G1213">
        <v>-42.970518549608599</v>
      </c>
      <c r="H1213">
        <v>1.26197902114044</v>
      </c>
      <c r="I1213">
        <v>-18.356644645512102</v>
      </c>
      <c r="J1213">
        <v>-3.4113447693985401</v>
      </c>
      <c r="K1213">
        <v>190.442848744233</v>
      </c>
      <c r="L1213">
        <v>203.96069705616301</v>
      </c>
      <c r="M1213">
        <v>46.889410263695403</v>
      </c>
      <c r="N1213">
        <v>1.2468748763823301</v>
      </c>
      <c r="O1213">
        <v>58.8803665703755</v>
      </c>
      <c r="P1213">
        <v>16.293078482479</v>
      </c>
      <c r="Q1213">
        <v>6.7640424694724005E-2</v>
      </c>
    </row>
    <row r="1214" spans="1:17" hidden="1" x14ac:dyDescent="0.3">
      <c r="A1214" t="s">
        <v>2587</v>
      </c>
      <c r="B1214" t="s">
        <v>2588</v>
      </c>
      <c r="C1214" t="s">
        <v>10309</v>
      </c>
      <c r="D1214" t="s">
        <v>1426</v>
      </c>
      <c r="E1214">
        <v>1753.769603125</v>
      </c>
      <c r="F1214">
        <v>247.35</v>
      </c>
      <c r="G1214">
        <v>45.490706801654703</v>
      </c>
      <c r="H1214">
        <v>-7.7504203773217499</v>
      </c>
      <c r="I1214">
        <v>-14.756063030786599</v>
      </c>
      <c r="J1214">
        <v>0.60781198186652896</v>
      </c>
      <c r="K1214">
        <v>251.21365174989199</v>
      </c>
      <c r="L1214">
        <v>219.22090608607701</v>
      </c>
      <c r="M1214">
        <v>44.736321192786498</v>
      </c>
      <c r="N1214">
        <v>0.61704211028399902</v>
      </c>
      <c r="O1214">
        <v>19.118657772387301</v>
      </c>
      <c r="P1214">
        <v>77.057981388689996</v>
      </c>
      <c r="Q1214">
        <v>0.20664585364430099</v>
      </c>
    </row>
    <row r="1215" spans="1:17" x14ac:dyDescent="0.3">
      <c r="A1215" t="s">
        <v>2335</v>
      </c>
      <c r="B1215" t="s">
        <v>2336</v>
      </c>
      <c r="C1215" t="s">
        <v>10300</v>
      </c>
      <c r="D1215" t="s">
        <v>258</v>
      </c>
      <c r="E1215">
        <v>2231.0847299400002</v>
      </c>
      <c r="F1215">
        <v>486.9</v>
      </c>
      <c r="G1215">
        <v>-44.171455360507402</v>
      </c>
      <c r="H1215">
        <v>-1.6133993105598801</v>
      </c>
      <c r="I1215">
        <v>-22.922131659997</v>
      </c>
      <c r="J1215">
        <v>1.10865106599245</v>
      </c>
      <c r="K1215">
        <v>504.66514525781002</v>
      </c>
      <c r="L1215">
        <v>533.92104358829999</v>
      </c>
      <c r="M1215">
        <v>56.956253611661403</v>
      </c>
      <c r="N1215">
        <v>1.1935768627661301</v>
      </c>
      <c r="O1215">
        <v>32.481002259190703</v>
      </c>
      <c r="P1215">
        <v>7.2466960352422802</v>
      </c>
    </row>
    <row r="1216" spans="1:17" hidden="1" x14ac:dyDescent="0.3">
      <c r="A1216" t="s">
        <v>2591</v>
      </c>
      <c r="B1216" t="s">
        <v>2592</v>
      </c>
      <c r="C1216" t="s">
        <v>10309</v>
      </c>
      <c r="D1216" t="s">
        <v>118</v>
      </c>
      <c r="E1216">
        <v>1749.3900383380001</v>
      </c>
      <c r="F1216">
        <v>16.36</v>
      </c>
      <c r="G1216">
        <v>3.7705703702448998</v>
      </c>
      <c r="H1216">
        <v>-5.2221593958792596</v>
      </c>
      <c r="I1216">
        <v>-38.216583066568298</v>
      </c>
      <c r="J1216">
        <v>4.2884495261404396</v>
      </c>
      <c r="K1216">
        <v>16.733916337529099</v>
      </c>
      <c r="L1216">
        <v>16.746296355668601</v>
      </c>
      <c r="M1216">
        <v>59.752906381628399</v>
      </c>
      <c r="N1216">
        <v>0.58802299017774995</v>
      </c>
      <c r="O1216">
        <v>61.095027213601497</v>
      </c>
      <c r="P1216">
        <v>38.817874053061303</v>
      </c>
      <c r="Q1216">
        <v>5.4003838459959E-2</v>
      </c>
    </row>
    <row r="1217" spans="1:17" hidden="1" x14ac:dyDescent="0.3">
      <c r="A1217" t="s">
        <v>2593</v>
      </c>
      <c r="B1217" t="s">
        <v>2594</v>
      </c>
      <c r="C1217" t="s">
        <v>10309</v>
      </c>
      <c r="D1217" t="s">
        <v>297</v>
      </c>
      <c r="E1217">
        <v>1749.3608999999999</v>
      </c>
      <c r="F1217">
        <v>330.4</v>
      </c>
      <c r="G1217">
        <v>180.456628157605</v>
      </c>
      <c r="H1217">
        <v>22.602964172886299</v>
      </c>
      <c r="I1217">
        <v>56.605369454103702</v>
      </c>
      <c r="J1217">
        <v>1.7086441131883201</v>
      </c>
      <c r="K1217">
        <v>290.21027473088401</v>
      </c>
      <c r="L1217">
        <v>218.23358537162801</v>
      </c>
      <c r="M1217">
        <v>52.496912770246801</v>
      </c>
      <c r="N1217">
        <v>0.83854108721216503</v>
      </c>
      <c r="O1217">
        <v>8.94370460048426</v>
      </c>
      <c r="P1217">
        <v>223.762861342479</v>
      </c>
    </row>
    <row r="1218" spans="1:17" hidden="1" x14ac:dyDescent="0.3">
      <c r="A1218" t="s">
        <v>2595</v>
      </c>
      <c r="B1218" t="s">
        <v>2596</v>
      </c>
      <c r="C1218" t="s">
        <v>10309</v>
      </c>
      <c r="D1218" t="s">
        <v>203</v>
      </c>
      <c r="E1218">
        <v>1746.8542520000001</v>
      </c>
      <c r="F1218">
        <v>413.25</v>
      </c>
      <c r="G1218">
        <v>-45.521579807752502</v>
      </c>
      <c r="H1218">
        <v>-0.72919894516470296</v>
      </c>
      <c r="I1218">
        <v>-15.9259463149733</v>
      </c>
      <c r="J1218">
        <v>-2.5946673569764398</v>
      </c>
      <c r="K1218">
        <v>412.80870984822798</v>
      </c>
      <c r="L1218">
        <v>419.03028819323902</v>
      </c>
      <c r="M1218">
        <v>45.188864668455501</v>
      </c>
      <c r="N1218">
        <v>0.64720543957574295</v>
      </c>
      <c r="O1218">
        <v>41.137326073805198</v>
      </c>
      <c r="P1218">
        <v>15.6914893617021</v>
      </c>
      <c r="Q1218">
        <v>-1.0053073256299999E-4</v>
      </c>
    </row>
    <row r="1219" spans="1:17" hidden="1" x14ac:dyDescent="0.3">
      <c r="A1219" t="s">
        <v>2597</v>
      </c>
      <c r="B1219" t="s">
        <v>2598</v>
      </c>
      <c r="C1219" t="s">
        <v>10309</v>
      </c>
      <c r="D1219" t="s">
        <v>221</v>
      </c>
      <c r="E1219">
        <v>1738.8319428950001</v>
      </c>
      <c r="F1219">
        <v>1064.5</v>
      </c>
      <c r="G1219">
        <v>137.57237124313201</v>
      </c>
      <c r="H1219">
        <v>13.367518891930001</v>
      </c>
      <c r="I1219">
        <v>73.839428251895797</v>
      </c>
      <c r="J1219">
        <v>-6.7469164919245399</v>
      </c>
      <c r="K1219">
        <v>898.07472356813696</v>
      </c>
      <c r="L1219">
        <v>709.55221630989899</v>
      </c>
      <c r="M1219">
        <v>63.115363927741299</v>
      </c>
      <c r="N1219">
        <v>1.83683272202894</v>
      </c>
      <c r="O1219">
        <v>3.2362611554720599</v>
      </c>
      <c r="P1219">
        <v>194.875346260387</v>
      </c>
      <c r="Q1219">
        <v>0.178432352442666</v>
      </c>
    </row>
    <row r="1220" spans="1:17" hidden="1" x14ac:dyDescent="0.3">
      <c r="A1220" t="s">
        <v>2599</v>
      </c>
      <c r="B1220" t="s">
        <v>2600</v>
      </c>
      <c r="C1220" t="s">
        <v>10309</v>
      </c>
      <c r="D1220" t="s">
        <v>297</v>
      </c>
      <c r="E1220">
        <v>1734.59739149199</v>
      </c>
      <c r="F1220">
        <v>75.28</v>
      </c>
      <c r="G1220">
        <v>-34.439811874217099</v>
      </c>
      <c r="H1220">
        <v>-2.28702234856123</v>
      </c>
      <c r="I1220">
        <v>-17.019646724612699</v>
      </c>
      <c r="J1220">
        <v>4.2069065609549803</v>
      </c>
      <c r="K1220">
        <v>74.162612045896694</v>
      </c>
      <c r="L1220">
        <v>77.249291504633803</v>
      </c>
      <c r="M1220">
        <v>29.813447840559</v>
      </c>
      <c r="N1220">
        <v>0.55924460371163198</v>
      </c>
      <c r="O1220">
        <v>46.121147715196599</v>
      </c>
      <c r="P1220">
        <v>53.319755600814602</v>
      </c>
    </row>
    <row r="1221" spans="1:17" hidden="1" x14ac:dyDescent="0.3">
      <c r="A1221" t="s">
        <v>2601</v>
      </c>
      <c r="B1221" t="s">
        <v>2602</v>
      </c>
      <c r="C1221" t="s">
        <v>10309</v>
      </c>
      <c r="D1221" t="s">
        <v>203</v>
      </c>
      <c r="E1221">
        <v>1731.3306858399999</v>
      </c>
      <c r="F1221">
        <v>779</v>
      </c>
      <c r="G1221">
        <v>49.462819358721198</v>
      </c>
      <c r="H1221">
        <v>-4.7603144904661896</v>
      </c>
      <c r="I1221">
        <v>-9.2207310455134603</v>
      </c>
      <c r="J1221">
        <v>-4.3841886438812798</v>
      </c>
      <c r="K1221">
        <v>768.30879628186597</v>
      </c>
      <c r="L1221">
        <v>677.08104496623696</v>
      </c>
      <c r="M1221">
        <v>42.314303463931097</v>
      </c>
      <c r="N1221">
        <v>0.42622340566218198</v>
      </c>
      <c r="O1221">
        <v>11.2965340179717</v>
      </c>
      <c r="P1221">
        <v>80.303205647494494</v>
      </c>
      <c r="Q1221">
        <v>7.3332384175008994E-2</v>
      </c>
    </row>
    <row r="1222" spans="1:17" hidden="1" x14ac:dyDescent="0.3">
      <c r="A1222" t="s">
        <v>2603</v>
      </c>
      <c r="B1222" t="s">
        <v>2604</v>
      </c>
      <c r="C1222" t="s">
        <v>10309</v>
      </c>
      <c r="D1222" t="s">
        <v>450</v>
      </c>
      <c r="E1222">
        <v>1729.8591864749999</v>
      </c>
      <c r="F1222">
        <v>11.17</v>
      </c>
      <c r="G1222">
        <v>-39.539368386315097</v>
      </c>
      <c r="H1222">
        <v>7.0827480633005502</v>
      </c>
      <c r="I1222">
        <v>-35.009747902835301</v>
      </c>
      <c r="J1222">
        <v>-1.2285471383972</v>
      </c>
      <c r="K1222">
        <v>11.1628103896107</v>
      </c>
      <c r="L1222">
        <v>12.0345461611487</v>
      </c>
      <c r="M1222">
        <v>57.085705398976302</v>
      </c>
      <c r="N1222">
        <v>0.86939938032916997</v>
      </c>
      <c r="O1222">
        <v>50.701283199045001</v>
      </c>
      <c r="P1222">
        <v>12.8282828282828</v>
      </c>
      <c r="Q1222">
        <v>0.113344270371618</v>
      </c>
    </row>
    <row r="1223" spans="1:17" hidden="1" x14ac:dyDescent="0.3">
      <c r="A1223" t="s">
        <v>2605</v>
      </c>
      <c r="B1223" t="s">
        <v>2606</v>
      </c>
      <c r="C1223" t="s">
        <v>10309</v>
      </c>
      <c r="D1223" t="s">
        <v>297</v>
      </c>
      <c r="E1223">
        <v>1728.6</v>
      </c>
      <c r="F1223">
        <v>1440.1</v>
      </c>
      <c r="G1223">
        <v>-32.758696134908099</v>
      </c>
      <c r="H1223">
        <v>1.8145627118974399</v>
      </c>
      <c r="I1223">
        <v>-8.7362750330132499</v>
      </c>
      <c r="J1223">
        <v>-0.80693417438741499</v>
      </c>
      <c r="K1223">
        <v>1412.95871771012</v>
      </c>
      <c r="L1223">
        <v>1417.35339777167</v>
      </c>
      <c r="M1223">
        <v>58.299868403760499</v>
      </c>
      <c r="N1223">
        <v>1.28250697230854</v>
      </c>
      <c r="O1223">
        <v>23.605999583362198</v>
      </c>
      <c r="P1223">
        <v>21.9338724016764</v>
      </c>
      <c r="Q1223">
        <v>0.15962693420487301</v>
      </c>
    </row>
    <row r="1224" spans="1:17" hidden="1" x14ac:dyDescent="0.3">
      <c r="A1224" t="s">
        <v>2607</v>
      </c>
      <c r="B1224" t="s">
        <v>2608</v>
      </c>
      <c r="C1224" t="s">
        <v>10309</v>
      </c>
      <c r="D1224" t="s">
        <v>984</v>
      </c>
      <c r="E1224">
        <v>1709.5881726505399</v>
      </c>
      <c r="F1224">
        <v>1724.15</v>
      </c>
      <c r="G1224">
        <v>261.78280310476401</v>
      </c>
      <c r="H1224">
        <v>87.785592168972997</v>
      </c>
      <c r="I1224">
        <v>116.341160192297</v>
      </c>
      <c r="J1224">
        <v>15.3382194854959</v>
      </c>
      <c r="K1224">
        <v>1171.18256014086</v>
      </c>
      <c r="L1224">
        <v>808.60772342368205</v>
      </c>
      <c r="M1224">
        <v>50.187884611242701</v>
      </c>
      <c r="N1224">
        <v>0.72754012937044399</v>
      </c>
      <c r="O1224">
        <v>6.9512513412406101</v>
      </c>
      <c r="P1224">
        <v>350.817100274545</v>
      </c>
    </row>
    <row r="1225" spans="1:17" hidden="1" x14ac:dyDescent="0.3">
      <c r="A1225" t="s">
        <v>2609</v>
      </c>
      <c r="B1225" t="s">
        <v>2610</v>
      </c>
      <c r="C1225" t="s">
        <v>10309</v>
      </c>
      <c r="D1225" t="s">
        <v>630</v>
      </c>
      <c r="E1225">
        <v>1701.0937799999999</v>
      </c>
      <c r="F1225">
        <v>1334.1</v>
      </c>
      <c r="G1225">
        <v>30.363872207169901</v>
      </c>
      <c r="H1225">
        <v>16.503227267979899</v>
      </c>
      <c r="I1225">
        <v>42.591971654619599</v>
      </c>
      <c r="J1225">
        <v>-0.12244513475421601</v>
      </c>
      <c r="K1225">
        <v>1109.6931789525599</v>
      </c>
      <c r="L1225">
        <v>911.26497335989302</v>
      </c>
      <c r="M1225">
        <v>54.219977380712301</v>
      </c>
      <c r="N1225">
        <v>0.43201975077258298</v>
      </c>
      <c r="O1225">
        <v>8.6875046848062301</v>
      </c>
      <c r="P1225">
        <v>89.354907387694197</v>
      </c>
    </row>
    <row r="1226" spans="1:17" hidden="1" x14ac:dyDescent="0.3">
      <c r="A1226" t="s">
        <v>2611</v>
      </c>
      <c r="B1226" t="s">
        <v>2612</v>
      </c>
      <c r="C1226" t="s">
        <v>10309</v>
      </c>
      <c r="D1226" t="s">
        <v>221</v>
      </c>
      <c r="E1226">
        <v>1699.8221288679999</v>
      </c>
      <c r="F1226">
        <v>76.959999999999994</v>
      </c>
      <c r="G1226">
        <v>132.716353405473</v>
      </c>
      <c r="H1226">
        <v>-10.6696220109427</v>
      </c>
      <c r="I1226">
        <v>53.016818760981799</v>
      </c>
      <c r="J1226">
        <v>-7.59466735697643</v>
      </c>
      <c r="K1226">
        <v>75.610990602122996</v>
      </c>
      <c r="L1226">
        <v>54.702949410868399</v>
      </c>
      <c r="M1226">
        <v>41.106577827064697</v>
      </c>
      <c r="N1226">
        <v>0.35353093339730002</v>
      </c>
      <c r="O1226">
        <v>29.859667359667299</v>
      </c>
      <c r="P1226">
        <v>236.805251641137</v>
      </c>
      <c r="Q1226">
        <v>0.13185917256459401</v>
      </c>
    </row>
    <row r="1227" spans="1:17" hidden="1" x14ac:dyDescent="0.3">
      <c r="A1227" t="s">
        <v>2613</v>
      </c>
      <c r="B1227" t="s">
        <v>2614</v>
      </c>
      <c r="C1227" t="s">
        <v>10309</v>
      </c>
      <c r="D1227" t="s">
        <v>173</v>
      </c>
      <c r="E1227">
        <v>1695.969958485</v>
      </c>
      <c r="F1227">
        <v>412.95</v>
      </c>
      <c r="G1227">
        <v>-40.446816786455301</v>
      </c>
      <c r="H1227">
        <v>-9.5421894773316094</v>
      </c>
      <c r="I1227">
        <v>-36.3589743042767</v>
      </c>
      <c r="J1227">
        <v>-9.3027418911379307</v>
      </c>
      <c r="K1227">
        <v>455.580411508618</v>
      </c>
      <c r="L1227">
        <v>494.53467602160998</v>
      </c>
      <c r="M1227">
        <v>20.8441435150804</v>
      </c>
      <c r="N1227">
        <v>0.91138136433317196</v>
      </c>
      <c r="O1227">
        <v>55.224603462888901</v>
      </c>
      <c r="P1227">
        <v>2.2153465346534702</v>
      </c>
    </row>
    <row r="1228" spans="1:17" hidden="1" x14ac:dyDescent="0.3">
      <c r="A1228" t="s">
        <v>2615</v>
      </c>
      <c r="B1228" t="s">
        <v>2616</v>
      </c>
      <c r="C1228" t="s">
        <v>10309</v>
      </c>
      <c r="D1228" t="s">
        <v>124</v>
      </c>
      <c r="E1228">
        <v>1694.9596756399999</v>
      </c>
      <c r="F1228">
        <v>180.76</v>
      </c>
      <c r="G1228">
        <v>47.856799912041097</v>
      </c>
      <c r="H1228">
        <v>2.7355437947563099</v>
      </c>
      <c r="I1228">
        <v>-34.127394961658901</v>
      </c>
      <c r="J1228">
        <v>-1.96798383215647</v>
      </c>
      <c r="K1228">
        <v>183.17323689121801</v>
      </c>
      <c r="L1228">
        <v>165.735740392596</v>
      </c>
      <c r="M1228">
        <v>52.9750535741397</v>
      </c>
      <c r="N1228">
        <v>0.72899282433081203</v>
      </c>
      <c r="O1228">
        <v>48.0139411374197</v>
      </c>
      <c r="P1228">
        <v>98.965327462850794</v>
      </c>
      <c r="Q1228">
        <v>0.10152391381383501</v>
      </c>
    </row>
    <row r="1229" spans="1:17" hidden="1" x14ac:dyDescent="0.3">
      <c r="A1229" t="s">
        <v>2617</v>
      </c>
      <c r="B1229" t="s">
        <v>2618</v>
      </c>
      <c r="C1229" t="s">
        <v>10309</v>
      </c>
      <c r="D1229" t="s">
        <v>54</v>
      </c>
      <c r="E1229">
        <v>1693.7744817600001</v>
      </c>
      <c r="F1229">
        <v>1613.45</v>
      </c>
      <c r="G1229">
        <v>-60.184125607762603</v>
      </c>
      <c r="H1229">
        <v>-18.730705137952601</v>
      </c>
      <c r="I1229">
        <v>-40.906555127802697</v>
      </c>
      <c r="J1229">
        <v>-11.1735357728152</v>
      </c>
      <c r="K1229">
        <v>1919.4581785606199</v>
      </c>
      <c r="L1229">
        <v>2050.4168602882401</v>
      </c>
      <c r="M1229">
        <v>24.887884286081501</v>
      </c>
      <c r="N1229">
        <v>1.08417301893447</v>
      </c>
      <c r="O1229">
        <v>66.103690848802202</v>
      </c>
      <c r="P1229">
        <v>0.57974628307826404</v>
      </c>
      <c r="Q1229">
        <v>7.5228777052362E-2</v>
      </c>
    </row>
    <row r="1230" spans="1:17" hidden="1" x14ac:dyDescent="0.3">
      <c r="A1230" t="s">
        <v>2619</v>
      </c>
      <c r="B1230" t="s">
        <v>2620</v>
      </c>
      <c r="C1230" t="s">
        <v>10309</v>
      </c>
      <c r="D1230" t="s">
        <v>775</v>
      </c>
      <c r="E1230">
        <v>1693.258399048</v>
      </c>
      <c r="F1230">
        <v>188.27</v>
      </c>
      <c r="G1230">
        <v>-7.5768016312014801</v>
      </c>
      <c r="H1230">
        <v>4.33408377086824</v>
      </c>
      <c r="I1230">
        <v>7.8359913163103903</v>
      </c>
      <c r="J1230">
        <v>-2.5946673569764398</v>
      </c>
      <c r="K1230">
        <v>188.08303137254899</v>
      </c>
      <c r="M1230">
        <v>48.883350005758203</v>
      </c>
      <c r="O1230">
        <v>22.164975832580801</v>
      </c>
      <c r="P1230">
        <v>36.427536231883998</v>
      </c>
    </row>
    <row r="1231" spans="1:17" hidden="1" x14ac:dyDescent="0.3">
      <c r="A1231" t="s">
        <v>2621</v>
      </c>
      <c r="B1231" t="s">
        <v>2622</v>
      </c>
      <c r="C1231" t="s">
        <v>10309</v>
      </c>
      <c r="D1231" t="s">
        <v>630</v>
      </c>
      <c r="E1231">
        <v>1692.3029750000001</v>
      </c>
      <c r="F1231">
        <v>58.34</v>
      </c>
      <c r="G1231">
        <v>22.443731254679101</v>
      </c>
      <c r="H1231">
        <v>3.38485599647644</v>
      </c>
      <c r="I1231">
        <v>-27.390844189282099</v>
      </c>
      <c r="J1231">
        <v>-2.8186122320840998</v>
      </c>
      <c r="K1231">
        <v>58.586137845335699</v>
      </c>
      <c r="L1231">
        <v>56.097879524966999</v>
      </c>
      <c r="M1231">
        <v>29.188193916460101</v>
      </c>
      <c r="N1231">
        <v>0.789799258901421</v>
      </c>
      <c r="O1231">
        <v>33.699005827905303</v>
      </c>
      <c r="P1231">
        <v>50.360824742268001</v>
      </c>
      <c r="Q1231">
        <v>7.1071011628524999E-2</v>
      </c>
    </row>
    <row r="1232" spans="1:17" hidden="1" x14ac:dyDescent="0.3">
      <c r="A1232" t="s">
        <v>2623</v>
      </c>
      <c r="B1232" t="s">
        <v>2624</v>
      </c>
      <c r="C1232" t="s">
        <v>10309</v>
      </c>
      <c r="D1232" t="s">
        <v>288</v>
      </c>
      <c r="E1232">
        <v>1680.967112238</v>
      </c>
      <c r="F1232">
        <v>30.98</v>
      </c>
      <c r="G1232">
        <v>-31.5123987884073</v>
      </c>
      <c r="H1232">
        <v>-2.8201645580586701</v>
      </c>
      <c r="I1232">
        <v>-32.259106378555799</v>
      </c>
      <c r="J1232">
        <v>-2.2638701356731099</v>
      </c>
      <c r="K1232">
        <v>31.1329825056185</v>
      </c>
      <c r="L1232">
        <v>32.002297871031701</v>
      </c>
      <c r="M1232">
        <v>42.753241284721803</v>
      </c>
      <c r="N1232">
        <v>0.61653165890301198</v>
      </c>
      <c r="O1232">
        <v>47.837314396384699</v>
      </c>
      <c r="P1232">
        <v>37.688888888888798</v>
      </c>
      <c r="Q1232">
        <v>-3.3431294157715001E-2</v>
      </c>
    </row>
    <row r="1233" spans="1:17" hidden="1" x14ac:dyDescent="0.3">
      <c r="A1233" t="s">
        <v>2625</v>
      </c>
      <c r="B1233" t="s">
        <v>2626</v>
      </c>
      <c r="C1233" t="s">
        <v>10309</v>
      </c>
      <c r="D1233" t="s">
        <v>630</v>
      </c>
      <c r="E1233">
        <v>1680.6380529349999</v>
      </c>
      <c r="F1233">
        <v>821.4</v>
      </c>
      <c r="G1233">
        <v>67.917721551820506</v>
      </c>
      <c r="H1233">
        <v>37.8602357083182</v>
      </c>
      <c r="I1233">
        <v>70.730996764685898</v>
      </c>
      <c r="J1233">
        <v>1.7110012082527299</v>
      </c>
      <c r="K1233">
        <v>635.30362132047901</v>
      </c>
      <c r="L1233">
        <v>531.529903266269</v>
      </c>
      <c r="M1233">
        <v>74.441760641152499</v>
      </c>
      <c r="N1233">
        <v>2.4477137034778602</v>
      </c>
      <c r="O1233">
        <v>5.2958363769174603</v>
      </c>
      <c r="P1233">
        <v>117.44540039708799</v>
      </c>
      <c r="Q1233">
        <v>5.1345520822526997E-2</v>
      </c>
    </row>
    <row r="1234" spans="1:17" hidden="1" x14ac:dyDescent="0.3">
      <c r="A1234" t="s">
        <v>2627</v>
      </c>
      <c r="B1234" t="s">
        <v>2628</v>
      </c>
      <c r="C1234" t="s">
        <v>10309</v>
      </c>
      <c r="D1234" t="s">
        <v>51</v>
      </c>
      <c r="E1234">
        <v>1667.1133069150001</v>
      </c>
      <c r="F1234">
        <v>824</v>
      </c>
      <c r="G1234">
        <v>84.921582377691493</v>
      </c>
      <c r="H1234">
        <v>10.4903983750763</v>
      </c>
      <c r="I1234">
        <v>46.517278799722803</v>
      </c>
      <c r="J1234">
        <v>0.60088216110362702</v>
      </c>
      <c r="K1234">
        <v>744.54341186322495</v>
      </c>
      <c r="L1234">
        <v>582.84200182931795</v>
      </c>
      <c r="M1234">
        <v>46.415496558064298</v>
      </c>
      <c r="N1234">
        <v>1.3547017477549099</v>
      </c>
      <c r="O1234">
        <v>9.2050970873786397</v>
      </c>
      <c r="P1234">
        <v>164.44159178433799</v>
      </c>
      <c r="Q1234">
        <v>8.2474956596502003E-2</v>
      </c>
    </row>
    <row r="1235" spans="1:17" hidden="1" x14ac:dyDescent="0.3">
      <c r="A1235" t="s">
        <v>2629</v>
      </c>
      <c r="B1235" t="s">
        <v>2630</v>
      </c>
      <c r="C1235" t="s">
        <v>10309</v>
      </c>
      <c r="D1235" t="s">
        <v>46</v>
      </c>
      <c r="E1235">
        <v>1650.9825000000001</v>
      </c>
      <c r="F1235">
        <v>429.65</v>
      </c>
      <c r="G1235">
        <v>23.988991708837901</v>
      </c>
      <c r="H1235">
        <v>-2.1094519188095</v>
      </c>
      <c r="I1235">
        <v>44.010844014869903</v>
      </c>
      <c r="J1235">
        <v>6.7027993445121901</v>
      </c>
      <c r="K1235">
        <v>413.87947649051603</v>
      </c>
      <c r="L1235">
        <v>348.58235440642602</v>
      </c>
      <c r="M1235">
        <v>55.101850057890701</v>
      </c>
      <c r="N1235">
        <v>0.57062895929820801</v>
      </c>
      <c r="O1235">
        <v>15.7802862795298</v>
      </c>
      <c r="P1235">
        <v>86.682598305452899</v>
      </c>
      <c r="Q1235">
        <v>7.6584584799007996E-2</v>
      </c>
    </row>
    <row r="1236" spans="1:17" hidden="1" x14ac:dyDescent="0.3">
      <c r="A1236" t="s">
        <v>2631</v>
      </c>
      <c r="B1236" t="s">
        <v>2632</v>
      </c>
      <c r="C1236" t="s">
        <v>10309</v>
      </c>
      <c r="D1236" t="s">
        <v>21</v>
      </c>
      <c r="E1236">
        <v>1647.0344657099999</v>
      </c>
      <c r="F1236">
        <v>1097.2</v>
      </c>
      <c r="G1236">
        <v>54.808445708896201</v>
      </c>
      <c r="H1236">
        <v>-0.58555032275304297</v>
      </c>
      <c r="I1236">
        <v>18.784261528757401</v>
      </c>
      <c r="J1236">
        <v>3.4102346038078601</v>
      </c>
      <c r="K1236">
        <v>1057.4162822543999</v>
      </c>
      <c r="L1236">
        <v>888.16071407661696</v>
      </c>
      <c r="M1236">
        <v>62.564227562025401</v>
      </c>
      <c r="N1236">
        <v>0.97476114450276297</v>
      </c>
      <c r="O1236">
        <v>14.0995260663507</v>
      </c>
      <c r="P1236">
        <v>92.4405858107515</v>
      </c>
      <c r="Q1236">
        <v>9.1713564873943998E-2</v>
      </c>
    </row>
    <row r="1237" spans="1:17" hidden="1" x14ac:dyDescent="0.3">
      <c r="A1237" t="s">
        <v>2633</v>
      </c>
      <c r="B1237" t="s">
        <v>2634</v>
      </c>
      <c r="C1237" t="s">
        <v>10309</v>
      </c>
      <c r="D1237" t="s">
        <v>203</v>
      </c>
      <c r="E1237">
        <v>1641.5568000000001</v>
      </c>
      <c r="F1237">
        <v>1307.4000000000001</v>
      </c>
      <c r="G1237">
        <v>37.310503389817796</v>
      </c>
      <c r="H1237">
        <v>17.454791025165001</v>
      </c>
      <c r="I1237">
        <v>9.8019492891656697</v>
      </c>
      <c r="J1237">
        <v>3.3680255240517099</v>
      </c>
      <c r="K1237">
        <v>1190.4594288584301</v>
      </c>
      <c r="L1237">
        <v>1048.6393407398</v>
      </c>
      <c r="M1237">
        <v>62.655522493920998</v>
      </c>
      <c r="N1237">
        <v>0.51484350022257597</v>
      </c>
      <c r="O1237">
        <v>14.7315282239559</v>
      </c>
      <c r="P1237">
        <v>74.564390146204602</v>
      </c>
      <c r="Q1237">
        <v>3.5747202084925003E-2</v>
      </c>
    </row>
    <row r="1238" spans="1:17" hidden="1" x14ac:dyDescent="0.3">
      <c r="A1238" t="s">
        <v>2635</v>
      </c>
      <c r="B1238" t="s">
        <v>2636</v>
      </c>
      <c r="C1238" t="s">
        <v>10309</v>
      </c>
      <c r="D1238" t="s">
        <v>413</v>
      </c>
      <c r="E1238">
        <v>1640.31520346</v>
      </c>
      <c r="F1238">
        <v>1317.9</v>
      </c>
      <c r="G1238">
        <v>382.79356228434699</v>
      </c>
      <c r="H1238">
        <v>-10.4655487701294</v>
      </c>
      <c r="I1238">
        <v>33.960024245757701</v>
      </c>
      <c r="J1238">
        <v>9.9843972309968301</v>
      </c>
      <c r="K1238">
        <v>1213.56999891122</v>
      </c>
      <c r="L1238">
        <v>895.45823182983497</v>
      </c>
      <c r="M1238">
        <v>49.828437288833697</v>
      </c>
      <c r="N1238">
        <v>0.35120257133210198</v>
      </c>
      <c r="O1238">
        <v>25.6923894073905</v>
      </c>
      <c r="P1238">
        <v>420.70327933623003</v>
      </c>
      <c r="Q1238">
        <v>0.115755086981224</v>
      </c>
    </row>
    <row r="1239" spans="1:17" hidden="1" x14ac:dyDescent="0.3">
      <c r="A1239" t="s">
        <v>2637</v>
      </c>
      <c r="B1239" t="s">
        <v>2638</v>
      </c>
      <c r="C1239" t="s">
        <v>10309</v>
      </c>
      <c r="D1239" t="s">
        <v>72</v>
      </c>
      <c r="E1239">
        <v>1639.792275</v>
      </c>
      <c r="F1239">
        <v>53500</v>
      </c>
      <c r="G1239">
        <v>181.507101394865</v>
      </c>
      <c r="H1239">
        <v>-2.63449053899912</v>
      </c>
      <c r="I1239">
        <v>82.234668580335395</v>
      </c>
      <c r="J1239">
        <v>-2.6884874060025599</v>
      </c>
      <c r="K1239">
        <v>49832.327477430001</v>
      </c>
      <c r="L1239">
        <v>34970.343592851503</v>
      </c>
      <c r="M1239">
        <v>44.179500924594798</v>
      </c>
      <c r="N1239">
        <v>0.48111888111888101</v>
      </c>
      <c r="O1239">
        <v>25.231775700934499</v>
      </c>
      <c r="P1239">
        <v>232.29813664596199</v>
      </c>
      <c r="Q1239">
        <v>9.6172406834777999E-2</v>
      </c>
    </row>
    <row r="1240" spans="1:17" hidden="1" x14ac:dyDescent="0.3">
      <c r="A1240" t="s">
        <v>2639</v>
      </c>
      <c r="B1240" t="s">
        <v>2640</v>
      </c>
      <c r="C1240" t="s">
        <v>10309</v>
      </c>
      <c r="D1240" t="s">
        <v>258</v>
      </c>
      <c r="E1240">
        <v>1638.9749999999999</v>
      </c>
      <c r="F1240">
        <v>1277.3499999999999</v>
      </c>
      <c r="G1240">
        <v>82.938579906532794</v>
      </c>
      <c r="H1240">
        <v>-5.9796183589471203</v>
      </c>
      <c r="I1240">
        <v>65.333327796093599</v>
      </c>
      <c r="J1240">
        <v>-2.1001075152355901</v>
      </c>
      <c r="K1240">
        <v>1267.80002700757</v>
      </c>
      <c r="L1240">
        <v>1028.99597657761</v>
      </c>
      <c r="M1240">
        <v>46.027656283348399</v>
      </c>
      <c r="N1240">
        <v>0.29754178534373299</v>
      </c>
      <c r="O1240">
        <v>22.902884878850699</v>
      </c>
      <c r="P1240">
        <v>111.832504145936</v>
      </c>
      <c r="Q1240">
        <v>7.3013079718734997E-2</v>
      </c>
    </row>
    <row r="1241" spans="1:17" hidden="1" x14ac:dyDescent="0.3">
      <c r="A1241" t="s">
        <v>2641</v>
      </c>
      <c r="B1241" t="s">
        <v>2642</v>
      </c>
      <c r="C1241" t="s">
        <v>10309</v>
      </c>
      <c r="D1241" t="s">
        <v>413</v>
      </c>
      <c r="E1241">
        <v>1637.9619191100001</v>
      </c>
      <c r="F1241">
        <v>517.04999999999995</v>
      </c>
      <c r="G1241">
        <v>-9.2835376802406593</v>
      </c>
      <c r="H1241">
        <v>7.45598974646947</v>
      </c>
      <c r="I1241">
        <v>-23.225672250439501</v>
      </c>
      <c r="J1241">
        <v>6.4678975983343001</v>
      </c>
      <c r="K1241">
        <v>496.99574118103999</v>
      </c>
      <c r="L1241">
        <v>503.103891388102</v>
      </c>
      <c r="M1241">
        <v>77.715776159689</v>
      </c>
      <c r="N1241">
        <v>1.09604128866805</v>
      </c>
      <c r="O1241">
        <v>46.687941204912498</v>
      </c>
      <c r="P1241">
        <v>27.9826732673267</v>
      </c>
      <c r="Q1241">
        <v>1.2693699256410001E-3</v>
      </c>
    </row>
    <row r="1242" spans="1:17" hidden="1" x14ac:dyDescent="0.3">
      <c r="A1242" t="s">
        <v>2643</v>
      </c>
      <c r="B1242" t="s">
        <v>2644</v>
      </c>
      <c r="C1242" t="s">
        <v>10309</v>
      </c>
      <c r="D1242" t="s">
        <v>139</v>
      </c>
      <c r="E1242">
        <v>1633.99116357</v>
      </c>
      <c r="F1242">
        <v>136.11000000000001</v>
      </c>
      <c r="G1242">
        <v>45.114516325464201</v>
      </c>
      <c r="H1242">
        <v>-0.55260515486207096</v>
      </c>
      <c r="I1242">
        <v>13.658672618869801</v>
      </c>
      <c r="J1242">
        <v>-2.36016411301491</v>
      </c>
      <c r="K1242">
        <v>129.10789104293801</v>
      </c>
      <c r="L1242">
        <v>111.554363851074</v>
      </c>
      <c r="M1242">
        <v>48.721686741420001</v>
      </c>
      <c r="N1242">
        <v>0.29861290406697599</v>
      </c>
      <c r="O1242">
        <v>10.902946146499101</v>
      </c>
      <c r="P1242">
        <v>105.759637188208</v>
      </c>
      <c r="Q1242">
        <v>7.1773499279297007E-2</v>
      </c>
    </row>
    <row r="1243" spans="1:17" hidden="1" x14ac:dyDescent="0.3">
      <c r="A1243" t="s">
        <v>2645</v>
      </c>
      <c r="B1243" t="s">
        <v>2646</v>
      </c>
      <c r="C1243" t="s">
        <v>10309</v>
      </c>
      <c r="D1243" t="s">
        <v>203</v>
      </c>
      <c r="E1243">
        <v>1633.9722300000001</v>
      </c>
      <c r="F1243">
        <v>121.55</v>
      </c>
      <c r="G1243">
        <v>18.810477748007902</v>
      </c>
      <c r="H1243">
        <v>-1.40419356421367</v>
      </c>
      <c r="I1243">
        <v>18.107668970503202</v>
      </c>
      <c r="J1243">
        <v>0.45994015155597501</v>
      </c>
      <c r="K1243">
        <v>127.25973428043901</v>
      </c>
      <c r="L1243">
        <v>117.653471790739</v>
      </c>
      <c r="M1243">
        <v>44.530584259639497</v>
      </c>
      <c r="N1243">
        <v>0.41559319648217202</v>
      </c>
      <c r="O1243">
        <v>29.164952694364398</v>
      </c>
      <c r="P1243">
        <v>54.447268106734398</v>
      </c>
      <c r="Q1243">
        <v>8.2775923789510999E-2</v>
      </c>
    </row>
    <row r="1244" spans="1:17" hidden="1" x14ac:dyDescent="0.3">
      <c r="A1244" t="s">
        <v>2647</v>
      </c>
      <c r="B1244" t="s">
        <v>2648</v>
      </c>
      <c r="C1244" t="s">
        <v>10309</v>
      </c>
      <c r="D1244" t="s">
        <v>612</v>
      </c>
      <c r="E1244">
        <v>1624.1797002999999</v>
      </c>
      <c r="F1244">
        <v>275.95</v>
      </c>
      <c r="G1244">
        <v>3.9005565512373499</v>
      </c>
      <c r="H1244">
        <v>14.241426853047299</v>
      </c>
      <c r="I1244">
        <v>-3.0020119504627298</v>
      </c>
      <c r="J1244">
        <v>1.0019073337942399</v>
      </c>
      <c r="K1244">
        <v>250.33474008172001</v>
      </c>
      <c r="L1244">
        <v>234.51563330615099</v>
      </c>
      <c r="M1244">
        <v>62.518475544936798</v>
      </c>
      <c r="N1244">
        <v>0.96031381197869903</v>
      </c>
      <c r="O1244">
        <v>11.614422902699699</v>
      </c>
      <c r="P1244">
        <v>43.7239583333333</v>
      </c>
      <c r="Q1244">
        <v>6.69479022838E-4</v>
      </c>
    </row>
    <row r="1245" spans="1:17" hidden="1" x14ac:dyDescent="0.3">
      <c r="A1245" t="s">
        <v>2649</v>
      </c>
      <c r="B1245" t="s">
        <v>2650</v>
      </c>
      <c r="C1245" t="s">
        <v>10309</v>
      </c>
      <c r="D1245" t="s">
        <v>2651</v>
      </c>
      <c r="E1245">
        <v>1618.41410505</v>
      </c>
      <c r="F1245">
        <v>1520.25</v>
      </c>
      <c r="G1245">
        <v>477.110318043804</v>
      </c>
      <c r="H1245">
        <v>31.117976781516901</v>
      </c>
      <c r="I1245">
        <v>72.342438861796893</v>
      </c>
      <c r="J1245">
        <v>1.7324344989445799</v>
      </c>
      <c r="K1245">
        <v>1341.24646931846</v>
      </c>
      <c r="M1245">
        <v>57.833232979048098</v>
      </c>
      <c r="N1245">
        <v>0.28264076272710897</v>
      </c>
      <c r="O1245">
        <v>11.8237132050649</v>
      </c>
      <c r="P1245">
        <v>535.02506265664101</v>
      </c>
    </row>
    <row r="1246" spans="1:17" hidden="1" x14ac:dyDescent="0.3">
      <c r="A1246" t="s">
        <v>2652</v>
      </c>
      <c r="B1246" t="s">
        <v>2653</v>
      </c>
      <c r="C1246" t="s">
        <v>10309</v>
      </c>
      <c r="D1246" t="s">
        <v>130</v>
      </c>
      <c r="E1246">
        <v>1607.1173243999999</v>
      </c>
      <c r="F1246">
        <v>70.900000000000006</v>
      </c>
      <c r="G1246">
        <v>25.1440364388136</v>
      </c>
      <c r="H1246">
        <v>11.696106808595101</v>
      </c>
      <c r="I1246">
        <v>-6.3950405214381796</v>
      </c>
      <c r="J1246">
        <v>-1.6331288954379699</v>
      </c>
      <c r="K1246">
        <v>66.262552045917403</v>
      </c>
      <c r="L1246">
        <v>59.4051374870823</v>
      </c>
      <c r="M1246">
        <v>55.535208579431199</v>
      </c>
      <c r="N1246">
        <v>0.88406157308119904</v>
      </c>
      <c r="O1246">
        <v>21.297602256699498</v>
      </c>
      <c r="P1246">
        <v>96.889752846431506</v>
      </c>
      <c r="Q1246">
        <v>6.1247383616893997E-2</v>
      </c>
    </row>
    <row r="1247" spans="1:17" hidden="1" x14ac:dyDescent="0.3">
      <c r="A1247" t="s">
        <v>2654</v>
      </c>
      <c r="B1247" t="s">
        <v>2655</v>
      </c>
      <c r="C1247" t="s">
        <v>10309</v>
      </c>
      <c r="D1247" t="s">
        <v>2556</v>
      </c>
      <c r="E1247">
        <v>1604.9015691</v>
      </c>
      <c r="F1247">
        <v>716.5</v>
      </c>
      <c r="G1247">
        <v>163.53658368899499</v>
      </c>
      <c r="H1247">
        <v>-5.0055210398149796</v>
      </c>
      <c r="I1247">
        <v>15.521506630777401</v>
      </c>
      <c r="J1247">
        <v>-16.161626055349402</v>
      </c>
      <c r="K1247">
        <v>777.38083793145699</v>
      </c>
      <c r="L1247">
        <v>650.140713153619</v>
      </c>
      <c r="M1247">
        <v>14.2924725843517</v>
      </c>
      <c r="N1247">
        <v>1.1703196229427899</v>
      </c>
      <c r="O1247">
        <v>36.7759944173063</v>
      </c>
      <c r="P1247">
        <v>291.63705930582103</v>
      </c>
      <c r="Q1247">
        <v>0.26159033845274399</v>
      </c>
    </row>
    <row r="1248" spans="1:17" hidden="1" x14ac:dyDescent="0.3">
      <c r="A1248" t="s">
        <v>2656</v>
      </c>
      <c r="B1248" t="s">
        <v>2657</v>
      </c>
      <c r="C1248" t="s">
        <v>10309</v>
      </c>
      <c r="D1248" t="s">
        <v>559</v>
      </c>
      <c r="E1248">
        <v>1602.8608150509999</v>
      </c>
      <c r="F1248">
        <v>92.13</v>
      </c>
      <c r="G1248">
        <v>17.3630352605973</v>
      </c>
      <c r="H1248">
        <v>1.0610663138780401</v>
      </c>
      <c r="I1248">
        <v>16.093395219549802</v>
      </c>
      <c r="J1248">
        <v>1.6563674343872301</v>
      </c>
      <c r="K1248">
        <v>91.683110303539195</v>
      </c>
      <c r="L1248">
        <v>81.365962287807406</v>
      </c>
      <c r="M1248">
        <v>52.878517099496698</v>
      </c>
      <c r="N1248">
        <v>0.32609749318535702</v>
      </c>
      <c r="O1248">
        <v>13.9151199392163</v>
      </c>
      <c r="P1248">
        <v>64.664879356568306</v>
      </c>
      <c r="Q1248">
        <v>-8.0372558330839994E-3</v>
      </c>
    </row>
    <row r="1249" spans="1:17" hidden="1" x14ac:dyDescent="0.3">
      <c r="A1249" t="s">
        <v>2658</v>
      </c>
      <c r="B1249" t="s">
        <v>2659</v>
      </c>
      <c r="C1249" t="s">
        <v>10309</v>
      </c>
      <c r="D1249" t="s">
        <v>80</v>
      </c>
      <c r="E1249">
        <v>1602.44</v>
      </c>
      <c r="F1249">
        <v>54.24</v>
      </c>
      <c r="G1249">
        <v>-3.9272053974227101</v>
      </c>
      <c r="H1249">
        <v>13.142142694939601</v>
      </c>
      <c r="I1249">
        <v>-3.59160376427725</v>
      </c>
      <c r="J1249">
        <v>12.3682956059865</v>
      </c>
      <c r="K1249">
        <v>49.661922317149298</v>
      </c>
      <c r="L1249">
        <v>48.129207278458203</v>
      </c>
      <c r="M1249">
        <v>67.255921292861601</v>
      </c>
      <c r="N1249">
        <v>1.63843030136792</v>
      </c>
      <c r="O1249">
        <v>11.5126144054388</v>
      </c>
      <c r="P1249">
        <v>40.336351875808496</v>
      </c>
      <c r="Q1249">
        <v>4.2158464753394999E-2</v>
      </c>
    </row>
    <row r="1250" spans="1:17" hidden="1" x14ac:dyDescent="0.3">
      <c r="A1250" t="s">
        <v>2660</v>
      </c>
      <c r="B1250" t="s">
        <v>2661</v>
      </c>
      <c r="C1250" t="s">
        <v>10309</v>
      </c>
      <c r="D1250" t="s">
        <v>46</v>
      </c>
      <c r="E1250">
        <v>1601.7783663160001</v>
      </c>
      <c r="F1250">
        <v>74.900000000000006</v>
      </c>
      <c r="G1250">
        <v>11.6252582966713</v>
      </c>
      <c r="H1250">
        <v>-0.17257437374444801</v>
      </c>
      <c r="I1250">
        <v>-17.139248481002198</v>
      </c>
      <c r="J1250">
        <v>-7.2956927931197404</v>
      </c>
      <c r="K1250">
        <v>73.214177128409304</v>
      </c>
      <c r="L1250">
        <v>69.175737773019605</v>
      </c>
      <c r="M1250">
        <v>40.022865870266301</v>
      </c>
      <c r="N1250">
        <v>0.60092473336402097</v>
      </c>
      <c r="O1250">
        <v>24.365821094792999</v>
      </c>
      <c r="P1250">
        <v>48.316831683168303</v>
      </c>
      <c r="Q1250">
        <v>9.7993933487161997E-2</v>
      </c>
    </row>
    <row r="1251" spans="1:17" hidden="1" x14ac:dyDescent="0.3">
      <c r="A1251" t="s">
        <v>2662</v>
      </c>
      <c r="B1251" t="s">
        <v>2663</v>
      </c>
      <c r="C1251" t="s">
        <v>10309</v>
      </c>
      <c r="D1251" t="s">
        <v>21</v>
      </c>
      <c r="E1251">
        <v>1594.124518095</v>
      </c>
      <c r="F1251">
        <v>165.32</v>
      </c>
      <c r="G1251">
        <v>78.926421087368993</v>
      </c>
      <c r="H1251">
        <v>8.9821654607482095</v>
      </c>
      <c r="I1251">
        <v>56.901087115740602</v>
      </c>
      <c r="J1251">
        <v>7.5850943073337902</v>
      </c>
      <c r="K1251">
        <v>139.639523727789</v>
      </c>
      <c r="L1251">
        <v>111.249585115627</v>
      </c>
      <c r="M1251">
        <v>67.640809410924803</v>
      </c>
      <c r="N1251">
        <v>0.656720098355278</v>
      </c>
      <c r="O1251">
        <v>11.4807645777885</v>
      </c>
      <c r="P1251">
        <v>128.02758620689599</v>
      </c>
      <c r="Q1251">
        <v>0.119923419254842</v>
      </c>
    </row>
    <row r="1252" spans="1:17" hidden="1" x14ac:dyDescent="0.3">
      <c r="A1252" t="s">
        <v>2664</v>
      </c>
      <c r="B1252" t="s">
        <v>2665</v>
      </c>
      <c r="C1252" t="s">
        <v>10309</v>
      </c>
      <c r="D1252" t="s">
        <v>285</v>
      </c>
      <c r="E1252">
        <v>1590.7147986780001</v>
      </c>
      <c r="F1252">
        <v>196.62</v>
      </c>
      <c r="G1252">
        <v>-29.756463815471001</v>
      </c>
      <c r="H1252">
        <v>14.4173527789732</v>
      </c>
      <c r="I1252">
        <v>-14.3436708679591</v>
      </c>
      <c r="J1252">
        <v>6.3093268006551604</v>
      </c>
      <c r="K1252">
        <v>173.49283061046901</v>
      </c>
      <c r="M1252">
        <v>66.399516249498404</v>
      </c>
      <c r="N1252">
        <v>2.3537682675368599</v>
      </c>
      <c r="O1252">
        <v>11.8400976502899</v>
      </c>
      <c r="P1252">
        <v>52.773892773892797</v>
      </c>
    </row>
    <row r="1253" spans="1:17" hidden="1" x14ac:dyDescent="0.3">
      <c r="A1253" t="s">
        <v>2666</v>
      </c>
      <c r="B1253" t="s">
        <v>2667</v>
      </c>
      <c r="C1253" t="s">
        <v>10309</v>
      </c>
      <c r="D1253" t="s">
        <v>715</v>
      </c>
      <c r="E1253">
        <v>1587.6911640000001</v>
      </c>
      <c r="F1253">
        <v>234.5</v>
      </c>
      <c r="G1253">
        <v>-32.668856577811297</v>
      </c>
      <c r="H1253">
        <v>-14.327723438482501</v>
      </c>
      <c r="I1253">
        <v>-25.1846481237666</v>
      </c>
      <c r="J1253">
        <v>-3.69404222224912</v>
      </c>
      <c r="K1253">
        <v>254.34717437962101</v>
      </c>
      <c r="L1253">
        <v>262.615807789006</v>
      </c>
      <c r="M1253">
        <v>27.691045984867198</v>
      </c>
      <c r="N1253">
        <v>0.91528475403034804</v>
      </c>
      <c r="O1253">
        <v>41.151385927505302</v>
      </c>
      <c r="P1253">
        <v>6.0606060606060499</v>
      </c>
      <c r="Q1253">
        <v>4.5439885602129998E-2</v>
      </c>
    </row>
    <row r="1254" spans="1:17" hidden="1" x14ac:dyDescent="0.3">
      <c r="A1254" t="s">
        <v>2668</v>
      </c>
      <c r="B1254" t="s">
        <v>2669</v>
      </c>
      <c r="C1254" t="s">
        <v>10309</v>
      </c>
      <c r="D1254" t="s">
        <v>60</v>
      </c>
      <c r="E1254">
        <v>1586.367049638</v>
      </c>
      <c r="F1254">
        <v>227.74</v>
      </c>
      <c r="G1254">
        <v>-45.253906633072702</v>
      </c>
      <c r="H1254">
        <v>-6.6763677463115396</v>
      </c>
      <c r="I1254">
        <v>-29.841113685560799</v>
      </c>
      <c r="J1254">
        <v>-4.4404823349500102</v>
      </c>
      <c r="K1254">
        <v>237.68410045291401</v>
      </c>
      <c r="M1254">
        <v>33.889257176953699</v>
      </c>
      <c r="N1254">
        <v>0.92175220750439801</v>
      </c>
      <c r="O1254">
        <v>30.2142794414683</v>
      </c>
      <c r="P1254">
        <v>14.442211055276299</v>
      </c>
    </row>
    <row r="1255" spans="1:17" hidden="1" x14ac:dyDescent="0.3">
      <c r="A1255" t="s">
        <v>2670</v>
      </c>
      <c r="B1255" t="s">
        <v>2671</v>
      </c>
      <c r="C1255" t="s">
        <v>10309</v>
      </c>
      <c r="D1255" t="s">
        <v>559</v>
      </c>
      <c r="E1255">
        <v>1585.9208611199999</v>
      </c>
      <c r="F1255">
        <v>446.05</v>
      </c>
      <c r="G1255">
        <v>49.808759395826698</v>
      </c>
      <c r="H1255">
        <v>24.007327664683501</v>
      </c>
      <c r="I1255">
        <v>1.9730982265283401</v>
      </c>
      <c r="J1255">
        <v>-3.7997482385311101</v>
      </c>
      <c r="K1255">
        <v>398.05899619700801</v>
      </c>
      <c r="L1255">
        <v>354.56593846707398</v>
      </c>
      <c r="M1255">
        <v>60.912171627602497</v>
      </c>
      <c r="N1255">
        <v>1.2430994379298801</v>
      </c>
      <c r="O1255">
        <v>25.2550162537832</v>
      </c>
      <c r="P1255">
        <v>80.331514048918507</v>
      </c>
      <c r="Q1255">
        <v>3.9569594714085998E-2</v>
      </c>
    </row>
    <row r="1256" spans="1:17" hidden="1" x14ac:dyDescent="0.3">
      <c r="A1256" t="s">
        <v>2672</v>
      </c>
      <c r="B1256" t="s">
        <v>2673</v>
      </c>
      <c r="C1256" t="s">
        <v>10309</v>
      </c>
      <c r="D1256" t="s">
        <v>130</v>
      </c>
      <c r="E1256">
        <v>1576.0853833199999</v>
      </c>
      <c r="F1256">
        <v>13.44</v>
      </c>
      <c r="G1256">
        <v>-12.851784040836099</v>
      </c>
      <c r="H1256">
        <v>1.91738070257426</v>
      </c>
      <c r="I1256">
        <v>-27.515833283730998</v>
      </c>
      <c r="J1256">
        <v>-0.89451279747103096</v>
      </c>
      <c r="K1256">
        <v>13.533213258976099</v>
      </c>
      <c r="L1256">
        <v>13.3752551096792</v>
      </c>
      <c r="M1256">
        <v>46.271610668248499</v>
      </c>
      <c r="N1256">
        <v>0.39404844115908599</v>
      </c>
      <c r="O1256">
        <v>36.904761904761898</v>
      </c>
      <c r="P1256">
        <v>72.307692307692193</v>
      </c>
      <c r="Q1256">
        <v>4.9639445778543997E-2</v>
      </c>
    </row>
    <row r="1257" spans="1:17" hidden="1" x14ac:dyDescent="0.3">
      <c r="A1257" t="s">
        <v>2674</v>
      </c>
      <c r="B1257" t="s">
        <v>2675</v>
      </c>
      <c r="C1257" t="s">
        <v>10309</v>
      </c>
      <c r="D1257" t="s">
        <v>394</v>
      </c>
      <c r="E1257">
        <v>1573.1701011</v>
      </c>
      <c r="F1257">
        <v>133.94999999999999</v>
      </c>
      <c r="G1257">
        <v>-1.53422422586698</v>
      </c>
      <c r="H1257">
        <v>7.4722080544167397</v>
      </c>
      <c r="I1257">
        <v>0.15772788878517199</v>
      </c>
      <c r="J1257">
        <v>-2.3984113183290798</v>
      </c>
      <c r="K1257">
        <v>128.07734867562701</v>
      </c>
      <c r="L1257">
        <v>119.28095940794201</v>
      </c>
      <c r="M1257">
        <v>49.790533012171302</v>
      </c>
      <c r="N1257">
        <v>0.58135503310545</v>
      </c>
      <c r="O1257">
        <v>16.5360209033221</v>
      </c>
      <c r="P1257">
        <v>41.896186440677901</v>
      </c>
      <c r="Q1257">
        <v>5.2576785311486997E-2</v>
      </c>
    </row>
    <row r="1258" spans="1:17" hidden="1" x14ac:dyDescent="0.3">
      <c r="A1258" t="s">
        <v>2676</v>
      </c>
      <c r="B1258" t="s">
        <v>2677</v>
      </c>
      <c r="C1258" t="s">
        <v>10309</v>
      </c>
      <c r="D1258" t="s">
        <v>127</v>
      </c>
      <c r="E1258">
        <v>1571.36594199</v>
      </c>
      <c r="F1258">
        <v>748.65</v>
      </c>
      <c r="G1258">
        <v>-10.728735968420899</v>
      </c>
      <c r="H1258">
        <v>21.9500507079489</v>
      </c>
      <c r="I1258">
        <v>37.1651050202058</v>
      </c>
      <c r="J1258">
        <v>13.4500474219155</v>
      </c>
      <c r="K1258">
        <v>626.45358037049095</v>
      </c>
      <c r="L1258">
        <v>589.32278084065103</v>
      </c>
      <c r="M1258">
        <v>67.960079382627697</v>
      </c>
      <c r="N1258">
        <v>2.26136652450099</v>
      </c>
      <c r="O1258">
        <v>4.9889801642957403</v>
      </c>
      <c r="P1258">
        <v>49.954932398597897</v>
      </c>
      <c r="Q1258">
        <v>-9.5845121177401002E-2</v>
      </c>
    </row>
    <row r="1259" spans="1:17" hidden="1" x14ac:dyDescent="0.3">
      <c r="A1259" t="s">
        <v>2678</v>
      </c>
      <c r="B1259" t="s">
        <v>2679</v>
      </c>
      <c r="C1259" t="s">
        <v>10309</v>
      </c>
      <c r="D1259" t="s">
        <v>258</v>
      </c>
      <c r="E1259">
        <v>1570.2120808499999</v>
      </c>
      <c r="F1259">
        <v>2694.65</v>
      </c>
      <c r="G1259">
        <v>238.397345000412</v>
      </c>
      <c r="H1259">
        <v>-11.285224297986</v>
      </c>
      <c r="I1259">
        <v>78.339419213881797</v>
      </c>
      <c r="J1259">
        <v>-11.8580006903097</v>
      </c>
      <c r="K1259">
        <v>2715.7090723296101</v>
      </c>
      <c r="L1259">
        <v>2001.5959685027799</v>
      </c>
      <c r="M1259">
        <v>34.661739856132002</v>
      </c>
      <c r="N1259">
        <v>0.48832445936140501</v>
      </c>
      <c r="O1259">
        <v>29.849887740522799</v>
      </c>
      <c r="P1259">
        <v>280.60028248587503</v>
      </c>
      <c r="Q1259">
        <v>0.15989430948532901</v>
      </c>
    </row>
    <row r="1260" spans="1:17" hidden="1" x14ac:dyDescent="0.3">
      <c r="A1260" t="s">
        <v>2680</v>
      </c>
      <c r="B1260" t="s">
        <v>2681</v>
      </c>
      <c r="C1260" t="s">
        <v>10309</v>
      </c>
      <c r="D1260" t="s">
        <v>394</v>
      </c>
      <c r="E1260">
        <v>1567.020522</v>
      </c>
      <c r="F1260">
        <v>252</v>
      </c>
      <c r="G1260">
        <v>-12.4708919700286</v>
      </c>
      <c r="H1260">
        <v>-3.5356877800092401</v>
      </c>
      <c r="I1260">
        <v>1.5360629167422</v>
      </c>
      <c r="J1260">
        <v>-6.3864047650126698</v>
      </c>
      <c r="K1260">
        <v>268.64881435000598</v>
      </c>
      <c r="L1260">
        <v>251.970386401638</v>
      </c>
      <c r="M1260">
        <v>17.780698984817001</v>
      </c>
      <c r="N1260">
        <v>0.60019426946483101</v>
      </c>
      <c r="O1260">
        <v>23.789682539682499</v>
      </c>
      <c r="P1260">
        <v>24.8915871639202</v>
      </c>
      <c r="Q1260">
        <v>0.119948354616415</v>
      </c>
    </row>
    <row r="1261" spans="1:17" hidden="1" x14ac:dyDescent="0.3">
      <c r="A1261" t="s">
        <v>2682</v>
      </c>
      <c r="B1261" t="s">
        <v>2683</v>
      </c>
      <c r="C1261" t="s">
        <v>10309</v>
      </c>
      <c r="D1261" t="s">
        <v>46</v>
      </c>
      <c r="E1261">
        <v>1565.199216</v>
      </c>
      <c r="F1261">
        <v>1470.65</v>
      </c>
      <c r="G1261">
        <v>125.487509241639</v>
      </c>
      <c r="H1261">
        <v>15.6307638054442</v>
      </c>
      <c r="I1261">
        <v>9.4922619063402198</v>
      </c>
      <c r="J1261">
        <v>-3.3370402383323801</v>
      </c>
      <c r="K1261">
        <v>1304.45115805361</v>
      </c>
      <c r="L1261">
        <v>1095.7384351271401</v>
      </c>
      <c r="M1261">
        <v>57.804206839611403</v>
      </c>
      <c r="N1261">
        <v>1.2135378763070801</v>
      </c>
      <c r="O1261">
        <v>7.7074762859959698</v>
      </c>
      <c r="P1261">
        <v>164.81498154317001</v>
      </c>
      <c r="Q1261">
        <v>0.141861361420653</v>
      </c>
    </row>
    <row r="1262" spans="1:17" hidden="1" x14ac:dyDescent="0.3">
      <c r="A1262" t="s">
        <v>2684</v>
      </c>
      <c r="B1262" t="s">
        <v>2685</v>
      </c>
      <c r="C1262" t="s">
        <v>10309</v>
      </c>
      <c r="D1262" t="s">
        <v>21</v>
      </c>
      <c r="E1262">
        <v>1562.12826961</v>
      </c>
      <c r="F1262">
        <v>236.37</v>
      </c>
      <c r="G1262">
        <v>49.931437998304702</v>
      </c>
      <c r="H1262">
        <v>55.955478528199599</v>
      </c>
      <c r="I1262">
        <v>40.185988228429203</v>
      </c>
      <c r="J1262">
        <v>23.351560781890601</v>
      </c>
      <c r="K1262">
        <v>178.011519296199</v>
      </c>
      <c r="L1262">
        <v>152.837824983958</v>
      </c>
      <c r="M1262">
        <v>82.065986820253499</v>
      </c>
      <c r="N1262">
        <v>2.2724979472890698</v>
      </c>
      <c r="O1262">
        <v>5.7240766594745596</v>
      </c>
      <c r="P1262">
        <v>100.909477263068</v>
      </c>
      <c r="Q1262">
        <v>0.118690007995956</v>
      </c>
    </row>
    <row r="1263" spans="1:17" hidden="1" x14ac:dyDescent="0.3">
      <c r="A1263" t="s">
        <v>2686</v>
      </c>
      <c r="B1263" t="s">
        <v>2687</v>
      </c>
      <c r="C1263" t="s">
        <v>10309</v>
      </c>
      <c r="D1263" t="s">
        <v>297</v>
      </c>
      <c r="E1263">
        <v>1556.07856172999</v>
      </c>
      <c r="F1263">
        <v>405.35</v>
      </c>
      <c r="G1263">
        <v>91.621659182607104</v>
      </c>
      <c r="H1263">
        <v>63.1018446155392</v>
      </c>
      <c r="I1263">
        <v>107.034452130118</v>
      </c>
      <c r="J1263">
        <v>19.7782139989557</v>
      </c>
      <c r="K1263">
        <v>280.36158558558998</v>
      </c>
      <c r="M1263">
        <v>85.646933976846498</v>
      </c>
      <c r="N1263">
        <v>2.5757220837279902</v>
      </c>
      <c r="O1263">
        <v>5.8344640434192501</v>
      </c>
      <c r="P1263">
        <v>136.56259118762699</v>
      </c>
    </row>
    <row r="1264" spans="1:17" hidden="1" x14ac:dyDescent="0.3">
      <c r="A1264" t="s">
        <v>2688</v>
      </c>
      <c r="B1264" t="s">
        <v>2689</v>
      </c>
      <c r="C1264" t="s">
        <v>10309</v>
      </c>
      <c r="D1264" t="s">
        <v>57</v>
      </c>
      <c r="E1264">
        <v>1554.884</v>
      </c>
      <c r="F1264">
        <v>998</v>
      </c>
      <c r="G1264">
        <v>166.67170132335701</v>
      </c>
      <c r="H1264">
        <v>42.858860090559197</v>
      </c>
      <c r="I1264">
        <v>81.081327202209593</v>
      </c>
      <c r="J1264">
        <v>11.5420132566916</v>
      </c>
      <c r="K1264">
        <v>800.82805138956701</v>
      </c>
      <c r="L1264">
        <v>614.98012255982906</v>
      </c>
      <c r="M1264">
        <v>76.520596600503197</v>
      </c>
      <c r="N1264">
        <v>0.98652614558863005</v>
      </c>
      <c r="O1264">
        <v>8.0410821643286603</v>
      </c>
      <c r="P1264">
        <v>197.422142750707</v>
      </c>
      <c r="Q1264">
        <v>0.178612074920935</v>
      </c>
    </row>
    <row r="1265" spans="1:17" hidden="1" x14ac:dyDescent="0.3">
      <c r="A1265" t="s">
        <v>2690</v>
      </c>
      <c r="B1265" t="s">
        <v>2691</v>
      </c>
      <c r="C1265" t="s">
        <v>10309</v>
      </c>
      <c r="D1265" t="s">
        <v>51</v>
      </c>
      <c r="E1265">
        <v>1549.56654</v>
      </c>
      <c r="F1265">
        <v>2591.8000000000002</v>
      </c>
      <c r="G1265">
        <v>98.881885568243305</v>
      </c>
      <c r="H1265">
        <v>40.040581427000703</v>
      </c>
      <c r="I1265">
        <v>47.022813764386299</v>
      </c>
      <c r="J1265">
        <v>23.6025495336185</v>
      </c>
      <c r="K1265">
        <v>2077.0717403005101</v>
      </c>
      <c r="L1265">
        <v>1714.0487900078199</v>
      </c>
      <c r="M1265">
        <v>84.787225663113205</v>
      </c>
      <c r="N1265">
        <v>1.2844515650033199</v>
      </c>
      <c r="O1265">
        <v>3.1329577899529202</v>
      </c>
      <c r="P1265">
        <v>155.98024691358</v>
      </c>
    </row>
    <row r="1266" spans="1:17" hidden="1" x14ac:dyDescent="0.3">
      <c r="A1266" t="s">
        <v>2692</v>
      </c>
      <c r="B1266" t="s">
        <v>2693</v>
      </c>
      <c r="C1266" t="s">
        <v>10309</v>
      </c>
      <c r="D1266" t="s">
        <v>1555</v>
      </c>
      <c r="E1266">
        <v>1548.2671114049999</v>
      </c>
      <c r="F1266">
        <v>118.45</v>
      </c>
      <c r="G1266">
        <v>20.2464398256575</v>
      </c>
      <c r="H1266">
        <v>3.7041410067403402</v>
      </c>
      <c r="I1266">
        <v>-20.489080538762501</v>
      </c>
      <c r="J1266">
        <v>-2.8385485519942999</v>
      </c>
      <c r="K1266">
        <v>113.918460222614</v>
      </c>
      <c r="L1266">
        <v>110.03306431820501</v>
      </c>
      <c r="M1266">
        <v>47.412828924255997</v>
      </c>
      <c r="N1266">
        <v>0.49290060729502899</v>
      </c>
      <c r="O1266">
        <v>30.688054031236799</v>
      </c>
      <c r="P1266">
        <v>50.987890376035601</v>
      </c>
      <c r="Q1266">
        <v>4.4447917016113003E-2</v>
      </c>
    </row>
    <row r="1267" spans="1:17" hidden="1" x14ac:dyDescent="0.3">
      <c r="A1267" t="s">
        <v>2694</v>
      </c>
      <c r="B1267" t="s">
        <v>2695</v>
      </c>
      <c r="C1267" t="s">
        <v>10309</v>
      </c>
      <c r="D1267" t="s">
        <v>521</v>
      </c>
      <c r="E1267">
        <v>1540.0323000000001</v>
      </c>
      <c r="F1267">
        <v>148.66999999999999</v>
      </c>
      <c r="G1267">
        <v>61.303757387432498</v>
      </c>
      <c r="H1267">
        <v>-1.7512733870895301</v>
      </c>
      <c r="I1267">
        <v>-1.2801660995477899</v>
      </c>
      <c r="J1267">
        <v>-1.8825824545457699</v>
      </c>
      <c r="K1267">
        <v>152.35185955869099</v>
      </c>
      <c r="L1267">
        <v>135.02873784523601</v>
      </c>
      <c r="M1267">
        <v>48.689140328389499</v>
      </c>
      <c r="N1267">
        <v>0.57513181949223102</v>
      </c>
      <c r="O1267">
        <v>23.091410506490899</v>
      </c>
      <c r="P1267">
        <v>95.104986876640396</v>
      </c>
      <c r="Q1267">
        <v>6.5264690827043004E-2</v>
      </c>
    </row>
    <row r="1268" spans="1:17" hidden="1" x14ac:dyDescent="0.3">
      <c r="A1268" t="s">
        <v>2696</v>
      </c>
      <c r="B1268" t="s">
        <v>2697</v>
      </c>
      <c r="C1268" t="s">
        <v>10309</v>
      </c>
      <c r="D1268" t="s">
        <v>288</v>
      </c>
      <c r="E1268">
        <v>1535.66583786</v>
      </c>
      <c r="F1268">
        <v>962.1</v>
      </c>
      <c r="G1268">
        <v>115.599638082816</v>
      </c>
      <c r="H1268">
        <v>70.600190795745306</v>
      </c>
      <c r="I1268">
        <v>33.627780587781899</v>
      </c>
      <c r="J1268">
        <v>6.49515941842684</v>
      </c>
      <c r="K1268">
        <v>612.95333470353603</v>
      </c>
      <c r="L1268">
        <v>535.13512179323504</v>
      </c>
      <c r="M1268">
        <v>91.039082676302897</v>
      </c>
      <c r="N1268">
        <v>1.0725958383294101</v>
      </c>
      <c r="O1268">
        <v>0</v>
      </c>
      <c r="P1268">
        <v>187.19402985074601</v>
      </c>
      <c r="Q1268">
        <v>0.21323583308317301</v>
      </c>
    </row>
    <row r="1269" spans="1:17" hidden="1" x14ac:dyDescent="0.3">
      <c r="A1269" t="s">
        <v>2698</v>
      </c>
      <c r="B1269" t="s">
        <v>2699</v>
      </c>
      <c r="C1269" t="s">
        <v>10309</v>
      </c>
      <c r="D1269" t="s">
        <v>221</v>
      </c>
      <c r="E1269">
        <v>1534.0098485999999</v>
      </c>
      <c r="F1269">
        <v>939.85</v>
      </c>
      <c r="G1269">
        <v>138.485173388742</v>
      </c>
      <c r="H1269">
        <v>26.7044043444821</v>
      </c>
      <c r="I1269">
        <v>46.743199480810802</v>
      </c>
      <c r="J1269">
        <v>7.2335535019192596</v>
      </c>
      <c r="K1269">
        <v>763.79241573694799</v>
      </c>
      <c r="L1269">
        <v>639.16160605192294</v>
      </c>
      <c r="M1269">
        <v>69.370779472240301</v>
      </c>
      <c r="N1269">
        <v>1.0369977437895499</v>
      </c>
      <c r="O1269">
        <v>0</v>
      </c>
      <c r="P1269">
        <v>182.237237237237</v>
      </c>
      <c r="Q1269">
        <v>0.13055946829098999</v>
      </c>
    </row>
    <row r="1270" spans="1:17" hidden="1" x14ac:dyDescent="0.3">
      <c r="A1270" t="s">
        <v>2700</v>
      </c>
      <c r="B1270" t="s">
        <v>2701</v>
      </c>
      <c r="C1270" t="s">
        <v>10309</v>
      </c>
      <c r="D1270" t="s">
        <v>335</v>
      </c>
      <c r="E1270">
        <v>1531.294145395</v>
      </c>
      <c r="F1270">
        <v>874.55</v>
      </c>
      <c r="G1270">
        <v>-54.835301211251597</v>
      </c>
      <c r="H1270">
        <v>-1.0747976294641799</v>
      </c>
      <c r="I1270">
        <v>-14.123966609556</v>
      </c>
      <c r="J1270">
        <v>-3.72761533385505</v>
      </c>
      <c r="K1270">
        <v>845.61866742845802</v>
      </c>
      <c r="L1270">
        <v>913.057849818818</v>
      </c>
      <c r="M1270">
        <v>46.512783670126304</v>
      </c>
      <c r="N1270">
        <v>0.51289631870245</v>
      </c>
      <c r="O1270">
        <v>49.6083700188668</v>
      </c>
      <c r="P1270">
        <v>29.5821603200474</v>
      </c>
      <c r="Q1270">
        <v>-1.2509049102240001E-3</v>
      </c>
    </row>
    <row r="1271" spans="1:17" hidden="1" x14ac:dyDescent="0.3">
      <c r="A1271" t="s">
        <v>2702</v>
      </c>
      <c r="B1271" t="s">
        <v>2703</v>
      </c>
      <c r="C1271" t="s">
        <v>10309</v>
      </c>
      <c r="D1271" t="s">
        <v>51</v>
      </c>
      <c r="E1271">
        <v>1530.32</v>
      </c>
      <c r="F1271">
        <v>19.07</v>
      </c>
      <c r="G1271">
        <v>99.300230611178506</v>
      </c>
      <c r="H1271">
        <v>4.1245601938952996</v>
      </c>
      <c r="I1271">
        <v>10.721472099396999</v>
      </c>
      <c r="J1271">
        <v>-1.16164555012286</v>
      </c>
      <c r="K1271">
        <v>14.801240104085</v>
      </c>
      <c r="L1271">
        <v>13.054232470144401</v>
      </c>
      <c r="M1271">
        <v>65.888111895757405</v>
      </c>
      <c r="N1271">
        <v>1.9709974375419701</v>
      </c>
      <c r="O1271">
        <v>2.4121657052962702</v>
      </c>
      <c r="P1271">
        <v>164.861111111111</v>
      </c>
    </row>
    <row r="1272" spans="1:17" hidden="1" x14ac:dyDescent="0.3">
      <c r="A1272" t="s">
        <v>2704</v>
      </c>
      <c r="B1272" t="s">
        <v>2705</v>
      </c>
      <c r="C1272" t="s">
        <v>10309</v>
      </c>
      <c r="D1272" t="s">
        <v>221</v>
      </c>
      <c r="E1272">
        <v>1528.0030079999999</v>
      </c>
      <c r="F1272">
        <v>1001.6</v>
      </c>
      <c r="G1272">
        <v>58.811480217641801</v>
      </c>
      <c r="H1272">
        <v>-13.5420599242492</v>
      </c>
      <c r="I1272">
        <v>-22.597856590762799</v>
      </c>
      <c r="J1272">
        <v>-5.3017964513887801</v>
      </c>
      <c r="K1272">
        <v>1160.8275507563801</v>
      </c>
      <c r="L1272">
        <v>1005.11841151319</v>
      </c>
      <c r="M1272">
        <v>32.793154564540302</v>
      </c>
      <c r="N1272">
        <v>1.0309581488952799</v>
      </c>
      <c r="O1272">
        <v>49.036541533546298</v>
      </c>
      <c r="P1272">
        <v>107.07049824271201</v>
      </c>
      <c r="Q1272">
        <v>0.132638036231292</v>
      </c>
    </row>
    <row r="1273" spans="1:17" hidden="1" x14ac:dyDescent="0.3">
      <c r="A1273" t="s">
        <v>2706</v>
      </c>
      <c r="B1273" t="s">
        <v>2707</v>
      </c>
      <c r="C1273" t="s">
        <v>10309</v>
      </c>
      <c r="D1273" t="s">
        <v>742</v>
      </c>
      <c r="E1273">
        <v>1526.0025359879901</v>
      </c>
      <c r="F1273">
        <v>7.56</v>
      </c>
      <c r="G1273">
        <v>-96.419231086544002</v>
      </c>
      <c r="H1273">
        <v>-1.76290593868707</v>
      </c>
      <c r="I1273">
        <v>-70.310785965119095</v>
      </c>
      <c r="J1273">
        <v>-2.5946673569764398</v>
      </c>
      <c r="K1273">
        <v>11.0286104088205</v>
      </c>
      <c r="L1273">
        <v>16.2474357334969</v>
      </c>
      <c r="M1273">
        <v>72.132610943789999</v>
      </c>
      <c r="N1273">
        <v>0.98699763415897401</v>
      </c>
      <c r="O1273">
        <v>232.67195767195699</v>
      </c>
      <c r="P1273">
        <v>11.176470588235199</v>
      </c>
      <c r="Q1273">
        <v>-1.0031515407432001E-2</v>
      </c>
    </row>
    <row r="1274" spans="1:17" hidden="1" x14ac:dyDescent="0.3">
      <c r="A1274" t="s">
        <v>2708</v>
      </c>
      <c r="B1274" t="s">
        <v>2709</v>
      </c>
      <c r="C1274" t="s">
        <v>10309</v>
      </c>
      <c r="D1274" t="s">
        <v>21</v>
      </c>
      <c r="E1274">
        <v>1524.2996530799901</v>
      </c>
      <c r="F1274">
        <v>415.35</v>
      </c>
      <c r="G1274">
        <v>17.579901933966799</v>
      </c>
      <c r="H1274">
        <v>12.7017187034649</v>
      </c>
      <c r="I1274">
        <v>25.2678824681369</v>
      </c>
      <c r="J1274">
        <v>3.5520268578995799</v>
      </c>
      <c r="K1274">
        <v>366.05348507515401</v>
      </c>
      <c r="L1274">
        <v>330.808200976465</v>
      </c>
      <c r="M1274">
        <v>68.866298370794098</v>
      </c>
      <c r="N1274">
        <v>2.5117862143895802</v>
      </c>
      <c r="O1274">
        <v>8.2942097026603907</v>
      </c>
      <c r="P1274">
        <v>67.210144927536206</v>
      </c>
      <c r="Q1274">
        <v>-1.1601248930979E-2</v>
      </c>
    </row>
    <row r="1275" spans="1:17" hidden="1" x14ac:dyDescent="0.3">
      <c r="A1275" t="s">
        <v>2710</v>
      </c>
      <c r="B1275" t="s">
        <v>2711</v>
      </c>
      <c r="C1275" t="s">
        <v>10309</v>
      </c>
      <c r="D1275" t="s">
        <v>95</v>
      </c>
      <c r="E1275">
        <v>1523.3354999999999</v>
      </c>
      <c r="F1275">
        <v>153.69999999999999</v>
      </c>
      <c r="G1275">
        <v>-36.964795328338099</v>
      </c>
      <c r="H1275">
        <v>-4.1516352589753396</v>
      </c>
      <c r="I1275">
        <v>-0.16193518073386301</v>
      </c>
      <c r="J1275">
        <v>2.4888981026335899</v>
      </c>
      <c r="K1275">
        <v>150.70296842564301</v>
      </c>
      <c r="L1275">
        <v>149.637013455794</v>
      </c>
      <c r="M1275">
        <v>53.481973832802197</v>
      </c>
      <c r="N1275">
        <v>0.71179658910406296</v>
      </c>
      <c r="O1275">
        <v>32.075471698113198</v>
      </c>
      <c r="P1275">
        <v>35.478184222124199</v>
      </c>
      <c r="Q1275">
        <v>0.113444482059482</v>
      </c>
    </row>
    <row r="1276" spans="1:17" hidden="1" x14ac:dyDescent="0.3">
      <c r="A1276" t="s">
        <v>2712</v>
      </c>
      <c r="B1276" t="s">
        <v>2713</v>
      </c>
      <c r="C1276" t="s">
        <v>10309</v>
      </c>
      <c r="D1276" t="s">
        <v>297</v>
      </c>
      <c r="E1276">
        <v>1521.2492173600001</v>
      </c>
      <c r="F1276">
        <v>112.44</v>
      </c>
      <c r="G1276">
        <v>-20.942952132004201</v>
      </c>
      <c r="H1276">
        <v>-2.5193640130067201</v>
      </c>
      <c r="I1276">
        <v>-13.808814874448901</v>
      </c>
      <c r="J1276">
        <v>4.8222446407184899E-2</v>
      </c>
      <c r="K1276">
        <v>113.206445084696</v>
      </c>
      <c r="L1276">
        <v>111.58347986253899</v>
      </c>
      <c r="M1276">
        <v>52.451040994189498</v>
      </c>
      <c r="N1276">
        <v>0.358666984496474</v>
      </c>
      <c r="O1276">
        <v>14.718961223763699</v>
      </c>
      <c r="P1276">
        <v>22.2173913043478</v>
      </c>
      <c r="Q1276">
        <v>-1.8155186325203999E-2</v>
      </c>
    </row>
    <row r="1277" spans="1:17" hidden="1" x14ac:dyDescent="0.3">
      <c r="A1277" t="s">
        <v>2714</v>
      </c>
      <c r="B1277" t="s">
        <v>2715</v>
      </c>
      <c r="C1277" t="s">
        <v>10309</v>
      </c>
      <c r="D1277" t="s">
        <v>163</v>
      </c>
      <c r="E1277">
        <v>1518.7825</v>
      </c>
      <c r="F1277">
        <v>92.66</v>
      </c>
      <c r="G1277">
        <v>1398.800309061</v>
      </c>
      <c r="H1277">
        <v>115.748464201931</v>
      </c>
      <c r="I1277">
        <v>281.819371414719</v>
      </c>
      <c r="J1277">
        <v>13.158218267367699</v>
      </c>
      <c r="K1277">
        <v>61.590013401685702</v>
      </c>
      <c r="L1277">
        <v>42.321735085258602</v>
      </c>
      <c r="M1277">
        <v>95.123973289311493</v>
      </c>
      <c r="N1277">
        <v>2.6508840470561199</v>
      </c>
      <c r="O1277">
        <v>0</v>
      </c>
      <c r="P1277">
        <v>1641.7293233082701</v>
      </c>
      <c r="Q1277">
        <v>0.20501376135384</v>
      </c>
    </row>
    <row r="1278" spans="1:17" hidden="1" x14ac:dyDescent="0.3">
      <c r="A1278" t="s">
        <v>2716</v>
      </c>
      <c r="B1278" t="s">
        <v>2717</v>
      </c>
      <c r="C1278" t="s">
        <v>10309</v>
      </c>
      <c r="D1278" t="s">
        <v>51</v>
      </c>
      <c r="E1278">
        <v>1514.3572428799901</v>
      </c>
      <c r="F1278">
        <v>2318.4499999999998</v>
      </c>
      <c r="G1278">
        <v>-10.804342421544399</v>
      </c>
      <c r="H1278">
        <v>-5.0287645949393198</v>
      </c>
      <c r="I1278">
        <v>-4.0958918018947497</v>
      </c>
      <c r="J1278">
        <v>-1.3403537165739099</v>
      </c>
      <c r="K1278">
        <v>2460.5968409146499</v>
      </c>
      <c r="L1278">
        <v>2240.9959941944398</v>
      </c>
      <c r="M1278">
        <v>47.0122677749156</v>
      </c>
      <c r="N1278">
        <v>1.34517869141208</v>
      </c>
      <c r="O1278">
        <v>21.801203390196001</v>
      </c>
      <c r="P1278">
        <v>34.161796192349897</v>
      </c>
      <c r="Q1278">
        <v>6.657124672455E-3</v>
      </c>
    </row>
    <row r="1279" spans="1:17" hidden="1" x14ac:dyDescent="0.3">
      <c r="A1279" t="s">
        <v>2718</v>
      </c>
      <c r="B1279" t="s">
        <v>2719</v>
      </c>
      <c r="C1279" t="s">
        <v>10309</v>
      </c>
      <c r="D1279" t="s">
        <v>297</v>
      </c>
      <c r="E1279">
        <v>1509.64</v>
      </c>
      <c r="F1279">
        <v>528.95000000000005</v>
      </c>
      <c r="G1279">
        <v>4.2499739815805997</v>
      </c>
      <c r="H1279">
        <v>16.006054636002901</v>
      </c>
      <c r="I1279">
        <v>26.776776485577699</v>
      </c>
      <c r="J1279">
        <v>1.8286814614440701</v>
      </c>
      <c r="K1279">
        <v>472.99312058328599</v>
      </c>
      <c r="L1279">
        <v>421.701833790112</v>
      </c>
      <c r="M1279">
        <v>65.783100152396997</v>
      </c>
      <c r="N1279">
        <v>0.60638769236002699</v>
      </c>
      <c r="O1279">
        <v>2.8452594763209902</v>
      </c>
      <c r="P1279">
        <v>61.166971358927498</v>
      </c>
      <c r="Q1279">
        <v>1.4855293600487001E-2</v>
      </c>
    </row>
    <row r="1280" spans="1:17" hidden="1" x14ac:dyDescent="0.3">
      <c r="A1280" t="s">
        <v>2720</v>
      </c>
      <c r="B1280" t="s">
        <v>2721</v>
      </c>
      <c r="C1280" t="s">
        <v>10309</v>
      </c>
      <c r="D1280" t="s">
        <v>413</v>
      </c>
      <c r="E1280">
        <v>1507.166591548</v>
      </c>
      <c r="F1280">
        <v>37.9</v>
      </c>
      <c r="G1280">
        <v>24.791511630628499</v>
      </c>
      <c r="H1280">
        <v>-0.54769687725288896</v>
      </c>
      <c r="I1280">
        <v>-5.9994255163112502</v>
      </c>
      <c r="J1280">
        <v>-6.8272017781901004</v>
      </c>
      <c r="K1280">
        <v>39.251075766147103</v>
      </c>
      <c r="L1280">
        <v>35.260222957347999</v>
      </c>
      <c r="M1280">
        <v>37.778000525185597</v>
      </c>
      <c r="N1280">
        <v>0.72664112635884304</v>
      </c>
      <c r="O1280">
        <v>22.691292875989401</v>
      </c>
      <c r="P1280">
        <v>85.784313725490193</v>
      </c>
      <c r="Q1280">
        <v>3.520101075044E-3</v>
      </c>
    </row>
    <row r="1281" spans="1:17" hidden="1" x14ac:dyDescent="0.3">
      <c r="A1281" t="s">
        <v>2722</v>
      </c>
      <c r="B1281" t="s">
        <v>2723</v>
      </c>
      <c r="C1281" t="s">
        <v>10309</v>
      </c>
      <c r="D1281" t="s">
        <v>726</v>
      </c>
      <c r="E1281">
        <v>1502.0466694199999</v>
      </c>
      <c r="F1281">
        <v>268.69</v>
      </c>
      <c r="G1281">
        <v>1.3302155158032201</v>
      </c>
      <c r="H1281">
        <v>0.19852357118592801</v>
      </c>
      <c r="I1281">
        <v>0.82184561382826204</v>
      </c>
      <c r="J1281">
        <v>-0.55392873142913401</v>
      </c>
      <c r="K1281">
        <v>261.73815129085</v>
      </c>
      <c r="L1281">
        <v>242.74559788673901</v>
      </c>
      <c r="M1281">
        <v>57.335343564974302</v>
      </c>
      <c r="N1281">
        <v>0.63350357848763195</v>
      </c>
      <c r="O1281">
        <v>6.0701924150508004</v>
      </c>
      <c r="P1281">
        <v>32.431366750455901</v>
      </c>
      <c r="Q1281">
        <v>2.5420345253382999E-2</v>
      </c>
    </row>
    <row r="1282" spans="1:17" hidden="1" x14ac:dyDescent="0.3">
      <c r="A1282" t="s">
        <v>2724</v>
      </c>
      <c r="B1282" t="s">
        <v>2725</v>
      </c>
      <c r="C1282" t="s">
        <v>10309</v>
      </c>
      <c r="D1282" t="s">
        <v>133</v>
      </c>
      <c r="E1282">
        <v>1496.6414688</v>
      </c>
      <c r="F1282">
        <v>2258.75</v>
      </c>
      <c r="G1282">
        <v>179.84041890871899</v>
      </c>
      <c r="H1282">
        <v>17.799859355300001</v>
      </c>
      <c r="I1282">
        <v>132.88569688333899</v>
      </c>
      <c r="J1282">
        <v>-1.1229692437689001</v>
      </c>
      <c r="K1282">
        <v>1905.24598868766</v>
      </c>
      <c r="L1282">
        <v>1417.8755676959399</v>
      </c>
      <c r="M1282">
        <v>65.375267236735496</v>
      </c>
      <c r="N1282">
        <v>1.57325654917907</v>
      </c>
      <c r="O1282">
        <v>2.2689540675152098</v>
      </c>
      <c r="P1282">
        <v>298.54433171592399</v>
      </c>
      <c r="Q1282">
        <v>0.238455842967465</v>
      </c>
    </row>
    <row r="1283" spans="1:17" hidden="1" x14ac:dyDescent="0.3">
      <c r="A1283" t="s">
        <v>2726</v>
      </c>
      <c r="B1283" t="s">
        <v>2727</v>
      </c>
      <c r="C1283" t="s">
        <v>10309</v>
      </c>
      <c r="D1283" t="s">
        <v>170</v>
      </c>
      <c r="E1283">
        <v>1496.538368325</v>
      </c>
      <c r="F1283">
        <v>1222.4000000000001</v>
      </c>
      <c r="G1283">
        <v>-21.381691135336499</v>
      </c>
      <c r="H1283">
        <v>-8.4912644333414597</v>
      </c>
      <c r="I1283">
        <v>3.3153964034015102</v>
      </c>
      <c r="J1283">
        <v>-1.76747282222193</v>
      </c>
      <c r="K1283">
        <v>1259.8134856131801</v>
      </c>
      <c r="L1283">
        <v>1167.1438661029399</v>
      </c>
      <c r="M1283">
        <v>42.336469128500497</v>
      </c>
      <c r="N1283">
        <v>0.25082242696255702</v>
      </c>
      <c r="O1283">
        <v>28.844895287958099</v>
      </c>
      <c r="P1283">
        <v>35.844863032727602</v>
      </c>
      <c r="Q1283">
        <v>-5.2562817297434998E-2</v>
      </c>
    </row>
    <row r="1284" spans="1:17" hidden="1" x14ac:dyDescent="0.3">
      <c r="A1284" t="s">
        <v>2728</v>
      </c>
      <c r="B1284" t="s">
        <v>2729</v>
      </c>
      <c r="C1284" t="s">
        <v>10309</v>
      </c>
      <c r="D1284" t="s">
        <v>747</v>
      </c>
      <c r="E1284">
        <v>1493.1978584599999</v>
      </c>
      <c r="F1284">
        <v>69.64</v>
      </c>
      <c r="G1284">
        <v>136.064299875247</v>
      </c>
      <c r="H1284">
        <v>1.8064505233341199</v>
      </c>
      <c r="I1284">
        <v>-5.6645378793610597</v>
      </c>
      <c r="J1284">
        <v>0.77798842039800897</v>
      </c>
      <c r="K1284">
        <v>65.324549530980903</v>
      </c>
      <c r="L1284">
        <v>55.343945383353997</v>
      </c>
      <c r="M1284">
        <v>56.202857911394801</v>
      </c>
      <c r="N1284">
        <v>0.858528611435463</v>
      </c>
      <c r="O1284">
        <v>10.855829982768499</v>
      </c>
      <c r="P1284">
        <v>163.78787878787799</v>
      </c>
      <c r="Q1284">
        <v>0.219409035800537</v>
      </c>
    </row>
    <row r="1285" spans="1:17" hidden="1" x14ac:dyDescent="0.3">
      <c r="A1285" t="s">
        <v>2730</v>
      </c>
      <c r="B1285" t="s">
        <v>2731</v>
      </c>
      <c r="C1285" t="s">
        <v>10309</v>
      </c>
      <c r="D1285" t="s">
        <v>258</v>
      </c>
      <c r="E1285">
        <v>1492.5166099999999</v>
      </c>
      <c r="F1285">
        <v>1853.3</v>
      </c>
      <c r="G1285">
        <v>153.22844109798001</v>
      </c>
      <c r="H1285">
        <v>23.4356305397563</v>
      </c>
      <c r="I1285">
        <v>83.971781287581507</v>
      </c>
      <c r="J1285">
        <v>-7.03283726294974</v>
      </c>
      <c r="K1285">
        <v>1545.4492733474401</v>
      </c>
      <c r="L1285">
        <v>1108.75529009976</v>
      </c>
      <c r="M1285">
        <v>55.566634896466297</v>
      </c>
      <c r="N1285">
        <v>1.0965999425342401</v>
      </c>
      <c r="O1285">
        <v>3.5504235687692201</v>
      </c>
      <c r="P1285">
        <v>346.57831325301203</v>
      </c>
      <c r="Q1285">
        <v>0.257277860845744</v>
      </c>
    </row>
    <row r="1286" spans="1:17" hidden="1" x14ac:dyDescent="0.3">
      <c r="A1286" t="s">
        <v>2732</v>
      </c>
      <c r="B1286" t="s">
        <v>2733</v>
      </c>
      <c r="C1286" t="s">
        <v>10309</v>
      </c>
      <c r="D1286" t="s">
        <v>51</v>
      </c>
      <c r="E1286">
        <v>1492.359277775</v>
      </c>
      <c r="F1286">
        <v>311.95</v>
      </c>
      <c r="G1286">
        <v>45.245647591388902</v>
      </c>
      <c r="H1286">
        <v>28.5704257470179</v>
      </c>
      <c r="I1286">
        <v>5.4951052735515802</v>
      </c>
      <c r="J1286">
        <v>8.1764902740845695</v>
      </c>
      <c r="K1286">
        <v>261.32400276098298</v>
      </c>
      <c r="L1286">
        <v>246.46665668747801</v>
      </c>
      <c r="M1286">
        <v>80.314682434952701</v>
      </c>
      <c r="N1286">
        <v>3.0387318146784601</v>
      </c>
      <c r="O1286">
        <v>1.2662285622695799</v>
      </c>
      <c r="P1286">
        <v>90.039597928723694</v>
      </c>
      <c r="Q1286">
        <v>3.4297661419572002E-2</v>
      </c>
    </row>
    <row r="1287" spans="1:17" hidden="1" x14ac:dyDescent="0.3">
      <c r="A1287" t="s">
        <v>2734</v>
      </c>
      <c r="B1287" t="s">
        <v>2735</v>
      </c>
      <c r="C1287" t="s">
        <v>10309</v>
      </c>
      <c r="D1287" t="s">
        <v>258</v>
      </c>
      <c r="E1287">
        <v>1485.1675728</v>
      </c>
      <c r="F1287">
        <v>1437.1</v>
      </c>
      <c r="G1287">
        <v>459.08736432950798</v>
      </c>
      <c r="H1287">
        <v>-14.816334813710901</v>
      </c>
      <c r="I1287">
        <v>44.023181943502003</v>
      </c>
      <c r="J1287">
        <v>-0.122017403274333</v>
      </c>
      <c r="K1287">
        <v>1461.8012516447</v>
      </c>
      <c r="L1287">
        <v>1122.3267268412301</v>
      </c>
      <c r="M1287">
        <v>48.970084814131802</v>
      </c>
      <c r="N1287">
        <v>0.824225915096783</v>
      </c>
      <c r="O1287">
        <v>20.864936330109199</v>
      </c>
      <c r="P1287">
        <v>503.443208062145</v>
      </c>
      <c r="Q1287">
        <v>0.17968944520751301</v>
      </c>
    </row>
    <row r="1288" spans="1:17" hidden="1" x14ac:dyDescent="0.3">
      <c r="A1288" t="s">
        <v>2736</v>
      </c>
      <c r="B1288" t="s">
        <v>2737</v>
      </c>
      <c r="C1288" t="s">
        <v>10309</v>
      </c>
      <c r="D1288" t="s">
        <v>368</v>
      </c>
      <c r="E1288">
        <v>1478.1</v>
      </c>
      <c r="F1288">
        <v>48.87</v>
      </c>
      <c r="G1288">
        <v>-12.0549398593765</v>
      </c>
      <c r="H1288">
        <v>0.84305318932956397</v>
      </c>
      <c r="I1288">
        <v>3.3578530881353199</v>
      </c>
      <c r="J1288">
        <v>2.7056104801682501</v>
      </c>
      <c r="K1288">
        <v>44.384321904117897</v>
      </c>
      <c r="M1288">
        <v>54.579918544071802</v>
      </c>
      <c r="N1288">
        <v>0.51885867320318702</v>
      </c>
      <c r="O1288">
        <v>15.7356251278903</v>
      </c>
      <c r="P1288">
        <v>62.9</v>
      </c>
    </row>
    <row r="1289" spans="1:17" hidden="1" x14ac:dyDescent="0.3">
      <c r="A1289" t="s">
        <v>2738</v>
      </c>
      <c r="B1289" t="s">
        <v>2739</v>
      </c>
      <c r="C1289" t="s">
        <v>10309</v>
      </c>
      <c r="D1289" t="s">
        <v>397</v>
      </c>
      <c r="E1289">
        <v>1477.681506207</v>
      </c>
      <c r="F1289">
        <v>103.18</v>
      </c>
      <c r="G1289">
        <v>-60.373709460933803</v>
      </c>
      <c r="H1289">
        <v>5.21572648661793</v>
      </c>
      <c r="I1289">
        <v>-25.677704520954499</v>
      </c>
      <c r="J1289">
        <v>3.9568008927850302</v>
      </c>
      <c r="K1289">
        <v>98.946518658958098</v>
      </c>
      <c r="L1289">
        <v>111.77851187085901</v>
      </c>
      <c r="M1289">
        <v>70.175434758206507</v>
      </c>
      <c r="N1289">
        <v>1.2789584793959901</v>
      </c>
      <c r="O1289">
        <v>72.174840085287798</v>
      </c>
      <c r="P1289">
        <v>14.6444444444444</v>
      </c>
      <c r="Q1289">
        <v>-5.1417600894022003E-2</v>
      </c>
    </row>
    <row r="1290" spans="1:17" hidden="1" x14ac:dyDescent="0.3">
      <c r="A1290" t="s">
        <v>2740</v>
      </c>
      <c r="B1290" t="s">
        <v>2741</v>
      </c>
      <c r="C1290" t="s">
        <v>10309</v>
      </c>
      <c r="D1290" t="s">
        <v>2742</v>
      </c>
      <c r="E1290">
        <v>1475.3085900000001</v>
      </c>
      <c r="F1290">
        <v>1327.4</v>
      </c>
      <c r="G1290">
        <v>-35.9236820585825</v>
      </c>
      <c r="H1290">
        <v>5.0397083029897196</v>
      </c>
      <c r="I1290">
        <v>-27.0434019920983</v>
      </c>
      <c r="J1290">
        <v>21.578059915750799</v>
      </c>
      <c r="K1290">
        <v>1257.08787312251</v>
      </c>
      <c r="L1290">
        <v>1329.7645342129299</v>
      </c>
      <c r="M1290">
        <v>78.928464468290599</v>
      </c>
      <c r="N1290">
        <v>0.91001459854014599</v>
      </c>
      <c r="O1290">
        <v>36.733463914419097</v>
      </c>
      <c r="P1290">
        <v>32.079601990049703</v>
      </c>
      <c r="Q1290">
        <v>0.23280691018879299</v>
      </c>
    </row>
    <row r="1291" spans="1:17" hidden="1" x14ac:dyDescent="0.3">
      <c r="A1291" t="s">
        <v>2743</v>
      </c>
      <c r="B1291" t="s">
        <v>2744</v>
      </c>
      <c r="C1291" t="s">
        <v>10309</v>
      </c>
      <c r="D1291" t="s">
        <v>127</v>
      </c>
      <c r="E1291">
        <v>1475.2341275639999</v>
      </c>
      <c r="F1291">
        <v>27.4</v>
      </c>
      <c r="G1291">
        <v>-8.33360069912335</v>
      </c>
      <c r="H1291">
        <v>-13.7393887419287</v>
      </c>
      <c r="I1291">
        <v>-38.156523448204297</v>
      </c>
      <c r="J1291">
        <v>0.43563567332658099</v>
      </c>
      <c r="K1291">
        <v>28.826532343271701</v>
      </c>
      <c r="L1291">
        <v>28.646897790012801</v>
      </c>
      <c r="M1291">
        <v>49.841799150580201</v>
      </c>
      <c r="N1291">
        <v>0.80933169235138103</v>
      </c>
      <c r="O1291">
        <v>43.795620437956202</v>
      </c>
      <c r="P1291">
        <v>28.6384976525821</v>
      </c>
      <c r="Q1291">
        <v>0.204857128832239</v>
      </c>
    </row>
    <row r="1292" spans="1:17" hidden="1" x14ac:dyDescent="0.3">
      <c r="A1292" t="s">
        <v>2745</v>
      </c>
      <c r="B1292" t="s">
        <v>2746</v>
      </c>
      <c r="C1292" t="s">
        <v>10309</v>
      </c>
      <c r="D1292" t="s">
        <v>89</v>
      </c>
      <c r="E1292">
        <v>1472.40094864</v>
      </c>
      <c r="F1292">
        <v>572.45000000000005</v>
      </c>
      <c r="G1292">
        <v>79.423155301228206</v>
      </c>
      <c r="H1292">
        <v>-6.1331916174975696</v>
      </c>
      <c r="I1292">
        <v>12.787553195719999</v>
      </c>
      <c r="J1292">
        <v>-3.0515245244620002</v>
      </c>
      <c r="K1292">
        <v>576.01577880740604</v>
      </c>
      <c r="L1292">
        <v>453.28708187975002</v>
      </c>
      <c r="M1292">
        <v>41.010162157837797</v>
      </c>
      <c r="N1292">
        <v>0.32467770336868401</v>
      </c>
      <c r="O1292">
        <v>24.028299414795999</v>
      </c>
      <c r="P1292">
        <v>187.230306071249</v>
      </c>
      <c r="Q1292">
        <v>0.20298066599994199</v>
      </c>
    </row>
    <row r="1293" spans="1:17" hidden="1" x14ac:dyDescent="0.3">
      <c r="A1293" t="s">
        <v>2747</v>
      </c>
      <c r="B1293" t="s">
        <v>2748</v>
      </c>
      <c r="C1293" t="s">
        <v>10309</v>
      </c>
      <c r="E1293">
        <v>1471.3922525999999</v>
      </c>
      <c r="F1293">
        <v>800</v>
      </c>
      <c r="G1293">
        <v>5878.2824270933697</v>
      </c>
      <c r="H1293">
        <v>-0.79400480198629997</v>
      </c>
      <c r="I1293">
        <v>226.74409854430999</v>
      </c>
      <c r="J1293">
        <v>-5.3467937239266199</v>
      </c>
      <c r="K1293">
        <v>768.014762150705</v>
      </c>
      <c r="L1293">
        <v>500.20037780534699</v>
      </c>
      <c r="M1293">
        <v>57.049516724550102</v>
      </c>
      <c r="N1293">
        <v>2.2723933125885698</v>
      </c>
      <c r="O1293">
        <v>5.0624999999999902</v>
      </c>
      <c r="P1293">
        <v>5906.0060060059996</v>
      </c>
    </row>
    <row r="1294" spans="1:17" hidden="1" x14ac:dyDescent="0.3">
      <c r="A1294" t="s">
        <v>2749</v>
      </c>
      <c r="B1294" t="s">
        <v>2750</v>
      </c>
      <c r="C1294" t="s">
        <v>10309</v>
      </c>
      <c r="D1294" t="s">
        <v>268</v>
      </c>
      <c r="E1294">
        <v>1470.6525240000001</v>
      </c>
      <c r="F1294">
        <v>820.45</v>
      </c>
      <c r="G1294">
        <v>60.6474462279958</v>
      </c>
      <c r="H1294">
        <v>22.501768363388798</v>
      </c>
      <c r="I1294">
        <v>62.8119461586802</v>
      </c>
      <c r="J1294">
        <v>-2.4779597402688198</v>
      </c>
      <c r="K1294">
        <v>727.78610374132995</v>
      </c>
      <c r="L1294">
        <v>592.14033579184002</v>
      </c>
      <c r="M1294">
        <v>59.3442263895869</v>
      </c>
      <c r="N1294">
        <v>0.49857580669070201</v>
      </c>
      <c r="O1294">
        <v>5.3080626485465299</v>
      </c>
      <c r="P1294">
        <v>106.143216080402</v>
      </c>
      <c r="Q1294">
        <v>5.7983848714385E-2</v>
      </c>
    </row>
    <row r="1295" spans="1:17" hidden="1" x14ac:dyDescent="0.3">
      <c r="A1295" t="s">
        <v>2751</v>
      </c>
      <c r="B1295" t="s">
        <v>2752</v>
      </c>
      <c r="C1295" t="s">
        <v>10309</v>
      </c>
      <c r="D1295" t="s">
        <v>2753</v>
      </c>
      <c r="E1295">
        <v>1468.81283736</v>
      </c>
      <c r="F1295">
        <v>679.6</v>
      </c>
      <c r="G1295">
        <v>1469.8316632124199</v>
      </c>
      <c r="H1295">
        <v>-7.9788525781696196</v>
      </c>
      <c r="I1295">
        <v>41.115108605374097</v>
      </c>
      <c r="J1295">
        <v>-5.7051324732555102</v>
      </c>
      <c r="K1295">
        <v>651.77017390645995</v>
      </c>
      <c r="L1295">
        <v>436.86311185546901</v>
      </c>
      <c r="M1295">
        <v>42.3186018751612</v>
      </c>
      <c r="N1295">
        <v>0.81040051498782495</v>
      </c>
      <c r="O1295">
        <v>17.422012948793299</v>
      </c>
      <c r="P1295">
        <v>1497.55524212505</v>
      </c>
    </row>
    <row r="1296" spans="1:17" hidden="1" x14ac:dyDescent="0.3">
      <c r="A1296" t="s">
        <v>2754</v>
      </c>
      <c r="B1296" t="s">
        <v>2755</v>
      </c>
      <c r="C1296" t="s">
        <v>10309</v>
      </c>
      <c r="D1296" t="s">
        <v>40</v>
      </c>
      <c r="E1296">
        <v>1465.5487499999999</v>
      </c>
      <c r="F1296">
        <v>44.6</v>
      </c>
      <c r="G1296">
        <v>-13.6862483066478</v>
      </c>
      <c r="H1296">
        <v>-0.97550436388391404</v>
      </c>
      <c r="I1296">
        <v>-4.9443921278538099</v>
      </c>
      <c r="J1296">
        <v>-11.257567545300301</v>
      </c>
      <c r="K1296">
        <v>45.967998693606603</v>
      </c>
      <c r="L1296">
        <v>45.747414221841098</v>
      </c>
      <c r="M1296">
        <v>32.880740086847403</v>
      </c>
      <c r="N1296">
        <v>0.92961388151749802</v>
      </c>
      <c r="O1296">
        <v>78.004484304932703</v>
      </c>
      <c r="P1296">
        <v>31.176470588235201</v>
      </c>
      <c r="Q1296">
        <v>0.22435520279482299</v>
      </c>
    </row>
    <row r="1297" spans="1:17" hidden="1" x14ac:dyDescent="0.3">
      <c r="A1297" t="s">
        <v>2756</v>
      </c>
      <c r="B1297" t="s">
        <v>2757</v>
      </c>
      <c r="C1297" t="s">
        <v>10309</v>
      </c>
      <c r="D1297" t="s">
        <v>630</v>
      </c>
      <c r="E1297">
        <v>1460.3165971200001</v>
      </c>
      <c r="F1297">
        <v>151.74</v>
      </c>
      <c r="G1297">
        <v>-22.567653756705798</v>
      </c>
      <c r="H1297">
        <v>10.972567188686</v>
      </c>
      <c r="I1297">
        <v>-11.285486364586401</v>
      </c>
      <c r="J1297">
        <v>1.73113977532995</v>
      </c>
      <c r="K1297">
        <v>140.70338745920299</v>
      </c>
      <c r="L1297">
        <v>139.56478821083101</v>
      </c>
      <c r="M1297">
        <v>57.666889153243602</v>
      </c>
      <c r="N1297">
        <v>1.71258010841651</v>
      </c>
      <c r="O1297">
        <v>23.863187030446799</v>
      </c>
      <c r="P1297">
        <v>32.524017467248903</v>
      </c>
      <c r="Q1297">
        <v>-6.2037240977693003E-2</v>
      </c>
    </row>
    <row r="1298" spans="1:17" hidden="1" x14ac:dyDescent="0.3">
      <c r="A1298" t="s">
        <v>2758</v>
      </c>
      <c r="B1298" t="s">
        <v>2759</v>
      </c>
      <c r="C1298" t="s">
        <v>10309</v>
      </c>
      <c r="D1298" t="s">
        <v>80</v>
      </c>
      <c r="E1298">
        <v>1458.0004411979901</v>
      </c>
      <c r="F1298">
        <v>99.25</v>
      </c>
      <c r="G1298">
        <v>-22.250677743661701</v>
      </c>
      <c r="H1298">
        <v>-7.6641836091669298</v>
      </c>
      <c r="I1298">
        <v>-21.712885463065199</v>
      </c>
      <c r="J1298">
        <v>0.42585133899271499</v>
      </c>
      <c r="K1298">
        <v>104.751715699496</v>
      </c>
      <c r="L1298">
        <v>102.51837054917399</v>
      </c>
      <c r="M1298">
        <v>45.015431468870602</v>
      </c>
      <c r="N1298">
        <v>0.33802724333112999</v>
      </c>
      <c r="O1298">
        <v>24.836272040302202</v>
      </c>
      <c r="P1298">
        <v>19.290865384615302</v>
      </c>
      <c r="Q1298">
        <v>-4.220088019843E-3</v>
      </c>
    </row>
    <row r="1299" spans="1:17" hidden="1" x14ac:dyDescent="0.3">
      <c r="A1299" t="s">
        <v>2760</v>
      </c>
      <c r="B1299" t="s">
        <v>2761</v>
      </c>
      <c r="C1299" t="s">
        <v>10309</v>
      </c>
      <c r="D1299" t="s">
        <v>163</v>
      </c>
      <c r="E1299">
        <v>1456.261334817</v>
      </c>
      <c r="F1299">
        <v>217.86</v>
      </c>
      <c r="G1299">
        <v>72.056338556419902</v>
      </c>
      <c r="H1299">
        <v>-9.6053901877025591</v>
      </c>
      <c r="I1299">
        <v>66.189828537134005</v>
      </c>
      <c r="J1299">
        <v>4.2100087268033803</v>
      </c>
      <c r="K1299">
        <v>208.614707753375</v>
      </c>
      <c r="L1299">
        <v>162.893752093697</v>
      </c>
      <c r="M1299">
        <v>55.159611541102002</v>
      </c>
      <c r="N1299">
        <v>0.54913644765203895</v>
      </c>
      <c r="O1299">
        <v>16.951253098319999</v>
      </c>
      <c r="P1299">
        <v>126.11312921639799</v>
      </c>
      <c r="Q1299">
        <v>0.20210829381012799</v>
      </c>
    </row>
    <row r="1300" spans="1:17" hidden="1" x14ac:dyDescent="0.3">
      <c r="A1300" t="s">
        <v>2762</v>
      </c>
      <c r="B1300" t="s">
        <v>2763</v>
      </c>
      <c r="C1300" t="s">
        <v>10309</v>
      </c>
      <c r="D1300" t="s">
        <v>285</v>
      </c>
      <c r="E1300">
        <v>1442.1606549999999</v>
      </c>
      <c r="F1300">
        <v>88.05</v>
      </c>
      <c r="G1300">
        <v>-6.8089950071105099</v>
      </c>
      <c r="H1300">
        <v>6.5381734476662396</v>
      </c>
      <c r="I1300">
        <v>-19.4114401115635</v>
      </c>
      <c r="J1300">
        <v>6.5781721491963996</v>
      </c>
      <c r="K1300">
        <v>84.459946243205593</v>
      </c>
      <c r="L1300">
        <v>84.694090892650294</v>
      </c>
      <c r="M1300">
        <v>66.6710447653317</v>
      </c>
      <c r="N1300">
        <v>1.8812695320314901</v>
      </c>
      <c r="O1300">
        <v>19.193639977285599</v>
      </c>
      <c r="P1300">
        <v>27.6086956521739</v>
      </c>
      <c r="Q1300">
        <v>3.4383748491657998E-2</v>
      </c>
    </row>
    <row r="1301" spans="1:17" hidden="1" x14ac:dyDescent="0.3">
      <c r="A1301" t="s">
        <v>2764</v>
      </c>
      <c r="B1301" t="s">
        <v>2765</v>
      </c>
      <c r="C1301" t="s">
        <v>10309</v>
      </c>
      <c r="D1301" t="s">
        <v>106</v>
      </c>
      <c r="E1301">
        <v>1440.3337974999999</v>
      </c>
      <c r="F1301">
        <v>54.46</v>
      </c>
      <c r="G1301">
        <v>7.4464384614072401</v>
      </c>
      <c r="H1301">
        <v>-1.5871251589909501</v>
      </c>
      <c r="I1301">
        <v>-39.513031654198102</v>
      </c>
      <c r="J1301">
        <v>-0.37450084448800303</v>
      </c>
      <c r="K1301">
        <v>57.050589801359799</v>
      </c>
      <c r="L1301">
        <v>58.098172411157996</v>
      </c>
      <c r="M1301">
        <v>49.060822325293401</v>
      </c>
      <c r="N1301">
        <v>0.27159415293235201</v>
      </c>
      <c r="O1301">
        <v>58.832170400293698</v>
      </c>
      <c r="P1301">
        <v>52.5490196078431</v>
      </c>
      <c r="Q1301">
        <v>-1.1453567139202999E-2</v>
      </c>
    </row>
    <row r="1302" spans="1:17" hidden="1" x14ac:dyDescent="0.3">
      <c r="A1302" t="s">
        <v>2766</v>
      </c>
      <c r="B1302" t="s">
        <v>2767</v>
      </c>
      <c r="C1302" t="s">
        <v>10309</v>
      </c>
      <c r="D1302" t="s">
        <v>450</v>
      </c>
      <c r="E1302">
        <v>1440.04622451</v>
      </c>
      <c r="F1302">
        <v>592.4</v>
      </c>
      <c r="G1302">
        <v>-61.288679282710604</v>
      </c>
      <c r="H1302">
        <v>-11.8088376972172</v>
      </c>
      <c r="I1302">
        <v>-36.2645728714092</v>
      </c>
      <c r="J1302">
        <v>-4.2588501687002296</v>
      </c>
      <c r="K1302">
        <v>657.52481227130704</v>
      </c>
      <c r="L1302">
        <v>692.41675995879905</v>
      </c>
      <c r="M1302">
        <v>34.759631467764898</v>
      </c>
      <c r="N1302">
        <v>1.1827996415698301</v>
      </c>
      <c r="O1302">
        <v>55.300472653612402</v>
      </c>
      <c r="P1302">
        <v>3.1606443186765301</v>
      </c>
      <c r="Q1302">
        <v>-9.7806702695780005E-3</v>
      </c>
    </row>
    <row r="1303" spans="1:17" hidden="1" x14ac:dyDescent="0.3">
      <c r="A1303" t="s">
        <v>2768</v>
      </c>
      <c r="B1303" t="s">
        <v>2769</v>
      </c>
      <c r="C1303" t="s">
        <v>10309</v>
      </c>
      <c r="D1303" t="s">
        <v>130</v>
      </c>
      <c r="E1303">
        <v>1434.1292149999999</v>
      </c>
      <c r="F1303">
        <v>39.07</v>
      </c>
      <c r="G1303">
        <v>170.52069589652899</v>
      </c>
      <c r="H1303">
        <v>37.1462476776899</v>
      </c>
      <c r="I1303">
        <v>15.1606659109004</v>
      </c>
      <c r="J1303">
        <v>8.1493802620711708</v>
      </c>
      <c r="K1303">
        <v>30.597846932995399</v>
      </c>
      <c r="L1303">
        <v>25.908977026167001</v>
      </c>
      <c r="M1303">
        <v>75.522945800549905</v>
      </c>
      <c r="N1303">
        <v>0.80742819425656898</v>
      </c>
      <c r="O1303">
        <v>0</v>
      </c>
      <c r="P1303">
        <v>241.22270742358</v>
      </c>
      <c r="Q1303">
        <v>0.110740254512093</v>
      </c>
    </row>
    <row r="1304" spans="1:17" hidden="1" x14ac:dyDescent="0.3">
      <c r="A1304" t="s">
        <v>2770</v>
      </c>
      <c r="B1304" t="s">
        <v>2771</v>
      </c>
      <c r="C1304" t="s">
        <v>10309</v>
      </c>
      <c r="D1304" t="s">
        <v>258</v>
      </c>
      <c r="E1304">
        <v>1432.3124983799901</v>
      </c>
      <c r="F1304">
        <v>405.55</v>
      </c>
      <c r="G1304">
        <v>-36.721671586253699</v>
      </c>
      <c r="H1304">
        <v>5.9566105186226102</v>
      </c>
      <c r="I1304">
        <v>-5.0366158817967897</v>
      </c>
      <c r="J1304">
        <v>3.2322060280364702</v>
      </c>
      <c r="K1304">
        <v>398.75338001282699</v>
      </c>
      <c r="L1304">
        <v>400.29505774730302</v>
      </c>
      <c r="M1304">
        <v>64.846161337136195</v>
      </c>
      <c r="N1304">
        <v>0.33703423050098003</v>
      </c>
      <c r="O1304">
        <v>26.692146467759802</v>
      </c>
      <c r="P1304">
        <v>39.532083261654897</v>
      </c>
      <c r="Q1304">
        <v>4.1570397101467003E-2</v>
      </c>
    </row>
    <row r="1305" spans="1:17" hidden="1" x14ac:dyDescent="0.3">
      <c r="A1305" t="s">
        <v>2772</v>
      </c>
      <c r="B1305" t="s">
        <v>2773</v>
      </c>
      <c r="C1305" t="s">
        <v>10309</v>
      </c>
      <c r="D1305" t="s">
        <v>2651</v>
      </c>
      <c r="E1305">
        <v>1428.9114</v>
      </c>
      <c r="F1305">
        <v>1830.15</v>
      </c>
      <c r="G1305">
        <v>492.87662454616799</v>
      </c>
      <c r="H1305">
        <v>-6.7796548178398197</v>
      </c>
      <c r="I1305">
        <v>117.031319298038</v>
      </c>
      <c r="J1305">
        <v>1.15533264302355</v>
      </c>
      <c r="K1305">
        <v>1653.19567713948</v>
      </c>
      <c r="L1305">
        <v>1080.85846225359</v>
      </c>
      <c r="M1305">
        <v>52.316939690645</v>
      </c>
      <c r="N1305">
        <v>0.41832061068702198</v>
      </c>
      <c r="O1305">
        <v>15.4331612162937</v>
      </c>
      <c r="P1305">
        <v>698.32061068702296</v>
      </c>
    </row>
    <row r="1306" spans="1:17" hidden="1" x14ac:dyDescent="0.3">
      <c r="A1306" t="s">
        <v>2774</v>
      </c>
      <c r="B1306" t="s">
        <v>2775</v>
      </c>
      <c r="C1306" t="s">
        <v>10309</v>
      </c>
      <c r="D1306" t="s">
        <v>221</v>
      </c>
      <c r="E1306">
        <v>1428.81447374</v>
      </c>
      <c r="F1306">
        <v>372.45</v>
      </c>
      <c r="G1306">
        <v>-43.6775448383897</v>
      </c>
      <c r="H1306">
        <v>-12.323022094380301</v>
      </c>
      <c r="I1306">
        <v>-41.897703443141602</v>
      </c>
      <c r="J1306">
        <v>-2.0315136964776399</v>
      </c>
      <c r="K1306">
        <v>420.146935039754</v>
      </c>
      <c r="L1306">
        <v>472.730940266461</v>
      </c>
      <c r="M1306">
        <v>29.5702365136762</v>
      </c>
      <c r="N1306">
        <v>1.35168541166065</v>
      </c>
      <c r="O1306">
        <v>70.600080547724502</v>
      </c>
      <c r="P1306">
        <v>1.27804214819851</v>
      </c>
    </row>
    <row r="1307" spans="1:17" hidden="1" x14ac:dyDescent="0.3">
      <c r="A1307" t="s">
        <v>2776</v>
      </c>
      <c r="B1307" t="s">
        <v>2777</v>
      </c>
      <c r="C1307" t="s">
        <v>10309</v>
      </c>
      <c r="D1307" t="s">
        <v>997</v>
      </c>
      <c r="E1307">
        <v>1421.5080042</v>
      </c>
      <c r="F1307">
        <v>714.55</v>
      </c>
      <c r="G1307">
        <v>7.2244852988893102</v>
      </c>
      <c r="H1307">
        <v>13.3723217230726</v>
      </c>
      <c r="I1307">
        <v>1.6707102862766401</v>
      </c>
      <c r="J1307">
        <v>5.6522838625357501</v>
      </c>
      <c r="K1307">
        <v>630.51550169965196</v>
      </c>
      <c r="L1307">
        <v>614.005630856621</v>
      </c>
      <c r="M1307">
        <v>74.150756954045207</v>
      </c>
      <c r="N1307">
        <v>1.51724516608522</v>
      </c>
      <c r="O1307">
        <v>19.655727380868999</v>
      </c>
      <c r="P1307">
        <v>49.0042748409967</v>
      </c>
      <c r="Q1307">
        <v>4.5553052515347997E-2</v>
      </c>
    </row>
    <row r="1308" spans="1:17" hidden="1" x14ac:dyDescent="0.3">
      <c r="A1308" t="s">
        <v>2778</v>
      </c>
      <c r="B1308" t="s">
        <v>2779</v>
      </c>
      <c r="C1308" t="s">
        <v>10309</v>
      </c>
      <c r="D1308" t="s">
        <v>938</v>
      </c>
      <c r="E1308">
        <v>1420.3528679999999</v>
      </c>
      <c r="F1308">
        <v>92.56</v>
      </c>
      <c r="G1308">
        <v>-13.169123467086401</v>
      </c>
      <c r="H1308">
        <v>8.8055690824437693</v>
      </c>
      <c r="I1308">
        <v>-26.923332090580299</v>
      </c>
      <c r="J1308">
        <v>6.4420406159017203</v>
      </c>
      <c r="K1308">
        <v>87.836655856410204</v>
      </c>
      <c r="L1308">
        <v>89.000348225295795</v>
      </c>
      <c r="M1308">
        <v>70.503969703600006</v>
      </c>
      <c r="N1308">
        <v>2.1774975960608201</v>
      </c>
      <c r="O1308">
        <v>24.9459809853068</v>
      </c>
      <c r="P1308">
        <v>25.081081081080999</v>
      </c>
      <c r="Q1308">
        <v>1.0729413288014E-2</v>
      </c>
    </row>
    <row r="1309" spans="1:17" hidden="1" x14ac:dyDescent="0.3">
      <c r="A1309" t="s">
        <v>2780</v>
      </c>
      <c r="B1309" t="s">
        <v>2781</v>
      </c>
      <c r="C1309" t="s">
        <v>10309</v>
      </c>
      <c r="D1309" t="s">
        <v>413</v>
      </c>
      <c r="E1309">
        <v>1419.56565</v>
      </c>
      <c r="F1309">
        <v>1269.75</v>
      </c>
      <c r="G1309">
        <v>275.82004098249001</v>
      </c>
      <c r="H1309">
        <v>51.447352778973197</v>
      </c>
      <c r="I1309">
        <v>148.097335445873</v>
      </c>
      <c r="J1309">
        <v>4.4438559175018799</v>
      </c>
      <c r="K1309">
        <v>1036.7470466909199</v>
      </c>
      <c r="L1309">
        <v>726.62608168863005</v>
      </c>
      <c r="M1309">
        <v>66.472421543510507</v>
      </c>
      <c r="N1309">
        <v>0.63159785155124903</v>
      </c>
      <c r="O1309">
        <v>24.292183500689099</v>
      </c>
      <c r="P1309">
        <v>325.30564394573702</v>
      </c>
      <c r="Q1309">
        <v>0.15614793489812401</v>
      </c>
    </row>
    <row r="1310" spans="1:17" hidden="1" x14ac:dyDescent="0.3">
      <c r="A1310" t="s">
        <v>2782</v>
      </c>
      <c r="B1310" t="s">
        <v>2783</v>
      </c>
      <c r="C1310" t="s">
        <v>10309</v>
      </c>
      <c r="D1310" t="s">
        <v>312</v>
      </c>
      <c r="E1310">
        <v>1405.5421046680001</v>
      </c>
      <c r="F1310">
        <v>21.17</v>
      </c>
      <c r="G1310">
        <v>29.091235902183801</v>
      </c>
      <c r="H1310">
        <v>-5.4070173450835499</v>
      </c>
      <c r="I1310">
        <v>-55.706507890252702</v>
      </c>
      <c r="J1310">
        <v>6.8925121302030403</v>
      </c>
      <c r="K1310">
        <v>22.7982133789044</v>
      </c>
      <c r="L1310">
        <v>24.349049804142599</v>
      </c>
      <c r="M1310">
        <v>57.230248397274302</v>
      </c>
      <c r="N1310">
        <v>1.4874516612112301</v>
      </c>
      <c r="O1310">
        <v>98.393953708077404</v>
      </c>
      <c r="P1310">
        <v>59.172932330827003</v>
      </c>
      <c r="Q1310">
        <v>8.9916004887888007E-2</v>
      </c>
    </row>
    <row r="1311" spans="1:17" hidden="1" x14ac:dyDescent="0.3">
      <c r="A1311" t="s">
        <v>2784</v>
      </c>
      <c r="B1311" t="s">
        <v>2785</v>
      </c>
      <c r="C1311" t="s">
        <v>10309</v>
      </c>
      <c r="D1311" t="s">
        <v>2786</v>
      </c>
      <c r="E1311">
        <v>1402.1351999999999</v>
      </c>
      <c r="F1311">
        <v>719.1</v>
      </c>
      <c r="G1311">
        <v>78.292751126045403</v>
      </c>
      <c r="H1311">
        <v>-10.123769348111001</v>
      </c>
      <c r="I1311">
        <v>27.987721497567399</v>
      </c>
      <c r="J1311">
        <v>-0.95717441513567403</v>
      </c>
      <c r="K1311">
        <v>726.28782876865205</v>
      </c>
      <c r="L1311">
        <v>556.41153926493996</v>
      </c>
      <c r="M1311">
        <v>39.814937950675301</v>
      </c>
      <c r="N1311">
        <v>0.21231243409846701</v>
      </c>
      <c r="O1311">
        <v>31.970518703935401</v>
      </c>
      <c r="P1311">
        <v>111.5</v>
      </c>
    </row>
    <row r="1312" spans="1:17" hidden="1" x14ac:dyDescent="0.3">
      <c r="A1312" t="s">
        <v>2787</v>
      </c>
      <c r="B1312" t="s">
        <v>2788</v>
      </c>
      <c r="C1312" t="s">
        <v>10309</v>
      </c>
      <c r="D1312" t="s">
        <v>51</v>
      </c>
      <c r="E1312">
        <v>1400.8791763199999</v>
      </c>
      <c r="F1312">
        <v>715.05</v>
      </c>
      <c r="G1312">
        <v>23.995071628425599</v>
      </c>
      <c r="H1312">
        <v>11.8705999503466</v>
      </c>
      <c r="I1312">
        <v>-8.1292459345224799</v>
      </c>
      <c r="J1312">
        <v>1.41898350733098</v>
      </c>
      <c r="K1312">
        <v>644.78581332637498</v>
      </c>
      <c r="L1312">
        <v>600.52018234567299</v>
      </c>
      <c r="M1312">
        <v>71.341569827014794</v>
      </c>
      <c r="N1312">
        <v>2.1659643352134501</v>
      </c>
      <c r="O1312">
        <v>5.60799944059855</v>
      </c>
      <c r="P1312">
        <v>55.496357507882998</v>
      </c>
      <c r="Q1312">
        <v>7.6177484706402995E-2</v>
      </c>
    </row>
    <row r="1313" spans="1:17" hidden="1" x14ac:dyDescent="0.3">
      <c r="A1313" t="s">
        <v>2789</v>
      </c>
      <c r="B1313" t="s">
        <v>2790</v>
      </c>
      <c r="C1313" t="s">
        <v>10309</v>
      </c>
      <c r="D1313" t="s">
        <v>72</v>
      </c>
      <c r="E1313">
        <v>1396.807095936</v>
      </c>
      <c r="F1313">
        <v>251.58</v>
      </c>
      <c r="G1313">
        <v>41.4627021902607</v>
      </c>
      <c r="H1313">
        <v>35.617293420049599</v>
      </c>
      <c r="I1313">
        <v>49.217303922521303</v>
      </c>
      <c r="J1313">
        <v>-15.4899155463422</v>
      </c>
      <c r="K1313">
        <v>204.917583097977</v>
      </c>
      <c r="L1313">
        <v>170.61100097416801</v>
      </c>
      <c r="M1313">
        <v>62.487241885427402</v>
      </c>
      <c r="N1313">
        <v>0.69791157668062698</v>
      </c>
      <c r="O1313">
        <v>12.5089434772239</v>
      </c>
      <c r="P1313">
        <v>77.795053003533496</v>
      </c>
      <c r="Q1313">
        <v>9.5273255504000004E-4</v>
      </c>
    </row>
    <row r="1314" spans="1:17" hidden="1" x14ac:dyDescent="0.3">
      <c r="A1314" t="s">
        <v>2791</v>
      </c>
      <c r="B1314" t="s">
        <v>2792</v>
      </c>
      <c r="C1314" t="s">
        <v>10309</v>
      </c>
      <c r="E1314">
        <v>1396.188924</v>
      </c>
      <c r="F1314">
        <v>2.72</v>
      </c>
      <c r="G1314">
        <v>416.54855715540299</v>
      </c>
      <c r="H1314">
        <v>8.4507251443128002</v>
      </c>
      <c r="I1314">
        <v>-20.728294382627499</v>
      </c>
      <c r="J1314">
        <v>5.5024986349263703</v>
      </c>
      <c r="K1314">
        <v>2.6702953145951702</v>
      </c>
      <c r="L1314">
        <v>2.49758897574924</v>
      </c>
      <c r="M1314">
        <v>60.616734919112702</v>
      </c>
      <c r="N1314">
        <v>2.1369796061979902</v>
      </c>
      <c r="O1314">
        <v>51.838235294117602</v>
      </c>
      <c r="P1314">
        <v>521.71428571428498</v>
      </c>
    </row>
    <row r="1315" spans="1:17" hidden="1" x14ac:dyDescent="0.3">
      <c r="A1315" t="s">
        <v>2793</v>
      </c>
      <c r="B1315" t="s">
        <v>2794</v>
      </c>
      <c r="C1315" t="s">
        <v>10309</v>
      </c>
      <c r="D1315" t="s">
        <v>203</v>
      </c>
      <c r="E1315">
        <v>1377.1908404999999</v>
      </c>
      <c r="F1315">
        <v>1456.65</v>
      </c>
      <c r="G1315">
        <v>53.948907991833899</v>
      </c>
      <c r="H1315">
        <v>45.365606318723003</v>
      </c>
      <c r="I1315">
        <v>50.261758677738001</v>
      </c>
      <c r="J1315">
        <v>24.6563386792408</v>
      </c>
      <c r="K1315">
        <v>1144.54305186958</v>
      </c>
      <c r="L1315">
        <v>979.27379327212395</v>
      </c>
      <c r="M1315">
        <v>85.133384473708603</v>
      </c>
      <c r="N1315">
        <v>2.3179185076092201</v>
      </c>
      <c r="O1315">
        <v>8.46806027528919</v>
      </c>
      <c r="P1315">
        <v>104.830204598186</v>
      </c>
      <c r="Q1315">
        <v>0.12165483550044</v>
      </c>
    </row>
    <row r="1316" spans="1:17" hidden="1" x14ac:dyDescent="0.3">
      <c r="A1316" t="s">
        <v>2795</v>
      </c>
      <c r="B1316" t="s">
        <v>2796</v>
      </c>
      <c r="C1316" t="s">
        <v>10309</v>
      </c>
      <c r="D1316" t="s">
        <v>450</v>
      </c>
      <c r="E1316">
        <v>1373.27229491</v>
      </c>
      <c r="F1316">
        <v>576.9</v>
      </c>
      <c r="G1316">
        <v>77.287082068179203</v>
      </c>
      <c r="H1316">
        <v>21.8241962029003</v>
      </c>
      <c r="I1316">
        <v>23.0164483768935</v>
      </c>
      <c r="J1316">
        <v>13.747784517390301</v>
      </c>
      <c r="K1316">
        <v>487.86758365139099</v>
      </c>
      <c r="L1316">
        <v>412.11938210375098</v>
      </c>
      <c r="M1316">
        <v>74.363430673442195</v>
      </c>
      <c r="N1316">
        <v>1.81153037880344</v>
      </c>
      <c r="O1316">
        <v>1.4040561622465</v>
      </c>
      <c r="P1316">
        <v>132.527206771463</v>
      </c>
      <c r="Q1316">
        <v>0.12593687641510301</v>
      </c>
    </row>
    <row r="1317" spans="1:17" hidden="1" x14ac:dyDescent="0.3">
      <c r="A1317" t="s">
        <v>2797</v>
      </c>
      <c r="B1317" t="s">
        <v>2798</v>
      </c>
      <c r="C1317" t="s">
        <v>10309</v>
      </c>
      <c r="D1317" t="s">
        <v>21</v>
      </c>
      <c r="E1317">
        <v>1370.154303084</v>
      </c>
      <c r="F1317">
        <v>122.63</v>
      </c>
      <c r="G1317">
        <v>11.470518703713999</v>
      </c>
      <c r="H1317">
        <v>-4.8895668638839096</v>
      </c>
      <c r="I1317">
        <v>-40.0905268367327</v>
      </c>
      <c r="J1317">
        <v>-0.111540950843632</v>
      </c>
      <c r="K1317">
        <v>124.75044855885299</v>
      </c>
      <c r="L1317">
        <v>116.734156097919</v>
      </c>
      <c r="M1317">
        <v>46.607885041595701</v>
      </c>
      <c r="N1317">
        <v>0.52236143048216899</v>
      </c>
      <c r="O1317">
        <v>43.928891788306302</v>
      </c>
      <c r="P1317">
        <v>51.395061728395</v>
      </c>
      <c r="Q1317">
        <v>2.037009495867E-3</v>
      </c>
    </row>
    <row r="1318" spans="1:17" hidden="1" x14ac:dyDescent="0.3">
      <c r="A1318" t="s">
        <v>2799</v>
      </c>
      <c r="B1318" t="s">
        <v>2800</v>
      </c>
      <c r="C1318" t="s">
        <v>10309</v>
      </c>
      <c r="D1318" t="s">
        <v>997</v>
      </c>
      <c r="E1318">
        <v>1364.37472361</v>
      </c>
      <c r="F1318">
        <v>73.39</v>
      </c>
      <c r="G1318">
        <v>-46.088428745778899</v>
      </c>
      <c r="H1318">
        <v>-0.62291418216435201</v>
      </c>
      <c r="I1318">
        <v>-21.649884173889902</v>
      </c>
      <c r="J1318">
        <v>-0.73644299359035603</v>
      </c>
      <c r="K1318">
        <v>73.145820483006602</v>
      </c>
      <c r="L1318">
        <v>78.515119145593303</v>
      </c>
      <c r="M1318">
        <v>62.271520376405498</v>
      </c>
      <c r="N1318">
        <v>0.69504551430295602</v>
      </c>
      <c r="O1318">
        <v>49.611663714402503</v>
      </c>
      <c r="P1318">
        <v>18.370967741935399</v>
      </c>
      <c r="Q1318">
        <v>-1.1038843158692999E-2</v>
      </c>
    </row>
    <row r="1319" spans="1:17" hidden="1" x14ac:dyDescent="0.3">
      <c r="A1319" t="s">
        <v>2801</v>
      </c>
      <c r="B1319" t="s">
        <v>2802</v>
      </c>
      <c r="C1319" t="s">
        <v>10309</v>
      </c>
      <c r="D1319" t="s">
        <v>475</v>
      </c>
      <c r="E1319">
        <v>1364.0661508799999</v>
      </c>
      <c r="F1319">
        <v>713.55</v>
      </c>
      <c r="G1319">
        <v>-34.0388155698882</v>
      </c>
      <c r="H1319">
        <v>2.6060447545039902</v>
      </c>
      <c r="I1319">
        <v>-4.5969962451402502</v>
      </c>
      <c r="J1319">
        <v>-3.98105824426661</v>
      </c>
      <c r="K1319">
        <v>661.73422509758802</v>
      </c>
      <c r="L1319">
        <v>671.93118764610097</v>
      </c>
      <c r="M1319">
        <v>43.691408160620703</v>
      </c>
      <c r="N1319">
        <v>0.84519435524883002</v>
      </c>
      <c r="O1319">
        <v>15.535001051082601</v>
      </c>
      <c r="P1319">
        <v>26.292035398229999</v>
      </c>
      <c r="Q1319">
        <v>5.9748060337083998E-2</v>
      </c>
    </row>
    <row r="1320" spans="1:17" hidden="1" x14ac:dyDescent="0.3">
      <c r="A1320" t="s">
        <v>2803</v>
      </c>
      <c r="B1320" t="s">
        <v>2804</v>
      </c>
      <c r="C1320" t="s">
        <v>10309</v>
      </c>
      <c r="D1320" t="s">
        <v>130</v>
      </c>
      <c r="E1320">
        <v>1363.614828</v>
      </c>
      <c r="F1320">
        <v>487.5</v>
      </c>
      <c r="G1320">
        <v>40.090534684615101</v>
      </c>
      <c r="H1320">
        <v>-6.0868305981530204</v>
      </c>
      <c r="I1320">
        <v>-29.928022973990998</v>
      </c>
      <c r="J1320">
        <v>-3.4343234014883199</v>
      </c>
      <c r="K1320">
        <v>512.96872092801004</v>
      </c>
      <c r="L1320">
        <v>480.88574337206097</v>
      </c>
      <c r="M1320">
        <v>45.573062567194199</v>
      </c>
      <c r="N1320">
        <v>0.893509073304806</v>
      </c>
      <c r="O1320">
        <v>37.169230769230701</v>
      </c>
      <c r="P1320">
        <v>87.536064627813005</v>
      </c>
      <c r="Q1320">
        <v>0.15858713992731399</v>
      </c>
    </row>
    <row r="1321" spans="1:17" hidden="1" x14ac:dyDescent="0.3">
      <c r="A1321" t="s">
        <v>2805</v>
      </c>
      <c r="B1321" t="s">
        <v>2806</v>
      </c>
      <c r="C1321" t="s">
        <v>10309</v>
      </c>
      <c r="D1321" t="s">
        <v>397</v>
      </c>
      <c r="E1321">
        <v>1358.5924873450001</v>
      </c>
      <c r="F1321">
        <v>80.98</v>
      </c>
      <c r="G1321">
        <v>37.8796930710091</v>
      </c>
      <c r="H1321">
        <v>10.423317392521</v>
      </c>
      <c r="I1321">
        <v>-12.0880136878913</v>
      </c>
      <c r="J1321">
        <v>4.8587487920918697</v>
      </c>
      <c r="K1321">
        <v>76.270124956171699</v>
      </c>
      <c r="L1321">
        <v>68.133084609103193</v>
      </c>
      <c r="M1321">
        <v>61.563194334925903</v>
      </c>
      <c r="N1321">
        <v>1.7027504445650401</v>
      </c>
      <c r="O1321">
        <v>9.9036799209681394</v>
      </c>
      <c r="P1321">
        <v>75.661605206073702</v>
      </c>
      <c r="Q1321">
        <v>6.2915489983954007E-2</v>
      </c>
    </row>
    <row r="1322" spans="1:17" hidden="1" x14ac:dyDescent="0.3">
      <c r="A1322" t="s">
        <v>2807</v>
      </c>
      <c r="B1322" t="s">
        <v>2808</v>
      </c>
      <c r="C1322" t="s">
        <v>10309</v>
      </c>
      <c r="D1322" t="s">
        <v>24</v>
      </c>
      <c r="E1322">
        <v>1355.0720249599999</v>
      </c>
      <c r="F1322">
        <v>302.5</v>
      </c>
      <c r="G1322">
        <v>-58.183349027573499</v>
      </c>
      <c r="H1322">
        <v>-12.950939369001601</v>
      </c>
      <c r="I1322">
        <v>-41.674475398860999</v>
      </c>
      <c r="J1322">
        <v>-5.6698565374626799</v>
      </c>
      <c r="K1322">
        <v>333.34755746448798</v>
      </c>
      <c r="M1322">
        <v>19.231932430053501</v>
      </c>
      <c r="N1322">
        <v>1.13396129089734</v>
      </c>
      <c r="O1322">
        <v>55.041322314049502</v>
      </c>
      <c r="P1322">
        <v>4.47245726126748</v>
      </c>
    </row>
    <row r="1323" spans="1:17" hidden="1" x14ac:dyDescent="0.3">
      <c r="A1323" t="s">
        <v>2809</v>
      </c>
      <c r="B1323" t="s">
        <v>2810</v>
      </c>
      <c r="C1323" t="s">
        <v>10309</v>
      </c>
      <c r="D1323" t="s">
        <v>997</v>
      </c>
      <c r="E1323">
        <v>1354.96163998</v>
      </c>
      <c r="F1323">
        <v>206.95</v>
      </c>
      <c r="G1323">
        <v>-47.182617636118003</v>
      </c>
      <c r="H1323">
        <v>-6.6774383798111003</v>
      </c>
      <c r="I1323">
        <v>-29.646515943149801</v>
      </c>
      <c r="J1323">
        <v>-0.37989894578914801</v>
      </c>
      <c r="K1323">
        <v>215.66397720441401</v>
      </c>
      <c r="L1323">
        <v>233.61947842890399</v>
      </c>
      <c r="M1323">
        <v>52.818969412215502</v>
      </c>
      <c r="N1323">
        <v>0.75539859590686398</v>
      </c>
      <c r="O1323">
        <v>57.405170330997798</v>
      </c>
      <c r="P1323">
        <v>8.2940868655154194</v>
      </c>
      <c r="Q1323">
        <v>-5.0805219713755997E-2</v>
      </c>
    </row>
    <row r="1324" spans="1:17" hidden="1" x14ac:dyDescent="0.3">
      <c r="A1324" t="s">
        <v>2811</v>
      </c>
      <c r="B1324" t="s">
        <v>2812</v>
      </c>
      <c r="C1324" t="s">
        <v>10309</v>
      </c>
      <c r="D1324" t="s">
        <v>203</v>
      </c>
      <c r="E1324">
        <v>1353.6216506399901</v>
      </c>
      <c r="F1324">
        <v>1340.65</v>
      </c>
      <c r="G1324">
        <v>162.52322775547901</v>
      </c>
      <c r="H1324">
        <v>17.212893940324498</v>
      </c>
      <c r="I1324">
        <v>58.505293540518899</v>
      </c>
      <c r="J1324">
        <v>2.56196358280918</v>
      </c>
      <c r="K1324">
        <v>1001.8466879702</v>
      </c>
      <c r="L1324">
        <v>827.95103257600601</v>
      </c>
      <c r="M1324">
        <v>66.954693957707804</v>
      </c>
      <c r="N1324">
        <v>1.4182599328645999</v>
      </c>
      <c r="O1324">
        <v>1.8759556931339201</v>
      </c>
      <c r="P1324">
        <v>200.59417040358699</v>
      </c>
      <c r="Q1324">
        <v>0.171362667180122</v>
      </c>
    </row>
    <row r="1325" spans="1:17" hidden="1" x14ac:dyDescent="0.3">
      <c r="A1325" t="s">
        <v>2813</v>
      </c>
      <c r="B1325" t="s">
        <v>2814</v>
      </c>
      <c r="C1325" t="s">
        <v>10309</v>
      </c>
      <c r="D1325" t="s">
        <v>51</v>
      </c>
      <c r="E1325">
        <v>1350.7374950000001</v>
      </c>
      <c r="F1325">
        <v>1382.9</v>
      </c>
      <c r="G1325">
        <v>22.771578340606599</v>
      </c>
      <c r="H1325">
        <v>8.3630170368942895</v>
      </c>
      <c r="I1325">
        <v>-5.9338628881960203</v>
      </c>
      <c r="J1325">
        <v>2.25607891168027</v>
      </c>
      <c r="K1325">
        <v>1292.63981291645</v>
      </c>
      <c r="L1325">
        <v>1223.6155074492101</v>
      </c>
      <c r="M1325">
        <v>68.554293467443799</v>
      </c>
      <c r="N1325">
        <v>0.83684992570579497</v>
      </c>
      <c r="O1325">
        <v>15.337334586738001</v>
      </c>
      <c r="P1325">
        <v>54.9728245643525</v>
      </c>
      <c r="Q1325">
        <v>0.122660479314303</v>
      </c>
    </row>
    <row r="1326" spans="1:17" hidden="1" x14ac:dyDescent="0.3">
      <c r="A1326" t="s">
        <v>2815</v>
      </c>
      <c r="B1326" t="s">
        <v>2816</v>
      </c>
      <c r="C1326" t="s">
        <v>10309</v>
      </c>
      <c r="D1326" t="s">
        <v>297</v>
      </c>
      <c r="E1326">
        <v>1344.72641325</v>
      </c>
      <c r="F1326">
        <v>915.85</v>
      </c>
      <c r="G1326">
        <v>143.760043438043</v>
      </c>
      <c r="H1326">
        <v>29.751604529163799</v>
      </c>
      <c r="I1326">
        <v>104.895427719216</v>
      </c>
      <c r="J1326">
        <v>11.604545479838499</v>
      </c>
      <c r="K1326">
        <v>775.01253335373895</v>
      </c>
      <c r="L1326">
        <v>592.709870090957</v>
      </c>
      <c r="M1326">
        <v>68.240111169377997</v>
      </c>
      <c r="N1326">
        <v>0.98909442389427205</v>
      </c>
      <c r="O1326">
        <v>6.7423704755145497</v>
      </c>
      <c r="P1326">
        <v>177.993625739869</v>
      </c>
      <c r="Q1326">
        <v>0.165256466903412</v>
      </c>
    </row>
    <row r="1327" spans="1:17" hidden="1" x14ac:dyDescent="0.3">
      <c r="A1327" t="s">
        <v>2817</v>
      </c>
      <c r="B1327" t="s">
        <v>2818</v>
      </c>
      <c r="C1327" t="s">
        <v>10309</v>
      </c>
      <c r="D1327" t="s">
        <v>80</v>
      </c>
      <c r="E1327">
        <v>1344.5773556056499</v>
      </c>
      <c r="F1327">
        <v>127.26</v>
      </c>
      <c r="G1327">
        <v>51.0123761435487</v>
      </c>
      <c r="H1327">
        <v>1.9526590984280401</v>
      </c>
      <c r="I1327">
        <v>-1.0598024875423899</v>
      </c>
      <c r="J1327">
        <v>1.8543122348602901</v>
      </c>
      <c r="K1327">
        <v>128.42355049112999</v>
      </c>
      <c r="L1327">
        <v>112.301143456956</v>
      </c>
      <c r="M1327">
        <v>30.222584346002801</v>
      </c>
      <c r="N1327">
        <v>0.41238553952882401</v>
      </c>
      <c r="O1327">
        <v>16.973125884016898</v>
      </c>
      <c r="P1327">
        <v>80.382707299787398</v>
      </c>
    </row>
    <row r="1328" spans="1:17" hidden="1" x14ac:dyDescent="0.3">
      <c r="A1328" t="s">
        <v>2819</v>
      </c>
      <c r="B1328" t="s">
        <v>2820</v>
      </c>
      <c r="C1328" t="s">
        <v>10309</v>
      </c>
      <c r="D1328" t="s">
        <v>297</v>
      </c>
      <c r="E1328">
        <v>1338.374858205</v>
      </c>
      <c r="F1328">
        <v>152.79</v>
      </c>
      <c r="G1328">
        <v>39.260027644746003</v>
      </c>
      <c r="H1328">
        <v>28.713133655052701</v>
      </c>
      <c r="I1328">
        <v>36.462339643449504</v>
      </c>
      <c r="J1328">
        <v>3.83043536995668</v>
      </c>
      <c r="K1328">
        <v>128.23578406710701</v>
      </c>
      <c r="L1328">
        <v>112.635218070921</v>
      </c>
      <c r="M1328">
        <v>54.3461170353944</v>
      </c>
      <c r="N1328">
        <v>1.23926587100806</v>
      </c>
      <c r="O1328">
        <v>5.4388376202631097</v>
      </c>
      <c r="P1328">
        <v>86.556776556776498</v>
      </c>
      <c r="Q1328">
        <v>7.6856167992999996E-4</v>
      </c>
    </row>
    <row r="1329" spans="1:17" hidden="1" x14ac:dyDescent="0.3">
      <c r="A1329" t="s">
        <v>2821</v>
      </c>
      <c r="B1329" t="s">
        <v>2822</v>
      </c>
      <c r="C1329" t="s">
        <v>10309</v>
      </c>
      <c r="D1329" t="s">
        <v>742</v>
      </c>
      <c r="E1329">
        <v>1332.6153999999999</v>
      </c>
      <c r="F1329">
        <v>247.12</v>
      </c>
      <c r="G1329">
        <v>-52.047572175531002</v>
      </c>
      <c r="H1329">
        <v>-0.42297361171613701</v>
      </c>
      <c r="I1329">
        <v>-49.796240050623702</v>
      </c>
      <c r="J1329">
        <v>5.1960805894135103</v>
      </c>
      <c r="K1329">
        <v>261.11728816431599</v>
      </c>
      <c r="M1329">
        <v>53.5969367012869</v>
      </c>
      <c r="N1329">
        <v>1.9208191028873101</v>
      </c>
      <c r="O1329">
        <v>88.572353512463494</v>
      </c>
      <c r="P1329">
        <v>14.6143499837669</v>
      </c>
    </row>
    <row r="1330" spans="1:17" hidden="1" x14ac:dyDescent="0.3">
      <c r="A1330" t="s">
        <v>2823</v>
      </c>
      <c r="B1330" t="s">
        <v>2824</v>
      </c>
      <c r="C1330" t="s">
        <v>10309</v>
      </c>
      <c r="D1330" t="s">
        <v>1801</v>
      </c>
      <c r="E1330">
        <v>1326.6554000000001</v>
      </c>
      <c r="F1330">
        <v>568.65</v>
      </c>
      <c r="G1330">
        <v>72.118276648781702</v>
      </c>
      <c r="H1330">
        <v>-2.6826952588658002</v>
      </c>
      <c r="I1330">
        <v>23.049842456685202</v>
      </c>
      <c r="J1330">
        <v>-2.5946673569764398</v>
      </c>
      <c r="K1330">
        <v>524.70279632424194</v>
      </c>
      <c r="L1330">
        <v>418.70008320176299</v>
      </c>
      <c r="M1330">
        <v>50.597837612344897</v>
      </c>
      <c r="N1330">
        <v>0.25468549422336301</v>
      </c>
      <c r="O1330">
        <v>13.426536533896</v>
      </c>
      <c r="P1330">
        <v>125.565251884172</v>
      </c>
    </row>
    <row r="1331" spans="1:17" hidden="1" x14ac:dyDescent="0.3">
      <c r="A1331" t="s">
        <v>2825</v>
      </c>
      <c r="B1331" t="s">
        <v>2826</v>
      </c>
      <c r="C1331" t="s">
        <v>10309</v>
      </c>
      <c r="D1331" t="s">
        <v>95</v>
      </c>
      <c r="E1331">
        <v>1325.7632100000001</v>
      </c>
      <c r="F1331">
        <v>820.15</v>
      </c>
      <c r="G1331">
        <v>-19.467243115376501</v>
      </c>
      <c r="H1331">
        <v>4.9049686306830296</v>
      </c>
      <c r="I1331">
        <v>-14.112749566651599</v>
      </c>
      <c r="J1331">
        <v>-2.6851378032973101</v>
      </c>
      <c r="K1331">
        <v>809.14242646073797</v>
      </c>
      <c r="L1331">
        <v>805.88195758142297</v>
      </c>
      <c r="M1331">
        <v>59.889230197441499</v>
      </c>
      <c r="N1331">
        <v>1.2051587036418301</v>
      </c>
      <c r="O1331">
        <v>27.5864171188197</v>
      </c>
      <c r="P1331">
        <v>17.525256143870401</v>
      </c>
      <c r="Q1331">
        <v>-6.9476669069698002E-2</v>
      </c>
    </row>
    <row r="1332" spans="1:17" hidden="1" x14ac:dyDescent="0.3">
      <c r="A1332" t="s">
        <v>2827</v>
      </c>
      <c r="B1332" t="s">
        <v>2828</v>
      </c>
      <c r="C1332" t="s">
        <v>10309</v>
      </c>
      <c r="D1332" t="s">
        <v>203</v>
      </c>
      <c r="E1332">
        <v>1324.915115455</v>
      </c>
      <c r="F1332">
        <v>841.75</v>
      </c>
      <c r="G1332">
        <v>82.058352551543393</v>
      </c>
      <c r="H1332">
        <v>-9.1298226453394093</v>
      </c>
      <c r="I1332">
        <v>21.183782268962201</v>
      </c>
      <c r="J1332">
        <v>-3.0165080081558102</v>
      </c>
      <c r="K1332">
        <v>917.08933880656696</v>
      </c>
      <c r="L1332">
        <v>740.101672340753</v>
      </c>
      <c r="M1332">
        <v>29.707978020514702</v>
      </c>
      <c r="N1332">
        <v>0.51033353817022897</v>
      </c>
      <c r="O1332">
        <v>30.032670032670001</v>
      </c>
      <c r="P1332">
        <v>125.670241286863</v>
      </c>
      <c r="Q1332">
        <v>0.19572287920053499</v>
      </c>
    </row>
    <row r="1333" spans="1:17" hidden="1" x14ac:dyDescent="0.3">
      <c r="A1333" t="s">
        <v>2829</v>
      </c>
      <c r="B1333" t="s">
        <v>2830</v>
      </c>
      <c r="C1333" t="s">
        <v>10309</v>
      </c>
      <c r="D1333" t="s">
        <v>1555</v>
      </c>
      <c r="E1333">
        <v>1322.2022193309999</v>
      </c>
      <c r="F1333">
        <v>233.74</v>
      </c>
      <c r="G1333">
        <v>-51.735282423684303</v>
      </c>
      <c r="H1333">
        <v>11.224298785722301</v>
      </c>
      <c r="I1333">
        <v>-14.2860428323868</v>
      </c>
      <c r="J1333">
        <v>1.9879014503629999</v>
      </c>
      <c r="K1333">
        <v>220.65442770140501</v>
      </c>
      <c r="L1333">
        <v>240.330841127909</v>
      </c>
      <c r="M1333">
        <v>66.0719204659013</v>
      </c>
      <c r="N1333">
        <v>0.91753427438935098</v>
      </c>
      <c r="O1333">
        <v>39.000598956105001</v>
      </c>
      <c r="P1333">
        <v>17.2510659643842</v>
      </c>
      <c r="Q1333">
        <v>-4.26661486703E-4</v>
      </c>
    </row>
    <row r="1334" spans="1:17" hidden="1" x14ac:dyDescent="0.3">
      <c r="A1334" t="s">
        <v>2831</v>
      </c>
      <c r="B1334" t="s">
        <v>2832</v>
      </c>
      <c r="C1334" t="s">
        <v>10309</v>
      </c>
      <c r="D1334" t="s">
        <v>997</v>
      </c>
      <c r="E1334">
        <v>1319.5789520000001</v>
      </c>
      <c r="F1334">
        <v>345</v>
      </c>
      <c r="G1334">
        <v>-29.614663798170501</v>
      </c>
      <c r="H1334">
        <v>5.1757458278632802</v>
      </c>
      <c r="I1334">
        <v>-18.637150341985699</v>
      </c>
      <c r="J1334">
        <v>3.5403019681769199</v>
      </c>
      <c r="K1334">
        <v>332.66768345506199</v>
      </c>
      <c r="L1334">
        <v>346.82184628680602</v>
      </c>
      <c r="M1334">
        <v>71.587811972985307</v>
      </c>
      <c r="N1334">
        <v>0.86984441024413195</v>
      </c>
      <c r="O1334">
        <v>55.304347826086897</v>
      </c>
      <c r="P1334">
        <v>25.4545454545454</v>
      </c>
      <c r="Q1334">
        <v>5.3513068126614001E-2</v>
      </c>
    </row>
    <row r="1335" spans="1:17" hidden="1" x14ac:dyDescent="0.3">
      <c r="A1335" t="s">
        <v>2833</v>
      </c>
      <c r="B1335" t="s">
        <v>2834</v>
      </c>
      <c r="C1335" t="s">
        <v>10309</v>
      </c>
      <c r="D1335" t="s">
        <v>492</v>
      </c>
      <c r="E1335">
        <v>1319.2864195499999</v>
      </c>
      <c r="F1335">
        <v>550.79999999999995</v>
      </c>
      <c r="G1335">
        <v>-9.0294726740791091</v>
      </c>
      <c r="H1335">
        <v>-3.7676082230338199</v>
      </c>
      <c r="I1335">
        <v>13.8314332035514</v>
      </c>
      <c r="J1335">
        <v>0.67380043066762496</v>
      </c>
      <c r="K1335">
        <v>556.27751924825805</v>
      </c>
      <c r="L1335">
        <v>487.70700618773202</v>
      </c>
      <c r="M1335">
        <v>48.960014276403598</v>
      </c>
      <c r="N1335">
        <v>0.30024478491876699</v>
      </c>
      <c r="O1335">
        <v>23.456790123456798</v>
      </c>
      <c r="P1335">
        <v>63.175825803584601</v>
      </c>
      <c r="Q1335">
        <v>0.15485456263355599</v>
      </c>
    </row>
    <row r="1336" spans="1:17" hidden="1" x14ac:dyDescent="0.3">
      <c r="A1336" t="s">
        <v>2835</v>
      </c>
      <c r="B1336" t="s">
        <v>2836</v>
      </c>
      <c r="C1336" t="s">
        <v>10309</v>
      </c>
      <c r="D1336" t="s">
        <v>130</v>
      </c>
      <c r="E1336">
        <v>1316.8298303399999</v>
      </c>
      <c r="F1336">
        <v>686.25</v>
      </c>
      <c r="G1336">
        <v>-13.1193704957973</v>
      </c>
      <c r="H1336">
        <v>-4.4293252406230499</v>
      </c>
      <c r="I1336">
        <v>-6.9365057347928101</v>
      </c>
      <c r="J1336">
        <v>0.449881557283697</v>
      </c>
      <c r="K1336">
        <v>698.85525874323798</v>
      </c>
      <c r="L1336">
        <v>649.58479386153999</v>
      </c>
      <c r="M1336">
        <v>45.712576497803198</v>
      </c>
      <c r="N1336">
        <v>0.84466294749648696</v>
      </c>
      <c r="O1336">
        <v>23.132969034608301</v>
      </c>
      <c r="P1336">
        <v>25</v>
      </c>
      <c r="Q1336">
        <v>5.7144807314270997E-2</v>
      </c>
    </row>
    <row r="1337" spans="1:17" hidden="1" x14ac:dyDescent="0.3">
      <c r="A1337" t="s">
        <v>2837</v>
      </c>
      <c r="B1337" t="s">
        <v>2838</v>
      </c>
      <c r="C1337" t="s">
        <v>10309</v>
      </c>
      <c r="D1337" t="s">
        <v>715</v>
      </c>
      <c r="E1337">
        <v>1315.49922225</v>
      </c>
      <c r="F1337">
        <v>150.52000000000001</v>
      </c>
      <c r="G1337">
        <v>-53.300834784077203</v>
      </c>
      <c r="H1337">
        <v>-6.7813479077104901</v>
      </c>
      <c r="I1337">
        <v>-21.826866518169801</v>
      </c>
      <c r="J1337">
        <v>-1.7131061187530201</v>
      </c>
      <c r="K1337">
        <v>157.083341926164</v>
      </c>
      <c r="L1337">
        <v>162.262044186835</v>
      </c>
      <c r="M1337">
        <v>44.660309013006902</v>
      </c>
      <c r="N1337">
        <v>0.68752675641640304</v>
      </c>
      <c r="O1337">
        <v>50.046505447781001</v>
      </c>
      <c r="P1337">
        <v>19.082278481012601</v>
      </c>
      <c r="Q1337">
        <v>5.6784661801654E-2</v>
      </c>
    </row>
    <row r="1338" spans="1:17" hidden="1" x14ac:dyDescent="0.3">
      <c r="A1338" t="s">
        <v>2839</v>
      </c>
      <c r="B1338" t="s">
        <v>2840</v>
      </c>
      <c r="C1338" t="s">
        <v>10309</v>
      </c>
      <c r="D1338" t="s">
        <v>46</v>
      </c>
      <c r="E1338">
        <v>1313.5888663379999</v>
      </c>
      <c r="F1338">
        <v>232.4</v>
      </c>
      <c r="G1338">
        <v>498.69151542699097</v>
      </c>
      <c r="H1338">
        <v>26.500809158941198</v>
      </c>
      <c r="I1338">
        <v>98.196460411692399</v>
      </c>
      <c r="J1338">
        <v>13.6296140942564</v>
      </c>
      <c r="K1338">
        <v>183.77748437880101</v>
      </c>
      <c r="L1338">
        <v>132.81198854804001</v>
      </c>
      <c r="M1338">
        <v>70.654079475086704</v>
      </c>
      <c r="N1338">
        <v>1.0263941145116</v>
      </c>
      <c r="O1338">
        <v>0</v>
      </c>
      <c r="P1338">
        <v>591.66666666666595</v>
      </c>
      <c r="Q1338">
        <v>0.209370728697688</v>
      </c>
    </row>
    <row r="1339" spans="1:17" hidden="1" x14ac:dyDescent="0.3">
      <c r="A1339" t="s">
        <v>2841</v>
      </c>
      <c r="B1339" t="s">
        <v>2842</v>
      </c>
      <c r="C1339" t="s">
        <v>10309</v>
      </c>
      <c r="D1339" t="s">
        <v>72</v>
      </c>
      <c r="E1339">
        <v>1310.6127830400001</v>
      </c>
      <c r="F1339">
        <v>8.18</v>
      </c>
      <c r="G1339">
        <v>145.632446494954</v>
      </c>
      <c r="H1339">
        <v>36.796413895839201</v>
      </c>
      <c r="I1339">
        <v>41.506438555377301</v>
      </c>
      <c r="J1339">
        <v>-20.8742372494495</v>
      </c>
      <c r="K1339">
        <v>6.8867123338632297</v>
      </c>
      <c r="L1339">
        <v>5.4808447337374799</v>
      </c>
      <c r="M1339">
        <v>58.900541304964698</v>
      </c>
      <c r="N1339">
        <v>0.37876187238314701</v>
      </c>
      <c r="O1339">
        <v>25.9168704156479</v>
      </c>
      <c r="P1339">
        <v>176.10793170363399</v>
      </c>
      <c r="Q1339">
        <v>0.12243390935194499</v>
      </c>
    </row>
    <row r="1340" spans="1:17" hidden="1" x14ac:dyDescent="0.3">
      <c r="A1340" t="s">
        <v>2843</v>
      </c>
      <c r="B1340" t="s">
        <v>2844</v>
      </c>
      <c r="C1340" t="s">
        <v>10309</v>
      </c>
      <c r="D1340" t="s">
        <v>612</v>
      </c>
      <c r="E1340">
        <v>1310.120616707</v>
      </c>
      <c r="F1340">
        <v>208.33</v>
      </c>
      <c r="G1340">
        <v>-36.270549939847797</v>
      </c>
      <c r="H1340">
        <v>-5.5068571889285698</v>
      </c>
      <c r="I1340">
        <v>-33.9175592482799</v>
      </c>
      <c r="J1340">
        <v>-2.1247192986039498</v>
      </c>
      <c r="K1340">
        <v>216.46874078980201</v>
      </c>
      <c r="L1340">
        <v>228.43836849729999</v>
      </c>
      <c r="M1340">
        <v>31.1099755882137</v>
      </c>
      <c r="N1340">
        <v>0.43601067259229298</v>
      </c>
      <c r="O1340">
        <v>47.770364325829199</v>
      </c>
      <c r="P1340">
        <v>11.975275463585</v>
      </c>
      <c r="Q1340">
        <v>8.4385400777144001E-2</v>
      </c>
    </row>
    <row r="1341" spans="1:17" hidden="1" x14ac:dyDescent="0.3">
      <c r="A1341" t="s">
        <v>2845</v>
      </c>
      <c r="B1341" t="s">
        <v>2846</v>
      </c>
      <c r="C1341" t="s">
        <v>10309</v>
      </c>
      <c r="D1341" t="s">
        <v>545</v>
      </c>
      <c r="E1341">
        <v>1309.38866979</v>
      </c>
      <c r="F1341">
        <v>246.2</v>
      </c>
      <c r="G1341">
        <v>10.397038198168399</v>
      </c>
      <c r="H1341">
        <v>-3.7543928085060601</v>
      </c>
      <c r="I1341">
        <v>-7.2990563852513297</v>
      </c>
      <c r="J1341">
        <v>1.82878121506564</v>
      </c>
      <c r="K1341">
        <v>242.64122624829901</v>
      </c>
      <c r="L1341">
        <v>225.652474298459</v>
      </c>
      <c r="M1341">
        <v>53.734223154166799</v>
      </c>
      <c r="N1341">
        <v>0.36149144252063398</v>
      </c>
      <c r="O1341">
        <v>18.765231519090101</v>
      </c>
      <c r="P1341">
        <v>41.129263399254803</v>
      </c>
      <c r="Q1341">
        <v>5.0141224295498998E-2</v>
      </c>
    </row>
    <row r="1342" spans="1:17" hidden="1" x14ac:dyDescent="0.3">
      <c r="A1342" t="s">
        <v>2847</v>
      </c>
      <c r="B1342" t="s">
        <v>2848</v>
      </c>
      <c r="C1342" t="s">
        <v>10309</v>
      </c>
      <c r="D1342" t="s">
        <v>742</v>
      </c>
      <c r="E1342">
        <v>1309.37963154</v>
      </c>
      <c r="F1342">
        <v>260</v>
      </c>
      <c r="G1342">
        <v>-28.7136779225319</v>
      </c>
      <c r="H1342">
        <v>-5.2559471683119598</v>
      </c>
      <c r="I1342">
        <v>-13.3008849750201</v>
      </c>
      <c r="J1342">
        <v>-4.4300505168629201</v>
      </c>
      <c r="K1342">
        <v>277.39559802919598</v>
      </c>
      <c r="M1342">
        <v>28.371610698277902</v>
      </c>
      <c r="N1342">
        <v>1.40641468520151</v>
      </c>
      <c r="O1342">
        <v>23.346153846153801</v>
      </c>
      <c r="P1342">
        <v>14.210410718207701</v>
      </c>
    </row>
    <row r="1343" spans="1:17" hidden="1" x14ac:dyDescent="0.3">
      <c r="A1343" t="s">
        <v>2849</v>
      </c>
      <c r="B1343" t="s">
        <v>2850</v>
      </c>
      <c r="C1343" t="s">
        <v>10309</v>
      </c>
      <c r="D1343" t="s">
        <v>248</v>
      </c>
      <c r="E1343">
        <v>1308.1893761250001</v>
      </c>
      <c r="F1343">
        <v>461.1</v>
      </c>
      <c r="G1343">
        <v>64.802517120771896</v>
      </c>
      <c r="H1343">
        <v>13.438798965339201</v>
      </c>
      <c r="I1343">
        <v>-16.3282713939284</v>
      </c>
      <c r="J1343">
        <v>10.0418949154197</v>
      </c>
      <c r="K1343">
        <v>420.24051942281301</v>
      </c>
      <c r="L1343">
        <v>372.86325361937099</v>
      </c>
      <c r="M1343">
        <v>69.797921951592102</v>
      </c>
      <c r="N1343">
        <v>1.811330275937</v>
      </c>
      <c r="O1343">
        <v>13.8581652569941</v>
      </c>
      <c r="P1343">
        <v>108.124576844956</v>
      </c>
      <c r="Q1343">
        <v>0.12156986939742</v>
      </c>
    </row>
    <row r="1344" spans="1:17" hidden="1" x14ac:dyDescent="0.3">
      <c r="A1344" t="s">
        <v>2851</v>
      </c>
      <c r="B1344" t="s">
        <v>2852</v>
      </c>
      <c r="C1344" t="s">
        <v>10309</v>
      </c>
      <c r="D1344" t="s">
        <v>21</v>
      </c>
      <c r="E1344">
        <v>1305.2387639200001</v>
      </c>
      <c r="F1344">
        <v>790.65</v>
      </c>
      <c r="G1344">
        <v>639.52532938431204</v>
      </c>
      <c r="H1344">
        <v>11.6698444733253</v>
      </c>
      <c r="I1344">
        <v>264.72784064432301</v>
      </c>
      <c r="J1344">
        <v>1.4321782806074399</v>
      </c>
      <c r="K1344">
        <v>714.04873188584099</v>
      </c>
      <c r="M1344">
        <v>52.332880444484999</v>
      </c>
      <c r="N1344">
        <v>0.40542507442937398</v>
      </c>
      <c r="O1344">
        <v>26.225257699361201</v>
      </c>
      <c r="P1344">
        <v>747.88203753351195</v>
      </c>
    </row>
    <row r="1345" spans="1:17" hidden="1" x14ac:dyDescent="0.3">
      <c r="A1345" t="s">
        <v>2853</v>
      </c>
      <c r="B1345" t="s">
        <v>2854</v>
      </c>
      <c r="C1345" t="s">
        <v>10309</v>
      </c>
      <c r="D1345" t="s">
        <v>2855</v>
      </c>
      <c r="E1345">
        <v>1303.5429575000001</v>
      </c>
      <c r="F1345">
        <v>531.29999999999995</v>
      </c>
      <c r="G1345">
        <v>223.002973267025</v>
      </c>
      <c r="H1345">
        <v>16.958000617645201</v>
      </c>
      <c r="I1345">
        <v>51.166137111803899</v>
      </c>
      <c r="J1345">
        <v>1.3212923983993701</v>
      </c>
      <c r="K1345">
        <v>449.764630072432</v>
      </c>
      <c r="L1345">
        <v>354.57885749094498</v>
      </c>
      <c r="M1345">
        <v>84.895476016712294</v>
      </c>
      <c r="N1345">
        <v>1.48780131482834</v>
      </c>
      <c r="O1345">
        <v>2.0139281008846299</v>
      </c>
      <c r="P1345">
        <v>258.986486486486</v>
      </c>
    </row>
    <row r="1346" spans="1:17" hidden="1" x14ac:dyDescent="0.3">
      <c r="A1346" t="s">
        <v>2856</v>
      </c>
      <c r="B1346" t="s">
        <v>2857</v>
      </c>
      <c r="C1346" t="s">
        <v>10309</v>
      </c>
      <c r="D1346" t="s">
        <v>170</v>
      </c>
      <c r="E1346">
        <v>1303.2980688</v>
      </c>
      <c r="F1346">
        <v>587.35</v>
      </c>
      <c r="G1346">
        <v>-80.362372606942102</v>
      </c>
      <c r="H1346">
        <v>-0.68012078721077696</v>
      </c>
      <c r="I1346">
        <v>-14.500627763620299</v>
      </c>
      <c r="J1346">
        <v>1.2864515241424399</v>
      </c>
      <c r="K1346">
        <v>602.48500689318598</v>
      </c>
      <c r="L1346">
        <v>703.73741278200498</v>
      </c>
      <c r="M1346">
        <v>29.5799168800018</v>
      </c>
      <c r="N1346">
        <v>1.03912447924289</v>
      </c>
      <c r="O1346">
        <v>118.779262790499</v>
      </c>
      <c r="P1346">
        <v>29.443526170798901</v>
      </c>
      <c r="Q1346">
        <v>5.6602725242227002E-2</v>
      </c>
    </row>
    <row r="1347" spans="1:17" hidden="1" x14ac:dyDescent="0.3">
      <c r="A1347" t="s">
        <v>2858</v>
      </c>
      <c r="B1347" t="s">
        <v>2859</v>
      </c>
      <c r="C1347" t="s">
        <v>10309</v>
      </c>
      <c r="D1347" t="s">
        <v>1163</v>
      </c>
      <c r="E1347">
        <v>1295.4276</v>
      </c>
      <c r="F1347">
        <v>208.85</v>
      </c>
      <c r="G1347">
        <v>358.99280421484502</v>
      </c>
      <c r="H1347">
        <v>-2.3236076139622801</v>
      </c>
      <c r="I1347">
        <v>29.407338483547498</v>
      </c>
      <c r="J1347">
        <v>-6.3172578720197796</v>
      </c>
      <c r="K1347">
        <v>198.793392209106</v>
      </c>
      <c r="L1347">
        <v>155.63355332367601</v>
      </c>
      <c r="M1347">
        <v>31.957761320849499</v>
      </c>
      <c r="N1347">
        <v>0.64911468077100398</v>
      </c>
      <c r="O1347">
        <v>18.697629877902799</v>
      </c>
      <c r="P1347">
        <v>404.46859903381602</v>
      </c>
      <c r="Q1347">
        <v>0.16868691309412601</v>
      </c>
    </row>
    <row r="1348" spans="1:17" hidden="1" x14ac:dyDescent="0.3">
      <c r="A1348" t="s">
        <v>2860</v>
      </c>
      <c r="B1348" t="s">
        <v>2861</v>
      </c>
      <c r="C1348" t="s">
        <v>10309</v>
      </c>
      <c r="D1348" t="s">
        <v>72</v>
      </c>
      <c r="E1348">
        <v>1290.624425984</v>
      </c>
      <c r="F1348">
        <v>73.819999999999993</v>
      </c>
      <c r="G1348">
        <v>107.862583803576</v>
      </c>
      <c r="H1348">
        <v>-2.6341453483675998</v>
      </c>
      <c r="I1348">
        <v>-27.028900567706899</v>
      </c>
      <c r="J1348">
        <v>-5.9849433096702596</v>
      </c>
      <c r="K1348">
        <v>73.036269622019603</v>
      </c>
      <c r="L1348">
        <v>72.092899563046899</v>
      </c>
      <c r="M1348">
        <v>51.474966274710297</v>
      </c>
      <c r="N1348">
        <v>1.15499301936337</v>
      </c>
      <c r="O1348">
        <v>94.798157680845307</v>
      </c>
      <c r="P1348">
        <v>140.848287112561</v>
      </c>
      <c r="Q1348">
        <v>0.34428739227917299</v>
      </c>
    </row>
    <row r="1349" spans="1:17" hidden="1" x14ac:dyDescent="0.3">
      <c r="A1349" t="s">
        <v>2862</v>
      </c>
      <c r="B1349" t="s">
        <v>2863</v>
      </c>
      <c r="C1349" t="s">
        <v>10309</v>
      </c>
      <c r="D1349" t="s">
        <v>130</v>
      </c>
      <c r="E1349">
        <v>1284.6328000000001</v>
      </c>
      <c r="F1349">
        <v>652.04999999999995</v>
      </c>
      <c r="G1349">
        <v>-18.5847388423322</v>
      </c>
      <c r="H1349">
        <v>-2.0897542069473198</v>
      </c>
      <c r="I1349">
        <v>-11.225598770328</v>
      </c>
      <c r="J1349">
        <v>-5.3720165314865502</v>
      </c>
      <c r="K1349">
        <v>649.79209639707005</v>
      </c>
      <c r="L1349">
        <v>636.56092086107196</v>
      </c>
      <c r="M1349">
        <v>35.117326403106397</v>
      </c>
      <c r="N1349">
        <v>0.99433864093895397</v>
      </c>
      <c r="O1349">
        <v>14.561766735679701</v>
      </c>
      <c r="P1349">
        <v>15.1523178807946</v>
      </c>
      <c r="Q1349">
        <v>8.8227692463779997E-2</v>
      </c>
    </row>
    <row r="1350" spans="1:17" hidden="1" x14ac:dyDescent="0.3">
      <c r="A1350" t="s">
        <v>2864</v>
      </c>
      <c r="B1350" t="s">
        <v>2865</v>
      </c>
      <c r="C1350" t="s">
        <v>10309</v>
      </c>
      <c r="D1350" t="s">
        <v>57</v>
      </c>
      <c r="E1350">
        <v>1281.3187609199999</v>
      </c>
      <c r="F1350">
        <v>333</v>
      </c>
      <c r="G1350">
        <v>98.345667523214203</v>
      </c>
      <c r="H1350">
        <v>-2.7539755027294599</v>
      </c>
      <c r="I1350">
        <v>-1.7162990836843699</v>
      </c>
      <c r="J1350">
        <v>-11.664569147848701</v>
      </c>
      <c r="K1350">
        <v>318.07471665635398</v>
      </c>
      <c r="L1350">
        <v>273.87695723450202</v>
      </c>
      <c r="M1350">
        <v>43.9915374262198</v>
      </c>
      <c r="N1350">
        <v>1.8649077167315899</v>
      </c>
      <c r="O1350">
        <v>10.210210210210199</v>
      </c>
      <c r="P1350">
        <v>145.665805975654</v>
      </c>
      <c r="Q1350">
        <v>8.0730752732985994E-2</v>
      </c>
    </row>
    <row r="1351" spans="1:17" hidden="1" x14ac:dyDescent="0.3">
      <c r="A1351" t="s">
        <v>2866</v>
      </c>
      <c r="B1351" t="s">
        <v>2867</v>
      </c>
      <c r="C1351" t="s">
        <v>10309</v>
      </c>
      <c r="D1351" t="s">
        <v>133</v>
      </c>
      <c r="E1351">
        <v>1277.2977703199999</v>
      </c>
      <c r="F1351">
        <v>799.85</v>
      </c>
      <c r="G1351">
        <v>-18.588635536999899</v>
      </c>
      <c r="H1351">
        <v>-1.3739107383859099</v>
      </c>
      <c r="I1351">
        <v>-26.526787681120801</v>
      </c>
      <c r="J1351">
        <v>-2.8502623946922898</v>
      </c>
      <c r="K1351">
        <v>835.45298414123602</v>
      </c>
      <c r="L1351">
        <v>848.66493113275499</v>
      </c>
      <c r="M1351">
        <v>29.599841058510201</v>
      </c>
      <c r="N1351">
        <v>0.80637744164191005</v>
      </c>
      <c r="O1351">
        <v>35.025317246983803</v>
      </c>
      <c r="P1351">
        <v>10.7212070874861</v>
      </c>
      <c r="Q1351">
        <v>9.0748919005044004E-2</v>
      </c>
    </row>
    <row r="1352" spans="1:17" hidden="1" x14ac:dyDescent="0.3">
      <c r="A1352" t="s">
        <v>2868</v>
      </c>
      <c r="B1352" t="s">
        <v>2869</v>
      </c>
      <c r="C1352" t="s">
        <v>10309</v>
      </c>
      <c r="D1352" t="s">
        <v>630</v>
      </c>
      <c r="E1352">
        <v>1270.648501075</v>
      </c>
      <c r="F1352">
        <v>23.3</v>
      </c>
      <c r="G1352">
        <v>-78.773999080698204</v>
      </c>
      <c r="H1352">
        <v>10.596761261116001</v>
      </c>
      <c r="I1352">
        <v>-16.622900954852099</v>
      </c>
      <c r="J1352">
        <v>-2.8130079683301399</v>
      </c>
      <c r="K1352">
        <v>21.8870316754371</v>
      </c>
      <c r="L1352">
        <v>24.865416908452399</v>
      </c>
      <c r="M1352">
        <v>60.8817877364053</v>
      </c>
      <c r="N1352">
        <v>0.97094489575451204</v>
      </c>
      <c r="O1352">
        <v>104.50643776824</v>
      </c>
      <c r="P1352">
        <v>55.3333333333333</v>
      </c>
      <c r="Q1352">
        <v>0.234973619798621</v>
      </c>
    </row>
    <row r="1353" spans="1:17" hidden="1" x14ac:dyDescent="0.3">
      <c r="A1353" t="s">
        <v>2870</v>
      </c>
      <c r="B1353" t="s">
        <v>2871</v>
      </c>
      <c r="C1353" t="s">
        <v>10309</v>
      </c>
      <c r="D1353" t="s">
        <v>2872</v>
      </c>
      <c r="E1353">
        <v>1264.608748398</v>
      </c>
      <c r="F1353">
        <v>194.63</v>
      </c>
      <c r="G1353">
        <v>-65.382131122752696</v>
      </c>
      <c r="H1353">
        <v>18.228414803292999</v>
      </c>
      <c r="I1353">
        <v>-26.646173289062698</v>
      </c>
      <c r="J1353">
        <v>9.9580935565823907</v>
      </c>
      <c r="K1353">
        <v>172.59275239752699</v>
      </c>
      <c r="M1353">
        <v>72.723397834259401</v>
      </c>
      <c r="N1353">
        <v>3.2129296598000301</v>
      </c>
      <c r="O1353">
        <v>66.880748086112106</v>
      </c>
      <c r="P1353">
        <v>34.042699724517902</v>
      </c>
    </row>
    <row r="1354" spans="1:17" hidden="1" x14ac:dyDescent="0.3">
      <c r="A1354" t="s">
        <v>2873</v>
      </c>
      <c r="B1354" t="s">
        <v>2874</v>
      </c>
      <c r="C1354" t="s">
        <v>10309</v>
      </c>
      <c r="D1354" t="s">
        <v>251</v>
      </c>
      <c r="E1354">
        <v>1264.2408250620001</v>
      </c>
      <c r="F1354">
        <v>23.49</v>
      </c>
      <c r="G1354">
        <v>108.356823097419</v>
      </c>
      <c r="H1354">
        <v>16.104787606918901</v>
      </c>
      <c r="I1354">
        <v>-16.4332349447109</v>
      </c>
      <c r="J1354">
        <v>14.542625729683699</v>
      </c>
      <c r="K1354">
        <v>21.3282615124591</v>
      </c>
      <c r="L1354">
        <v>19.502421216336501</v>
      </c>
      <c r="M1354">
        <v>80.649511532974401</v>
      </c>
      <c r="N1354">
        <v>2.0046323201763601</v>
      </c>
      <c r="O1354">
        <v>77.309493401447398</v>
      </c>
      <c r="P1354">
        <v>166.93181818181799</v>
      </c>
      <c r="Q1354">
        <v>0.10880563487883201</v>
      </c>
    </row>
    <row r="1355" spans="1:17" hidden="1" x14ac:dyDescent="0.3">
      <c r="A1355" t="s">
        <v>2875</v>
      </c>
      <c r="B1355" t="s">
        <v>2876</v>
      </c>
      <c r="C1355" t="s">
        <v>10309</v>
      </c>
      <c r="D1355" t="s">
        <v>413</v>
      </c>
      <c r="E1355">
        <v>1263.5291024000001</v>
      </c>
      <c r="F1355">
        <v>4203.1499999999996</v>
      </c>
      <c r="G1355">
        <v>20.368521714526999</v>
      </c>
      <c r="H1355">
        <v>-3.76072393449589</v>
      </c>
      <c r="I1355">
        <v>19.333851970235401</v>
      </c>
      <c r="J1355">
        <v>-2.6416335920614902</v>
      </c>
      <c r="K1355">
        <v>3852.7897658608399</v>
      </c>
      <c r="L1355">
        <v>3381.5011047807602</v>
      </c>
      <c r="M1355">
        <v>50.454876233468703</v>
      </c>
      <c r="N1355">
        <v>0.31692490591071198</v>
      </c>
      <c r="O1355">
        <v>8.3401734413475594</v>
      </c>
      <c r="P1355">
        <v>73.325773195876195</v>
      </c>
      <c r="Q1355">
        <v>1.9115795752324999E-2</v>
      </c>
    </row>
    <row r="1356" spans="1:17" hidden="1" x14ac:dyDescent="0.3">
      <c r="A1356" t="s">
        <v>2877</v>
      </c>
      <c r="B1356" t="s">
        <v>2878</v>
      </c>
      <c r="C1356" t="s">
        <v>10309</v>
      </c>
      <c r="D1356" t="s">
        <v>203</v>
      </c>
      <c r="E1356">
        <v>1260.9028880000001</v>
      </c>
      <c r="F1356">
        <v>141.9</v>
      </c>
      <c r="G1356">
        <v>11.394068146192501</v>
      </c>
      <c r="H1356">
        <v>1.4671307212382201</v>
      </c>
      <c r="I1356">
        <v>-6.5730810470863004</v>
      </c>
      <c r="J1356">
        <v>-4.22935108121239</v>
      </c>
      <c r="K1356">
        <v>137.815624282763</v>
      </c>
      <c r="L1356">
        <v>129.49335803760499</v>
      </c>
      <c r="M1356">
        <v>43.833874148726899</v>
      </c>
      <c r="N1356">
        <v>0.574981464740841</v>
      </c>
      <c r="O1356">
        <v>9.9365750528541206</v>
      </c>
      <c r="P1356">
        <v>40.356083086053403</v>
      </c>
      <c r="Q1356">
        <v>8.6492001417600994E-2</v>
      </c>
    </row>
    <row r="1357" spans="1:17" hidden="1" x14ac:dyDescent="0.3">
      <c r="A1357" t="s">
        <v>2879</v>
      </c>
      <c r="B1357" t="s">
        <v>2880</v>
      </c>
      <c r="C1357" t="s">
        <v>10309</v>
      </c>
      <c r="D1357" t="s">
        <v>521</v>
      </c>
      <c r="E1357">
        <v>1259.9628703200001</v>
      </c>
      <c r="F1357">
        <v>367.55</v>
      </c>
      <c r="G1357">
        <v>39.496621269352602</v>
      </c>
      <c r="H1357">
        <v>19.438104708831201</v>
      </c>
      <c r="I1357">
        <v>11.131699341346</v>
      </c>
      <c r="J1357">
        <v>-3.9338310629070201</v>
      </c>
      <c r="K1357">
        <v>311.29066487857898</v>
      </c>
      <c r="L1357">
        <v>262.24008405343</v>
      </c>
      <c r="M1357">
        <v>84.365469919710307</v>
      </c>
      <c r="N1357">
        <v>1.7141966166559801</v>
      </c>
      <c r="O1357">
        <v>1.99972792817302</v>
      </c>
      <c r="P1357">
        <v>107.655367231638</v>
      </c>
      <c r="Q1357">
        <v>6.1237504050037E-2</v>
      </c>
    </row>
    <row r="1358" spans="1:17" hidden="1" x14ac:dyDescent="0.3">
      <c r="A1358" t="s">
        <v>2881</v>
      </c>
      <c r="B1358" t="s">
        <v>2882</v>
      </c>
      <c r="C1358" t="s">
        <v>10309</v>
      </c>
      <c r="D1358" t="s">
        <v>51</v>
      </c>
      <c r="E1358">
        <v>1257.1007426179999</v>
      </c>
      <c r="F1358">
        <v>127.25</v>
      </c>
      <c r="G1358">
        <v>10.291605469147701</v>
      </c>
      <c r="H1358">
        <v>8.8318350856573602</v>
      </c>
      <c r="I1358">
        <v>-12.857874671645</v>
      </c>
      <c r="J1358">
        <v>5.2341614718523797</v>
      </c>
      <c r="K1358">
        <v>113.03726875752</v>
      </c>
      <c r="L1358">
        <v>110.608347211926</v>
      </c>
      <c r="M1358">
        <v>67.127123477833806</v>
      </c>
      <c r="N1358">
        <v>1.46395571381735</v>
      </c>
      <c r="O1358">
        <v>17.563850687622701</v>
      </c>
      <c r="P1358">
        <v>64.511958629605701</v>
      </c>
      <c r="Q1358">
        <v>-1.995266809246E-3</v>
      </c>
    </row>
    <row r="1359" spans="1:17" hidden="1" x14ac:dyDescent="0.3">
      <c r="A1359" t="s">
        <v>2883</v>
      </c>
      <c r="B1359" t="s">
        <v>2884</v>
      </c>
      <c r="C1359" t="s">
        <v>10309</v>
      </c>
      <c r="D1359" t="s">
        <v>288</v>
      </c>
      <c r="E1359">
        <v>1252.537956225</v>
      </c>
      <c r="F1359">
        <v>198</v>
      </c>
      <c r="G1359">
        <v>601.37627141877795</v>
      </c>
      <c r="H1359">
        <v>-24.077560869745898</v>
      </c>
      <c r="I1359">
        <v>187.232432587235</v>
      </c>
      <c r="J1359">
        <v>-8.2314598098066298</v>
      </c>
      <c r="K1359">
        <v>214.94774780698</v>
      </c>
      <c r="L1359">
        <v>144.152409792665</v>
      </c>
      <c r="M1359">
        <v>34.928710361372097</v>
      </c>
      <c r="N1359">
        <v>0.41085736858696598</v>
      </c>
      <c r="O1359">
        <v>56.617790811339198</v>
      </c>
      <c r="P1359">
        <v>667.32673267326697</v>
      </c>
      <c r="Q1359">
        <v>0.19499603940224999</v>
      </c>
    </row>
    <row r="1360" spans="1:17" hidden="1" x14ac:dyDescent="0.3">
      <c r="A1360" t="s">
        <v>2885</v>
      </c>
      <c r="B1360" t="s">
        <v>2886</v>
      </c>
      <c r="C1360" t="s">
        <v>10309</v>
      </c>
      <c r="D1360" t="s">
        <v>368</v>
      </c>
      <c r="E1360">
        <v>1252.4175119500001</v>
      </c>
      <c r="F1360">
        <v>243.03</v>
      </c>
      <c r="G1360">
        <v>-13.651764784492</v>
      </c>
      <c r="H1360">
        <v>14.7455189318142</v>
      </c>
      <c r="I1360">
        <v>-17.451301187601501</v>
      </c>
      <c r="J1360">
        <v>-5.7792030285587499</v>
      </c>
      <c r="K1360">
        <v>226.767071566357</v>
      </c>
      <c r="L1360">
        <v>218.77496595828401</v>
      </c>
      <c r="M1360">
        <v>52.751758611743398</v>
      </c>
      <c r="N1360">
        <v>1.95698785764994</v>
      </c>
      <c r="O1360">
        <v>11.0768217915483</v>
      </c>
      <c r="P1360">
        <v>32.549768202890597</v>
      </c>
      <c r="Q1360">
        <v>6.8571874973662003E-2</v>
      </c>
    </row>
    <row r="1361" spans="1:17" hidden="1" x14ac:dyDescent="0.3">
      <c r="A1361" t="s">
        <v>2887</v>
      </c>
      <c r="B1361" t="s">
        <v>2888</v>
      </c>
      <c r="C1361" t="s">
        <v>10309</v>
      </c>
      <c r="D1361" t="s">
        <v>630</v>
      </c>
      <c r="E1361">
        <v>1251.9045005999999</v>
      </c>
      <c r="F1361">
        <v>186.05</v>
      </c>
      <c r="G1361">
        <v>52.925027748209899</v>
      </c>
      <c r="H1361">
        <v>-9.4358301652501897</v>
      </c>
      <c r="I1361">
        <v>14.5991731071865</v>
      </c>
      <c r="J1361">
        <v>-1.8136433477198599</v>
      </c>
      <c r="K1361">
        <v>180.22325441532999</v>
      </c>
      <c r="L1361">
        <v>150.18944932041001</v>
      </c>
      <c r="M1361">
        <v>35.905044001019697</v>
      </c>
      <c r="N1361">
        <v>0.48209721889989798</v>
      </c>
      <c r="O1361">
        <v>18.7583982800322</v>
      </c>
      <c r="P1361">
        <v>94.308093994778005</v>
      </c>
      <c r="Q1361">
        <v>0.15078655619537101</v>
      </c>
    </row>
    <row r="1362" spans="1:17" hidden="1" x14ac:dyDescent="0.3">
      <c r="A1362" t="s">
        <v>2889</v>
      </c>
      <c r="B1362" t="s">
        <v>2890</v>
      </c>
      <c r="C1362" t="s">
        <v>10309</v>
      </c>
      <c r="D1362" t="s">
        <v>2891</v>
      </c>
      <c r="E1362">
        <v>1247.4910844999999</v>
      </c>
      <c r="F1362">
        <v>1454.95</v>
      </c>
      <c r="G1362">
        <v>109.161263607054</v>
      </c>
      <c r="H1362">
        <v>40.168407075230398</v>
      </c>
      <c r="I1362">
        <v>47.0135679551612</v>
      </c>
      <c r="J1362">
        <v>5.0719993096902201</v>
      </c>
      <c r="K1362">
        <v>1149.80375368713</v>
      </c>
      <c r="L1362">
        <v>908.78759996645101</v>
      </c>
      <c r="M1362">
        <v>85.043714174756701</v>
      </c>
      <c r="N1362">
        <v>0.96340586811579398</v>
      </c>
      <c r="O1362">
        <v>6.1857795800542998</v>
      </c>
      <c r="P1362">
        <v>165.11479591836701</v>
      </c>
      <c r="Q1362">
        <v>9.1080487737346005E-2</v>
      </c>
    </row>
    <row r="1363" spans="1:17" hidden="1" x14ac:dyDescent="0.3">
      <c r="A1363" t="s">
        <v>2892</v>
      </c>
      <c r="B1363" t="s">
        <v>2893</v>
      </c>
      <c r="C1363" t="s">
        <v>10309</v>
      </c>
      <c r="D1363" t="s">
        <v>297</v>
      </c>
      <c r="E1363">
        <v>1245.788865</v>
      </c>
      <c r="F1363">
        <v>39.03</v>
      </c>
      <c r="G1363">
        <v>-18.273214358508699</v>
      </c>
      <c r="H1363">
        <v>4.1996548717848796</v>
      </c>
      <c r="I1363">
        <v>-12.3364007192174</v>
      </c>
      <c r="J1363">
        <v>8.47596044571414</v>
      </c>
      <c r="K1363">
        <v>38.243751997776897</v>
      </c>
      <c r="L1363">
        <v>35.904721840797201</v>
      </c>
      <c r="M1363">
        <v>63.642903307416802</v>
      </c>
      <c r="N1363">
        <v>0.88248781022749201</v>
      </c>
      <c r="O1363">
        <v>25.544452984883399</v>
      </c>
      <c r="P1363">
        <v>44.5555555555555</v>
      </c>
    </row>
    <row r="1364" spans="1:17" hidden="1" x14ac:dyDescent="0.3">
      <c r="A1364" t="s">
        <v>2894</v>
      </c>
      <c r="B1364" t="s">
        <v>2895</v>
      </c>
      <c r="C1364" t="s">
        <v>10309</v>
      </c>
      <c r="D1364" t="s">
        <v>1581</v>
      </c>
      <c r="E1364">
        <v>1241.347196895</v>
      </c>
      <c r="F1364">
        <v>1623</v>
      </c>
      <c r="G1364">
        <v>29.171389428033098</v>
      </c>
      <c r="H1364">
        <v>5.3260077394323204</v>
      </c>
      <c r="I1364">
        <v>7.16801262145332</v>
      </c>
      <c r="J1364">
        <v>1.61374947669089</v>
      </c>
      <c r="K1364">
        <v>1546.01446120741</v>
      </c>
      <c r="L1364">
        <v>1320.49803508632</v>
      </c>
      <c r="M1364">
        <v>54.559837531658999</v>
      </c>
      <c r="N1364">
        <v>0.663044459264028</v>
      </c>
      <c r="O1364">
        <v>9.4639556377079401</v>
      </c>
      <c r="P1364">
        <v>66.453002410132797</v>
      </c>
      <c r="Q1364">
        <v>6.3411628847498E-2</v>
      </c>
    </row>
    <row r="1365" spans="1:17" hidden="1" x14ac:dyDescent="0.3">
      <c r="A1365" t="s">
        <v>2896</v>
      </c>
      <c r="B1365" t="s">
        <v>2897</v>
      </c>
      <c r="C1365" t="s">
        <v>10309</v>
      </c>
      <c r="D1365" t="s">
        <v>130</v>
      </c>
      <c r="E1365">
        <v>1240.202106</v>
      </c>
      <c r="F1365">
        <v>143.31</v>
      </c>
      <c r="G1365">
        <v>-11.5890570325661</v>
      </c>
      <c r="H1365">
        <v>1.0452025265123599</v>
      </c>
      <c r="I1365">
        <v>-23.765836938242298</v>
      </c>
      <c r="J1365">
        <v>-1.9749490471172899</v>
      </c>
      <c r="K1365">
        <v>145.602632504312</v>
      </c>
      <c r="L1365">
        <v>145.011037647292</v>
      </c>
      <c r="M1365">
        <v>46.625771751699901</v>
      </c>
      <c r="N1365">
        <v>0.51006133984096202</v>
      </c>
      <c r="O1365">
        <v>35.580210731979598</v>
      </c>
      <c r="P1365">
        <v>23.0128755364806</v>
      </c>
      <c r="Q1365">
        <v>4.9499793093468997E-2</v>
      </c>
    </row>
    <row r="1366" spans="1:17" hidden="1" x14ac:dyDescent="0.3">
      <c r="A1366" t="s">
        <v>2898</v>
      </c>
      <c r="B1366" t="s">
        <v>2899</v>
      </c>
      <c r="C1366" t="s">
        <v>10309</v>
      </c>
      <c r="D1366" t="s">
        <v>139</v>
      </c>
      <c r="E1366">
        <v>1237.049718903</v>
      </c>
      <c r="F1366">
        <v>47.28</v>
      </c>
      <c r="G1366">
        <v>31.468340279288199</v>
      </c>
      <c r="H1366">
        <v>47.239880251500701</v>
      </c>
      <c r="I1366">
        <v>16.167474904446099</v>
      </c>
      <c r="J1366">
        <v>-0.64757740988649504</v>
      </c>
      <c r="K1366">
        <v>40.246947434268399</v>
      </c>
      <c r="L1366">
        <v>34.268568225257503</v>
      </c>
      <c r="M1366">
        <v>60.902953578194797</v>
      </c>
      <c r="N1366">
        <v>2.0527464741491799</v>
      </c>
      <c r="O1366">
        <v>14.6362098138747</v>
      </c>
      <c r="P1366">
        <v>104.67532467532401</v>
      </c>
      <c r="Q1366">
        <v>7.0601323584320003E-2</v>
      </c>
    </row>
    <row r="1367" spans="1:17" hidden="1" x14ac:dyDescent="0.3">
      <c r="A1367" t="s">
        <v>2900</v>
      </c>
      <c r="B1367" t="s">
        <v>2901</v>
      </c>
      <c r="C1367" t="s">
        <v>10309</v>
      </c>
      <c r="D1367" t="s">
        <v>559</v>
      </c>
      <c r="E1367">
        <v>1236.9245097600001</v>
      </c>
      <c r="F1367">
        <v>175.15</v>
      </c>
      <c r="G1367">
        <v>33.407975825179498</v>
      </c>
      <c r="H1367">
        <v>24.867838799462099</v>
      </c>
      <c r="I1367">
        <v>5.7148205038835904</v>
      </c>
      <c r="J1367">
        <v>7.9925268785333099</v>
      </c>
      <c r="K1367">
        <v>147.854525212353</v>
      </c>
      <c r="L1367">
        <v>134.746158703878</v>
      </c>
      <c r="M1367">
        <v>68.366008020562603</v>
      </c>
      <c r="N1367">
        <v>2.2798187074624598</v>
      </c>
      <c r="O1367">
        <v>5.3953753925206804</v>
      </c>
      <c r="P1367">
        <v>73.073122529644195</v>
      </c>
      <c r="Q1367">
        <v>4.5799590795132003E-2</v>
      </c>
    </row>
    <row r="1368" spans="1:17" hidden="1" x14ac:dyDescent="0.3">
      <c r="A1368" t="s">
        <v>2902</v>
      </c>
      <c r="B1368" t="s">
        <v>2903</v>
      </c>
      <c r="C1368" t="s">
        <v>10309</v>
      </c>
      <c r="D1368" t="s">
        <v>139</v>
      </c>
      <c r="E1368">
        <v>1234.593930045</v>
      </c>
      <c r="F1368">
        <v>307.39999999999998</v>
      </c>
      <c r="G1368">
        <v>55.689308915531299</v>
      </c>
      <c r="H1368">
        <v>-15.969096845729201</v>
      </c>
      <c r="I1368">
        <v>-27.358457652282301</v>
      </c>
      <c r="J1368">
        <v>2.78926909492117</v>
      </c>
      <c r="K1368">
        <v>329.20269769927302</v>
      </c>
      <c r="L1368">
        <v>312.86733350552902</v>
      </c>
      <c r="M1368">
        <v>42.4743294255899</v>
      </c>
      <c r="N1368">
        <v>0.77298076458863496</v>
      </c>
      <c r="O1368">
        <v>35.328562134027301</v>
      </c>
      <c r="P1368">
        <v>93.8820561337117</v>
      </c>
      <c r="Q1368">
        <v>0.10257416425763601</v>
      </c>
    </row>
    <row r="1369" spans="1:17" hidden="1" x14ac:dyDescent="0.3">
      <c r="A1369" t="s">
        <v>2904</v>
      </c>
      <c r="B1369" t="s">
        <v>2905</v>
      </c>
      <c r="C1369" t="s">
        <v>10309</v>
      </c>
      <c r="D1369" t="s">
        <v>1386</v>
      </c>
      <c r="E1369">
        <v>1233.1371727399901</v>
      </c>
      <c r="F1369">
        <v>833.05</v>
      </c>
      <c r="G1369">
        <v>148.349329123823</v>
      </c>
      <c r="H1369">
        <v>47.511814476695697</v>
      </c>
      <c r="I1369">
        <v>95.847634824486093</v>
      </c>
      <c r="J1369">
        <v>-9.5372195822262107</v>
      </c>
      <c r="K1369">
        <v>689.813732174797</v>
      </c>
      <c r="L1369">
        <v>521.07088381970902</v>
      </c>
      <c r="M1369">
        <v>51.896770568346199</v>
      </c>
      <c r="N1369">
        <v>1.01739749344902</v>
      </c>
      <c r="O1369">
        <v>23.2819158513894</v>
      </c>
      <c r="P1369">
        <v>179.35949027498299</v>
      </c>
      <c r="Q1369">
        <v>0.144551324476582</v>
      </c>
    </row>
    <row r="1370" spans="1:17" hidden="1" x14ac:dyDescent="0.3">
      <c r="A1370" t="s">
        <v>2906</v>
      </c>
      <c r="B1370" t="s">
        <v>2907</v>
      </c>
      <c r="C1370" t="s">
        <v>10309</v>
      </c>
      <c r="D1370" t="s">
        <v>130</v>
      </c>
      <c r="E1370">
        <v>1228.59841181</v>
      </c>
      <c r="F1370">
        <v>983.4</v>
      </c>
      <c r="G1370">
        <v>723.33656820982605</v>
      </c>
      <c r="H1370">
        <v>31.281011411150299</v>
      </c>
      <c r="I1370">
        <v>101.49506249667</v>
      </c>
      <c r="J1370">
        <v>3.5191340958080501</v>
      </c>
      <c r="K1370">
        <v>822.37553992210997</v>
      </c>
      <c r="L1370">
        <v>591.73931558694301</v>
      </c>
      <c r="M1370">
        <v>81.264373472346804</v>
      </c>
      <c r="N1370">
        <v>0.73295180379073599</v>
      </c>
      <c r="O1370">
        <v>0</v>
      </c>
      <c r="P1370">
        <v>796.85362517099804</v>
      </c>
      <c r="Q1370">
        <v>0.17103643788533501</v>
      </c>
    </row>
    <row r="1371" spans="1:17" hidden="1" x14ac:dyDescent="0.3">
      <c r="A1371" t="s">
        <v>2908</v>
      </c>
      <c r="B1371" t="s">
        <v>2909</v>
      </c>
      <c r="C1371" t="s">
        <v>10309</v>
      </c>
      <c r="D1371" t="s">
        <v>612</v>
      </c>
      <c r="E1371">
        <v>1228.5633715199999</v>
      </c>
      <c r="F1371">
        <v>493.85</v>
      </c>
      <c r="G1371">
        <v>35147.276421087299</v>
      </c>
      <c r="H1371">
        <v>47.4746903198699</v>
      </c>
      <c r="I1371">
        <v>1028.22039186398</v>
      </c>
      <c r="J1371">
        <v>3.5081046382026799</v>
      </c>
      <c r="K1371">
        <v>332.34442332804798</v>
      </c>
      <c r="L1371">
        <v>156.908210894224</v>
      </c>
      <c r="M1371">
        <v>99.999242279416407</v>
      </c>
      <c r="N1371">
        <v>1.49635477130253</v>
      </c>
      <c r="O1371">
        <v>0</v>
      </c>
      <c r="P1371">
        <v>39408</v>
      </c>
      <c r="Q1371">
        <v>0.26899133036697598</v>
      </c>
    </row>
    <row r="1372" spans="1:17" hidden="1" x14ac:dyDescent="0.3">
      <c r="A1372" t="s">
        <v>2910</v>
      </c>
      <c r="B1372" t="s">
        <v>2911</v>
      </c>
      <c r="C1372" t="s">
        <v>10309</v>
      </c>
      <c r="D1372" t="s">
        <v>124</v>
      </c>
      <c r="E1372">
        <v>1222.92620792</v>
      </c>
      <c r="F1372">
        <v>12467.55</v>
      </c>
      <c r="G1372">
        <v>333.516501737005</v>
      </c>
      <c r="H1372">
        <v>26.398156077432901</v>
      </c>
      <c r="I1372">
        <v>167.12418276877099</v>
      </c>
      <c r="J1372">
        <v>13.167508296104501</v>
      </c>
      <c r="K1372">
        <v>8979.1897955288405</v>
      </c>
      <c r="L1372">
        <v>6229.24066013421</v>
      </c>
      <c r="M1372">
        <v>88.390480060296994</v>
      </c>
      <c r="N1372">
        <v>0.79884384270175701</v>
      </c>
      <c r="O1372">
        <v>0</v>
      </c>
      <c r="P1372">
        <v>406.48155671108202</v>
      </c>
      <c r="Q1372">
        <v>0.13776081188696099</v>
      </c>
    </row>
    <row r="1373" spans="1:17" hidden="1" x14ac:dyDescent="0.3">
      <c r="A1373" t="s">
        <v>2912</v>
      </c>
      <c r="B1373" t="s">
        <v>2913</v>
      </c>
      <c r="C1373" t="s">
        <v>10309</v>
      </c>
      <c r="D1373" t="s">
        <v>21</v>
      </c>
      <c r="E1373">
        <v>1222.76856</v>
      </c>
      <c r="F1373">
        <v>1030.2</v>
      </c>
      <c r="G1373">
        <v>-53.249495199770401</v>
      </c>
      <c r="H1373">
        <v>-10.190820825132199</v>
      </c>
      <c r="I1373">
        <v>-26.657075717769199</v>
      </c>
      <c r="J1373">
        <v>-2.8067973347991999</v>
      </c>
      <c r="K1373">
        <v>1089.06881353736</v>
      </c>
      <c r="L1373">
        <v>1096.31711301622</v>
      </c>
      <c r="M1373">
        <v>42.800963865420599</v>
      </c>
      <c r="N1373">
        <v>0.827470902479993</v>
      </c>
      <c r="O1373">
        <v>42.438361483207103</v>
      </c>
      <c r="P1373">
        <v>7.81225472241118</v>
      </c>
      <c r="Q1373">
        <v>0.118423922165209</v>
      </c>
    </row>
    <row r="1374" spans="1:17" hidden="1" x14ac:dyDescent="0.3">
      <c r="A1374" t="s">
        <v>2914</v>
      </c>
      <c r="B1374" t="s">
        <v>2915</v>
      </c>
      <c r="C1374" t="s">
        <v>10309</v>
      </c>
      <c r="D1374" t="s">
        <v>394</v>
      </c>
      <c r="E1374">
        <v>1221.7722504000001</v>
      </c>
      <c r="F1374">
        <v>367.45</v>
      </c>
      <c r="G1374">
        <v>44.182853835906997</v>
      </c>
      <c r="H1374">
        <v>18.130213501973699</v>
      </c>
      <c r="I1374">
        <v>40.284728985046897</v>
      </c>
      <c r="J1374">
        <v>-0.70468146134880405</v>
      </c>
      <c r="K1374">
        <v>310.08613676375597</v>
      </c>
      <c r="L1374">
        <v>260.65703900312099</v>
      </c>
      <c r="M1374">
        <v>66.530610204687505</v>
      </c>
      <c r="N1374">
        <v>0.87089728115185405</v>
      </c>
      <c r="O1374">
        <v>2.1771669614913498</v>
      </c>
      <c r="P1374">
        <v>86.5701954810865</v>
      </c>
    </row>
    <row r="1375" spans="1:17" hidden="1" x14ac:dyDescent="0.3">
      <c r="A1375" t="s">
        <v>2916</v>
      </c>
      <c r="B1375" t="s">
        <v>2917</v>
      </c>
      <c r="C1375" t="s">
        <v>10309</v>
      </c>
      <c r="D1375" t="s">
        <v>715</v>
      </c>
      <c r="E1375">
        <v>1221.225404</v>
      </c>
      <c r="F1375">
        <v>310.75</v>
      </c>
      <c r="G1375">
        <v>44.198966038959597</v>
      </c>
      <c r="H1375">
        <v>25.4734752279528</v>
      </c>
      <c r="I1375">
        <v>-20.304864425518801</v>
      </c>
      <c r="J1375">
        <v>0.328920682890667</v>
      </c>
      <c r="K1375">
        <v>281.969137366616</v>
      </c>
      <c r="L1375">
        <v>261.57731717745298</v>
      </c>
      <c r="M1375">
        <v>55.1145462393619</v>
      </c>
      <c r="N1375">
        <v>1.28574116154145</v>
      </c>
      <c r="O1375">
        <v>28.399034593724799</v>
      </c>
      <c r="P1375">
        <v>101.32815030774201</v>
      </c>
    </row>
    <row r="1376" spans="1:17" hidden="1" x14ac:dyDescent="0.3">
      <c r="A1376" t="s">
        <v>2918</v>
      </c>
      <c r="B1376" t="s">
        <v>2919</v>
      </c>
      <c r="C1376" t="s">
        <v>10309</v>
      </c>
      <c r="D1376" t="s">
        <v>559</v>
      </c>
      <c r="E1376">
        <v>1219.7071045299999</v>
      </c>
      <c r="F1376">
        <v>1148.6500000000001</v>
      </c>
      <c r="G1376">
        <v>183.47934712367299</v>
      </c>
      <c r="H1376">
        <v>-2.8042441801432201</v>
      </c>
      <c r="I1376">
        <v>-40.428061224044598</v>
      </c>
      <c r="J1376">
        <v>10.6753326430235</v>
      </c>
      <c r="K1376">
        <v>1251.61179213588</v>
      </c>
      <c r="L1376">
        <v>1183.6777592659701</v>
      </c>
      <c r="M1376">
        <v>55.574059568458203</v>
      </c>
      <c r="N1376">
        <v>1.0968273746765</v>
      </c>
      <c r="O1376">
        <v>92.347538414660605</v>
      </c>
      <c r="P1376">
        <v>257.38954573739801</v>
      </c>
      <c r="Q1376">
        <v>0.22653721121308101</v>
      </c>
    </row>
    <row r="1377" spans="1:17" hidden="1" x14ac:dyDescent="0.3">
      <c r="A1377" t="s">
        <v>2920</v>
      </c>
      <c r="B1377" t="s">
        <v>2921</v>
      </c>
      <c r="C1377" t="s">
        <v>10309</v>
      </c>
      <c r="D1377" t="s">
        <v>72</v>
      </c>
      <c r="E1377">
        <v>1217.5861950000001</v>
      </c>
      <c r="F1377">
        <v>109.53</v>
      </c>
      <c r="G1377">
        <v>-49.543707392288297</v>
      </c>
      <c r="H1377">
        <v>21.1168655653216</v>
      </c>
      <c r="I1377">
        <v>-10.3750018794978</v>
      </c>
      <c r="J1377">
        <v>-4.6676732154712601</v>
      </c>
      <c r="K1377">
        <v>99.101512038279097</v>
      </c>
      <c r="L1377">
        <v>98.082345860765201</v>
      </c>
      <c r="M1377">
        <v>59.662271479504199</v>
      </c>
      <c r="N1377">
        <v>1.70427526617527</v>
      </c>
      <c r="O1377">
        <v>32.931616908609499</v>
      </c>
      <c r="P1377">
        <v>31.3309352517985</v>
      </c>
    </row>
    <row r="1378" spans="1:17" hidden="1" x14ac:dyDescent="0.3">
      <c r="A1378" t="s">
        <v>2922</v>
      </c>
      <c r="B1378" t="s">
        <v>2923</v>
      </c>
      <c r="C1378" t="s">
        <v>10309</v>
      </c>
      <c r="D1378" t="s">
        <v>98</v>
      </c>
      <c r="E1378">
        <v>1208.924745</v>
      </c>
      <c r="F1378">
        <v>488.8</v>
      </c>
      <c r="G1378">
        <v>1.2303849443799599</v>
      </c>
      <c r="H1378">
        <v>6.8252058003415499</v>
      </c>
      <c r="I1378">
        <v>16.643177891891799</v>
      </c>
      <c r="J1378">
        <v>-0.87756967087028104</v>
      </c>
      <c r="M1378">
        <v>59.140708743199802</v>
      </c>
      <c r="O1378">
        <v>20.284369885433701</v>
      </c>
      <c r="P1378">
        <v>35.4016620498615</v>
      </c>
    </row>
    <row r="1379" spans="1:17" hidden="1" x14ac:dyDescent="0.3">
      <c r="A1379" t="s">
        <v>2924</v>
      </c>
      <c r="B1379" t="s">
        <v>2925</v>
      </c>
      <c r="C1379" t="s">
        <v>10309</v>
      </c>
      <c r="D1379" t="s">
        <v>95</v>
      </c>
      <c r="E1379">
        <v>1208.7584506799999</v>
      </c>
      <c r="F1379">
        <v>182.87</v>
      </c>
      <c r="G1379">
        <v>29.922972811506899</v>
      </c>
      <c r="H1379">
        <v>32.6184184917838</v>
      </c>
      <c r="I1379">
        <v>34.572748171427001</v>
      </c>
      <c r="J1379">
        <v>5.8853901349387501</v>
      </c>
      <c r="K1379">
        <v>145.43932206674799</v>
      </c>
      <c r="L1379">
        <v>124.579756753147</v>
      </c>
      <c r="M1379">
        <v>74.910006164843594</v>
      </c>
      <c r="N1379">
        <v>2.5474208727599401</v>
      </c>
      <c r="O1379">
        <v>3.78957729534641</v>
      </c>
      <c r="P1379">
        <v>96.528747984954293</v>
      </c>
      <c r="Q1379">
        <v>9.1288525573393994E-2</v>
      </c>
    </row>
    <row r="1380" spans="1:17" hidden="1" x14ac:dyDescent="0.3">
      <c r="A1380" t="s">
        <v>2926</v>
      </c>
      <c r="B1380" t="s">
        <v>2927</v>
      </c>
      <c r="C1380" t="s">
        <v>10309</v>
      </c>
      <c r="E1380">
        <v>1208.5592999999999</v>
      </c>
      <c r="F1380">
        <v>220.95</v>
      </c>
      <c r="G1380">
        <v>737.09636568570704</v>
      </c>
      <c r="H1380">
        <v>-27.189753813875399</v>
      </c>
      <c r="I1380">
        <v>133.35298988544699</v>
      </c>
      <c r="J1380">
        <v>1.21485645254736</v>
      </c>
      <c r="K1380">
        <v>250.84117487573701</v>
      </c>
      <c r="L1380">
        <v>175.86189091218901</v>
      </c>
      <c r="M1380">
        <v>36.805792543541003</v>
      </c>
      <c r="N1380">
        <v>0.37562199430298998</v>
      </c>
      <c r="O1380">
        <v>85.743380855397106</v>
      </c>
      <c r="P1380">
        <v>788.87931034482699</v>
      </c>
      <c r="Q1380">
        <v>0.162122010615361</v>
      </c>
    </row>
    <row r="1381" spans="1:17" hidden="1" x14ac:dyDescent="0.3">
      <c r="A1381" t="s">
        <v>2928</v>
      </c>
      <c r="B1381" t="s">
        <v>2929</v>
      </c>
      <c r="C1381" t="s">
        <v>10309</v>
      </c>
      <c r="D1381" t="s">
        <v>95</v>
      </c>
      <c r="E1381">
        <v>1203.4055564759999</v>
      </c>
      <c r="F1381">
        <v>241.1</v>
      </c>
      <c r="G1381">
        <v>-15.8442285646031</v>
      </c>
      <c r="H1381">
        <v>12.1842035043812</v>
      </c>
      <c r="I1381">
        <v>-23.278289657881299</v>
      </c>
      <c r="J1381">
        <v>2.9806486918772102</v>
      </c>
      <c r="K1381">
        <v>234.46146346922799</v>
      </c>
      <c r="L1381">
        <v>265.44289871499097</v>
      </c>
      <c r="M1381">
        <v>66.790031550766599</v>
      </c>
      <c r="N1381">
        <v>1.6805153514282101</v>
      </c>
      <c r="O1381">
        <v>58.440481128162602</v>
      </c>
      <c r="P1381">
        <v>46.121212121212103</v>
      </c>
    </row>
    <row r="1382" spans="1:17" hidden="1" x14ac:dyDescent="0.3">
      <c r="A1382" t="s">
        <v>2930</v>
      </c>
      <c r="B1382" t="s">
        <v>2931</v>
      </c>
      <c r="C1382" t="s">
        <v>10309</v>
      </c>
      <c r="D1382" t="s">
        <v>258</v>
      </c>
      <c r="E1382">
        <v>1202.7317313999999</v>
      </c>
      <c r="F1382">
        <v>193.65</v>
      </c>
      <c r="G1382">
        <v>206.44380676467699</v>
      </c>
      <c r="H1382">
        <v>17.382323112154399</v>
      </c>
      <c r="I1382">
        <v>106.255805457002</v>
      </c>
      <c r="J1382">
        <v>3.9205712859217599</v>
      </c>
      <c r="K1382">
        <v>153.52409968986399</v>
      </c>
      <c r="L1382">
        <v>108.328325235514</v>
      </c>
      <c r="M1382">
        <v>68.9485788539819</v>
      </c>
      <c r="N1382">
        <v>0.61675672306972396</v>
      </c>
      <c r="O1382">
        <v>0.43377226955847398</v>
      </c>
      <c r="P1382">
        <v>245.18716577540101</v>
      </c>
      <c r="Q1382">
        <v>0.14205851522191401</v>
      </c>
    </row>
    <row r="1383" spans="1:17" hidden="1" x14ac:dyDescent="0.3">
      <c r="A1383" t="s">
        <v>2932</v>
      </c>
      <c r="B1383" t="s">
        <v>2933</v>
      </c>
      <c r="C1383" t="s">
        <v>10309</v>
      </c>
      <c r="D1383" t="s">
        <v>21</v>
      </c>
      <c r="E1383">
        <v>1200.8288967389999</v>
      </c>
      <c r="F1383">
        <v>224.67</v>
      </c>
      <c r="G1383">
        <v>44.900316592555299</v>
      </c>
      <c r="H1383">
        <v>-1.1598106809829301</v>
      </c>
      <c r="I1383">
        <v>31.5700978004908</v>
      </c>
      <c r="J1383">
        <v>2.1333964573817799</v>
      </c>
      <c r="K1383">
        <v>201.12527218692799</v>
      </c>
      <c r="L1383">
        <v>164.22109255312901</v>
      </c>
      <c r="M1383">
        <v>55.684094565869401</v>
      </c>
      <c r="N1383">
        <v>0.50688704068409796</v>
      </c>
      <c r="O1383">
        <v>13.054702452485801</v>
      </c>
      <c r="P1383">
        <v>103.32126696832501</v>
      </c>
      <c r="Q1383">
        <v>0.10411531603853</v>
      </c>
    </row>
    <row r="1384" spans="1:17" hidden="1" x14ac:dyDescent="0.3">
      <c r="A1384" t="s">
        <v>2934</v>
      </c>
      <c r="B1384" t="s">
        <v>2935</v>
      </c>
      <c r="C1384" t="s">
        <v>10309</v>
      </c>
      <c r="D1384" t="s">
        <v>203</v>
      </c>
      <c r="E1384">
        <v>1196.1393877749999</v>
      </c>
      <c r="F1384">
        <v>664</v>
      </c>
      <c r="G1384">
        <v>-5.2256543669248599</v>
      </c>
      <c r="H1384">
        <v>-3.82951896242405</v>
      </c>
      <c r="I1384">
        <v>-8.4471851517294496</v>
      </c>
      <c r="J1384">
        <v>-4.0021790245073703</v>
      </c>
      <c r="K1384">
        <v>670.11953973109598</v>
      </c>
      <c r="L1384">
        <v>619.85807999082704</v>
      </c>
      <c r="M1384">
        <v>46.045691756716501</v>
      </c>
      <c r="N1384">
        <v>1.70000627848034</v>
      </c>
      <c r="O1384">
        <v>14.4578313253012</v>
      </c>
      <c r="P1384">
        <v>35.482554580697801</v>
      </c>
      <c r="Q1384">
        <v>5.1068086246482999E-2</v>
      </c>
    </row>
    <row r="1385" spans="1:17" hidden="1" x14ac:dyDescent="0.3">
      <c r="A1385" t="s">
        <v>2936</v>
      </c>
      <c r="B1385" t="s">
        <v>2937</v>
      </c>
      <c r="C1385" t="s">
        <v>10309</v>
      </c>
      <c r="D1385" t="s">
        <v>630</v>
      </c>
      <c r="E1385">
        <v>1192.238975</v>
      </c>
      <c r="F1385">
        <v>483.95</v>
      </c>
      <c r="G1385">
        <v>4.6840818260830996</v>
      </c>
      <c r="H1385">
        <v>-1.7926110177165E-2</v>
      </c>
      <c r="I1385">
        <v>-2.0590488652216199</v>
      </c>
      <c r="J1385">
        <v>-9.2137149760240593</v>
      </c>
      <c r="K1385">
        <v>487.84672786281902</v>
      </c>
      <c r="L1385">
        <v>437.03185205312002</v>
      </c>
      <c r="M1385">
        <v>38.052285267701002</v>
      </c>
      <c r="N1385">
        <v>0.82320385163786902</v>
      </c>
      <c r="O1385">
        <v>20.756276474842402</v>
      </c>
      <c r="P1385">
        <v>40.478955007256801</v>
      </c>
    </row>
    <row r="1386" spans="1:17" hidden="1" x14ac:dyDescent="0.3">
      <c r="A1386" t="s">
        <v>2938</v>
      </c>
      <c r="B1386" t="s">
        <v>2939</v>
      </c>
      <c r="C1386" t="s">
        <v>10309</v>
      </c>
      <c r="D1386" t="s">
        <v>133</v>
      </c>
      <c r="E1386">
        <v>1190.7038504899999</v>
      </c>
      <c r="F1386">
        <v>993.45</v>
      </c>
      <c r="G1386">
        <v>158.98637779732499</v>
      </c>
      <c r="H1386">
        <v>-18.479210005177801</v>
      </c>
      <c r="I1386">
        <v>45.379690225357002</v>
      </c>
      <c r="J1386">
        <v>0.68554222713008695</v>
      </c>
      <c r="K1386">
        <v>996.619543595702</v>
      </c>
      <c r="L1386">
        <v>725.96854999401603</v>
      </c>
      <c r="M1386">
        <v>45.578652668315499</v>
      </c>
      <c r="N1386">
        <v>0.46088866362561198</v>
      </c>
      <c r="O1386">
        <v>45.201066988776397</v>
      </c>
      <c r="P1386">
        <v>216.88995215310999</v>
      </c>
    </row>
    <row r="1387" spans="1:17" hidden="1" x14ac:dyDescent="0.3">
      <c r="A1387" t="s">
        <v>2940</v>
      </c>
      <c r="B1387" t="s">
        <v>2941</v>
      </c>
      <c r="C1387" t="s">
        <v>10309</v>
      </c>
      <c r="D1387" t="s">
        <v>630</v>
      </c>
      <c r="E1387">
        <v>1187.020384446</v>
      </c>
      <c r="F1387">
        <v>45.87</v>
      </c>
      <c r="G1387">
        <v>-21.788244039651701</v>
      </c>
      <c r="H1387">
        <v>2.6961033898218898</v>
      </c>
      <c r="I1387">
        <v>-24.856067185328801</v>
      </c>
      <c r="J1387">
        <v>-1.52752640544242</v>
      </c>
      <c r="K1387">
        <v>45.469936012466697</v>
      </c>
      <c r="L1387">
        <v>47.044409967121403</v>
      </c>
      <c r="M1387">
        <v>49.497524291636203</v>
      </c>
      <c r="N1387">
        <v>0.588993169029432</v>
      </c>
      <c r="O1387">
        <v>46.282973621103103</v>
      </c>
      <c r="P1387">
        <v>26.0164835164835</v>
      </c>
      <c r="Q1387">
        <v>-2.2241363462891999E-2</v>
      </c>
    </row>
    <row r="1388" spans="1:17" hidden="1" x14ac:dyDescent="0.3">
      <c r="A1388" t="s">
        <v>2942</v>
      </c>
      <c r="B1388" t="s">
        <v>2943</v>
      </c>
      <c r="C1388" t="s">
        <v>10309</v>
      </c>
      <c r="D1388" t="s">
        <v>500</v>
      </c>
      <c r="E1388">
        <v>1186.059445544</v>
      </c>
      <c r="F1388">
        <v>208.54</v>
      </c>
      <c r="G1388">
        <v>29.250451949243299</v>
      </c>
      <c r="H1388">
        <v>47.978341789962201</v>
      </c>
      <c r="I1388">
        <v>19.052993562439902</v>
      </c>
      <c r="J1388">
        <v>21.200243779706799</v>
      </c>
      <c r="K1388">
        <v>146.47981737020001</v>
      </c>
      <c r="L1388">
        <v>144.645735836531</v>
      </c>
      <c r="M1388">
        <v>90.2707501499725</v>
      </c>
      <c r="N1388">
        <v>4.2062815274828997</v>
      </c>
      <c r="O1388">
        <v>2.8100124676321001</v>
      </c>
      <c r="P1388">
        <v>85.616377392078306</v>
      </c>
      <c r="Q1388">
        <v>-5.4024009453309998E-2</v>
      </c>
    </row>
    <row r="1389" spans="1:17" hidden="1" x14ac:dyDescent="0.3">
      <c r="A1389" t="s">
        <v>2944</v>
      </c>
      <c r="B1389" t="s">
        <v>2945</v>
      </c>
      <c r="C1389" t="s">
        <v>10309</v>
      </c>
      <c r="D1389" t="s">
        <v>89</v>
      </c>
      <c r="E1389">
        <v>1184.196074</v>
      </c>
      <c r="F1389">
        <v>2735.2</v>
      </c>
      <c r="G1389">
        <v>132.40005399274199</v>
      </c>
      <c r="H1389">
        <v>-4.5789835852010299</v>
      </c>
      <c r="I1389">
        <v>53.972878695346502</v>
      </c>
      <c r="J1389">
        <v>-5.4385907536820097</v>
      </c>
      <c r="K1389">
        <v>2842.3685451794699</v>
      </c>
      <c r="L1389">
        <v>2143.6899486543498</v>
      </c>
      <c r="M1389">
        <v>40.640309280973703</v>
      </c>
      <c r="N1389">
        <v>0.70439106449298605</v>
      </c>
      <c r="O1389">
        <v>29.7162913132494</v>
      </c>
      <c r="P1389">
        <v>206.636771300448</v>
      </c>
      <c r="Q1389">
        <v>0.141431640380311</v>
      </c>
    </row>
    <row r="1390" spans="1:17" hidden="1" x14ac:dyDescent="0.3">
      <c r="A1390" t="s">
        <v>2946</v>
      </c>
      <c r="B1390" t="s">
        <v>2947</v>
      </c>
      <c r="C1390" t="s">
        <v>10309</v>
      </c>
      <c r="D1390" t="s">
        <v>21</v>
      </c>
      <c r="E1390">
        <v>1181.5834940549901</v>
      </c>
      <c r="F1390">
        <v>722.65</v>
      </c>
      <c r="G1390">
        <v>225.736924878026</v>
      </c>
      <c r="H1390">
        <v>33.3640832266789</v>
      </c>
      <c r="I1390">
        <v>15.4900806013323</v>
      </c>
      <c r="J1390">
        <v>-2.6844711701845099</v>
      </c>
      <c r="K1390">
        <v>592.86693421470602</v>
      </c>
      <c r="L1390">
        <v>493.13125053829299</v>
      </c>
      <c r="M1390">
        <v>77.354008090966502</v>
      </c>
      <c r="N1390">
        <v>1.4850349315887399</v>
      </c>
      <c r="O1390">
        <v>3.7016536359233401</v>
      </c>
      <c r="P1390">
        <v>290.516076736017</v>
      </c>
      <c r="Q1390">
        <v>0.13012307972870199</v>
      </c>
    </row>
    <row r="1391" spans="1:17" hidden="1" x14ac:dyDescent="0.3">
      <c r="A1391" t="s">
        <v>2948</v>
      </c>
      <c r="B1391" t="s">
        <v>2949</v>
      </c>
      <c r="C1391" t="s">
        <v>10309</v>
      </c>
      <c r="D1391" t="s">
        <v>394</v>
      </c>
      <c r="E1391">
        <v>1180.55370609599</v>
      </c>
      <c r="F1391">
        <v>58.61</v>
      </c>
      <c r="G1391">
        <v>-53.814373364081099</v>
      </c>
      <c r="H1391">
        <v>-11.263383151762699</v>
      </c>
      <c r="I1391">
        <v>-31.245779049489698</v>
      </c>
      <c r="J1391">
        <v>-7.8738226921228103</v>
      </c>
      <c r="K1391">
        <v>66.059500029287193</v>
      </c>
      <c r="L1391">
        <v>70.381417806473493</v>
      </c>
      <c r="M1391">
        <v>13.5666012398282</v>
      </c>
      <c r="N1391">
        <v>1.0324490936129</v>
      </c>
      <c r="O1391">
        <v>45.0264459989762</v>
      </c>
      <c r="P1391">
        <v>5.5085508550854998</v>
      </c>
      <c r="Q1391">
        <v>-3.5689417892673998E-2</v>
      </c>
    </row>
    <row r="1392" spans="1:17" hidden="1" x14ac:dyDescent="0.3">
      <c r="A1392" t="s">
        <v>2950</v>
      </c>
      <c r="B1392" t="s">
        <v>2951</v>
      </c>
      <c r="C1392" t="s">
        <v>10309</v>
      </c>
      <c r="D1392" t="s">
        <v>72</v>
      </c>
      <c r="E1392">
        <v>1179.96</v>
      </c>
      <c r="F1392">
        <v>202.77</v>
      </c>
      <c r="G1392">
        <v>92.6785950004125</v>
      </c>
      <c r="H1392">
        <v>14.489502681677299</v>
      </c>
      <c r="I1392">
        <v>10.394206470584299</v>
      </c>
      <c r="J1392">
        <v>-6.94291638421379</v>
      </c>
      <c r="K1392">
        <v>184.85940291118101</v>
      </c>
      <c r="L1392">
        <v>153.157965489536</v>
      </c>
      <c r="M1392">
        <v>45.890250421484097</v>
      </c>
      <c r="N1392">
        <v>0.53349642115315699</v>
      </c>
      <c r="O1392">
        <v>24.2787394584997</v>
      </c>
      <c r="P1392">
        <v>127.831460674157</v>
      </c>
      <c r="Q1392">
        <v>6.0747686595177E-2</v>
      </c>
    </row>
    <row r="1393" spans="1:17" hidden="1" x14ac:dyDescent="0.3">
      <c r="A1393" t="s">
        <v>2952</v>
      </c>
      <c r="B1393" t="s">
        <v>2953</v>
      </c>
      <c r="C1393" t="s">
        <v>10309</v>
      </c>
      <c r="D1393" t="s">
        <v>559</v>
      </c>
      <c r="E1393">
        <v>1176.2793608100001</v>
      </c>
      <c r="F1393">
        <v>192.16</v>
      </c>
      <c r="G1393">
        <v>-32.993482782485501</v>
      </c>
      <c r="H1393">
        <v>-2.9962297524849499</v>
      </c>
      <c r="I1393">
        <v>-21.261271632022599</v>
      </c>
      <c r="J1393">
        <v>-5.2458900081991002</v>
      </c>
      <c r="K1393">
        <v>194.00145325933701</v>
      </c>
      <c r="L1393">
        <v>199.893114508774</v>
      </c>
      <c r="M1393">
        <v>50.995302076684403</v>
      </c>
      <c r="N1393">
        <v>1.0572600189870101</v>
      </c>
      <c r="O1393">
        <v>26.092839300582799</v>
      </c>
      <c r="P1393">
        <v>20.1751094434021</v>
      </c>
      <c r="Q1393">
        <v>-1.3491775621793E-2</v>
      </c>
    </row>
    <row r="1394" spans="1:17" hidden="1" x14ac:dyDescent="0.3">
      <c r="A1394" t="s">
        <v>2954</v>
      </c>
      <c r="B1394" t="s">
        <v>2955</v>
      </c>
      <c r="C1394" t="s">
        <v>10309</v>
      </c>
      <c r="D1394" t="s">
        <v>715</v>
      </c>
      <c r="E1394">
        <v>1174.5999999999999</v>
      </c>
      <c r="F1394">
        <v>119.73</v>
      </c>
      <c r="G1394">
        <v>-34.7294041553494</v>
      </c>
      <c r="H1394">
        <v>-8.5600834354810793</v>
      </c>
      <c r="I1394">
        <v>-20.281577663812399</v>
      </c>
      <c r="J1394">
        <v>-1.3360466673212701</v>
      </c>
      <c r="K1394">
        <v>122.93051023700799</v>
      </c>
      <c r="L1394">
        <v>123.05717833859801</v>
      </c>
      <c r="M1394">
        <v>38.094049886472</v>
      </c>
      <c r="N1394">
        <v>0.54320142901250701</v>
      </c>
      <c r="O1394">
        <v>29.457947047523501</v>
      </c>
      <c r="P1394">
        <v>19.371884346959099</v>
      </c>
      <c r="Q1394">
        <v>8.1838071600310001E-3</v>
      </c>
    </row>
    <row r="1395" spans="1:17" hidden="1" x14ac:dyDescent="0.3">
      <c r="A1395" t="s">
        <v>2956</v>
      </c>
      <c r="B1395" t="s">
        <v>2957</v>
      </c>
      <c r="C1395" t="s">
        <v>10309</v>
      </c>
      <c r="D1395" t="s">
        <v>397</v>
      </c>
      <c r="E1395">
        <v>1173.1961271</v>
      </c>
      <c r="F1395">
        <v>49.16</v>
      </c>
      <c r="G1395">
        <v>5.6821198662021004</v>
      </c>
      <c r="H1395">
        <v>-6.28980140929339</v>
      </c>
      <c r="I1395">
        <v>-39.3731005051784</v>
      </c>
      <c r="J1395">
        <v>-0.45562992382136502</v>
      </c>
      <c r="K1395">
        <v>50.522292251065501</v>
      </c>
      <c r="L1395">
        <v>51.6984294829034</v>
      </c>
      <c r="M1395">
        <v>49.790932807986003</v>
      </c>
      <c r="N1395">
        <v>0.74370106791541402</v>
      </c>
      <c r="O1395">
        <v>67.819365337672906</v>
      </c>
      <c r="P1395">
        <v>57.060702875399301</v>
      </c>
    </row>
    <row r="1396" spans="1:17" hidden="1" x14ac:dyDescent="0.3">
      <c r="A1396" t="s">
        <v>2958</v>
      </c>
      <c r="B1396" t="s">
        <v>2959</v>
      </c>
      <c r="C1396" t="s">
        <v>10309</v>
      </c>
      <c r="D1396" t="s">
        <v>139</v>
      </c>
      <c r="E1396">
        <v>1171.2169464000001</v>
      </c>
      <c r="F1396">
        <v>979.6</v>
      </c>
      <c r="G1396">
        <v>35.420729522709102</v>
      </c>
      <c r="H1396">
        <v>5.3824892613467501</v>
      </c>
      <c r="I1396">
        <v>-10.2531727963948</v>
      </c>
      <c r="J1396">
        <v>12.5245676024715</v>
      </c>
      <c r="K1396">
        <v>878.64499362885203</v>
      </c>
      <c r="L1396">
        <v>837.12539366342605</v>
      </c>
      <c r="M1396">
        <v>64.885496776591594</v>
      </c>
      <c r="N1396">
        <v>3.6229155915805502</v>
      </c>
      <c r="O1396">
        <v>14.8427929767251</v>
      </c>
      <c r="P1396">
        <v>77.415557366657595</v>
      </c>
    </row>
    <row r="1397" spans="1:17" hidden="1" x14ac:dyDescent="0.3">
      <c r="A1397" t="s">
        <v>2960</v>
      </c>
      <c r="B1397" t="s">
        <v>2961</v>
      </c>
      <c r="C1397" t="s">
        <v>10309</v>
      </c>
      <c r="D1397" t="s">
        <v>285</v>
      </c>
      <c r="E1397">
        <v>1170.14366664</v>
      </c>
      <c r="F1397">
        <v>269.5</v>
      </c>
      <c r="G1397">
        <v>41.879945316443902</v>
      </c>
      <c r="H1397">
        <v>-13.390635304718</v>
      </c>
      <c r="I1397">
        <v>30.3195395178128</v>
      </c>
      <c r="J1397">
        <v>-16.594667356976402</v>
      </c>
      <c r="K1397">
        <v>298.83452727594101</v>
      </c>
      <c r="L1397">
        <v>241.19496921496901</v>
      </c>
      <c r="M1397">
        <v>22.052549017319699</v>
      </c>
      <c r="N1397">
        <v>1.4404029252172299</v>
      </c>
      <c r="O1397">
        <v>25.417439703153999</v>
      </c>
      <c r="P1397">
        <v>108.430007733952</v>
      </c>
      <c r="Q1397">
        <v>0.112860494872404</v>
      </c>
    </row>
    <row r="1398" spans="1:17" hidden="1" x14ac:dyDescent="0.3">
      <c r="A1398" t="s">
        <v>2962</v>
      </c>
      <c r="B1398" t="s">
        <v>2963</v>
      </c>
      <c r="C1398" t="s">
        <v>10309</v>
      </c>
      <c r="D1398" t="s">
        <v>450</v>
      </c>
      <c r="E1398">
        <v>1169.3037769600001</v>
      </c>
      <c r="F1398">
        <v>234.7</v>
      </c>
      <c r="G1398">
        <v>100.472823615322</v>
      </c>
      <c r="H1398">
        <v>26.446117257737701</v>
      </c>
      <c r="I1398">
        <v>41.4900004044746</v>
      </c>
      <c r="J1398">
        <v>-0.77185192783731604</v>
      </c>
      <c r="K1398">
        <v>202.44577282041999</v>
      </c>
      <c r="L1398">
        <v>154.731967197187</v>
      </c>
      <c r="M1398">
        <v>59.170237450332401</v>
      </c>
      <c r="N1398">
        <v>0.49959171865366803</v>
      </c>
      <c r="O1398">
        <v>10.353642948444801</v>
      </c>
      <c r="P1398">
        <v>165.49773755656099</v>
      </c>
      <c r="Q1398">
        <v>7.0767725054961997E-2</v>
      </c>
    </row>
    <row r="1399" spans="1:17" hidden="1" x14ac:dyDescent="0.3">
      <c r="A1399" t="s">
        <v>2964</v>
      </c>
      <c r="B1399" t="s">
        <v>2965</v>
      </c>
      <c r="C1399" t="s">
        <v>10309</v>
      </c>
      <c r="D1399" t="s">
        <v>2966</v>
      </c>
      <c r="E1399">
        <v>1169.284508</v>
      </c>
      <c r="F1399">
        <v>520.15</v>
      </c>
      <c r="G1399">
        <v>119.672378281185</v>
      </c>
      <c r="H1399">
        <v>15.796362182554301</v>
      </c>
      <c r="I1399">
        <v>42.426682426967702</v>
      </c>
      <c r="J1399">
        <v>-2.4690270747690399</v>
      </c>
      <c r="K1399">
        <v>447.69127258019302</v>
      </c>
      <c r="L1399">
        <v>331.82817435560003</v>
      </c>
      <c r="M1399">
        <v>60.098475163747501</v>
      </c>
      <c r="N1399">
        <v>0.97533812461094405</v>
      </c>
      <c r="O1399">
        <v>10.9295395558973</v>
      </c>
      <c r="P1399">
        <v>188.972222222222</v>
      </c>
    </row>
    <row r="1400" spans="1:17" hidden="1" x14ac:dyDescent="0.3">
      <c r="A1400" t="s">
        <v>2967</v>
      </c>
      <c r="B1400" t="s">
        <v>2968</v>
      </c>
      <c r="C1400" t="s">
        <v>10309</v>
      </c>
      <c r="D1400" t="s">
        <v>397</v>
      </c>
      <c r="E1400">
        <v>1169.0193031920001</v>
      </c>
      <c r="F1400">
        <v>48.74</v>
      </c>
      <c r="G1400">
        <v>41.512532198480102</v>
      </c>
      <c r="H1400">
        <v>1.1494151467406699</v>
      </c>
      <c r="I1400">
        <v>-18.4898042519333</v>
      </c>
      <c r="J1400">
        <v>0.28100831869922599</v>
      </c>
      <c r="K1400">
        <v>47.1129579777758</v>
      </c>
      <c r="L1400">
        <v>46.150126325295503</v>
      </c>
      <c r="M1400">
        <v>48.480842946696797</v>
      </c>
      <c r="N1400">
        <v>0.771381620240844</v>
      </c>
      <c r="O1400">
        <v>24.128026261797199</v>
      </c>
      <c r="P1400">
        <v>77.883211678832097</v>
      </c>
    </row>
    <row r="1401" spans="1:17" hidden="1" x14ac:dyDescent="0.3">
      <c r="A1401" t="s">
        <v>2969</v>
      </c>
      <c r="B1401" t="s">
        <v>2970</v>
      </c>
      <c r="C1401" t="s">
        <v>10309</v>
      </c>
      <c r="D1401" t="s">
        <v>559</v>
      </c>
      <c r="E1401">
        <v>1168.1003451459901</v>
      </c>
      <c r="F1401">
        <v>167.01</v>
      </c>
      <c r="G1401">
        <v>-31.878528697422901</v>
      </c>
      <c r="H1401">
        <v>-2.0364799736400099</v>
      </c>
      <c r="I1401">
        <v>-23.357390492415998</v>
      </c>
      <c r="J1401">
        <v>-2.1489573161196902</v>
      </c>
      <c r="K1401">
        <v>161.58752724417201</v>
      </c>
      <c r="L1401">
        <v>162.74796434450701</v>
      </c>
      <c r="M1401">
        <v>49.164745781193098</v>
      </c>
      <c r="N1401">
        <v>0.694615026092541</v>
      </c>
      <c r="O1401">
        <v>29.9622777079217</v>
      </c>
      <c r="P1401">
        <v>31.5557306025994</v>
      </c>
      <c r="Q1401">
        <v>6.4673159796898E-2</v>
      </c>
    </row>
    <row r="1402" spans="1:17" hidden="1" x14ac:dyDescent="0.3">
      <c r="A1402" t="s">
        <v>2971</v>
      </c>
      <c r="B1402" t="s">
        <v>2972</v>
      </c>
      <c r="C1402" t="s">
        <v>10309</v>
      </c>
      <c r="D1402" t="s">
        <v>163</v>
      </c>
      <c r="E1402">
        <v>1165.3704</v>
      </c>
      <c r="F1402">
        <v>464</v>
      </c>
      <c r="G1402">
        <v>77.813519647723396</v>
      </c>
      <c r="H1402">
        <v>4.7767080254966103</v>
      </c>
      <c r="I1402">
        <v>93.2263125952352</v>
      </c>
      <c r="J1402">
        <v>2.4602776979685999</v>
      </c>
      <c r="K1402">
        <v>442.31401424791301</v>
      </c>
      <c r="M1402">
        <v>55.930819845502903</v>
      </c>
      <c r="O1402">
        <v>19.612068965517199</v>
      </c>
      <c r="P1402">
        <v>127.674190382728</v>
      </c>
    </row>
    <row r="1403" spans="1:17" hidden="1" x14ac:dyDescent="0.3">
      <c r="A1403" t="s">
        <v>2973</v>
      </c>
      <c r="B1403" t="s">
        <v>2974</v>
      </c>
      <c r="C1403" t="s">
        <v>10309</v>
      </c>
      <c r="D1403" t="s">
        <v>630</v>
      </c>
      <c r="E1403">
        <v>1164.1879808399999</v>
      </c>
      <c r="F1403">
        <v>322.7</v>
      </c>
      <c r="G1403">
        <v>-2.7429437460934101</v>
      </c>
      <c r="H1403">
        <v>6.30266113960562</v>
      </c>
      <c r="I1403">
        <v>-5.6859718233712</v>
      </c>
      <c r="J1403">
        <v>-0.92537601839376504</v>
      </c>
      <c r="K1403">
        <v>315.39000588722399</v>
      </c>
      <c r="L1403">
        <v>295.59965966619899</v>
      </c>
      <c r="M1403">
        <v>44.935876276958901</v>
      </c>
      <c r="N1403">
        <v>1.0581584325219999</v>
      </c>
      <c r="O1403">
        <v>19.150914161760099</v>
      </c>
      <c r="P1403">
        <v>43.422222222222203</v>
      </c>
      <c r="Q1403">
        <v>-2.4318103289866999E-2</v>
      </c>
    </row>
    <row r="1404" spans="1:17" hidden="1" x14ac:dyDescent="0.3">
      <c r="A1404" t="s">
        <v>2975</v>
      </c>
      <c r="B1404" t="s">
        <v>2976</v>
      </c>
      <c r="C1404" t="s">
        <v>10309</v>
      </c>
      <c r="D1404" t="s">
        <v>21</v>
      </c>
      <c r="E1404">
        <v>1163.94911112</v>
      </c>
      <c r="F1404">
        <v>1433</v>
      </c>
      <c r="G1404">
        <v>724.99882513378304</v>
      </c>
      <c r="H1404">
        <v>-9.1454390044067893</v>
      </c>
      <c r="I1404">
        <v>36.541400593517999</v>
      </c>
      <c r="J1404">
        <v>-3.9922831429000501E-2</v>
      </c>
      <c r="K1404">
        <v>1462.4619789993101</v>
      </c>
      <c r="L1404">
        <v>1031.5829819778</v>
      </c>
      <c r="M1404">
        <v>43.825328574754202</v>
      </c>
      <c r="N1404">
        <v>0.49139502549049902</v>
      </c>
      <c r="O1404">
        <v>29.895324494068301</v>
      </c>
      <c r="P1404">
        <v>795.625</v>
      </c>
    </row>
    <row r="1405" spans="1:17" hidden="1" x14ac:dyDescent="0.3">
      <c r="A1405" t="s">
        <v>2977</v>
      </c>
      <c r="B1405" t="s">
        <v>2978</v>
      </c>
      <c r="C1405" t="s">
        <v>10309</v>
      </c>
      <c r="D1405" t="s">
        <v>139</v>
      </c>
      <c r="E1405">
        <v>1161.0486599999999</v>
      </c>
      <c r="F1405">
        <v>279.7</v>
      </c>
      <c r="G1405">
        <v>22.048844112804002</v>
      </c>
      <c r="H1405">
        <v>-9.7451378717373203</v>
      </c>
      <c r="I1405">
        <v>-10.2863467894853</v>
      </c>
      <c r="J1405">
        <v>-4.3218439519711502</v>
      </c>
      <c r="K1405">
        <v>293.96382567222702</v>
      </c>
      <c r="L1405">
        <v>253.068321917893</v>
      </c>
      <c r="M1405">
        <v>34.813305569815803</v>
      </c>
      <c r="N1405">
        <v>0.25675809117996401</v>
      </c>
      <c r="O1405">
        <v>34.948158741508699</v>
      </c>
      <c r="P1405">
        <v>84.986772486772495</v>
      </c>
    </row>
    <row r="1406" spans="1:17" hidden="1" x14ac:dyDescent="0.3">
      <c r="A1406" t="s">
        <v>2979</v>
      </c>
      <c r="B1406" t="s">
        <v>2980</v>
      </c>
      <c r="C1406" t="s">
        <v>10309</v>
      </c>
      <c r="D1406" t="s">
        <v>95</v>
      </c>
      <c r="E1406">
        <v>1158.9960000000001</v>
      </c>
      <c r="F1406">
        <v>97.1</v>
      </c>
      <c r="G1406">
        <v>143.505471366698</v>
      </c>
      <c r="H1406">
        <v>68.779075656855795</v>
      </c>
      <c r="I1406">
        <v>25.9098546042759</v>
      </c>
      <c r="J1406">
        <v>37.519455324906502</v>
      </c>
      <c r="K1406">
        <v>69.786021099668403</v>
      </c>
      <c r="L1406">
        <v>59.4938688085808</v>
      </c>
      <c r="M1406">
        <v>82.770101202934796</v>
      </c>
      <c r="N1406">
        <v>3.4565213536809201</v>
      </c>
      <c r="O1406">
        <v>3.5015447991761</v>
      </c>
      <c r="P1406">
        <v>187.278106508875</v>
      </c>
      <c r="Q1406">
        <v>0.126025911921088</v>
      </c>
    </row>
    <row r="1407" spans="1:17" hidden="1" x14ac:dyDescent="0.3">
      <c r="A1407" t="s">
        <v>2981</v>
      </c>
      <c r="B1407" t="s">
        <v>2982</v>
      </c>
      <c r="C1407" t="s">
        <v>10309</v>
      </c>
      <c r="D1407" t="s">
        <v>203</v>
      </c>
      <c r="E1407">
        <v>1158.8162500000001</v>
      </c>
      <c r="F1407">
        <v>108</v>
      </c>
      <c r="G1407">
        <v>-35.699039035330301</v>
      </c>
      <c r="H1407">
        <v>-0.51670286575656499</v>
      </c>
      <c r="I1407">
        <v>-28.329448484559201</v>
      </c>
      <c r="J1407">
        <v>-1.5207154021954701</v>
      </c>
      <c r="K1407">
        <v>109.972301142299</v>
      </c>
      <c r="L1407">
        <v>110.79903911372099</v>
      </c>
      <c r="M1407">
        <v>43.681062571794001</v>
      </c>
      <c r="N1407">
        <v>0.46714367612073898</v>
      </c>
      <c r="O1407">
        <v>33.3333333333333</v>
      </c>
      <c r="P1407">
        <v>19.6675900277008</v>
      </c>
      <c r="Q1407">
        <v>3.1855920322572E-2</v>
      </c>
    </row>
    <row r="1408" spans="1:17" hidden="1" x14ac:dyDescent="0.3">
      <c r="A1408" t="s">
        <v>2983</v>
      </c>
      <c r="B1408" t="s">
        <v>2984</v>
      </c>
      <c r="C1408" t="s">
        <v>10309</v>
      </c>
      <c r="D1408" t="s">
        <v>221</v>
      </c>
      <c r="E1408">
        <v>1158.4226566499999</v>
      </c>
      <c r="F1408">
        <v>78.86</v>
      </c>
      <c r="G1408">
        <v>46.784055519765502</v>
      </c>
      <c r="H1408">
        <v>8.7065557713484107</v>
      </c>
      <c r="I1408">
        <v>-22.544138270184501</v>
      </c>
      <c r="J1408">
        <v>2.68011861374986</v>
      </c>
      <c r="K1408">
        <v>72.995624038421099</v>
      </c>
      <c r="L1408">
        <v>69.929431372692704</v>
      </c>
      <c r="M1408">
        <v>49.793278669017603</v>
      </c>
      <c r="N1408">
        <v>1.1323772706750601</v>
      </c>
      <c r="O1408">
        <v>64.468678671062605</v>
      </c>
      <c r="P1408">
        <v>82.757821552723001</v>
      </c>
    </row>
    <row r="1409" spans="1:17" hidden="1" x14ac:dyDescent="0.3">
      <c r="A1409" t="s">
        <v>2985</v>
      </c>
      <c r="B1409" t="s">
        <v>2986</v>
      </c>
      <c r="C1409" t="s">
        <v>10309</v>
      </c>
      <c r="D1409" t="s">
        <v>258</v>
      </c>
      <c r="E1409">
        <v>1157.4881543199999</v>
      </c>
      <c r="F1409">
        <v>990.8</v>
      </c>
      <c r="G1409">
        <v>19.290294520116198</v>
      </c>
      <c r="H1409">
        <v>0.47621571994781298</v>
      </c>
      <c r="I1409">
        <v>-12.1186532924525</v>
      </c>
      <c r="J1409">
        <v>3.5390224825957399</v>
      </c>
      <c r="K1409">
        <v>960.91360139581298</v>
      </c>
      <c r="L1409">
        <v>896.85077361371702</v>
      </c>
      <c r="M1409">
        <v>63.551179666876301</v>
      </c>
      <c r="N1409">
        <v>1.5275932099475</v>
      </c>
      <c r="O1409">
        <v>11.5310859911182</v>
      </c>
      <c r="P1409">
        <v>52.6656394453004</v>
      </c>
      <c r="Q1409">
        <v>6.5321529217237995E-2</v>
      </c>
    </row>
    <row r="1410" spans="1:17" hidden="1" x14ac:dyDescent="0.3">
      <c r="A1410" t="s">
        <v>2987</v>
      </c>
      <c r="B1410" t="s">
        <v>2988</v>
      </c>
      <c r="C1410" t="s">
        <v>10309</v>
      </c>
      <c r="D1410" t="s">
        <v>997</v>
      </c>
      <c r="E1410">
        <v>1154.3863296</v>
      </c>
      <c r="F1410">
        <v>836.95</v>
      </c>
      <c r="G1410">
        <v>48.717867276891504</v>
      </c>
      <c r="H1410">
        <v>6.9297873944289297</v>
      </c>
      <c r="I1410">
        <v>18.432008692383</v>
      </c>
      <c r="J1410">
        <v>7.1421747482867097</v>
      </c>
      <c r="K1410">
        <v>752.78131762600106</v>
      </c>
      <c r="L1410">
        <v>669.57541720356403</v>
      </c>
      <c r="M1410">
        <v>75.3095898904661</v>
      </c>
      <c r="N1410">
        <v>0.87951913573724005</v>
      </c>
      <c r="O1410">
        <v>3.4291176294880099</v>
      </c>
      <c r="P1410">
        <v>79.969895710138701</v>
      </c>
      <c r="Q1410">
        <v>0.108592958318731</v>
      </c>
    </row>
    <row r="1411" spans="1:17" hidden="1" x14ac:dyDescent="0.3">
      <c r="A1411" t="s">
        <v>2989</v>
      </c>
      <c r="B1411" t="s">
        <v>2990</v>
      </c>
      <c r="C1411" t="s">
        <v>10309</v>
      </c>
      <c r="D1411" t="s">
        <v>559</v>
      </c>
      <c r="E1411">
        <v>1151.5509022199999</v>
      </c>
      <c r="F1411">
        <v>538.65</v>
      </c>
      <c r="G1411">
        <v>-1.41334324608156</v>
      </c>
      <c r="H1411">
        <v>6.17765210636267E-3</v>
      </c>
      <c r="I1411">
        <v>-10.3806128172337</v>
      </c>
      <c r="J1411">
        <v>5.8736444160423504</v>
      </c>
      <c r="K1411">
        <v>470.96726079818598</v>
      </c>
      <c r="L1411">
        <v>464.25471130257102</v>
      </c>
      <c r="M1411">
        <v>60.4522751740476</v>
      </c>
      <c r="N1411">
        <v>0.85473711497689997</v>
      </c>
      <c r="O1411">
        <v>21.581732108047898</v>
      </c>
      <c r="P1411">
        <v>52.161016949152497</v>
      </c>
      <c r="Q1411">
        <v>-2.8016118623336E-2</v>
      </c>
    </row>
    <row r="1412" spans="1:17" hidden="1" x14ac:dyDescent="0.3">
      <c r="A1412" t="s">
        <v>2991</v>
      </c>
      <c r="B1412" t="s">
        <v>2992</v>
      </c>
      <c r="C1412" t="s">
        <v>10309</v>
      </c>
      <c r="D1412" t="s">
        <v>559</v>
      </c>
      <c r="E1412">
        <v>1142.40050225</v>
      </c>
      <c r="F1412">
        <v>326.60000000000002</v>
      </c>
      <c r="G1412">
        <v>168.915839797632</v>
      </c>
      <c r="H1412">
        <v>48.431482575984099</v>
      </c>
      <c r="I1412">
        <v>100.250229329381</v>
      </c>
      <c r="J1412">
        <v>5.5021606897681199</v>
      </c>
      <c r="K1412">
        <v>250.51178106773301</v>
      </c>
      <c r="L1412">
        <v>188.869450143942</v>
      </c>
      <c r="M1412">
        <v>66.206146702895296</v>
      </c>
      <c r="N1412">
        <v>1.1413157393937601</v>
      </c>
      <c r="O1412">
        <v>4.1028781383955799</v>
      </c>
      <c r="P1412">
        <v>196.90909090909</v>
      </c>
      <c r="Q1412">
        <v>0.17296833023754499</v>
      </c>
    </row>
    <row r="1413" spans="1:17" hidden="1" x14ac:dyDescent="0.3">
      <c r="A1413" t="s">
        <v>2993</v>
      </c>
      <c r="B1413" t="s">
        <v>2994</v>
      </c>
      <c r="C1413" t="s">
        <v>10309</v>
      </c>
      <c r="D1413" t="s">
        <v>397</v>
      </c>
      <c r="E1413">
        <v>1141.3877356799901</v>
      </c>
      <c r="F1413">
        <v>47.92</v>
      </c>
      <c r="G1413">
        <v>-72.844971491650597</v>
      </c>
      <c r="H1413">
        <v>-6.6611230929809002</v>
      </c>
      <c r="I1413">
        <v>-61.294071390435803</v>
      </c>
      <c r="J1413">
        <v>-7.5887220537659799</v>
      </c>
      <c r="K1413">
        <v>52.794564364888103</v>
      </c>
      <c r="L1413">
        <v>62.179069988254597</v>
      </c>
      <c r="M1413">
        <v>32.817990346149699</v>
      </c>
      <c r="N1413">
        <v>0.468668578775494</v>
      </c>
      <c r="O1413">
        <v>129.549248747913</v>
      </c>
      <c r="P1413">
        <v>8.8843444671665708</v>
      </c>
      <c r="Q1413">
        <v>0.100595880213038</v>
      </c>
    </row>
    <row r="1414" spans="1:17" hidden="1" x14ac:dyDescent="0.3">
      <c r="A1414" t="s">
        <v>2995</v>
      </c>
      <c r="B1414" t="s">
        <v>2996</v>
      </c>
      <c r="C1414" t="s">
        <v>10309</v>
      </c>
      <c r="D1414" t="s">
        <v>221</v>
      </c>
      <c r="E1414">
        <v>1139.6913603749999</v>
      </c>
      <c r="F1414">
        <v>720.55</v>
      </c>
      <c r="G1414">
        <v>15.4415313595724</v>
      </c>
      <c r="H1414">
        <v>-6.2106942871273603</v>
      </c>
      <c r="I1414">
        <v>29.278917316468601</v>
      </c>
      <c r="J1414">
        <v>1.8370851010917899</v>
      </c>
      <c r="K1414">
        <v>761.27422911231497</v>
      </c>
      <c r="L1414">
        <v>637.23168459997203</v>
      </c>
      <c r="M1414">
        <v>40.524499992670997</v>
      </c>
      <c r="N1414">
        <v>0.89464828312289302</v>
      </c>
      <c r="O1414">
        <v>33.224620081881902</v>
      </c>
      <c r="P1414">
        <v>66.006220481511306</v>
      </c>
      <c r="Q1414">
        <v>0.19066255402261101</v>
      </c>
    </row>
    <row r="1415" spans="1:17" hidden="1" x14ac:dyDescent="0.3">
      <c r="A1415" t="s">
        <v>2997</v>
      </c>
      <c r="B1415" t="s">
        <v>2998</v>
      </c>
      <c r="C1415" t="s">
        <v>10309</v>
      </c>
      <c r="D1415" t="s">
        <v>203</v>
      </c>
      <c r="E1415">
        <v>1135.248572</v>
      </c>
      <c r="F1415">
        <v>1059.3</v>
      </c>
      <c r="G1415">
        <v>-49.583941100511304</v>
      </c>
      <c r="H1415">
        <v>-8.1841406273780706</v>
      </c>
      <c r="I1415">
        <v>-22.857990829162301</v>
      </c>
      <c r="J1415">
        <v>1.8646580398489501</v>
      </c>
      <c r="K1415">
        <v>1120.1071361516599</v>
      </c>
      <c r="L1415">
        <v>1151.79794825051</v>
      </c>
      <c r="M1415">
        <v>41.2421085469921</v>
      </c>
      <c r="N1415">
        <v>0.95183461715470397</v>
      </c>
      <c r="O1415">
        <v>43.962994430284098</v>
      </c>
      <c r="P1415">
        <v>8.6461538461538296</v>
      </c>
      <c r="Q1415">
        <v>7.5042084215018998E-2</v>
      </c>
    </row>
    <row r="1416" spans="1:17" hidden="1" x14ac:dyDescent="0.3">
      <c r="A1416" t="s">
        <v>2999</v>
      </c>
      <c r="B1416" t="s">
        <v>3000</v>
      </c>
      <c r="C1416" t="s">
        <v>10309</v>
      </c>
      <c r="D1416" t="s">
        <v>413</v>
      </c>
      <c r="E1416">
        <v>1133.4779991299999</v>
      </c>
      <c r="F1416">
        <v>93.81</v>
      </c>
      <c r="G1416">
        <v>1.93778943567587</v>
      </c>
      <c r="H1416">
        <v>45.332011601401803</v>
      </c>
      <c r="I1416">
        <v>47.013262947924296</v>
      </c>
      <c r="J1416">
        <v>8.4543010745423199</v>
      </c>
      <c r="K1416">
        <v>70.692877955885706</v>
      </c>
      <c r="L1416">
        <v>66.065106320762894</v>
      </c>
      <c r="M1416">
        <v>78.992827919703103</v>
      </c>
      <c r="N1416">
        <v>1.4724607964209899</v>
      </c>
      <c r="O1416">
        <v>4.4664747894680596</v>
      </c>
      <c r="P1416">
        <v>101.309012875536</v>
      </c>
      <c r="Q1416">
        <v>5.2618377111355003E-2</v>
      </c>
    </row>
    <row r="1417" spans="1:17" hidden="1" x14ac:dyDescent="0.3">
      <c r="A1417" t="s">
        <v>3001</v>
      </c>
      <c r="B1417" t="s">
        <v>3002</v>
      </c>
      <c r="C1417" t="s">
        <v>10309</v>
      </c>
      <c r="D1417" t="s">
        <v>475</v>
      </c>
      <c r="E1417">
        <v>1125.0998178750001</v>
      </c>
      <c r="F1417">
        <v>1.3</v>
      </c>
      <c r="G1417">
        <v>-73.511735709962096</v>
      </c>
      <c r="H1417">
        <v>-6.1721335773670596</v>
      </c>
      <c r="I1417">
        <v>-73.940065776217097</v>
      </c>
      <c r="J1417">
        <v>-7.5242448217651603</v>
      </c>
      <c r="K1417">
        <v>1.61673464011303</v>
      </c>
      <c r="L1417">
        <v>2.2997225116417299</v>
      </c>
      <c r="M1417">
        <v>44.583822531272503</v>
      </c>
      <c r="N1417">
        <v>1.3420382345630499</v>
      </c>
      <c r="O1417">
        <v>230.76923076923001</v>
      </c>
      <c r="P1417">
        <v>2.3622047244094402</v>
      </c>
    </row>
    <row r="1418" spans="1:17" hidden="1" x14ac:dyDescent="0.3">
      <c r="A1418" t="s">
        <v>3003</v>
      </c>
      <c r="B1418" t="s">
        <v>3004</v>
      </c>
      <c r="C1418" t="s">
        <v>10309</v>
      </c>
      <c r="D1418" t="s">
        <v>559</v>
      </c>
      <c r="E1418">
        <v>1124.7433876079999</v>
      </c>
      <c r="F1418">
        <v>140.03</v>
      </c>
      <c r="G1418">
        <v>-40.7484236331278</v>
      </c>
      <c r="H1418">
        <v>-7.6699488083283498</v>
      </c>
      <c r="I1418">
        <v>-41.1754036943545</v>
      </c>
      <c r="J1418">
        <v>-5.01314364428851</v>
      </c>
      <c r="K1418">
        <v>145.54757284038499</v>
      </c>
      <c r="L1418">
        <v>159.490357000789</v>
      </c>
      <c r="M1418">
        <v>30.063282540959499</v>
      </c>
      <c r="N1418">
        <v>1.0186211834659</v>
      </c>
      <c r="O1418">
        <v>60.072841533957003</v>
      </c>
      <c r="P1418">
        <v>6.00302800908403</v>
      </c>
      <c r="Q1418">
        <v>2.2707399919735999E-2</v>
      </c>
    </row>
    <row r="1419" spans="1:17" hidden="1" x14ac:dyDescent="0.3">
      <c r="A1419" t="s">
        <v>3005</v>
      </c>
      <c r="B1419" t="s">
        <v>3006</v>
      </c>
      <c r="C1419" t="s">
        <v>10309</v>
      </c>
      <c r="D1419" t="s">
        <v>715</v>
      </c>
      <c r="E1419">
        <v>1116.4221</v>
      </c>
      <c r="F1419">
        <v>117.6</v>
      </c>
      <c r="G1419">
        <v>112.76721863338101</v>
      </c>
      <c r="H1419">
        <v>-3.3198992788583199</v>
      </c>
      <c r="I1419">
        <v>48.344951739798901</v>
      </c>
      <c r="J1419">
        <v>7.2474867748712697</v>
      </c>
      <c r="K1419">
        <v>112.431931227051</v>
      </c>
      <c r="L1419">
        <v>85.689333294377803</v>
      </c>
      <c r="M1419">
        <v>56.189155562290097</v>
      </c>
      <c r="N1419">
        <v>0.18822488121169201</v>
      </c>
      <c r="O1419">
        <v>16.071428571428498</v>
      </c>
      <c r="P1419">
        <v>171.59353348729701</v>
      </c>
      <c r="Q1419">
        <v>0.107963324024703</v>
      </c>
    </row>
    <row r="1420" spans="1:17" hidden="1" x14ac:dyDescent="0.3">
      <c r="A1420" t="s">
        <v>3007</v>
      </c>
      <c r="B1420" t="s">
        <v>3008</v>
      </c>
      <c r="C1420" t="s">
        <v>10309</v>
      </c>
      <c r="D1420" t="s">
        <v>1426</v>
      </c>
      <c r="E1420">
        <v>1115.6122714319999</v>
      </c>
      <c r="F1420">
        <v>91.38</v>
      </c>
      <c r="G1420">
        <v>39.639058450006303</v>
      </c>
      <c r="H1420">
        <v>23.364091624249902</v>
      </c>
      <c r="I1420">
        <v>31.594725845904499</v>
      </c>
      <c r="J1420">
        <v>8.8230541620108909</v>
      </c>
      <c r="K1420">
        <v>76.799151449041403</v>
      </c>
      <c r="L1420">
        <v>69.057495647747302</v>
      </c>
      <c r="M1420">
        <v>73.341739096001405</v>
      </c>
      <c r="N1420">
        <v>1.3573556421899799</v>
      </c>
      <c r="O1420">
        <v>2.2652659225213401</v>
      </c>
      <c r="P1420">
        <v>79.176470588235205</v>
      </c>
      <c r="Q1420">
        <v>-1.2708326424033E-2</v>
      </c>
    </row>
    <row r="1421" spans="1:17" hidden="1" x14ac:dyDescent="0.3">
      <c r="A1421" t="s">
        <v>3009</v>
      </c>
      <c r="B1421" t="s">
        <v>3010</v>
      </c>
      <c r="C1421" t="s">
        <v>10309</v>
      </c>
      <c r="D1421" t="s">
        <v>51</v>
      </c>
      <c r="E1421">
        <v>1112.767488</v>
      </c>
      <c r="F1421">
        <v>418.15</v>
      </c>
      <c r="G1421">
        <v>3.27579452095297</v>
      </c>
      <c r="H1421">
        <v>16.680088266320599</v>
      </c>
      <c r="I1421">
        <v>16.548998318393899</v>
      </c>
      <c r="J1421">
        <v>-0.86360865150730903</v>
      </c>
      <c r="K1421">
        <v>364.24161595873699</v>
      </c>
      <c r="L1421">
        <v>347.57544854155202</v>
      </c>
      <c r="M1421">
        <v>59.673425499945601</v>
      </c>
      <c r="N1421">
        <v>1.0881049671558201</v>
      </c>
      <c r="O1421">
        <v>22.778907090756899</v>
      </c>
      <c r="P1421">
        <v>58.811241929358097</v>
      </c>
      <c r="Q1421">
        <v>-5.224234766359E-3</v>
      </c>
    </row>
    <row r="1422" spans="1:17" hidden="1" x14ac:dyDescent="0.3">
      <c r="A1422" t="s">
        <v>3011</v>
      </c>
      <c r="B1422" t="s">
        <v>3012</v>
      </c>
      <c r="C1422" t="s">
        <v>10309</v>
      </c>
      <c r="D1422" t="s">
        <v>556</v>
      </c>
      <c r="E1422">
        <v>1112.3552635020001</v>
      </c>
      <c r="F1422">
        <v>92.83</v>
      </c>
      <c r="G1422">
        <v>14.2183171118338</v>
      </c>
      <c r="H1422">
        <v>13.6986810997752</v>
      </c>
      <c r="I1422">
        <v>-9.6227328677739798</v>
      </c>
      <c r="J1422">
        <v>-3.6328419000714902</v>
      </c>
      <c r="K1422">
        <v>84.609181913328399</v>
      </c>
      <c r="L1422">
        <v>80.729069114516307</v>
      </c>
      <c r="M1422">
        <v>59.675838081709102</v>
      </c>
      <c r="N1422">
        <v>1.6092560946626799</v>
      </c>
      <c r="O1422">
        <v>36.5399116664871</v>
      </c>
      <c r="P1422">
        <v>60.328151986183002</v>
      </c>
      <c r="Q1422">
        <v>-6.0822947757833E-2</v>
      </c>
    </row>
    <row r="1423" spans="1:17" hidden="1" x14ac:dyDescent="0.3">
      <c r="A1423" t="s">
        <v>3013</v>
      </c>
      <c r="B1423" t="s">
        <v>3014</v>
      </c>
      <c r="C1423" t="s">
        <v>10309</v>
      </c>
      <c r="D1423" t="s">
        <v>251</v>
      </c>
      <c r="E1423">
        <v>1111.9816724</v>
      </c>
      <c r="F1423">
        <v>724.65</v>
      </c>
      <c r="G1423">
        <v>451.76462580548099</v>
      </c>
      <c r="H1423">
        <v>4.7159075720694998</v>
      </c>
      <c r="I1423">
        <v>129.80414888285901</v>
      </c>
      <c r="J1423">
        <v>-8.1672013318772798</v>
      </c>
      <c r="K1423">
        <v>700.32305304716897</v>
      </c>
      <c r="L1423">
        <v>491.13648134507503</v>
      </c>
      <c r="M1423">
        <v>48.3002953214393</v>
      </c>
      <c r="N1423">
        <v>1.3862543192561601</v>
      </c>
      <c r="O1423">
        <v>12.675084523562999</v>
      </c>
      <c r="P1423">
        <v>493.97540983606501</v>
      </c>
      <c r="Q1423">
        <v>0.23551242849184501</v>
      </c>
    </row>
    <row r="1424" spans="1:17" hidden="1" x14ac:dyDescent="0.3">
      <c r="A1424" t="s">
        <v>3015</v>
      </c>
      <c r="B1424" t="s">
        <v>3016</v>
      </c>
      <c r="C1424" t="s">
        <v>10309</v>
      </c>
      <c r="D1424" t="s">
        <v>630</v>
      </c>
      <c r="E1424">
        <v>1107.64529982</v>
      </c>
      <c r="F1424">
        <v>66.959999999999994</v>
      </c>
      <c r="G1424">
        <v>12.653779577935</v>
      </c>
      <c r="H1424">
        <v>6.0023437373819002</v>
      </c>
      <c r="I1424">
        <v>-14.701456519054901</v>
      </c>
      <c r="J1424">
        <v>1.1493866556060199</v>
      </c>
      <c r="K1424">
        <v>63.7869881612583</v>
      </c>
      <c r="L1424">
        <v>59.972027513870501</v>
      </c>
      <c r="M1424">
        <v>57.807028271763301</v>
      </c>
      <c r="N1424">
        <v>1.1506393413452201</v>
      </c>
      <c r="O1424">
        <v>9.6923536439665607</v>
      </c>
      <c r="P1424">
        <v>50.471910112359502</v>
      </c>
      <c r="Q1424">
        <v>6.4192192011100003E-4</v>
      </c>
    </row>
    <row r="1425" spans="1:17" hidden="1" x14ac:dyDescent="0.3">
      <c r="A1425" t="s">
        <v>3017</v>
      </c>
      <c r="B1425" t="s">
        <v>3018</v>
      </c>
      <c r="C1425" t="s">
        <v>10309</v>
      </c>
      <c r="D1425" t="s">
        <v>208</v>
      </c>
      <c r="E1425">
        <v>1107.0880621049901</v>
      </c>
      <c r="F1425">
        <v>517.6</v>
      </c>
      <c r="G1425">
        <v>-36.812891286390503</v>
      </c>
      <c r="H1425">
        <v>-1.7904516904591501</v>
      </c>
      <c r="I1425">
        <v>-4.7240056699621702</v>
      </c>
      <c r="J1425">
        <v>-2.2931598192879998</v>
      </c>
      <c r="K1425">
        <v>508.07814753619601</v>
      </c>
      <c r="L1425">
        <v>484.67181369909702</v>
      </c>
      <c r="M1425">
        <v>41.351221064169302</v>
      </c>
      <c r="N1425">
        <v>1.2177464292369</v>
      </c>
      <c r="O1425">
        <v>20.392194744976798</v>
      </c>
      <c r="P1425">
        <v>32.615936459133998</v>
      </c>
      <c r="Q1425">
        <v>4.4823632763784003E-2</v>
      </c>
    </row>
    <row r="1426" spans="1:17" hidden="1" x14ac:dyDescent="0.3">
      <c r="A1426" t="s">
        <v>3019</v>
      </c>
      <c r="B1426" t="s">
        <v>3020</v>
      </c>
      <c r="C1426" t="s">
        <v>10309</v>
      </c>
      <c r="D1426" t="s">
        <v>630</v>
      </c>
      <c r="E1426">
        <v>1106.4054729500001</v>
      </c>
      <c r="F1426">
        <v>117.42</v>
      </c>
      <c r="G1426">
        <v>24.869013679961601</v>
      </c>
      <c r="H1426">
        <v>30.7681787683719</v>
      </c>
      <c r="I1426">
        <v>15.876986960645</v>
      </c>
      <c r="J1426">
        <v>9.7839734197225798</v>
      </c>
      <c r="K1426">
        <v>98.217837709706401</v>
      </c>
      <c r="L1426">
        <v>85.938281371204695</v>
      </c>
      <c r="M1426">
        <v>69.680036380321894</v>
      </c>
      <c r="N1426">
        <v>1.3370546856665499</v>
      </c>
      <c r="O1426">
        <v>4.7521716913643202</v>
      </c>
      <c r="P1426">
        <v>72.296404988994794</v>
      </c>
    </row>
    <row r="1427" spans="1:17" hidden="1" x14ac:dyDescent="0.3">
      <c r="A1427" t="s">
        <v>3021</v>
      </c>
      <c r="B1427" t="s">
        <v>3022</v>
      </c>
      <c r="C1427" t="s">
        <v>10309</v>
      </c>
      <c r="D1427" t="s">
        <v>51</v>
      </c>
      <c r="E1427">
        <v>1103.7406989900001</v>
      </c>
      <c r="F1427">
        <v>1670.5</v>
      </c>
      <c r="G1427">
        <v>165.55240423343599</v>
      </c>
      <c r="H1427">
        <v>14.0513535949112</v>
      </c>
      <c r="I1427">
        <v>48.468809800039701</v>
      </c>
      <c r="J1427">
        <v>-10.3461192205421</v>
      </c>
      <c r="K1427">
        <v>1610.9132409999199</v>
      </c>
      <c r="L1427">
        <v>1243.6678815643099</v>
      </c>
      <c r="M1427">
        <v>40.926386079701601</v>
      </c>
      <c r="N1427">
        <v>1.3194878002165999</v>
      </c>
      <c r="O1427">
        <v>10.9847351092487</v>
      </c>
      <c r="P1427">
        <v>225.538341615512</v>
      </c>
      <c r="Q1427">
        <v>0.13447913435546899</v>
      </c>
    </row>
    <row r="1428" spans="1:17" hidden="1" x14ac:dyDescent="0.3">
      <c r="A1428" t="s">
        <v>3023</v>
      </c>
      <c r="B1428" t="s">
        <v>3024</v>
      </c>
      <c r="C1428" t="s">
        <v>10309</v>
      </c>
      <c r="D1428" t="s">
        <v>394</v>
      </c>
      <c r="E1428">
        <v>1103.2753485359999</v>
      </c>
      <c r="F1428">
        <v>159.5</v>
      </c>
      <c r="G1428">
        <v>-29.8708181764346</v>
      </c>
      <c r="H1428">
        <v>-4.1030054412711001</v>
      </c>
      <c r="I1428">
        <v>-3.4370658286003302</v>
      </c>
      <c r="J1428">
        <v>-4.9284765556605796</v>
      </c>
      <c r="K1428">
        <v>162.00392199148499</v>
      </c>
      <c r="L1428">
        <v>156.429245553002</v>
      </c>
      <c r="M1428">
        <v>40.675665804546</v>
      </c>
      <c r="N1428">
        <v>0.286271673829399</v>
      </c>
      <c r="O1428">
        <v>14.1065830721003</v>
      </c>
      <c r="P1428">
        <v>21.246674268339</v>
      </c>
      <c r="Q1428">
        <v>-2.3916756373099999E-4</v>
      </c>
    </row>
    <row r="1429" spans="1:17" hidden="1" x14ac:dyDescent="0.3">
      <c r="A1429" t="s">
        <v>3025</v>
      </c>
      <c r="B1429" t="s">
        <v>3026</v>
      </c>
      <c r="C1429" t="s">
        <v>10309</v>
      </c>
      <c r="D1429" t="s">
        <v>288</v>
      </c>
      <c r="E1429">
        <v>1099.825</v>
      </c>
      <c r="F1429">
        <v>543</v>
      </c>
      <c r="G1429">
        <v>-37.643950511834603</v>
      </c>
      <c r="H1429">
        <v>5.1631094975022203</v>
      </c>
      <c r="I1429">
        <v>-20.4326133762866</v>
      </c>
      <c r="J1429">
        <v>-3.1512536278484302</v>
      </c>
      <c r="K1429">
        <v>520.07489138408698</v>
      </c>
      <c r="L1429">
        <v>521.48790234913599</v>
      </c>
      <c r="M1429">
        <v>65.537876657399707</v>
      </c>
      <c r="N1429">
        <v>1.5006069802731401</v>
      </c>
      <c r="O1429">
        <v>47.320441988950201</v>
      </c>
      <c r="P1429">
        <v>18.0178222125624</v>
      </c>
      <c r="Q1429">
        <v>0.14168190840398101</v>
      </c>
    </row>
    <row r="1430" spans="1:17" hidden="1" x14ac:dyDescent="0.3">
      <c r="A1430" t="s">
        <v>3027</v>
      </c>
      <c r="B1430" t="s">
        <v>3028</v>
      </c>
      <c r="C1430" t="s">
        <v>10309</v>
      </c>
      <c r="D1430" t="s">
        <v>1700</v>
      </c>
      <c r="E1430">
        <v>1096.1200082799901</v>
      </c>
      <c r="F1430">
        <v>89.45</v>
      </c>
      <c r="G1430">
        <v>281.84601815696601</v>
      </c>
      <c r="H1430">
        <v>29.1484927185376</v>
      </c>
      <c r="I1430">
        <v>67.7053138537579</v>
      </c>
      <c r="J1430">
        <v>3.8492467241691402</v>
      </c>
      <c r="K1430">
        <v>73.295920876121897</v>
      </c>
      <c r="L1430">
        <v>58.992049325246398</v>
      </c>
      <c r="M1430">
        <v>85.529690625061406</v>
      </c>
      <c r="N1430">
        <v>2.0585874209049</v>
      </c>
      <c r="O1430">
        <v>2.2917831190609301</v>
      </c>
      <c r="P1430">
        <v>321.536286522149</v>
      </c>
      <c r="Q1430">
        <v>5.4913455879224998E-2</v>
      </c>
    </row>
    <row r="1431" spans="1:17" hidden="1" x14ac:dyDescent="0.3">
      <c r="A1431" t="s">
        <v>3029</v>
      </c>
      <c r="B1431" t="s">
        <v>3030</v>
      </c>
      <c r="C1431" t="s">
        <v>10309</v>
      </c>
      <c r="D1431" t="s">
        <v>297</v>
      </c>
      <c r="E1431">
        <v>1090.9476844000001</v>
      </c>
      <c r="F1431">
        <v>189.18</v>
      </c>
      <c r="G1431">
        <v>52.791688262941499</v>
      </c>
      <c r="H1431">
        <v>24.6189973543291</v>
      </c>
      <c r="I1431">
        <v>23.059518149371002</v>
      </c>
      <c r="J1431">
        <v>0.65410376003581405</v>
      </c>
      <c r="K1431">
        <v>161.531314096979</v>
      </c>
      <c r="L1431">
        <v>140.36177288960999</v>
      </c>
      <c r="M1431">
        <v>64.808387059632906</v>
      </c>
      <c r="N1431">
        <v>1.2566654699698701</v>
      </c>
      <c r="O1431">
        <v>3.0764351411354198</v>
      </c>
      <c r="P1431">
        <v>82.518089725036106</v>
      </c>
      <c r="Q1431">
        <v>0.118823743045566</v>
      </c>
    </row>
    <row r="1432" spans="1:17" hidden="1" x14ac:dyDescent="0.3">
      <c r="A1432" t="s">
        <v>3031</v>
      </c>
      <c r="B1432" t="s">
        <v>3032</v>
      </c>
      <c r="C1432" t="s">
        <v>10309</v>
      </c>
      <c r="D1432" t="s">
        <v>521</v>
      </c>
      <c r="E1432">
        <v>1075.7468335999999</v>
      </c>
      <c r="F1432">
        <v>6467.1</v>
      </c>
      <c r="G1432">
        <v>100.300326734108</v>
      </c>
      <c r="H1432">
        <v>0.73817017263960905</v>
      </c>
      <c r="I1432">
        <v>3.1731426063094701</v>
      </c>
      <c r="J1432">
        <v>0.94001006237838602</v>
      </c>
      <c r="K1432">
        <v>6097.8163047712096</v>
      </c>
      <c r="L1432">
        <v>5128.4800108273603</v>
      </c>
      <c r="M1432">
        <v>66.080620246192694</v>
      </c>
      <c r="N1432">
        <v>0.39891966318911098</v>
      </c>
      <c r="O1432">
        <v>7.8489585749408501</v>
      </c>
      <c r="P1432">
        <v>148.63898500576701</v>
      </c>
      <c r="Q1432">
        <v>0.18097538503361399</v>
      </c>
    </row>
    <row r="1433" spans="1:17" hidden="1" x14ac:dyDescent="0.3">
      <c r="A1433" t="s">
        <v>3033</v>
      </c>
      <c r="B1433" t="s">
        <v>3034</v>
      </c>
      <c r="C1433" t="s">
        <v>10309</v>
      </c>
      <c r="D1433" t="s">
        <v>630</v>
      </c>
      <c r="E1433">
        <v>1073.19001488</v>
      </c>
      <c r="F1433">
        <v>2443.25</v>
      </c>
      <c r="G1433">
        <v>23.979255522810298</v>
      </c>
      <c r="H1433">
        <v>-3.8071938325444399</v>
      </c>
      <c r="I1433">
        <v>5.6294534633419904</v>
      </c>
      <c r="J1433">
        <v>0.71188655422862002</v>
      </c>
      <c r="K1433">
        <v>2308.09702231853</v>
      </c>
      <c r="L1433">
        <v>2038.0536716975801</v>
      </c>
      <c r="M1433">
        <v>59.720046171706301</v>
      </c>
      <c r="N1433">
        <v>0.27378501017055201</v>
      </c>
      <c r="O1433">
        <v>19.0750025580681</v>
      </c>
      <c r="P1433">
        <v>61.270627062706197</v>
      </c>
      <c r="Q1433">
        <v>6.5624950820123998E-2</v>
      </c>
    </row>
    <row r="1434" spans="1:17" hidden="1" x14ac:dyDescent="0.3">
      <c r="A1434" t="s">
        <v>3035</v>
      </c>
      <c r="B1434" t="s">
        <v>3036</v>
      </c>
      <c r="C1434" t="s">
        <v>10309</v>
      </c>
      <c r="D1434" t="s">
        <v>21</v>
      </c>
      <c r="E1434">
        <v>1066.506077714</v>
      </c>
      <c r="F1434">
        <v>105.2</v>
      </c>
      <c r="G1434">
        <v>166.542155353103</v>
      </c>
      <c r="H1434">
        <v>8.4375391143769498</v>
      </c>
      <c r="I1434">
        <v>30.2366395091356</v>
      </c>
      <c r="J1434">
        <v>-10.254515077369</v>
      </c>
      <c r="K1434">
        <v>84.663080320738501</v>
      </c>
      <c r="L1434">
        <v>63.397679318051303</v>
      </c>
      <c r="M1434">
        <v>55.794359393715602</v>
      </c>
      <c r="N1434">
        <v>3.4905861579405801</v>
      </c>
      <c r="O1434">
        <v>6.3593155893536002</v>
      </c>
      <c r="P1434">
        <v>265.91304347826002</v>
      </c>
    </row>
    <row r="1435" spans="1:17" hidden="1" x14ac:dyDescent="0.3">
      <c r="A1435" t="s">
        <v>3037</v>
      </c>
      <c r="B1435" t="s">
        <v>3038</v>
      </c>
      <c r="C1435" t="s">
        <v>10309</v>
      </c>
      <c r="D1435" t="s">
        <v>297</v>
      </c>
      <c r="E1435">
        <v>1061.92109428</v>
      </c>
      <c r="F1435">
        <v>88.53</v>
      </c>
      <c r="G1435">
        <v>25.1515721838981</v>
      </c>
      <c r="H1435">
        <v>1.3489849528570901</v>
      </c>
      <c r="I1435">
        <v>-21.277366941982802</v>
      </c>
      <c r="J1435">
        <v>3.05381749150839</v>
      </c>
      <c r="K1435">
        <v>85.140594768784993</v>
      </c>
      <c r="L1435">
        <v>85.922559847515302</v>
      </c>
      <c r="M1435">
        <v>65.244125925742694</v>
      </c>
      <c r="N1435">
        <v>1.3473548662292401</v>
      </c>
      <c r="O1435">
        <v>32.158590308370002</v>
      </c>
      <c r="P1435">
        <v>60.963636363636297</v>
      </c>
      <c r="Q1435">
        <v>0.16165873810808501</v>
      </c>
    </row>
    <row r="1436" spans="1:17" hidden="1" x14ac:dyDescent="0.3">
      <c r="A1436" t="s">
        <v>3039</v>
      </c>
      <c r="B1436" t="s">
        <v>3040</v>
      </c>
      <c r="C1436" t="s">
        <v>10309</v>
      </c>
      <c r="D1436" t="s">
        <v>297</v>
      </c>
      <c r="E1436">
        <v>1060.674259785</v>
      </c>
      <c r="F1436">
        <v>388.35</v>
      </c>
      <c r="G1436">
        <v>-42.838333010991597</v>
      </c>
      <c r="H1436">
        <v>1.21631285184403</v>
      </c>
      <c r="I1436">
        <v>-23.219251209441101</v>
      </c>
      <c r="J1436">
        <v>-5.9732154604680403</v>
      </c>
      <c r="K1436">
        <v>399.760008077897</v>
      </c>
      <c r="L1436">
        <v>433.57012379784902</v>
      </c>
      <c r="M1436">
        <v>37.721091526584999</v>
      </c>
      <c r="N1436">
        <v>0.71394426816760004</v>
      </c>
      <c r="O1436">
        <v>36.719454100682299</v>
      </c>
      <c r="P1436">
        <v>5.5012224938875303</v>
      </c>
      <c r="Q1436">
        <v>-0.13681269041195701</v>
      </c>
    </row>
    <row r="1437" spans="1:17" hidden="1" x14ac:dyDescent="0.3">
      <c r="A1437" t="s">
        <v>3041</v>
      </c>
      <c r="B1437" t="s">
        <v>3042</v>
      </c>
      <c r="C1437" t="s">
        <v>10309</v>
      </c>
      <c r="D1437" t="s">
        <v>297</v>
      </c>
      <c r="E1437">
        <v>1056.976326</v>
      </c>
      <c r="F1437">
        <v>99.9</v>
      </c>
      <c r="G1437">
        <v>-14.2524294351207</v>
      </c>
      <c r="H1437">
        <v>5.2334701330492504</v>
      </c>
      <c r="I1437">
        <v>-13.838632194788801</v>
      </c>
      <c r="J1437">
        <v>3.2498366644712702</v>
      </c>
      <c r="K1437">
        <v>94.188661449809203</v>
      </c>
      <c r="L1437">
        <v>96.605010192840894</v>
      </c>
      <c r="M1437">
        <v>58.298892138581003</v>
      </c>
      <c r="N1437">
        <v>0.89379722882871204</v>
      </c>
      <c r="O1437">
        <v>32.882882882882797</v>
      </c>
      <c r="P1437">
        <v>34.654266073594798</v>
      </c>
      <c r="Q1437">
        <v>9.3950079838241995E-2</v>
      </c>
    </row>
    <row r="1438" spans="1:17" hidden="1" x14ac:dyDescent="0.3">
      <c r="A1438" t="s">
        <v>3043</v>
      </c>
      <c r="B1438" t="s">
        <v>3044</v>
      </c>
      <c r="C1438" t="s">
        <v>10309</v>
      </c>
      <c r="D1438" t="s">
        <v>630</v>
      </c>
      <c r="E1438">
        <v>1056.7262805400001</v>
      </c>
      <c r="F1438">
        <v>228.3</v>
      </c>
      <c r="G1438">
        <v>-8.9410607024332602</v>
      </c>
      <c r="H1438">
        <v>9.9735090380249805</v>
      </c>
      <c r="I1438">
        <v>-1.29692746767198</v>
      </c>
      <c r="J1438">
        <v>2.46269625810198</v>
      </c>
      <c r="K1438">
        <v>220.849331212686</v>
      </c>
      <c r="L1438">
        <v>204.986413267861</v>
      </c>
      <c r="M1438">
        <v>44.914182430844598</v>
      </c>
      <c r="N1438">
        <v>0.702503137764106</v>
      </c>
      <c r="O1438">
        <v>18.265440210249601</v>
      </c>
      <c r="P1438">
        <v>43.539767368751903</v>
      </c>
      <c r="Q1438">
        <v>5.0964618573699997E-3</v>
      </c>
    </row>
    <row r="1439" spans="1:17" hidden="1" x14ac:dyDescent="0.3">
      <c r="A1439" t="s">
        <v>3045</v>
      </c>
      <c r="B1439" t="s">
        <v>3046</v>
      </c>
      <c r="C1439" t="s">
        <v>10309</v>
      </c>
      <c r="D1439" t="s">
        <v>133</v>
      </c>
      <c r="E1439">
        <v>1050.44148066</v>
      </c>
      <c r="F1439">
        <v>213.2</v>
      </c>
      <c r="G1439">
        <v>15.7971211883451</v>
      </c>
      <c r="H1439">
        <v>13.948976783568</v>
      </c>
      <c r="I1439">
        <v>25.1489174520311</v>
      </c>
      <c r="J1439">
        <v>-4.4232281775083004</v>
      </c>
      <c r="K1439">
        <v>196.885320780358</v>
      </c>
      <c r="L1439">
        <v>174.011525735991</v>
      </c>
      <c r="M1439">
        <v>55.155747976571398</v>
      </c>
      <c r="N1439">
        <v>1.32190954907243</v>
      </c>
      <c r="O1439">
        <v>9.2073170731707492</v>
      </c>
      <c r="P1439">
        <v>64.887857695282193</v>
      </c>
    </row>
    <row r="1440" spans="1:17" hidden="1" x14ac:dyDescent="0.3">
      <c r="A1440" t="s">
        <v>3047</v>
      </c>
      <c r="B1440" t="s">
        <v>3048</v>
      </c>
      <c r="C1440" t="s">
        <v>10309</v>
      </c>
      <c r="D1440" t="s">
        <v>133</v>
      </c>
      <c r="E1440">
        <v>1050.29129625</v>
      </c>
      <c r="F1440">
        <v>510.35</v>
      </c>
      <c r="G1440">
        <v>73.955931065634104</v>
      </c>
      <c r="H1440">
        <v>-7.0886430500152997</v>
      </c>
      <c r="I1440">
        <v>89.368724013145993</v>
      </c>
      <c r="J1440">
        <v>1.97850337473087</v>
      </c>
      <c r="K1440">
        <v>499.060765474817</v>
      </c>
      <c r="M1440">
        <v>58.606482415486802</v>
      </c>
      <c r="O1440">
        <v>43.029293622024099</v>
      </c>
      <c r="P1440">
        <v>112.557267805081</v>
      </c>
    </row>
    <row r="1441" spans="1:17" hidden="1" x14ac:dyDescent="0.3">
      <c r="A1441" t="s">
        <v>3049</v>
      </c>
      <c r="B1441" t="s">
        <v>3050</v>
      </c>
      <c r="C1441" t="s">
        <v>10309</v>
      </c>
      <c r="D1441" t="s">
        <v>51</v>
      </c>
      <c r="E1441">
        <v>1049.8463999999999</v>
      </c>
      <c r="F1441">
        <v>213.1</v>
      </c>
      <c r="G1441">
        <v>33.349739303544297</v>
      </c>
      <c r="H1441">
        <v>-5.8779101741426496</v>
      </c>
      <c r="I1441">
        <v>-18.247665241217099</v>
      </c>
      <c r="J1441">
        <v>-4.6974710952942003</v>
      </c>
      <c r="K1441">
        <v>225.649797936716</v>
      </c>
      <c r="L1441">
        <v>203.700085510067</v>
      </c>
      <c r="M1441">
        <v>38.621227108345899</v>
      </c>
      <c r="N1441">
        <v>1.4915090546129799</v>
      </c>
      <c r="O1441">
        <v>24.354763022055302</v>
      </c>
      <c r="P1441">
        <v>71.1646586345381</v>
      </c>
      <c r="Q1441">
        <v>4.9779285328167E-2</v>
      </c>
    </row>
    <row r="1442" spans="1:17" hidden="1" x14ac:dyDescent="0.3">
      <c r="A1442" t="s">
        <v>3051</v>
      </c>
      <c r="B1442" t="s">
        <v>3052</v>
      </c>
      <c r="C1442" t="s">
        <v>10309</v>
      </c>
      <c r="D1442" t="s">
        <v>183</v>
      </c>
      <c r="E1442">
        <v>1047.476747055</v>
      </c>
      <c r="F1442">
        <v>402.75</v>
      </c>
      <c r="G1442">
        <v>71.657609206180894</v>
      </c>
      <c r="H1442">
        <v>35.564230735453798</v>
      </c>
      <c r="I1442">
        <v>35.378983011778502</v>
      </c>
      <c r="J1442">
        <v>7.6593433382107197</v>
      </c>
      <c r="K1442">
        <v>320.46694645709903</v>
      </c>
      <c r="L1442">
        <v>270.13634685408499</v>
      </c>
      <c r="M1442">
        <v>87.619444463833801</v>
      </c>
      <c r="N1442">
        <v>2.11833298644245</v>
      </c>
      <c r="O1442">
        <v>13.693358162631901</v>
      </c>
      <c r="P1442">
        <v>120.564074479737</v>
      </c>
      <c r="Q1442">
        <v>9.5857521419059996E-2</v>
      </c>
    </row>
    <row r="1443" spans="1:17" hidden="1" x14ac:dyDescent="0.3">
      <c r="A1443" t="s">
        <v>3053</v>
      </c>
      <c r="B1443" t="s">
        <v>3054</v>
      </c>
      <c r="C1443" t="s">
        <v>10309</v>
      </c>
      <c r="D1443" t="s">
        <v>80</v>
      </c>
      <c r="E1443">
        <v>1030.9005168900001</v>
      </c>
      <c r="F1443">
        <v>230.69</v>
      </c>
      <c r="G1443">
        <v>-24.1822862734927</v>
      </c>
      <c r="H1443">
        <v>2.7926774542978898</v>
      </c>
      <c r="I1443">
        <v>-15.034800302036601</v>
      </c>
      <c r="J1443">
        <v>1.2065421187658201</v>
      </c>
      <c r="K1443">
        <v>228.79012569088499</v>
      </c>
      <c r="L1443">
        <v>220.53437130006401</v>
      </c>
      <c r="M1443">
        <v>53.156581134158003</v>
      </c>
      <c r="N1443">
        <v>0.59721767176575002</v>
      </c>
      <c r="O1443">
        <v>12.705362174346501</v>
      </c>
      <c r="P1443">
        <v>28.161111111111101</v>
      </c>
      <c r="Q1443">
        <v>-3.8582400183011997E-2</v>
      </c>
    </row>
    <row r="1444" spans="1:17" hidden="1" x14ac:dyDescent="0.3">
      <c r="A1444" t="s">
        <v>3055</v>
      </c>
      <c r="B1444" t="s">
        <v>3056</v>
      </c>
      <c r="C1444" t="s">
        <v>10309</v>
      </c>
      <c r="D1444" t="s">
        <v>124</v>
      </c>
      <c r="E1444">
        <v>1029.5867840999999</v>
      </c>
      <c r="F1444">
        <v>442.7</v>
      </c>
      <c r="G1444">
        <v>7.6379865972298902</v>
      </c>
      <c r="H1444">
        <v>-0.53497572952268102</v>
      </c>
      <c r="I1444">
        <v>-21.425957387824901</v>
      </c>
      <c r="J1444">
        <v>6.5092924468278301</v>
      </c>
      <c r="K1444">
        <v>451.12358135200702</v>
      </c>
      <c r="L1444">
        <v>425.67856409377703</v>
      </c>
      <c r="M1444">
        <v>59.057259980194097</v>
      </c>
      <c r="N1444">
        <v>0.78035876778624602</v>
      </c>
      <c r="O1444">
        <v>20.3975604246668</v>
      </c>
      <c r="P1444">
        <v>53.555324314949601</v>
      </c>
      <c r="Q1444">
        <v>7.7401599833719997E-2</v>
      </c>
    </row>
    <row r="1445" spans="1:17" hidden="1" x14ac:dyDescent="0.3">
      <c r="A1445" t="s">
        <v>3057</v>
      </c>
      <c r="B1445" t="s">
        <v>3058</v>
      </c>
      <c r="C1445" t="s">
        <v>10309</v>
      </c>
      <c r="D1445" t="s">
        <v>312</v>
      </c>
      <c r="E1445">
        <v>1028.4755</v>
      </c>
      <c r="F1445">
        <v>7986.55</v>
      </c>
      <c r="G1445">
        <v>30.9264528233258</v>
      </c>
      <c r="H1445">
        <v>-3.31657336771059</v>
      </c>
      <c r="I1445">
        <v>-25.782616951034498</v>
      </c>
      <c r="J1445">
        <v>-3.1177436997171801</v>
      </c>
      <c r="K1445">
        <v>8241.5103876655194</v>
      </c>
      <c r="L1445">
        <v>8048.9864202692597</v>
      </c>
      <c r="M1445">
        <v>52.560143140492002</v>
      </c>
      <c r="N1445">
        <v>0.95295244174912197</v>
      </c>
      <c r="O1445">
        <v>25.849083772091799</v>
      </c>
      <c r="P1445">
        <v>79.917774273484994</v>
      </c>
      <c r="Q1445">
        <v>0.192031578432725</v>
      </c>
    </row>
    <row r="1446" spans="1:17" hidden="1" x14ac:dyDescent="0.3">
      <c r="A1446" t="s">
        <v>3059</v>
      </c>
      <c r="B1446" t="s">
        <v>3060</v>
      </c>
      <c r="C1446" t="s">
        <v>10309</v>
      </c>
      <c r="D1446" t="s">
        <v>1441</v>
      </c>
      <c r="E1446">
        <v>1027.0556591</v>
      </c>
      <c r="F1446">
        <v>38.450000000000003</v>
      </c>
      <c r="G1446">
        <v>14.8422349546289</v>
      </c>
      <c r="H1446">
        <v>10.680754928414601</v>
      </c>
      <c r="I1446">
        <v>2.1407693258468199</v>
      </c>
      <c r="J1446">
        <v>-0.97085138945278004</v>
      </c>
      <c r="K1446">
        <v>35.528763006913401</v>
      </c>
      <c r="L1446">
        <v>33.806335269999202</v>
      </c>
      <c r="M1446">
        <v>51.925487982724199</v>
      </c>
      <c r="N1446">
        <v>1.6646508153309201</v>
      </c>
      <c r="O1446">
        <v>18.205461638491499</v>
      </c>
      <c r="P1446">
        <v>45.06696849651</v>
      </c>
      <c r="Q1446">
        <v>4.7129162382629999E-2</v>
      </c>
    </row>
    <row r="1447" spans="1:17" hidden="1" x14ac:dyDescent="0.3">
      <c r="A1447" t="s">
        <v>3061</v>
      </c>
      <c r="B1447" t="s">
        <v>3062</v>
      </c>
      <c r="C1447" t="s">
        <v>10309</v>
      </c>
      <c r="D1447" t="s">
        <v>715</v>
      </c>
      <c r="E1447">
        <v>1024.8559746599999</v>
      </c>
      <c r="F1447">
        <v>48.92</v>
      </c>
      <c r="G1447">
        <v>-29.785640974692999</v>
      </c>
      <c r="H1447">
        <v>-11.164813940721301</v>
      </c>
      <c r="I1447">
        <v>-15.535316133269401</v>
      </c>
      <c r="J1447">
        <v>-3.04724913027411</v>
      </c>
      <c r="K1447">
        <v>51.6224818199724</v>
      </c>
      <c r="L1447">
        <v>49.486492736253702</v>
      </c>
      <c r="M1447">
        <v>38.715388454250501</v>
      </c>
      <c r="N1447">
        <v>0.272684005749461</v>
      </c>
      <c r="O1447">
        <v>27.1463614063777</v>
      </c>
      <c r="P1447">
        <v>21.691542288557201</v>
      </c>
      <c r="Q1447">
        <v>5.2000192633257003E-2</v>
      </c>
    </row>
    <row r="1448" spans="1:17" hidden="1" x14ac:dyDescent="0.3">
      <c r="A1448" t="s">
        <v>3063</v>
      </c>
      <c r="B1448" t="s">
        <v>3064</v>
      </c>
      <c r="C1448" t="s">
        <v>10309</v>
      </c>
      <c r="D1448" t="s">
        <v>80</v>
      </c>
      <c r="E1448">
        <v>1023.81000123999</v>
      </c>
      <c r="F1448">
        <v>119.89</v>
      </c>
      <c r="G1448">
        <v>19.200440695212102</v>
      </c>
      <c r="H1448">
        <v>11.882863099684</v>
      </c>
      <c r="I1448">
        <v>-22.37080096887</v>
      </c>
      <c r="J1448">
        <v>-0.44811563283851902</v>
      </c>
      <c r="K1448">
        <v>111.96395002381099</v>
      </c>
      <c r="L1448">
        <v>107.56920106172601</v>
      </c>
      <c r="M1448">
        <v>64.432757546992406</v>
      </c>
      <c r="N1448">
        <v>1.7549862690293301</v>
      </c>
      <c r="O1448">
        <v>48.427725414963597</v>
      </c>
      <c r="P1448">
        <v>48.931677018633501</v>
      </c>
      <c r="Q1448">
        <v>-2.9447474832397999E-2</v>
      </c>
    </row>
    <row r="1449" spans="1:17" hidden="1" x14ac:dyDescent="0.3">
      <c r="A1449" t="s">
        <v>3065</v>
      </c>
      <c r="B1449" t="s">
        <v>3066</v>
      </c>
      <c r="C1449" t="s">
        <v>10309</v>
      </c>
      <c r="D1449" t="s">
        <v>521</v>
      </c>
      <c r="E1449">
        <v>1023.711032256</v>
      </c>
      <c r="F1449">
        <v>87.06</v>
      </c>
      <c r="G1449">
        <v>104.050904706818</v>
      </c>
      <c r="H1449">
        <v>-14.624419551260599</v>
      </c>
      <c r="I1449">
        <v>-9.5460700662012492</v>
      </c>
      <c r="J1449">
        <v>-10.036527822092699</v>
      </c>
      <c r="K1449">
        <v>88.720638429166499</v>
      </c>
      <c r="L1449">
        <v>74.318988376114305</v>
      </c>
      <c r="M1449">
        <v>34.852467060867497</v>
      </c>
      <c r="N1449">
        <v>0.30533836614170401</v>
      </c>
      <c r="O1449">
        <v>23.5929244199402</v>
      </c>
      <c r="P1449">
        <v>137.613624396879</v>
      </c>
      <c r="Q1449">
        <v>9.5463831547711001E-2</v>
      </c>
    </row>
    <row r="1450" spans="1:17" hidden="1" x14ac:dyDescent="0.3">
      <c r="A1450" t="s">
        <v>3067</v>
      </c>
      <c r="B1450" t="s">
        <v>3068</v>
      </c>
      <c r="C1450" t="s">
        <v>10309</v>
      </c>
      <c r="D1450" t="s">
        <v>288</v>
      </c>
      <c r="E1450">
        <v>1022.5161068</v>
      </c>
      <c r="F1450">
        <v>423.4</v>
      </c>
      <c r="G1450">
        <v>-34.933747661261201</v>
      </c>
      <c r="H1450">
        <v>-4.2878972822162904</v>
      </c>
      <c r="I1450">
        <v>-10.507467859805301</v>
      </c>
      <c r="J1450">
        <v>0.27323882846528702</v>
      </c>
      <c r="K1450">
        <v>430.374795889621</v>
      </c>
      <c r="L1450">
        <v>432.67166253497197</v>
      </c>
      <c r="M1450">
        <v>50.544104508569703</v>
      </c>
      <c r="N1450">
        <v>0.35592190239847799</v>
      </c>
      <c r="O1450">
        <v>20.831365139348101</v>
      </c>
      <c r="P1450">
        <v>17.074519563113402</v>
      </c>
      <c r="Q1450">
        <v>-6.2678998727370002E-3</v>
      </c>
    </row>
    <row r="1451" spans="1:17" hidden="1" x14ac:dyDescent="0.3">
      <c r="A1451" t="s">
        <v>3069</v>
      </c>
      <c r="B1451" t="s">
        <v>3070</v>
      </c>
      <c r="C1451" t="s">
        <v>10309</v>
      </c>
      <c r="D1451" t="s">
        <v>118</v>
      </c>
      <c r="E1451">
        <v>1021.330956624</v>
      </c>
      <c r="F1451">
        <v>145.18</v>
      </c>
      <c r="G1451">
        <v>-46.481273372619697</v>
      </c>
      <c r="H1451">
        <v>-5.4669719406757302</v>
      </c>
      <c r="I1451">
        <v>-18.434290653124201</v>
      </c>
      <c r="J1451">
        <v>-0.90862084534854404</v>
      </c>
      <c r="K1451">
        <v>147.35342633032101</v>
      </c>
      <c r="L1451">
        <v>152.50529391379899</v>
      </c>
      <c r="M1451">
        <v>45.157515910848502</v>
      </c>
      <c r="N1451">
        <v>1.16724549994349</v>
      </c>
      <c r="O1451">
        <v>53.051384488221501</v>
      </c>
      <c r="P1451">
        <v>14.9485352335708</v>
      </c>
      <c r="Q1451">
        <v>4.4507039144497003E-2</v>
      </c>
    </row>
    <row r="1452" spans="1:17" hidden="1" x14ac:dyDescent="0.3">
      <c r="A1452" t="s">
        <v>3071</v>
      </c>
      <c r="B1452" t="s">
        <v>3072</v>
      </c>
      <c r="C1452" t="s">
        <v>10309</v>
      </c>
      <c r="D1452" t="s">
        <v>258</v>
      </c>
      <c r="E1452">
        <v>1020.63</v>
      </c>
      <c r="F1452">
        <v>1954.55</v>
      </c>
      <c r="G1452">
        <v>48.767459057480501</v>
      </c>
      <c r="H1452">
        <v>9.9299907625463693</v>
      </c>
      <c r="I1452">
        <v>54.168495155787099</v>
      </c>
      <c r="J1452">
        <v>-2.4543612345274601</v>
      </c>
      <c r="K1452">
        <v>1765.0145131537599</v>
      </c>
      <c r="L1452">
        <v>1427.89636119741</v>
      </c>
      <c r="M1452">
        <v>50.580308431670801</v>
      </c>
      <c r="N1452">
        <v>0.61870510551797597</v>
      </c>
      <c r="O1452">
        <v>16.7020541812693</v>
      </c>
      <c r="P1452">
        <v>94.666600268910898</v>
      </c>
      <c r="Q1452">
        <v>6.6679051634126005E-2</v>
      </c>
    </row>
    <row r="1453" spans="1:17" hidden="1" x14ac:dyDescent="0.3">
      <c r="A1453" t="s">
        <v>3073</v>
      </c>
      <c r="B1453" t="s">
        <v>3074</v>
      </c>
      <c r="C1453" t="s">
        <v>10309</v>
      </c>
      <c r="D1453" t="s">
        <v>3075</v>
      </c>
      <c r="E1453">
        <v>1020.385233075</v>
      </c>
      <c r="F1453">
        <v>215.45</v>
      </c>
      <c r="G1453">
        <v>16.245682697793299</v>
      </c>
      <c r="H1453">
        <v>-9.4521103000741409</v>
      </c>
      <c r="I1453">
        <v>-47.862685456593802</v>
      </c>
      <c r="J1453">
        <v>1.3140483507195999</v>
      </c>
      <c r="K1453">
        <v>232.057839760798</v>
      </c>
      <c r="L1453">
        <v>230.24454023796099</v>
      </c>
      <c r="M1453">
        <v>43.219314303322797</v>
      </c>
      <c r="N1453">
        <v>0.55467564434063299</v>
      </c>
      <c r="O1453">
        <v>66.535158969598498</v>
      </c>
      <c r="P1453">
        <v>52.4230633180049</v>
      </c>
      <c r="Q1453">
        <v>-2.8549424010779999E-3</v>
      </c>
    </row>
    <row r="1454" spans="1:17" hidden="1" x14ac:dyDescent="0.3">
      <c r="A1454" t="s">
        <v>3076</v>
      </c>
      <c r="B1454" t="s">
        <v>3077</v>
      </c>
      <c r="C1454" t="s">
        <v>10309</v>
      </c>
      <c r="D1454" t="s">
        <v>559</v>
      </c>
      <c r="E1454">
        <v>1016.7</v>
      </c>
      <c r="F1454">
        <v>333.05</v>
      </c>
      <c r="G1454">
        <v>40.696142958418299</v>
      </c>
      <c r="H1454">
        <v>11.767975332385401</v>
      </c>
      <c r="I1454">
        <v>25.7410275063834</v>
      </c>
      <c r="J1454">
        <v>13.9582336669143</v>
      </c>
      <c r="K1454">
        <v>298.72400658928399</v>
      </c>
      <c r="L1454">
        <v>261.68347034810603</v>
      </c>
      <c r="M1454">
        <v>78.878956889423506</v>
      </c>
      <c r="N1454">
        <v>1.39141695937098</v>
      </c>
      <c r="O1454">
        <v>7.1010358804984097</v>
      </c>
      <c r="P1454">
        <v>80.124391563006995</v>
      </c>
      <c r="Q1454">
        <v>2.9459741341187E-2</v>
      </c>
    </row>
    <row r="1455" spans="1:17" hidden="1" x14ac:dyDescent="0.3">
      <c r="A1455" t="s">
        <v>3078</v>
      </c>
      <c r="B1455" t="s">
        <v>3079</v>
      </c>
      <c r="C1455" t="s">
        <v>10309</v>
      </c>
      <c r="D1455" t="s">
        <v>24</v>
      </c>
      <c r="E1455">
        <v>1015.084481008</v>
      </c>
      <c r="F1455">
        <v>40.14</v>
      </c>
      <c r="G1455">
        <v>43.084931725666799</v>
      </c>
      <c r="H1455">
        <v>-1.24845721748192</v>
      </c>
      <c r="I1455">
        <v>-33.139188331983</v>
      </c>
      <c r="J1455">
        <v>-2.7437356799578101</v>
      </c>
      <c r="K1455">
        <v>42.053559871300898</v>
      </c>
      <c r="L1455">
        <v>39.121642610102597</v>
      </c>
      <c r="M1455">
        <v>37.992036507305798</v>
      </c>
      <c r="N1455">
        <v>1.02479413905655</v>
      </c>
      <c r="O1455">
        <v>46.985550572994498</v>
      </c>
      <c r="P1455">
        <v>79.597315436241601</v>
      </c>
      <c r="Q1455">
        <v>9.5780596280068006E-2</v>
      </c>
    </row>
    <row r="1456" spans="1:17" hidden="1" x14ac:dyDescent="0.3">
      <c r="A1456" t="s">
        <v>3080</v>
      </c>
      <c r="B1456" t="s">
        <v>3081</v>
      </c>
      <c r="C1456" t="s">
        <v>10309</v>
      </c>
      <c r="D1456" t="s">
        <v>397</v>
      </c>
      <c r="E1456">
        <v>1013.76880065599</v>
      </c>
      <c r="F1456">
        <v>51.39</v>
      </c>
      <c r="G1456">
        <v>269.110397921345</v>
      </c>
      <c r="H1456">
        <v>-21.112468329316801</v>
      </c>
      <c r="I1456">
        <v>63.081705502457602</v>
      </c>
      <c r="J1456">
        <v>6.5408050137900204</v>
      </c>
      <c r="K1456">
        <v>48.781475031076802</v>
      </c>
      <c r="L1456">
        <v>35.233265987792301</v>
      </c>
      <c r="M1456">
        <v>51.570976218399203</v>
      </c>
      <c r="N1456">
        <v>0.150994922155165</v>
      </c>
      <c r="O1456">
        <v>39.209963027826397</v>
      </c>
      <c r="P1456">
        <v>312.77108433734901</v>
      </c>
      <c r="Q1456">
        <v>0.12521262431574001</v>
      </c>
    </row>
    <row r="1457" spans="1:17" hidden="1" x14ac:dyDescent="0.3">
      <c r="A1457" t="s">
        <v>3082</v>
      </c>
      <c r="B1457" t="s">
        <v>3083</v>
      </c>
      <c r="C1457" t="s">
        <v>10309</v>
      </c>
      <c r="D1457" t="s">
        <v>556</v>
      </c>
      <c r="E1457">
        <v>1012.19806264</v>
      </c>
      <c r="F1457">
        <v>728.8</v>
      </c>
      <c r="G1457">
        <v>-25.486081542917798</v>
      </c>
      <c r="H1457">
        <v>-0.69274574319426496</v>
      </c>
      <c r="I1457">
        <v>-10.0732885954059</v>
      </c>
      <c r="J1457">
        <v>-4.8728931634280599</v>
      </c>
      <c r="K1457">
        <v>745.60854046032102</v>
      </c>
      <c r="M1457">
        <v>49.959489132824302</v>
      </c>
      <c r="N1457">
        <v>0.64022812721389599</v>
      </c>
      <c r="O1457">
        <v>40.223655323819997</v>
      </c>
      <c r="P1457">
        <v>16.060195875467699</v>
      </c>
    </row>
    <row r="1458" spans="1:17" hidden="1" x14ac:dyDescent="0.3">
      <c r="A1458" t="s">
        <v>3084</v>
      </c>
      <c r="B1458" t="s">
        <v>3085</v>
      </c>
      <c r="C1458" t="s">
        <v>10309</v>
      </c>
      <c r="D1458" t="s">
        <v>475</v>
      </c>
      <c r="E1458">
        <v>1011.74502</v>
      </c>
      <c r="F1458">
        <v>30.93</v>
      </c>
      <c r="G1458">
        <v>73.993812391716801</v>
      </c>
      <c r="H1458">
        <v>10.6532171772719</v>
      </c>
      <c r="I1458">
        <v>17.920792982249299</v>
      </c>
      <c r="J1458">
        <v>-1.8995646713524199</v>
      </c>
      <c r="K1458">
        <v>28.664969003523101</v>
      </c>
      <c r="L1458">
        <v>24.682010556029098</v>
      </c>
      <c r="M1458">
        <v>73.334727460321901</v>
      </c>
      <c r="N1458">
        <v>1.5203078047154801</v>
      </c>
      <c r="O1458">
        <v>9.4406724862593006</v>
      </c>
      <c r="P1458">
        <v>131.97499999999999</v>
      </c>
      <c r="Q1458">
        <v>0.16920624163093401</v>
      </c>
    </row>
    <row r="1459" spans="1:17" hidden="1" x14ac:dyDescent="0.3">
      <c r="A1459" t="s">
        <v>3086</v>
      </c>
      <c r="B1459" t="s">
        <v>3087</v>
      </c>
      <c r="C1459" t="s">
        <v>10309</v>
      </c>
      <c r="D1459" t="s">
        <v>113</v>
      </c>
      <c r="E1459">
        <v>1011.66682048</v>
      </c>
      <c r="F1459">
        <v>342.4</v>
      </c>
      <c r="G1459">
        <v>110.46772543519501</v>
      </c>
      <c r="H1459">
        <v>-6.4637339223182302</v>
      </c>
      <c r="I1459">
        <v>-6.1073120197096697</v>
      </c>
      <c r="J1459">
        <v>-0.71779048009956903</v>
      </c>
      <c r="K1459">
        <v>354.96173268642502</v>
      </c>
      <c r="L1459">
        <v>296.28578288470902</v>
      </c>
      <c r="M1459">
        <v>41.011556017234099</v>
      </c>
      <c r="N1459">
        <v>0.48635109973676399</v>
      </c>
      <c r="O1459">
        <v>23.656542056074699</v>
      </c>
      <c r="P1459">
        <v>151.57972079353399</v>
      </c>
      <c r="Q1459">
        <v>9.3035176025215993E-2</v>
      </c>
    </row>
    <row r="1460" spans="1:17" hidden="1" x14ac:dyDescent="0.3">
      <c r="A1460" t="s">
        <v>3088</v>
      </c>
      <c r="B1460" t="s">
        <v>3089</v>
      </c>
      <c r="C1460" t="s">
        <v>10309</v>
      </c>
      <c r="D1460" t="s">
        <v>203</v>
      </c>
      <c r="E1460">
        <v>1010.5</v>
      </c>
      <c r="F1460">
        <v>108.59</v>
      </c>
      <c r="G1460">
        <v>55.241880228059799</v>
      </c>
      <c r="H1460">
        <v>17.892864063359902</v>
      </c>
      <c r="I1460">
        <v>9.0866427660156006</v>
      </c>
      <c r="J1460">
        <v>-4.0381473140621802</v>
      </c>
      <c r="K1460">
        <v>94.234855246824907</v>
      </c>
      <c r="L1460">
        <v>83.884584008323202</v>
      </c>
      <c r="M1460">
        <v>53.5171971146179</v>
      </c>
      <c r="N1460">
        <v>1.1185863603488</v>
      </c>
      <c r="O1460">
        <v>8.1591306750161205</v>
      </c>
      <c r="P1460">
        <v>115.029702970297</v>
      </c>
      <c r="Q1460">
        <v>4.6748068018462999E-2</v>
      </c>
    </row>
    <row r="1461" spans="1:17" hidden="1" x14ac:dyDescent="0.3">
      <c r="A1461" t="s">
        <v>3090</v>
      </c>
      <c r="B1461" t="s">
        <v>3091</v>
      </c>
      <c r="C1461" t="s">
        <v>10309</v>
      </c>
      <c r="D1461" t="s">
        <v>559</v>
      </c>
      <c r="E1461">
        <v>1000.933904825</v>
      </c>
      <c r="F1461">
        <v>270.89999999999998</v>
      </c>
      <c r="G1461">
        <v>-20.5213628461489</v>
      </c>
      <c r="H1461">
        <v>7.65515140649679</v>
      </c>
      <c r="I1461">
        <v>-8.9532888266223605</v>
      </c>
      <c r="J1461">
        <v>3.0254876817832401</v>
      </c>
      <c r="K1461">
        <v>259.93234581888902</v>
      </c>
      <c r="L1461">
        <v>263.61554665573402</v>
      </c>
      <c r="M1461">
        <v>65.899260409513403</v>
      </c>
      <c r="N1461">
        <v>1.3748372402966</v>
      </c>
      <c r="O1461">
        <v>17.921742340346999</v>
      </c>
      <c r="P1461">
        <v>20.133037694013201</v>
      </c>
      <c r="Q1461">
        <v>-8.9828314227377998E-2</v>
      </c>
    </row>
    <row r="1462" spans="1:17" hidden="1" x14ac:dyDescent="0.3">
      <c r="A1462" t="s">
        <v>3092</v>
      </c>
      <c r="B1462" t="s">
        <v>3093</v>
      </c>
      <c r="C1462" t="s">
        <v>10309</v>
      </c>
      <c r="D1462" t="s">
        <v>2161</v>
      </c>
      <c r="E1462">
        <v>996.85448312999995</v>
      </c>
      <c r="F1462">
        <v>1009.95</v>
      </c>
      <c r="G1462">
        <v>368.68831590181901</v>
      </c>
      <c r="H1462">
        <v>-14.182634267904399</v>
      </c>
      <c r="I1462">
        <v>37.834163116870002</v>
      </c>
      <c r="J1462">
        <v>-4.4796673569764396</v>
      </c>
      <c r="K1462">
        <v>1078.4264279080701</v>
      </c>
      <c r="L1462">
        <v>764.41962125062003</v>
      </c>
      <c r="M1462">
        <v>24.8205331882418</v>
      </c>
      <c r="N1462">
        <v>0.564950598023921</v>
      </c>
      <c r="O1462">
        <v>38.620723798207798</v>
      </c>
      <c r="P1462">
        <v>421.13003095975199</v>
      </c>
    </row>
    <row r="1463" spans="1:17" hidden="1" x14ac:dyDescent="0.3">
      <c r="A1463" t="s">
        <v>3094</v>
      </c>
      <c r="B1463" t="s">
        <v>3095</v>
      </c>
      <c r="C1463" t="s">
        <v>10309</v>
      </c>
      <c r="D1463" t="s">
        <v>521</v>
      </c>
      <c r="E1463">
        <v>993.04870000000005</v>
      </c>
      <c r="F1463">
        <v>1266.1500000000001</v>
      </c>
      <c r="G1463">
        <v>66.545696116137705</v>
      </c>
      <c r="H1463">
        <v>1.6189331620604599</v>
      </c>
      <c r="I1463">
        <v>-32.394732062887897</v>
      </c>
      <c r="J1463">
        <v>-6.4273521818791703</v>
      </c>
      <c r="K1463">
        <v>1219.6147582472099</v>
      </c>
      <c r="L1463">
        <v>1143.9815087581201</v>
      </c>
      <c r="M1463">
        <v>53.602136941288798</v>
      </c>
      <c r="N1463">
        <v>1.5586134341670901</v>
      </c>
      <c r="O1463">
        <v>27.9311298029459</v>
      </c>
      <c r="P1463">
        <v>120.968586387434</v>
      </c>
      <c r="Q1463">
        <v>0.162940599524803</v>
      </c>
    </row>
    <row r="1464" spans="1:17" hidden="1" x14ac:dyDescent="0.3">
      <c r="A1464" t="s">
        <v>3096</v>
      </c>
      <c r="B1464" t="s">
        <v>3097</v>
      </c>
      <c r="C1464" t="s">
        <v>10309</v>
      </c>
      <c r="D1464" t="s">
        <v>3098</v>
      </c>
      <c r="E1464">
        <v>992.91665508199901</v>
      </c>
      <c r="F1464">
        <v>28.78</v>
      </c>
      <c r="G1464">
        <v>-55.863404131107799</v>
      </c>
      <c r="H1464">
        <v>-5.1937835737935201</v>
      </c>
      <c r="I1464">
        <v>-47.781637983056299</v>
      </c>
      <c r="J1464">
        <v>-0.306501464949271</v>
      </c>
      <c r="K1464">
        <v>29.840825602700999</v>
      </c>
      <c r="L1464">
        <v>33.1592007910088</v>
      </c>
      <c r="M1464">
        <v>45.343264744691702</v>
      </c>
      <c r="N1464">
        <v>0.33731696675738698</v>
      </c>
      <c r="O1464">
        <v>80.681028492008295</v>
      </c>
      <c r="P1464">
        <v>10.692307692307599</v>
      </c>
      <c r="Q1464">
        <v>0.14055545287490601</v>
      </c>
    </row>
    <row r="1465" spans="1:17" hidden="1" x14ac:dyDescent="0.3">
      <c r="A1465" t="s">
        <v>3099</v>
      </c>
      <c r="B1465" t="s">
        <v>3100</v>
      </c>
      <c r="C1465" t="s">
        <v>10309</v>
      </c>
      <c r="D1465" t="s">
        <v>2651</v>
      </c>
      <c r="E1465">
        <v>992.90625</v>
      </c>
      <c r="F1465">
        <v>13.13</v>
      </c>
      <c r="G1465">
        <v>39.112507491435103</v>
      </c>
      <c r="H1465">
        <v>-4.9076554818484404</v>
      </c>
      <c r="I1465">
        <v>31.974928320595101</v>
      </c>
      <c r="J1465">
        <v>-1.2938543488463601</v>
      </c>
      <c r="K1465">
        <v>12.851639785390701</v>
      </c>
      <c r="L1465">
        <v>13.942178363979499</v>
      </c>
      <c r="M1465">
        <v>53.179452572267003</v>
      </c>
      <c r="N1465">
        <v>0.311016021509741</v>
      </c>
      <c r="O1465">
        <v>21.5536938309215</v>
      </c>
      <c r="P1465">
        <v>79.863013698630098</v>
      </c>
    </row>
    <row r="1466" spans="1:17" hidden="1" x14ac:dyDescent="0.3">
      <c r="A1466" t="s">
        <v>3101</v>
      </c>
      <c r="B1466" t="s">
        <v>3102</v>
      </c>
      <c r="C1466" t="s">
        <v>10309</v>
      </c>
      <c r="D1466" t="s">
        <v>297</v>
      </c>
      <c r="E1466">
        <v>991.68356781</v>
      </c>
      <c r="F1466">
        <v>81.08</v>
      </c>
      <c r="G1466">
        <v>-13.606759771181199</v>
      </c>
      <c r="H1466">
        <v>6.5487343361024104</v>
      </c>
      <c r="I1466">
        <v>-12.4585692163506</v>
      </c>
      <c r="J1466">
        <v>-1.4254524013038301</v>
      </c>
      <c r="K1466">
        <v>78.019383831121004</v>
      </c>
      <c r="L1466">
        <v>78.157897464069904</v>
      </c>
      <c r="M1466">
        <v>52.760440610965503</v>
      </c>
      <c r="N1466">
        <v>0.82612313507134105</v>
      </c>
      <c r="O1466">
        <v>24.506660088801102</v>
      </c>
      <c r="P1466">
        <v>23.2218844984802</v>
      </c>
      <c r="Q1466">
        <v>-6.4703671245544006E-2</v>
      </c>
    </row>
    <row r="1467" spans="1:17" hidden="1" x14ac:dyDescent="0.3">
      <c r="A1467" t="s">
        <v>3103</v>
      </c>
      <c r="B1467" t="s">
        <v>3104</v>
      </c>
      <c r="C1467" t="s">
        <v>10309</v>
      </c>
      <c r="D1467" t="s">
        <v>258</v>
      </c>
      <c r="E1467">
        <v>987.09524999999996</v>
      </c>
      <c r="F1467">
        <v>930</v>
      </c>
      <c r="G1467">
        <v>46.156948337999999</v>
      </c>
      <c r="H1467">
        <v>1.8022734138938601</v>
      </c>
      <c r="I1467">
        <v>33.001714034880798</v>
      </c>
      <c r="J1467">
        <v>-6.2405006903097799</v>
      </c>
      <c r="K1467">
        <v>893.49090218345896</v>
      </c>
      <c r="L1467">
        <v>730.66708021928196</v>
      </c>
      <c r="M1467">
        <v>52.759372301003701</v>
      </c>
      <c r="N1467">
        <v>0.38916500994035702</v>
      </c>
      <c r="O1467">
        <v>19.462365591397798</v>
      </c>
      <c r="P1467">
        <v>158.333333333333</v>
      </c>
      <c r="Q1467">
        <v>0.151465119216115</v>
      </c>
    </row>
    <row r="1468" spans="1:17" hidden="1" x14ac:dyDescent="0.3">
      <c r="A1468" t="s">
        <v>3105</v>
      </c>
      <c r="B1468" t="s">
        <v>3106</v>
      </c>
      <c r="C1468" t="s">
        <v>10309</v>
      </c>
      <c r="D1468" t="s">
        <v>51</v>
      </c>
      <c r="E1468">
        <v>986.98252585499995</v>
      </c>
      <c r="F1468">
        <v>377.25</v>
      </c>
      <c r="G1468">
        <v>-44.884316725542703</v>
      </c>
      <c r="H1468">
        <v>10.3196314164801</v>
      </c>
      <c r="I1468">
        <v>10.033952157144499</v>
      </c>
      <c r="J1468">
        <v>-2.8754160200780499</v>
      </c>
      <c r="K1468">
        <v>358.02948212486302</v>
      </c>
      <c r="L1468">
        <v>351.71949486461699</v>
      </c>
      <c r="M1468">
        <v>52.667691320057003</v>
      </c>
      <c r="N1468">
        <v>1.8360320192128901</v>
      </c>
      <c r="O1468">
        <v>26.176275679257699</v>
      </c>
      <c r="P1468">
        <v>37.883771929824498</v>
      </c>
      <c r="Q1468">
        <v>8.4756588520618001E-2</v>
      </c>
    </row>
    <row r="1469" spans="1:17" hidden="1" x14ac:dyDescent="0.3">
      <c r="A1469" t="s">
        <v>3107</v>
      </c>
      <c r="B1469" t="s">
        <v>3108</v>
      </c>
      <c r="C1469" t="s">
        <v>10309</v>
      </c>
      <c r="D1469" t="s">
        <v>46</v>
      </c>
      <c r="E1469">
        <v>986.58393139999998</v>
      </c>
      <c r="F1469">
        <v>459.8</v>
      </c>
      <c r="G1469">
        <v>-49.399756410288703</v>
      </c>
      <c r="H1469">
        <v>-5.4445490543308201</v>
      </c>
      <c r="I1469">
        <v>-45.995072400541297</v>
      </c>
      <c r="J1469">
        <v>-4.3860266825823402</v>
      </c>
      <c r="K1469">
        <v>476.52772308260302</v>
      </c>
      <c r="L1469">
        <v>538.41983819474797</v>
      </c>
      <c r="M1469">
        <v>50.292859380670997</v>
      </c>
      <c r="N1469">
        <v>0.85322335968816199</v>
      </c>
      <c r="O1469">
        <v>87.766420182688094</v>
      </c>
      <c r="P1469">
        <v>11.062801932367099</v>
      </c>
      <c r="Q1469">
        <v>0.177793802356467</v>
      </c>
    </row>
    <row r="1470" spans="1:17" hidden="1" x14ac:dyDescent="0.3">
      <c r="A1470" t="s">
        <v>3109</v>
      </c>
      <c r="B1470" t="s">
        <v>3110</v>
      </c>
      <c r="C1470" t="s">
        <v>10309</v>
      </c>
      <c r="D1470" t="s">
        <v>413</v>
      </c>
      <c r="E1470">
        <v>984.69402749999995</v>
      </c>
      <c r="F1470">
        <v>310.85000000000002</v>
      </c>
      <c r="G1470">
        <v>-26.0721727648219</v>
      </c>
      <c r="H1470">
        <v>-1.2649865124847399</v>
      </c>
      <c r="I1470">
        <v>-29.747704955822901</v>
      </c>
      <c r="J1470">
        <v>-3.8528294847037801</v>
      </c>
      <c r="K1470">
        <v>319.19749443245598</v>
      </c>
      <c r="L1470">
        <v>330.81363445122099</v>
      </c>
      <c r="M1470">
        <v>47.070197173203397</v>
      </c>
      <c r="N1470">
        <v>0.41736725307470901</v>
      </c>
      <c r="O1470">
        <v>63.020749557664402</v>
      </c>
      <c r="P1470">
        <v>16.816986095452801</v>
      </c>
      <c r="Q1470">
        <v>2.8113908120870001E-3</v>
      </c>
    </row>
    <row r="1471" spans="1:17" hidden="1" x14ac:dyDescent="0.3">
      <c r="A1471" t="s">
        <v>3111</v>
      </c>
      <c r="B1471" t="s">
        <v>3112</v>
      </c>
      <c r="C1471" t="s">
        <v>10309</v>
      </c>
      <c r="D1471" t="s">
        <v>21</v>
      </c>
      <c r="E1471">
        <v>978.03421241399997</v>
      </c>
      <c r="F1471">
        <v>92.02</v>
      </c>
      <c r="G1471">
        <v>-9.9002754555246995</v>
      </c>
      <c r="H1471">
        <v>4.7817629135733899</v>
      </c>
      <c r="I1471">
        <v>-23.915012670210299</v>
      </c>
      <c r="J1471">
        <v>-1.51358627589536</v>
      </c>
      <c r="K1471">
        <v>92.554214027603393</v>
      </c>
      <c r="L1471">
        <v>91.622379529106297</v>
      </c>
      <c r="M1471">
        <v>52.060188041174101</v>
      </c>
      <c r="N1471">
        <v>0.755082655321619</v>
      </c>
      <c r="O1471">
        <v>34.970658552488601</v>
      </c>
      <c r="P1471">
        <v>38.7933634992458</v>
      </c>
    </row>
    <row r="1472" spans="1:17" hidden="1" x14ac:dyDescent="0.3">
      <c r="A1472" t="s">
        <v>3113</v>
      </c>
      <c r="B1472" t="s">
        <v>3114</v>
      </c>
      <c r="C1472" t="s">
        <v>10309</v>
      </c>
      <c r="D1472" t="s">
        <v>297</v>
      </c>
      <c r="E1472">
        <v>976.76413900499995</v>
      </c>
      <c r="F1472">
        <v>583.1</v>
      </c>
      <c r="G1472">
        <v>-29.945428497606201</v>
      </c>
      <c r="H1472">
        <v>-1.8772728807811201</v>
      </c>
      <c r="I1472">
        <v>-6.9058691176859899</v>
      </c>
      <c r="J1472">
        <v>-2.5504743217987902</v>
      </c>
      <c r="K1472">
        <v>576.74850676732001</v>
      </c>
      <c r="L1472">
        <v>564.69750396648396</v>
      </c>
      <c r="M1472">
        <v>43.799216777211001</v>
      </c>
      <c r="N1472">
        <v>0.52719789538312001</v>
      </c>
      <c r="O1472">
        <v>16.532327216600901</v>
      </c>
      <c r="P1472">
        <v>32.2222222222222</v>
      </c>
      <c r="Q1472">
        <v>6.2106773684930998E-2</v>
      </c>
    </row>
    <row r="1473" spans="1:17" hidden="1" x14ac:dyDescent="0.3">
      <c r="A1473" t="s">
        <v>3115</v>
      </c>
      <c r="B1473" t="s">
        <v>3116</v>
      </c>
      <c r="C1473" t="s">
        <v>10309</v>
      </c>
      <c r="D1473" t="s">
        <v>113</v>
      </c>
      <c r="E1473">
        <v>973.37384198999996</v>
      </c>
      <c r="F1473">
        <v>3058.3</v>
      </c>
      <c r="G1473">
        <v>25.4157779020703</v>
      </c>
      <c r="H1473">
        <v>5.9608326612970997</v>
      </c>
      <c r="I1473">
        <v>1.6263275137572899</v>
      </c>
      <c r="J1473">
        <v>4.0441172111355304</v>
      </c>
      <c r="K1473">
        <v>2911.59365425851</v>
      </c>
      <c r="L1473">
        <v>2729.7364998268499</v>
      </c>
      <c r="M1473">
        <v>70.052470844769502</v>
      </c>
      <c r="N1473">
        <v>1.0113987774181901</v>
      </c>
      <c r="O1473">
        <v>16.764215413791899</v>
      </c>
      <c r="P1473">
        <v>57.644329896907202</v>
      </c>
      <c r="Q1473">
        <v>0.101782866404468</v>
      </c>
    </row>
    <row r="1474" spans="1:17" hidden="1" x14ac:dyDescent="0.3">
      <c r="A1474" t="s">
        <v>3117</v>
      </c>
      <c r="B1474" t="s">
        <v>3118</v>
      </c>
      <c r="C1474" t="s">
        <v>10309</v>
      </c>
      <c r="D1474" t="s">
        <v>521</v>
      </c>
      <c r="E1474">
        <v>972.54111167199903</v>
      </c>
      <c r="F1474">
        <v>188.22</v>
      </c>
      <c r="G1474">
        <v>120.424080942345</v>
      </c>
      <c r="H1474">
        <v>10.5971959328519</v>
      </c>
      <c r="I1474">
        <v>19.959066459336199</v>
      </c>
      <c r="J1474">
        <v>-1.50852906253617</v>
      </c>
      <c r="K1474">
        <v>169.49469575103001</v>
      </c>
      <c r="L1474">
        <v>142.62530169949301</v>
      </c>
      <c r="M1474">
        <v>69.188812883019494</v>
      </c>
      <c r="N1474">
        <v>0.39129332660083199</v>
      </c>
      <c r="O1474">
        <v>5.6210817128891701</v>
      </c>
      <c r="P1474">
        <v>149.794293297942</v>
      </c>
      <c r="Q1474">
        <v>2.7076483147552999E-2</v>
      </c>
    </row>
    <row r="1475" spans="1:17" hidden="1" x14ac:dyDescent="0.3">
      <c r="A1475" t="s">
        <v>3119</v>
      </c>
      <c r="B1475" t="s">
        <v>3120</v>
      </c>
      <c r="C1475" t="s">
        <v>10309</v>
      </c>
      <c r="D1475" t="s">
        <v>918</v>
      </c>
      <c r="E1475">
        <v>972.29107075000002</v>
      </c>
      <c r="F1475">
        <v>698</v>
      </c>
      <c r="G1475">
        <v>-13.0247045391201</v>
      </c>
      <c r="H1475">
        <v>-7.1146585248661696</v>
      </c>
      <c r="I1475">
        <v>-21.324668517423</v>
      </c>
      <c r="J1475">
        <v>-3.16551785195441</v>
      </c>
      <c r="K1475">
        <v>728.12843378694197</v>
      </c>
      <c r="L1475">
        <v>717.41246083032695</v>
      </c>
      <c r="M1475">
        <v>43.0555865494009</v>
      </c>
      <c r="N1475">
        <v>0.39756545671940702</v>
      </c>
      <c r="O1475">
        <v>31.0888252148997</v>
      </c>
      <c r="P1475">
        <v>38.905472636815901</v>
      </c>
      <c r="Q1475">
        <v>0.100405841266268</v>
      </c>
    </row>
    <row r="1476" spans="1:17" hidden="1" x14ac:dyDescent="0.3">
      <c r="A1476" t="s">
        <v>3121</v>
      </c>
      <c r="B1476" t="s">
        <v>3122</v>
      </c>
      <c r="C1476" t="s">
        <v>10309</v>
      </c>
      <c r="D1476" t="s">
        <v>297</v>
      </c>
      <c r="E1476">
        <v>969.857566439999</v>
      </c>
      <c r="F1476">
        <v>41.77</v>
      </c>
      <c r="G1476">
        <v>-56.370657833027202</v>
      </c>
      <c r="H1476">
        <v>9.0299931622293297</v>
      </c>
      <c r="I1476">
        <v>-11.853835508168601</v>
      </c>
      <c r="J1476">
        <v>-2.5946673569764398</v>
      </c>
      <c r="K1476">
        <v>39.709384906508902</v>
      </c>
      <c r="L1476">
        <v>44.727177862915397</v>
      </c>
      <c r="M1476">
        <v>48.0249708137612</v>
      </c>
      <c r="N1476">
        <v>1.4520812703694701</v>
      </c>
      <c r="O1476">
        <v>58.726358630596003</v>
      </c>
      <c r="P1476">
        <v>26.5757575757575</v>
      </c>
      <c r="Q1476">
        <v>5.4849004955984E-2</v>
      </c>
    </row>
    <row r="1477" spans="1:17" hidden="1" x14ac:dyDescent="0.3">
      <c r="A1477" t="s">
        <v>3123</v>
      </c>
      <c r="B1477" t="s">
        <v>3124</v>
      </c>
      <c r="C1477" t="s">
        <v>10309</v>
      </c>
      <c r="D1477" t="s">
        <v>21</v>
      </c>
      <c r="E1477">
        <v>968.963391</v>
      </c>
      <c r="F1477">
        <v>384.5</v>
      </c>
      <c r="G1477">
        <v>160.83176817930101</v>
      </c>
      <c r="H1477">
        <v>6.1884646720063001</v>
      </c>
      <c r="I1477">
        <v>55.629812418807496</v>
      </c>
      <c r="J1477">
        <v>-6.2149205215334096</v>
      </c>
      <c r="K1477">
        <v>365.84887413331398</v>
      </c>
      <c r="L1477">
        <v>281.87697671817</v>
      </c>
      <c r="M1477">
        <v>38.078201238613403</v>
      </c>
      <c r="N1477">
        <v>0.55076861474956795</v>
      </c>
      <c r="O1477">
        <v>19.635890767230102</v>
      </c>
      <c r="P1477">
        <v>207.6</v>
      </c>
      <c r="Q1477">
        <v>0.110829794062375</v>
      </c>
    </row>
    <row r="1478" spans="1:17" hidden="1" x14ac:dyDescent="0.3">
      <c r="A1478" t="s">
        <v>3125</v>
      </c>
      <c r="B1478" t="s">
        <v>3126</v>
      </c>
      <c r="C1478" t="s">
        <v>10309</v>
      </c>
      <c r="D1478" t="s">
        <v>95</v>
      </c>
      <c r="E1478">
        <v>966.50541732800002</v>
      </c>
      <c r="F1478">
        <v>103.86</v>
      </c>
      <c r="G1478">
        <v>-20.706577367035901</v>
      </c>
      <c r="H1478">
        <v>2.0857201259120002</v>
      </c>
      <c r="I1478">
        <v>-34.6003482546813</v>
      </c>
      <c r="J1478">
        <v>3.4977696178134599</v>
      </c>
      <c r="K1478">
        <v>99.555895658320907</v>
      </c>
      <c r="L1478">
        <v>105.033936015373</v>
      </c>
      <c r="M1478">
        <v>66.050417669906807</v>
      </c>
      <c r="N1478">
        <v>2.3395030870506899</v>
      </c>
      <c r="O1478">
        <v>40.910841517427301</v>
      </c>
      <c r="P1478">
        <v>18.832951945080001</v>
      </c>
      <c r="Q1478">
        <v>-6.1294461677074003E-2</v>
      </c>
    </row>
    <row r="1479" spans="1:17" hidden="1" x14ac:dyDescent="0.3">
      <c r="A1479" t="s">
        <v>3127</v>
      </c>
      <c r="B1479" t="s">
        <v>3128</v>
      </c>
      <c r="C1479" t="s">
        <v>10309</v>
      </c>
      <c r="D1479" t="s">
        <v>297</v>
      </c>
      <c r="E1479">
        <v>960.52237308500003</v>
      </c>
      <c r="F1479">
        <v>1753.3</v>
      </c>
      <c r="G1479">
        <v>-34.921010864665703</v>
      </c>
      <c r="H1479">
        <v>-0.55798611570872703</v>
      </c>
      <c r="I1479">
        <v>-22.852140115840999</v>
      </c>
      <c r="J1479">
        <v>-0.65927909378734695</v>
      </c>
      <c r="K1479">
        <v>1732.2158384798099</v>
      </c>
      <c r="L1479">
        <v>1784.66089623128</v>
      </c>
      <c r="M1479">
        <v>51.298765268236203</v>
      </c>
      <c r="N1479">
        <v>0.78845327563073397</v>
      </c>
      <c r="O1479">
        <v>24.622141105344198</v>
      </c>
      <c r="P1479">
        <v>16.112582781456901</v>
      </c>
      <c r="Q1479">
        <v>-5.9178580218545003E-2</v>
      </c>
    </row>
    <row r="1480" spans="1:17" hidden="1" x14ac:dyDescent="0.3">
      <c r="A1480" t="s">
        <v>3129</v>
      </c>
      <c r="B1480" t="s">
        <v>3130</v>
      </c>
      <c r="C1480" t="s">
        <v>10309</v>
      </c>
      <c r="D1480" t="s">
        <v>630</v>
      </c>
      <c r="E1480">
        <v>959.710375</v>
      </c>
      <c r="F1480">
        <v>1649.75</v>
      </c>
      <c r="G1480">
        <v>-20.321476116498001</v>
      </c>
      <c r="H1480">
        <v>2.5312204411274499</v>
      </c>
      <c r="I1480">
        <v>-16.692505616204301</v>
      </c>
      <c r="J1480">
        <v>-1.67251166835368</v>
      </c>
      <c r="K1480">
        <v>1738.82914261468</v>
      </c>
      <c r="L1480">
        <v>1650.8828804913101</v>
      </c>
      <c r="M1480">
        <v>33.206704180032098</v>
      </c>
      <c r="N1480">
        <v>1.7423333991502501</v>
      </c>
      <c r="O1480">
        <v>33.211092589786297</v>
      </c>
      <c r="P1480">
        <v>19.059647097030201</v>
      </c>
      <c r="Q1480">
        <v>8.4096779640000002E-6</v>
      </c>
    </row>
    <row r="1481" spans="1:17" hidden="1" x14ac:dyDescent="0.3">
      <c r="A1481" t="s">
        <v>3131</v>
      </c>
      <c r="B1481" t="s">
        <v>3132</v>
      </c>
      <c r="C1481" t="s">
        <v>10309</v>
      </c>
      <c r="D1481" t="s">
        <v>21</v>
      </c>
      <c r="E1481">
        <v>956.52782999999999</v>
      </c>
      <c r="F1481">
        <v>749.35</v>
      </c>
      <c r="G1481">
        <v>44.778723113151699</v>
      </c>
      <c r="H1481">
        <v>3.5365483797463302</v>
      </c>
      <c r="I1481">
        <v>-9.2861073372233207</v>
      </c>
      <c r="J1481">
        <v>-2.69969558331228</v>
      </c>
      <c r="K1481">
        <v>754.95200912014104</v>
      </c>
      <c r="L1481">
        <v>690.51442299179405</v>
      </c>
      <c r="M1481">
        <v>41.0231837055128</v>
      </c>
      <c r="N1481">
        <v>0.938116491437748</v>
      </c>
      <c r="O1481">
        <v>10.3556415560152</v>
      </c>
      <c r="P1481">
        <v>76.691817967460494</v>
      </c>
      <c r="Q1481">
        <v>0.16456310409552899</v>
      </c>
    </row>
    <row r="1482" spans="1:17" hidden="1" x14ac:dyDescent="0.3">
      <c r="A1482" t="s">
        <v>3133</v>
      </c>
      <c r="B1482" t="s">
        <v>3134</v>
      </c>
      <c r="C1482" t="s">
        <v>10309</v>
      </c>
      <c r="D1482" t="s">
        <v>139</v>
      </c>
      <c r="E1482">
        <v>953.35851500000001</v>
      </c>
      <c r="F1482">
        <v>991.75</v>
      </c>
      <c r="G1482">
        <v>15.2932211450516</v>
      </c>
      <c r="H1482">
        <v>1.9247462092354399</v>
      </c>
      <c r="I1482">
        <v>8.4428972200750998</v>
      </c>
      <c r="J1482">
        <v>3.3732693949725898</v>
      </c>
      <c r="K1482">
        <v>967.33462206769298</v>
      </c>
      <c r="L1482">
        <v>894.19504885066999</v>
      </c>
      <c r="M1482">
        <v>58.5046747436799</v>
      </c>
      <c r="N1482">
        <v>1.0000939820181001</v>
      </c>
      <c r="O1482">
        <v>18.477438870683098</v>
      </c>
      <c r="P1482">
        <v>47.945103304244</v>
      </c>
      <c r="Q1482">
        <v>1.1956202847127E-2</v>
      </c>
    </row>
    <row r="1483" spans="1:17" hidden="1" x14ac:dyDescent="0.3">
      <c r="A1483" t="s">
        <v>3135</v>
      </c>
      <c r="B1483" t="s">
        <v>3136</v>
      </c>
      <c r="C1483" t="s">
        <v>10309</v>
      </c>
      <c r="D1483" t="s">
        <v>203</v>
      </c>
      <c r="E1483">
        <v>951.04210399999999</v>
      </c>
      <c r="F1483">
        <v>1996</v>
      </c>
      <c r="G1483">
        <v>42.779987482106897</v>
      </c>
      <c r="H1483">
        <v>-9.6650901275107</v>
      </c>
      <c r="I1483">
        <v>-20.612343368527899</v>
      </c>
      <c r="J1483">
        <v>-5.3710921012531099</v>
      </c>
      <c r="K1483">
        <v>2075.0892951063502</v>
      </c>
      <c r="L1483">
        <v>1911.26771296435</v>
      </c>
      <c r="M1483">
        <v>48.085032751587597</v>
      </c>
      <c r="N1483">
        <v>6.0845818425760196</v>
      </c>
      <c r="O1483">
        <v>25.721442885771499</v>
      </c>
      <c r="P1483">
        <v>83.060485165313906</v>
      </c>
      <c r="Q1483">
        <v>0.236648815112556</v>
      </c>
    </row>
    <row r="1484" spans="1:17" hidden="1" x14ac:dyDescent="0.3">
      <c r="A1484" t="s">
        <v>3137</v>
      </c>
      <c r="B1484" t="s">
        <v>3138</v>
      </c>
      <c r="C1484" t="s">
        <v>10309</v>
      </c>
      <c r="D1484" t="s">
        <v>248</v>
      </c>
      <c r="E1484">
        <v>950.03179007000006</v>
      </c>
      <c r="F1484">
        <v>1548.3</v>
      </c>
      <c r="G1484">
        <v>96.132417617405807</v>
      </c>
      <c r="H1484">
        <v>20.813107119143499</v>
      </c>
      <c r="I1484">
        <v>8.1701104631744101</v>
      </c>
      <c r="J1484">
        <v>-3.1189516927757399</v>
      </c>
      <c r="K1484">
        <v>1376.93611753292</v>
      </c>
      <c r="L1484">
        <v>1201.0380964078499</v>
      </c>
      <c r="M1484">
        <v>73.044650811640807</v>
      </c>
      <c r="N1484">
        <v>1.0706672847396801</v>
      </c>
      <c r="O1484">
        <v>5.3413421171607496</v>
      </c>
      <c r="P1484">
        <v>124.39130434782599</v>
      </c>
      <c r="Q1484">
        <v>8.6183814685474994E-2</v>
      </c>
    </row>
    <row r="1485" spans="1:17" hidden="1" x14ac:dyDescent="0.3">
      <c r="A1485" t="s">
        <v>3139</v>
      </c>
      <c r="B1485" t="s">
        <v>3140</v>
      </c>
      <c r="C1485" t="s">
        <v>10309</v>
      </c>
      <c r="D1485" t="s">
        <v>203</v>
      </c>
      <c r="E1485">
        <v>944.81799999999998</v>
      </c>
      <c r="F1485">
        <v>789.35</v>
      </c>
      <c r="G1485">
        <v>-8.7559828312443901</v>
      </c>
      <c r="H1485">
        <v>-4.9616823226645996</v>
      </c>
      <c r="I1485">
        <v>-15.8721787568112</v>
      </c>
      <c r="J1485">
        <v>-2.5174870122375701</v>
      </c>
      <c r="K1485">
        <v>801.34949631834502</v>
      </c>
      <c r="L1485">
        <v>762.27168501479105</v>
      </c>
      <c r="M1485">
        <v>34.5847100913414</v>
      </c>
      <c r="N1485">
        <v>0.65013789032638802</v>
      </c>
      <c r="O1485">
        <v>18.451890796224699</v>
      </c>
      <c r="P1485">
        <v>21.065950920245399</v>
      </c>
      <c r="Q1485">
        <v>3.5660067084410003E-2</v>
      </c>
    </row>
    <row r="1486" spans="1:17" hidden="1" x14ac:dyDescent="0.3">
      <c r="A1486" t="s">
        <v>3141</v>
      </c>
      <c r="B1486" t="s">
        <v>3142</v>
      </c>
      <c r="C1486" t="s">
        <v>10309</v>
      </c>
      <c r="D1486" t="s">
        <v>3143</v>
      </c>
      <c r="E1486">
        <v>943.37459999999999</v>
      </c>
      <c r="F1486">
        <v>471.1</v>
      </c>
      <c r="G1486">
        <v>192.75261156355899</v>
      </c>
      <c r="H1486">
        <v>-3.2204023230675798</v>
      </c>
      <c r="I1486">
        <v>86.675486474162796</v>
      </c>
      <c r="J1486">
        <v>-14.696695065940499</v>
      </c>
      <c r="K1486">
        <v>471.684648745348</v>
      </c>
      <c r="M1486">
        <v>46.345531974083201</v>
      </c>
      <c r="N1486">
        <v>0.38553324460389998</v>
      </c>
      <c r="O1486">
        <v>42.199108469539297</v>
      </c>
      <c r="P1486">
        <v>236.5</v>
      </c>
    </row>
    <row r="1487" spans="1:17" hidden="1" x14ac:dyDescent="0.3">
      <c r="A1487" t="s">
        <v>3144</v>
      </c>
      <c r="B1487" t="s">
        <v>3145</v>
      </c>
      <c r="C1487" t="s">
        <v>10309</v>
      </c>
      <c r="D1487" t="s">
        <v>413</v>
      </c>
      <c r="E1487">
        <v>940.12028491499996</v>
      </c>
      <c r="F1487">
        <v>299.39999999999998</v>
      </c>
      <c r="G1487">
        <v>57.2794942281188</v>
      </c>
      <c r="H1487">
        <v>-11.412185586591299</v>
      </c>
      <c r="I1487">
        <v>-0.175954504444955</v>
      </c>
      <c r="J1487">
        <v>-4.0046978008155802</v>
      </c>
      <c r="K1487">
        <v>312.729156772473</v>
      </c>
      <c r="L1487">
        <v>274.75307878895899</v>
      </c>
      <c r="M1487">
        <v>32.316960767551599</v>
      </c>
      <c r="N1487">
        <v>1.55818906616408</v>
      </c>
      <c r="O1487">
        <v>24.5824983299933</v>
      </c>
      <c r="P1487">
        <v>99.334221038615098</v>
      </c>
      <c r="Q1487">
        <v>0.120435868213655</v>
      </c>
    </row>
    <row r="1488" spans="1:17" hidden="1" x14ac:dyDescent="0.3">
      <c r="A1488" t="s">
        <v>3146</v>
      </c>
      <c r="B1488" t="s">
        <v>3147</v>
      </c>
      <c r="C1488" t="s">
        <v>10309</v>
      </c>
      <c r="D1488" t="s">
        <v>356</v>
      </c>
      <c r="E1488">
        <v>938.53209600000002</v>
      </c>
      <c r="F1488">
        <v>117.47</v>
      </c>
      <c r="G1488">
        <v>161.96815968169699</v>
      </c>
      <c r="H1488">
        <v>27.0564105297331</v>
      </c>
      <c r="I1488">
        <v>54.6686028053144</v>
      </c>
      <c r="J1488">
        <v>13.126486489177299</v>
      </c>
      <c r="K1488">
        <v>103.288837490444</v>
      </c>
      <c r="L1488">
        <v>79.900469924448004</v>
      </c>
      <c r="M1488">
        <v>65.431382478295504</v>
      </c>
      <c r="N1488">
        <v>0.71247101494658704</v>
      </c>
      <c r="O1488">
        <v>15.774240231548401</v>
      </c>
      <c r="P1488">
        <v>204.32642487046601</v>
      </c>
      <c r="Q1488">
        <v>0.119703291025973</v>
      </c>
    </row>
    <row r="1489" spans="1:17" hidden="1" x14ac:dyDescent="0.3">
      <c r="A1489" t="s">
        <v>3148</v>
      </c>
      <c r="B1489" t="s">
        <v>3149</v>
      </c>
      <c r="C1489" t="s">
        <v>10309</v>
      </c>
      <c r="D1489" t="s">
        <v>368</v>
      </c>
      <c r="E1489">
        <v>932.37701842000001</v>
      </c>
      <c r="F1489">
        <v>7.17</v>
      </c>
      <c r="G1489">
        <v>-62.836701084576603</v>
      </c>
      <c r="H1489">
        <v>-12.428706334327201</v>
      </c>
      <c r="I1489">
        <v>-45.767862531244397</v>
      </c>
      <c r="J1489">
        <v>-4.6382640872216703</v>
      </c>
      <c r="K1489">
        <v>8.0898441267146595</v>
      </c>
      <c r="L1489">
        <v>8.6813174953095391</v>
      </c>
      <c r="M1489">
        <v>45.092784332523699</v>
      </c>
      <c r="N1489">
        <v>0.40267017237728903</v>
      </c>
      <c r="O1489">
        <v>67.364016736401595</v>
      </c>
      <c r="P1489">
        <v>6.6964285714285499</v>
      </c>
    </row>
    <row r="1490" spans="1:17" hidden="1" x14ac:dyDescent="0.3">
      <c r="A1490" t="s">
        <v>3150</v>
      </c>
      <c r="B1490" t="s">
        <v>3151</v>
      </c>
      <c r="C1490" t="s">
        <v>10309</v>
      </c>
      <c r="D1490" t="s">
        <v>235</v>
      </c>
      <c r="E1490">
        <v>931.34818749999999</v>
      </c>
      <c r="F1490">
        <v>248.35</v>
      </c>
      <c r="G1490">
        <v>132.40322792914</v>
      </c>
      <c r="H1490">
        <v>1.95963520918669</v>
      </c>
      <c r="I1490">
        <v>-15.894647271875399</v>
      </c>
      <c r="J1490">
        <v>-4.2613340236431103</v>
      </c>
      <c r="K1490">
        <v>237.44855782711099</v>
      </c>
      <c r="M1490">
        <v>48.590162937225401</v>
      </c>
      <c r="N1490">
        <v>1.13059118957946</v>
      </c>
      <c r="O1490">
        <v>15.7816612515429</v>
      </c>
      <c r="P1490">
        <v>217.59668277193001</v>
      </c>
    </row>
    <row r="1491" spans="1:17" hidden="1" x14ac:dyDescent="0.3">
      <c r="A1491" t="s">
        <v>3152</v>
      </c>
      <c r="B1491" t="s">
        <v>3153</v>
      </c>
      <c r="C1491" t="s">
        <v>10309</v>
      </c>
      <c r="D1491" t="s">
        <v>968</v>
      </c>
      <c r="E1491">
        <v>931.178</v>
      </c>
      <c r="F1491">
        <v>2015.35</v>
      </c>
      <c r="G1491">
        <v>139.08650912602599</v>
      </c>
      <c r="H1491">
        <v>10.7654980649083</v>
      </c>
      <c r="I1491">
        <v>92.303661468760694</v>
      </c>
      <c r="J1491">
        <v>-2.1331288954379799</v>
      </c>
      <c r="K1491">
        <v>1824.5250487210899</v>
      </c>
      <c r="L1491">
        <v>1340.1034452057399</v>
      </c>
      <c r="M1491">
        <v>63.656715186846803</v>
      </c>
      <c r="N1491">
        <v>0.75229160094158698</v>
      </c>
      <c r="O1491">
        <v>14.6054035279231</v>
      </c>
      <c r="P1491">
        <v>197.60041346721701</v>
      </c>
      <c r="Q1491">
        <v>0.18110228235322201</v>
      </c>
    </row>
    <row r="1492" spans="1:17" hidden="1" x14ac:dyDescent="0.3">
      <c r="A1492" t="s">
        <v>3154</v>
      </c>
      <c r="B1492" t="s">
        <v>3155</v>
      </c>
      <c r="C1492" t="s">
        <v>10309</v>
      </c>
      <c r="D1492" t="s">
        <v>997</v>
      </c>
      <c r="E1492">
        <v>927.45</v>
      </c>
      <c r="F1492">
        <v>81.86</v>
      </c>
      <c r="G1492">
        <v>-52.519169174459101</v>
      </c>
      <c r="H1492">
        <v>4.8660670830283896</v>
      </c>
      <c r="I1492">
        <v>-16.2873255545619</v>
      </c>
      <c r="J1492">
        <v>2.4244409232783202</v>
      </c>
      <c r="K1492">
        <v>79.993482482889505</v>
      </c>
      <c r="L1492">
        <v>83.168408743460105</v>
      </c>
      <c r="M1492">
        <v>64.965879212477901</v>
      </c>
      <c r="N1492">
        <v>0.66737192124864397</v>
      </c>
      <c r="O1492">
        <v>46.836061568531598</v>
      </c>
      <c r="P1492">
        <v>27.806401249024201</v>
      </c>
      <c r="Q1492">
        <v>9.6997897174769004E-2</v>
      </c>
    </row>
    <row r="1493" spans="1:17" hidden="1" x14ac:dyDescent="0.3">
      <c r="A1493" t="s">
        <v>3156</v>
      </c>
      <c r="B1493" t="s">
        <v>3157</v>
      </c>
      <c r="C1493" t="s">
        <v>10309</v>
      </c>
      <c r="D1493" t="s">
        <v>2580</v>
      </c>
      <c r="E1493">
        <v>926.55269999999996</v>
      </c>
      <c r="F1493">
        <v>23.87</v>
      </c>
      <c r="G1493">
        <v>82.214855564062006</v>
      </c>
      <c r="H1493">
        <v>-14.3752828799414</v>
      </c>
      <c r="I1493">
        <v>62.774788607007999</v>
      </c>
      <c r="J1493">
        <v>-6.5258712881803804</v>
      </c>
      <c r="K1493">
        <v>25.6715490197519</v>
      </c>
      <c r="L1493">
        <v>20.3158697527595</v>
      </c>
      <c r="M1493">
        <v>38.113191547422304</v>
      </c>
      <c r="N1493">
        <v>0.77643882416510202</v>
      </c>
      <c r="O1493">
        <v>43.834659963692197</v>
      </c>
      <c r="P1493">
        <v>197.630922693266</v>
      </c>
      <c r="Q1493">
        <v>0.25077316626296497</v>
      </c>
    </row>
    <row r="1494" spans="1:17" hidden="1" x14ac:dyDescent="0.3">
      <c r="A1494" t="s">
        <v>3158</v>
      </c>
      <c r="B1494" t="s">
        <v>3159</v>
      </c>
      <c r="C1494" t="s">
        <v>10309</v>
      </c>
      <c r="D1494" t="s">
        <v>51</v>
      </c>
      <c r="E1494">
        <v>926.02603183999997</v>
      </c>
      <c r="F1494">
        <v>735.3</v>
      </c>
      <c r="G1494">
        <v>40.595065931136801</v>
      </c>
      <c r="H1494">
        <v>-8.4763064171402505</v>
      </c>
      <c r="I1494">
        <v>-7.58957254918234</v>
      </c>
      <c r="J1494">
        <v>-1.9242762955239301</v>
      </c>
      <c r="K1494">
        <v>783.79764393619598</v>
      </c>
      <c r="L1494">
        <v>681.33995566192698</v>
      </c>
      <c r="M1494">
        <v>33.498750009964802</v>
      </c>
      <c r="N1494">
        <v>1.28315904065777</v>
      </c>
      <c r="O1494">
        <v>29.205766353869102</v>
      </c>
      <c r="P1494">
        <v>73.215547703180107</v>
      </c>
      <c r="Q1494">
        <v>8.3213589611260005E-2</v>
      </c>
    </row>
    <row r="1495" spans="1:17" hidden="1" x14ac:dyDescent="0.3">
      <c r="A1495" t="s">
        <v>3160</v>
      </c>
      <c r="B1495" t="s">
        <v>3161</v>
      </c>
      <c r="C1495" t="s">
        <v>10309</v>
      </c>
      <c r="D1495" t="s">
        <v>312</v>
      </c>
      <c r="E1495">
        <v>924.77824980000003</v>
      </c>
      <c r="F1495">
        <v>349.5</v>
      </c>
      <c r="G1495">
        <v>-5.84040541655426</v>
      </c>
      <c r="H1495">
        <v>-2.9986257511671499</v>
      </c>
      <c r="I1495">
        <v>-29.2744352879986</v>
      </c>
      <c r="J1495">
        <v>-4.2197399048580504</v>
      </c>
      <c r="K1495">
        <v>353.644488381001</v>
      </c>
      <c r="L1495">
        <v>351.50586996875097</v>
      </c>
      <c r="M1495">
        <v>39.301188943034099</v>
      </c>
      <c r="N1495">
        <v>0.82067491732558395</v>
      </c>
      <c r="O1495">
        <v>28.4692417739627</v>
      </c>
      <c r="P1495">
        <v>24.687834463075198</v>
      </c>
      <c r="Q1495">
        <v>0.149328443780891</v>
      </c>
    </row>
    <row r="1496" spans="1:17" hidden="1" x14ac:dyDescent="0.3">
      <c r="A1496" t="s">
        <v>3162</v>
      </c>
      <c r="B1496" t="s">
        <v>3163</v>
      </c>
      <c r="C1496" t="s">
        <v>10309</v>
      </c>
      <c r="D1496" t="s">
        <v>21</v>
      </c>
      <c r="E1496">
        <v>924.15599999999995</v>
      </c>
      <c r="F1496">
        <v>477.3</v>
      </c>
      <c r="G1496">
        <v>-4.2147161878282802</v>
      </c>
      <c r="H1496">
        <v>2.9192324782213399</v>
      </c>
      <c r="I1496">
        <v>-22.0924701159555</v>
      </c>
      <c r="J1496">
        <v>-5.2093688863301697</v>
      </c>
      <c r="K1496">
        <v>480.72276131128899</v>
      </c>
      <c r="L1496">
        <v>454.20806635745902</v>
      </c>
      <c r="M1496">
        <v>60.262099547444102</v>
      </c>
      <c r="N1496">
        <v>1.1476860792479999</v>
      </c>
      <c r="O1496">
        <v>36.004609260423202</v>
      </c>
      <c r="P1496">
        <v>54.967532467532401</v>
      </c>
    </row>
    <row r="1497" spans="1:17" hidden="1" x14ac:dyDescent="0.3">
      <c r="A1497" t="s">
        <v>3164</v>
      </c>
      <c r="B1497" t="s">
        <v>3165</v>
      </c>
      <c r="C1497" t="s">
        <v>10309</v>
      </c>
      <c r="D1497" t="s">
        <v>221</v>
      </c>
      <c r="E1497">
        <v>920.78889749999996</v>
      </c>
      <c r="F1497">
        <v>937.9</v>
      </c>
      <c r="G1497">
        <v>66.150878470404905</v>
      </c>
      <c r="H1497">
        <v>37.427036695923903</v>
      </c>
      <c r="I1497">
        <v>63.095984186367602</v>
      </c>
      <c r="J1497">
        <v>5.6780599157508203</v>
      </c>
      <c r="K1497">
        <v>690.75579554454703</v>
      </c>
      <c r="L1497">
        <v>555.25692885738704</v>
      </c>
      <c r="M1497">
        <v>87.018001912156393</v>
      </c>
      <c r="N1497">
        <v>0.74058042302016702</v>
      </c>
      <c r="O1497">
        <v>0</v>
      </c>
      <c r="P1497">
        <v>180.04259808507601</v>
      </c>
      <c r="Q1497">
        <v>0.25822272616128</v>
      </c>
    </row>
    <row r="1498" spans="1:17" hidden="1" x14ac:dyDescent="0.3">
      <c r="A1498" t="s">
        <v>3166</v>
      </c>
      <c r="B1498" t="s">
        <v>3167</v>
      </c>
      <c r="C1498" t="s">
        <v>10309</v>
      </c>
      <c r="D1498" t="s">
        <v>221</v>
      </c>
      <c r="E1498">
        <v>919.97247600000003</v>
      </c>
      <c r="F1498">
        <v>423.9</v>
      </c>
      <c r="G1498">
        <v>293.64819047106602</v>
      </c>
      <c r="H1498">
        <v>117.32673948580501</v>
      </c>
      <c r="I1498">
        <v>152.29595560791401</v>
      </c>
      <c r="J1498">
        <v>22.250725345559101</v>
      </c>
      <c r="K1498">
        <v>249.61537467737799</v>
      </c>
      <c r="L1498">
        <v>173.87752871556</v>
      </c>
      <c r="M1498">
        <v>90.851979998064706</v>
      </c>
      <c r="N1498">
        <v>1.21265085310029</v>
      </c>
      <c r="O1498">
        <v>0</v>
      </c>
      <c r="P1498">
        <v>508.61450107681202</v>
      </c>
      <c r="Q1498">
        <v>0.18330319344153301</v>
      </c>
    </row>
    <row r="1499" spans="1:17" hidden="1" x14ac:dyDescent="0.3">
      <c r="A1499" t="s">
        <v>3168</v>
      </c>
      <c r="B1499" t="s">
        <v>3169</v>
      </c>
      <c r="C1499" t="s">
        <v>10309</v>
      </c>
      <c r="D1499" t="s">
        <v>1555</v>
      </c>
      <c r="E1499">
        <v>916.46930212500001</v>
      </c>
      <c r="F1499">
        <v>526.20000000000005</v>
      </c>
      <c r="G1499">
        <v>119.26069707892</v>
      </c>
      <c r="H1499">
        <v>15.319600209777301</v>
      </c>
      <c r="I1499">
        <v>90.816023531117096</v>
      </c>
      <c r="J1499">
        <v>-4.1510875904394799</v>
      </c>
      <c r="K1499">
        <v>455.73579369889802</v>
      </c>
      <c r="L1499">
        <v>345.856756875364</v>
      </c>
      <c r="M1499">
        <v>54.8021741888778</v>
      </c>
      <c r="N1499">
        <v>0.389395567956417</v>
      </c>
      <c r="O1499">
        <v>8.1337894336753909</v>
      </c>
      <c r="P1499">
        <v>189.12087912087901</v>
      </c>
      <c r="Q1499">
        <v>0.11002408283984901</v>
      </c>
    </row>
    <row r="1500" spans="1:17" hidden="1" x14ac:dyDescent="0.3">
      <c r="A1500" t="s">
        <v>3170</v>
      </c>
      <c r="B1500" t="s">
        <v>3171</v>
      </c>
      <c r="C1500" t="s">
        <v>10309</v>
      </c>
      <c r="D1500" t="s">
        <v>747</v>
      </c>
      <c r="E1500">
        <v>914.29822650000006</v>
      </c>
      <c r="F1500">
        <v>408.9</v>
      </c>
      <c r="G1500">
        <v>-55.498903473259702</v>
      </c>
      <c r="H1500">
        <v>-9.1341187668009596</v>
      </c>
      <c r="I1500">
        <v>-41.203925692099297</v>
      </c>
      <c r="J1500">
        <v>-4.4217075518607301</v>
      </c>
      <c r="K1500">
        <v>423.77592887757498</v>
      </c>
      <c r="L1500">
        <v>463.97025915321001</v>
      </c>
      <c r="M1500">
        <v>34.604552819699101</v>
      </c>
      <c r="N1500">
        <v>0.49053428338292199</v>
      </c>
      <c r="O1500">
        <v>80.973343115676201</v>
      </c>
      <c r="P1500">
        <v>22.315285671552399</v>
      </c>
      <c r="Q1500">
        <v>5.4160513567183002E-2</v>
      </c>
    </row>
    <row r="1501" spans="1:17" hidden="1" x14ac:dyDescent="0.3">
      <c r="A1501" t="s">
        <v>3172</v>
      </c>
      <c r="B1501" t="s">
        <v>3173</v>
      </c>
      <c r="C1501" t="s">
        <v>10309</v>
      </c>
      <c r="D1501" t="s">
        <v>356</v>
      </c>
      <c r="E1501">
        <v>912.11526296</v>
      </c>
      <c r="F1501">
        <v>4.91</v>
      </c>
      <c r="G1501">
        <v>6.7969690325745002</v>
      </c>
      <c r="H1501">
        <v>-0.36075026552325301</v>
      </c>
      <c r="I1501">
        <v>-34.987951319449799</v>
      </c>
      <c r="J1501">
        <v>-4.59067534100837</v>
      </c>
      <c r="K1501">
        <v>5.1088341755874298</v>
      </c>
      <c r="L1501">
        <v>5.1822075484517098</v>
      </c>
      <c r="M1501">
        <v>36.877149712421598</v>
      </c>
      <c r="N1501">
        <v>0.72875820888102905</v>
      </c>
      <c r="O1501">
        <v>62.932790224032502</v>
      </c>
      <c r="P1501">
        <v>46.567164179104402</v>
      </c>
      <c r="Q1501">
        <v>4.0078942026478E-2</v>
      </c>
    </row>
    <row r="1502" spans="1:17" hidden="1" x14ac:dyDescent="0.3">
      <c r="A1502" t="s">
        <v>3174</v>
      </c>
      <c r="B1502" t="s">
        <v>3175</v>
      </c>
      <c r="C1502" t="s">
        <v>10309</v>
      </c>
      <c r="D1502" t="s">
        <v>630</v>
      </c>
      <c r="E1502">
        <v>909.89543700000002</v>
      </c>
      <c r="F1502">
        <v>1017.15</v>
      </c>
      <c r="G1502">
        <v>14.3463980410668</v>
      </c>
      <c r="H1502">
        <v>-3.9210197061340999</v>
      </c>
      <c r="I1502">
        <v>-11.687548095999</v>
      </c>
      <c r="J1502">
        <v>-1.58647902534901</v>
      </c>
      <c r="K1502">
        <v>1012.4787450884</v>
      </c>
      <c r="L1502">
        <v>939.23041199898398</v>
      </c>
      <c r="M1502">
        <v>40.2202999787539</v>
      </c>
      <c r="N1502">
        <v>0.61241520594098098</v>
      </c>
      <c r="O1502">
        <v>17.4752986285208</v>
      </c>
      <c r="P1502">
        <v>42.4579831932773</v>
      </c>
      <c r="Q1502">
        <v>-2.2140075598189E-2</v>
      </c>
    </row>
    <row r="1503" spans="1:17" hidden="1" x14ac:dyDescent="0.3">
      <c r="A1503" t="s">
        <v>3176</v>
      </c>
      <c r="B1503" t="s">
        <v>3177</v>
      </c>
      <c r="C1503" t="s">
        <v>10309</v>
      </c>
      <c r="D1503" t="s">
        <v>258</v>
      </c>
      <c r="E1503">
        <v>908.853075816</v>
      </c>
      <c r="F1503">
        <v>159.52000000000001</v>
      </c>
      <c r="G1503">
        <v>17.426557575085099</v>
      </c>
      <c r="H1503">
        <v>-6.57079520507639</v>
      </c>
      <c r="I1503">
        <v>-11.698991578490199</v>
      </c>
      <c r="J1503">
        <v>-9.9549158041814092</v>
      </c>
      <c r="K1503">
        <v>158.05313539157001</v>
      </c>
      <c r="L1503">
        <v>138.67357949360701</v>
      </c>
      <c r="M1503">
        <v>29.604653921980699</v>
      </c>
      <c r="N1503">
        <v>0.52061472488526594</v>
      </c>
      <c r="O1503">
        <v>21.614844533600699</v>
      </c>
      <c r="P1503">
        <v>70.792291220556706</v>
      </c>
      <c r="Q1503">
        <v>0.24404437564999301</v>
      </c>
    </row>
    <row r="1504" spans="1:17" hidden="1" x14ac:dyDescent="0.3">
      <c r="A1504" t="s">
        <v>3178</v>
      </c>
      <c r="B1504" t="s">
        <v>3179</v>
      </c>
      <c r="C1504" t="s">
        <v>10309</v>
      </c>
      <c r="D1504" t="s">
        <v>3180</v>
      </c>
      <c r="E1504">
        <v>908.54530799999998</v>
      </c>
      <c r="F1504">
        <v>329.55</v>
      </c>
      <c r="G1504">
        <v>-53.181620079787699</v>
      </c>
      <c r="H1504">
        <v>-1.30773027750518</v>
      </c>
      <c r="I1504">
        <v>-28.6686539854236</v>
      </c>
      <c r="J1504">
        <v>-2.5491921409691698</v>
      </c>
      <c r="K1504">
        <v>336.10967335494701</v>
      </c>
      <c r="L1504">
        <v>392.37180209732497</v>
      </c>
      <c r="M1504">
        <v>43.5261174562307</v>
      </c>
      <c r="N1504">
        <v>0.46158474228072999</v>
      </c>
      <c r="O1504">
        <v>117.82734031254699</v>
      </c>
      <c r="P1504">
        <v>22.920552032823501</v>
      </c>
      <c r="Q1504">
        <v>1.030116369741E-2</v>
      </c>
    </row>
    <row r="1505" spans="1:17" hidden="1" x14ac:dyDescent="0.3">
      <c r="A1505" t="s">
        <v>3181</v>
      </c>
      <c r="B1505" t="s">
        <v>3182</v>
      </c>
      <c r="C1505" t="s">
        <v>10309</v>
      </c>
      <c r="D1505" t="s">
        <v>248</v>
      </c>
      <c r="E1505">
        <v>907.26770980000003</v>
      </c>
      <c r="F1505">
        <v>490.85</v>
      </c>
      <c r="G1505">
        <v>106.460581392712</v>
      </c>
      <c r="H1505">
        <v>14.7359231987852</v>
      </c>
      <c r="I1505">
        <v>44.360136473438097</v>
      </c>
      <c r="J1505">
        <v>0.90006948512882101</v>
      </c>
      <c r="K1505">
        <v>438.11260891347803</v>
      </c>
      <c r="L1505">
        <v>351.86014924884699</v>
      </c>
      <c r="M1505">
        <v>68.549773929474298</v>
      </c>
      <c r="N1505">
        <v>1.0455287657225301</v>
      </c>
      <c r="O1505">
        <v>4.0949373535703302</v>
      </c>
      <c r="P1505">
        <v>147.90404040403999</v>
      </c>
      <c r="Q1505">
        <v>0.121987186421725</v>
      </c>
    </row>
    <row r="1506" spans="1:17" hidden="1" x14ac:dyDescent="0.3">
      <c r="A1506" t="s">
        <v>3183</v>
      </c>
      <c r="B1506" t="s">
        <v>3184</v>
      </c>
      <c r="C1506" t="s">
        <v>10309</v>
      </c>
      <c r="D1506" t="s">
        <v>938</v>
      </c>
      <c r="E1506">
        <v>903.76</v>
      </c>
      <c r="F1506">
        <v>2905.4</v>
      </c>
      <c r="G1506">
        <v>48.596362827871502</v>
      </c>
      <c r="H1506">
        <v>13.712522275169</v>
      </c>
      <c r="I1506">
        <v>51.4752222653335</v>
      </c>
      <c r="J1506">
        <v>1.0475344778859299</v>
      </c>
      <c r="K1506">
        <v>2529.1132909723601</v>
      </c>
      <c r="L1506">
        <v>2115.5177892648799</v>
      </c>
      <c r="M1506">
        <v>63.657073917930603</v>
      </c>
      <c r="N1506">
        <v>1.24237796563948</v>
      </c>
      <c r="O1506">
        <v>2.9118193708267399</v>
      </c>
      <c r="P1506">
        <v>92.321440391871306</v>
      </c>
      <c r="Q1506">
        <v>8.9326062971040003E-3</v>
      </c>
    </row>
    <row r="1507" spans="1:17" hidden="1" x14ac:dyDescent="0.3">
      <c r="A1507" t="s">
        <v>3185</v>
      </c>
      <c r="B1507" t="s">
        <v>3186</v>
      </c>
      <c r="C1507" t="s">
        <v>10309</v>
      </c>
      <c r="D1507" t="s">
        <v>80</v>
      </c>
      <c r="E1507">
        <v>903.62382500000001</v>
      </c>
      <c r="F1507">
        <v>673.8</v>
      </c>
      <c r="G1507">
        <v>1.7661875906840701</v>
      </c>
      <c r="H1507">
        <v>-0.32691485071676901</v>
      </c>
      <c r="I1507">
        <v>-6.9883944059162904</v>
      </c>
      <c r="J1507">
        <v>-2.7806561976460098</v>
      </c>
      <c r="K1507">
        <v>658.24574245671101</v>
      </c>
      <c r="L1507">
        <v>613.80116571796805</v>
      </c>
      <c r="M1507">
        <v>40.5393756492657</v>
      </c>
      <c r="N1507">
        <v>0.68619047595677396</v>
      </c>
      <c r="O1507">
        <v>9.0828138913624201</v>
      </c>
      <c r="P1507">
        <v>38.927835051546303</v>
      </c>
      <c r="Q1507">
        <v>-6.4243293993058004E-2</v>
      </c>
    </row>
    <row r="1508" spans="1:17" hidden="1" x14ac:dyDescent="0.3">
      <c r="A1508" t="s">
        <v>3187</v>
      </c>
      <c r="B1508" t="s">
        <v>3188</v>
      </c>
      <c r="C1508" t="s">
        <v>10309</v>
      </c>
      <c r="D1508" t="s">
        <v>203</v>
      </c>
      <c r="E1508">
        <v>902.38589999999999</v>
      </c>
      <c r="F1508">
        <v>588.85</v>
      </c>
      <c r="G1508">
        <v>15.9158893152016</v>
      </c>
      <c r="H1508">
        <v>9.3431739786275898</v>
      </c>
      <c r="I1508">
        <v>21.336513172420599</v>
      </c>
      <c r="J1508">
        <v>1.99280268752885</v>
      </c>
      <c r="K1508">
        <v>543.90407398248396</v>
      </c>
      <c r="L1508">
        <v>465.83939412041599</v>
      </c>
      <c r="M1508">
        <v>64.254536935164197</v>
      </c>
      <c r="N1508">
        <v>1.1004465936074901</v>
      </c>
      <c r="O1508">
        <v>13.781098751804301</v>
      </c>
      <c r="P1508">
        <v>57.0266666666666</v>
      </c>
      <c r="Q1508">
        <v>6.6558684443391997E-2</v>
      </c>
    </row>
    <row r="1509" spans="1:17" hidden="1" x14ac:dyDescent="0.3">
      <c r="A1509" t="s">
        <v>3189</v>
      </c>
      <c r="B1509" t="s">
        <v>3190</v>
      </c>
      <c r="C1509" t="s">
        <v>10309</v>
      </c>
      <c r="D1509" t="s">
        <v>521</v>
      </c>
      <c r="E1509">
        <v>900.982700744</v>
      </c>
      <c r="F1509">
        <v>158.87</v>
      </c>
      <c r="G1509">
        <v>127.69442751823701</v>
      </c>
      <c r="H1509">
        <v>-7.1352450063831796</v>
      </c>
      <c r="I1509">
        <v>25.597200145992002</v>
      </c>
      <c r="J1509">
        <v>-5.3732933111749199</v>
      </c>
      <c r="K1509">
        <v>158.57660639481</v>
      </c>
      <c r="L1509">
        <v>129.42259641580199</v>
      </c>
      <c r="M1509">
        <v>44.590444776928102</v>
      </c>
      <c r="N1509">
        <v>0.32958311079813102</v>
      </c>
      <c r="O1509">
        <v>19.015547302826199</v>
      </c>
      <c r="P1509">
        <v>160.656275635767</v>
      </c>
      <c r="Q1509">
        <v>9.9253373295663999E-2</v>
      </c>
    </row>
    <row r="1510" spans="1:17" hidden="1" x14ac:dyDescent="0.3">
      <c r="A1510" t="s">
        <v>3191</v>
      </c>
      <c r="B1510" t="s">
        <v>3192</v>
      </c>
      <c r="C1510" t="s">
        <v>10309</v>
      </c>
      <c r="D1510" t="s">
        <v>258</v>
      </c>
      <c r="E1510">
        <v>900.95319600000005</v>
      </c>
      <c r="F1510">
        <v>552.15</v>
      </c>
      <c r="G1510">
        <v>9.8667525102446501</v>
      </c>
      <c r="H1510">
        <v>-15.5173370332066</v>
      </c>
      <c r="I1510">
        <v>-26.493254103135801</v>
      </c>
      <c r="J1510">
        <v>-3.0764660721798598</v>
      </c>
      <c r="K1510">
        <v>594.99161152116005</v>
      </c>
      <c r="L1510">
        <v>577.08811042415095</v>
      </c>
      <c r="M1510">
        <v>36.7992649201286</v>
      </c>
      <c r="N1510">
        <v>1.2349595049461199</v>
      </c>
      <c r="O1510">
        <v>53.9980077877388</v>
      </c>
      <c r="P1510">
        <v>45.4174348169607</v>
      </c>
      <c r="Q1510">
        <v>5.1316044355367997E-2</v>
      </c>
    </row>
    <row r="1511" spans="1:17" hidden="1" x14ac:dyDescent="0.3">
      <c r="A1511" t="s">
        <v>3193</v>
      </c>
      <c r="B1511" t="s">
        <v>3194</v>
      </c>
      <c r="C1511" t="s">
        <v>10309</v>
      </c>
      <c r="D1511" t="s">
        <v>397</v>
      </c>
      <c r="E1511">
        <v>900.52205881499901</v>
      </c>
      <c r="F1511">
        <v>318.7</v>
      </c>
      <c r="G1511">
        <v>3.0519647886410701</v>
      </c>
      <c r="H1511">
        <v>8.6607652448042405</v>
      </c>
      <c r="I1511">
        <v>13.832099449486</v>
      </c>
      <c r="J1511">
        <v>-3.1264158712085299</v>
      </c>
      <c r="K1511">
        <v>309.38161398238901</v>
      </c>
      <c r="L1511">
        <v>269.117517286534</v>
      </c>
      <c r="M1511">
        <v>42.126931568683801</v>
      </c>
      <c r="N1511">
        <v>0.42826328962285098</v>
      </c>
      <c r="O1511">
        <v>17.5870724819579</v>
      </c>
      <c r="P1511">
        <v>68.490615913296296</v>
      </c>
      <c r="Q1511">
        <v>9.7360869396559996E-2</v>
      </c>
    </row>
    <row r="1512" spans="1:17" hidden="1" x14ac:dyDescent="0.3">
      <c r="A1512" t="s">
        <v>3195</v>
      </c>
      <c r="B1512" t="s">
        <v>3196</v>
      </c>
      <c r="C1512" t="s">
        <v>10309</v>
      </c>
      <c r="D1512" t="s">
        <v>288</v>
      </c>
      <c r="E1512">
        <v>899.01988045999997</v>
      </c>
      <c r="F1512">
        <v>334.9</v>
      </c>
      <c r="G1512">
        <v>561.37107129312994</v>
      </c>
      <c r="H1512">
        <v>37.300494054463201</v>
      </c>
      <c r="I1512">
        <v>101.614477528972</v>
      </c>
      <c r="J1512">
        <v>2.5308399329679401</v>
      </c>
      <c r="K1512">
        <v>266.30591727808797</v>
      </c>
      <c r="L1512">
        <v>188.67748659468</v>
      </c>
      <c r="M1512">
        <v>81.081530154996202</v>
      </c>
      <c r="N1512">
        <v>0.95438439572615796</v>
      </c>
      <c r="O1512">
        <v>9.6297402209614802</v>
      </c>
      <c r="P1512">
        <v>628.04347826086905</v>
      </c>
      <c r="Q1512">
        <v>0.18282727608476201</v>
      </c>
    </row>
    <row r="1513" spans="1:17" hidden="1" x14ac:dyDescent="0.3">
      <c r="A1513" t="s">
        <v>3197</v>
      </c>
      <c r="B1513" t="s">
        <v>3198</v>
      </c>
      <c r="C1513" t="s">
        <v>10309</v>
      </c>
      <c r="D1513" t="s">
        <v>285</v>
      </c>
      <c r="E1513">
        <v>898.10886359999995</v>
      </c>
      <c r="F1513">
        <v>550.9</v>
      </c>
      <c r="G1513">
        <v>-7.1765329607710298</v>
      </c>
      <c r="H1513">
        <v>-2.3839550681092598</v>
      </c>
      <c r="I1513">
        <v>-14.2858749330906</v>
      </c>
      <c r="J1513">
        <v>1.1090363467272499</v>
      </c>
      <c r="K1513">
        <v>570.02744035665899</v>
      </c>
      <c r="L1513">
        <v>539.03369535262095</v>
      </c>
      <c r="M1513">
        <v>52.142825132399103</v>
      </c>
      <c r="N1513">
        <v>0.93712047012732602</v>
      </c>
      <c r="O1513">
        <v>32.510437465964699</v>
      </c>
      <c r="P1513">
        <v>43.913270637408502</v>
      </c>
    </row>
    <row r="1514" spans="1:17" hidden="1" x14ac:dyDescent="0.3">
      <c r="A1514" t="s">
        <v>3199</v>
      </c>
      <c r="B1514" t="s">
        <v>3200</v>
      </c>
      <c r="C1514" t="s">
        <v>10309</v>
      </c>
      <c r="D1514" t="s">
        <v>133</v>
      </c>
      <c r="E1514">
        <v>896.29250470499903</v>
      </c>
      <c r="F1514">
        <v>198.9</v>
      </c>
      <c r="G1514">
        <v>237.97398919854101</v>
      </c>
      <c r="H1514">
        <v>-16.0137557300041</v>
      </c>
      <c r="I1514">
        <v>79.510990483911598</v>
      </c>
      <c r="J1514">
        <v>-6.5007242172978303</v>
      </c>
      <c r="K1514">
        <v>198.79432686304401</v>
      </c>
      <c r="L1514">
        <v>141.42085378023401</v>
      </c>
      <c r="M1514">
        <v>34.792744257673597</v>
      </c>
      <c r="N1514">
        <v>0.613639111754964</v>
      </c>
      <c r="O1514">
        <v>34.942182001005499</v>
      </c>
      <c r="P1514">
        <v>305.09164969450097</v>
      </c>
      <c r="Q1514">
        <v>0.175986822147878</v>
      </c>
    </row>
    <row r="1515" spans="1:17" hidden="1" x14ac:dyDescent="0.3">
      <c r="A1515" t="s">
        <v>3201</v>
      </c>
      <c r="B1515" t="s">
        <v>3202</v>
      </c>
      <c r="C1515" t="s">
        <v>10309</v>
      </c>
      <c r="D1515" t="s">
        <v>521</v>
      </c>
      <c r="E1515">
        <v>896.23014487499995</v>
      </c>
      <c r="F1515">
        <v>267.5</v>
      </c>
      <c r="G1515">
        <v>54.063712966403997</v>
      </c>
      <c r="H1515">
        <v>13.713761172839201</v>
      </c>
      <c r="I1515">
        <v>34.667236012902798</v>
      </c>
      <c r="J1515">
        <v>5.3398929702219</v>
      </c>
      <c r="K1515">
        <v>237.88368179596401</v>
      </c>
      <c r="L1515">
        <v>197.20954419587699</v>
      </c>
      <c r="M1515">
        <v>68.905605288641596</v>
      </c>
      <c r="N1515">
        <v>0.73045732187809298</v>
      </c>
      <c r="O1515">
        <v>2.8037383177569901</v>
      </c>
      <c r="P1515">
        <v>102.95902883156199</v>
      </c>
      <c r="Q1515">
        <v>0.11544285534012701</v>
      </c>
    </row>
    <row r="1516" spans="1:17" hidden="1" x14ac:dyDescent="0.3">
      <c r="A1516" t="s">
        <v>3203</v>
      </c>
      <c r="B1516" t="s">
        <v>3204</v>
      </c>
      <c r="C1516" t="s">
        <v>10309</v>
      </c>
      <c r="D1516" t="s">
        <v>3205</v>
      </c>
      <c r="E1516">
        <v>894.53775872999995</v>
      </c>
      <c r="F1516">
        <v>975.55</v>
      </c>
      <c r="G1516">
        <v>380.37537942070202</v>
      </c>
      <c r="H1516">
        <v>42.227331641048202</v>
      </c>
      <c r="I1516">
        <v>43.777214034880799</v>
      </c>
      <c r="J1516">
        <v>-2.5839030943284298</v>
      </c>
      <c r="K1516">
        <v>742.69353927199995</v>
      </c>
      <c r="L1516">
        <v>556.36523793737194</v>
      </c>
      <c r="M1516">
        <v>67.085107667553103</v>
      </c>
      <c r="N1516">
        <v>1.67430805316653</v>
      </c>
      <c r="O1516">
        <v>0</v>
      </c>
      <c r="P1516">
        <v>413.44736842105198</v>
      </c>
    </row>
    <row r="1517" spans="1:17" hidden="1" x14ac:dyDescent="0.3">
      <c r="A1517" t="s">
        <v>3206</v>
      </c>
      <c r="B1517" t="s">
        <v>3207</v>
      </c>
      <c r="C1517" t="s">
        <v>10309</v>
      </c>
      <c r="D1517" t="s">
        <v>997</v>
      </c>
      <c r="E1517">
        <v>894.24083729999995</v>
      </c>
      <c r="F1517">
        <v>132.63999999999999</v>
      </c>
      <c r="G1517">
        <v>-42.915394769408401</v>
      </c>
      <c r="H1517">
        <v>-0.41040658709754302</v>
      </c>
      <c r="I1517">
        <v>-19.132001279485099</v>
      </c>
      <c r="J1517">
        <v>0.88658742496694398</v>
      </c>
      <c r="K1517">
        <v>134.53819524432399</v>
      </c>
      <c r="L1517">
        <v>140.53357863867799</v>
      </c>
      <c r="M1517">
        <v>58.936702321089598</v>
      </c>
      <c r="N1517">
        <v>0.51982423985866599</v>
      </c>
      <c r="O1517">
        <v>42.113992762364298</v>
      </c>
      <c r="P1517">
        <v>18.0071174377224</v>
      </c>
    </row>
    <row r="1518" spans="1:17" hidden="1" x14ac:dyDescent="0.3">
      <c r="A1518" t="s">
        <v>3208</v>
      </c>
      <c r="B1518" t="s">
        <v>3209</v>
      </c>
      <c r="C1518" t="s">
        <v>10309</v>
      </c>
      <c r="D1518" t="s">
        <v>248</v>
      </c>
      <c r="E1518">
        <v>893.61908428999902</v>
      </c>
      <c r="F1518">
        <v>861.5</v>
      </c>
      <c r="G1518">
        <v>58.0646462329372</v>
      </c>
      <c r="H1518">
        <v>-6.2392523318193396</v>
      </c>
      <c r="I1518">
        <v>-2.1727138607979599</v>
      </c>
      <c r="J1518">
        <v>0.47925311143048799</v>
      </c>
      <c r="K1518">
        <v>829.478754654108</v>
      </c>
      <c r="L1518">
        <v>729.32543870538598</v>
      </c>
      <c r="M1518">
        <v>54.683749774007502</v>
      </c>
      <c r="N1518">
        <v>0.35010628440026598</v>
      </c>
      <c r="O1518">
        <v>12.553685432385301</v>
      </c>
      <c r="P1518">
        <v>86.069114470842294</v>
      </c>
      <c r="Q1518">
        <v>0.21141570529452899</v>
      </c>
    </row>
    <row r="1519" spans="1:17" hidden="1" x14ac:dyDescent="0.3">
      <c r="A1519" t="s">
        <v>3210</v>
      </c>
      <c r="B1519" t="s">
        <v>3211</v>
      </c>
      <c r="C1519" t="s">
        <v>10309</v>
      </c>
      <c r="D1519" t="s">
        <v>526</v>
      </c>
      <c r="E1519">
        <v>891.74256835999995</v>
      </c>
      <c r="F1519">
        <v>595.79999999999995</v>
      </c>
      <c r="G1519">
        <v>-32.593449581639398</v>
      </c>
      <c r="H1519">
        <v>-2.21088568491834</v>
      </c>
      <c r="I1519">
        <v>-9.9396519445005502</v>
      </c>
      <c r="J1519">
        <v>1.5025548652457701</v>
      </c>
      <c r="K1519">
        <v>595.99023939689596</v>
      </c>
      <c r="L1519">
        <v>602.89560377605198</v>
      </c>
      <c r="M1519">
        <v>51.637640772445302</v>
      </c>
      <c r="N1519">
        <v>1.1747877166526799</v>
      </c>
      <c r="O1519">
        <v>51.057401812688802</v>
      </c>
      <c r="P1519">
        <v>28.6269430051813</v>
      </c>
      <c r="Q1519">
        <v>0.115091301460251</v>
      </c>
    </row>
    <row r="1520" spans="1:17" hidden="1" x14ac:dyDescent="0.3">
      <c r="A1520" t="s">
        <v>3212</v>
      </c>
      <c r="B1520" t="s">
        <v>3213</v>
      </c>
      <c r="C1520" t="s">
        <v>10309</v>
      </c>
      <c r="D1520" t="s">
        <v>170</v>
      </c>
      <c r="E1520">
        <v>890.358056885</v>
      </c>
      <c r="F1520">
        <v>99.75</v>
      </c>
      <c r="G1520">
        <v>-32.533198151107896</v>
      </c>
      <c r="H1520">
        <v>5.57456361160798E-2</v>
      </c>
      <c r="I1520">
        <v>-23.168694812304</v>
      </c>
      <c r="J1520">
        <v>-2.62558881646933</v>
      </c>
      <c r="K1520">
        <v>99.001059576216704</v>
      </c>
      <c r="L1520">
        <v>99.295102631330806</v>
      </c>
      <c r="M1520">
        <v>42.353035448362398</v>
      </c>
      <c r="N1520">
        <v>0.74151759829265396</v>
      </c>
      <c r="O1520">
        <v>31.328320802004999</v>
      </c>
      <c r="P1520">
        <v>17.063724914916001</v>
      </c>
      <c r="Q1520">
        <v>-1.304668637596E-3</v>
      </c>
    </row>
    <row r="1521" spans="1:17" hidden="1" x14ac:dyDescent="0.3">
      <c r="A1521" t="s">
        <v>3214</v>
      </c>
      <c r="B1521" t="s">
        <v>3215</v>
      </c>
      <c r="C1521" t="s">
        <v>10309</v>
      </c>
      <c r="D1521" t="s">
        <v>556</v>
      </c>
      <c r="E1521">
        <v>890.15735185200003</v>
      </c>
      <c r="F1521">
        <v>85.97</v>
      </c>
      <c r="G1521">
        <v>-38.773759978331903</v>
      </c>
      <c r="H1521">
        <v>3.62637651385903</v>
      </c>
      <c r="I1521">
        <v>-15.8236928113592</v>
      </c>
      <c r="J1521">
        <v>-0.41436358431598402</v>
      </c>
      <c r="K1521">
        <v>82.776473413009697</v>
      </c>
      <c r="L1521">
        <v>85.656833705349399</v>
      </c>
      <c r="M1521">
        <v>52.1479245964615</v>
      </c>
      <c r="N1521">
        <v>0.75061881540773101</v>
      </c>
      <c r="O1521">
        <v>21.437710829358998</v>
      </c>
      <c r="P1521">
        <v>20.914205344585099</v>
      </c>
    </row>
    <row r="1522" spans="1:17" hidden="1" x14ac:dyDescent="0.3">
      <c r="A1522" t="s">
        <v>3216</v>
      </c>
      <c r="B1522" t="s">
        <v>3217</v>
      </c>
      <c r="C1522" t="s">
        <v>10309</v>
      </c>
      <c r="D1522" t="s">
        <v>258</v>
      </c>
      <c r="E1522">
        <v>884.04466709999997</v>
      </c>
      <c r="F1522">
        <v>260.75</v>
      </c>
      <c r="G1522">
        <v>-13.659711896008</v>
      </c>
      <c r="H1522">
        <v>5.7672342253276998</v>
      </c>
      <c r="I1522">
        <v>-11.9644322995428</v>
      </c>
      <c r="J1522">
        <v>-6.2463527502348697</v>
      </c>
      <c r="K1522">
        <v>260.20999508785098</v>
      </c>
      <c r="L1522">
        <v>253.15618336993299</v>
      </c>
      <c r="M1522">
        <v>42.4266054546598</v>
      </c>
      <c r="N1522">
        <v>0.92076650874547294</v>
      </c>
      <c r="O1522">
        <v>26.001917545541701</v>
      </c>
      <c r="P1522">
        <v>31.625441696113</v>
      </c>
      <c r="Q1522">
        <v>0.126868349814548</v>
      </c>
    </row>
    <row r="1523" spans="1:17" hidden="1" x14ac:dyDescent="0.3">
      <c r="A1523" t="s">
        <v>3218</v>
      </c>
      <c r="B1523" t="s">
        <v>3219</v>
      </c>
      <c r="C1523" t="s">
        <v>10309</v>
      </c>
      <c r="D1523" t="s">
        <v>258</v>
      </c>
      <c r="E1523">
        <v>879.31200000000001</v>
      </c>
      <c r="F1523">
        <v>1682.45</v>
      </c>
      <c r="G1523">
        <v>-9.0531504167748693</v>
      </c>
      <c r="H1523">
        <v>3.96334479738054</v>
      </c>
      <c r="I1523">
        <v>-0.72768475806246002</v>
      </c>
      <c r="J1523">
        <v>3.7874464641617598</v>
      </c>
      <c r="K1523">
        <v>1514.79367332623</v>
      </c>
      <c r="L1523">
        <v>1471.1178832816199</v>
      </c>
      <c r="M1523">
        <v>70.762422253642598</v>
      </c>
      <c r="N1523">
        <v>1.85190342105846</v>
      </c>
      <c r="O1523">
        <v>6.0685310113227597</v>
      </c>
      <c r="P1523">
        <v>33.295040405640897</v>
      </c>
      <c r="Q1523">
        <v>4.4227476531040998E-2</v>
      </c>
    </row>
    <row r="1524" spans="1:17" hidden="1" x14ac:dyDescent="0.3">
      <c r="A1524" t="s">
        <v>3220</v>
      </c>
      <c r="B1524" t="s">
        <v>3221</v>
      </c>
      <c r="C1524" t="s">
        <v>10309</v>
      </c>
      <c r="D1524" t="s">
        <v>413</v>
      </c>
      <c r="E1524">
        <v>877.61979540000004</v>
      </c>
      <c r="F1524">
        <v>114.9</v>
      </c>
      <c r="G1524">
        <v>-31.128370842012998</v>
      </c>
      <c r="H1524">
        <v>6.1910832013747497</v>
      </c>
      <c r="I1524">
        <v>-29.049916399901701</v>
      </c>
      <c r="J1524">
        <v>-11.546280260202201</v>
      </c>
      <c r="K1524">
        <v>112.741021388326</v>
      </c>
      <c r="L1524">
        <v>118.390577882519</v>
      </c>
      <c r="M1524">
        <v>44.651314400333398</v>
      </c>
      <c r="N1524">
        <v>0.47212622337561899</v>
      </c>
      <c r="O1524">
        <v>43.3420365535247</v>
      </c>
      <c r="P1524">
        <v>17.785750896975902</v>
      </c>
      <c r="Q1524">
        <v>-2.4614514968212001E-2</v>
      </c>
    </row>
    <row r="1525" spans="1:17" hidden="1" x14ac:dyDescent="0.3">
      <c r="A1525" t="s">
        <v>3222</v>
      </c>
      <c r="B1525" t="s">
        <v>3223</v>
      </c>
      <c r="C1525" t="s">
        <v>10309</v>
      </c>
      <c r="D1525" t="s">
        <v>18</v>
      </c>
      <c r="E1525">
        <v>875.47230972</v>
      </c>
      <c r="F1525">
        <v>862.25</v>
      </c>
      <c r="G1525">
        <v>28.920984626291698</v>
      </c>
      <c r="H1525">
        <v>-1.4427940835100801</v>
      </c>
      <c r="I1525">
        <v>-40.781481555977201</v>
      </c>
      <c r="J1525">
        <v>-3.40379477999292</v>
      </c>
      <c r="K1525">
        <v>934.428001817564</v>
      </c>
      <c r="L1525">
        <v>965.203497680385</v>
      </c>
      <c r="M1525">
        <v>36.305047228681197</v>
      </c>
      <c r="N1525">
        <v>0.48452350262095001</v>
      </c>
      <c r="O1525">
        <v>83.473470571180002</v>
      </c>
      <c r="P1525">
        <v>58.211009174311897</v>
      </c>
      <c r="Q1525">
        <v>0.20216151776329</v>
      </c>
    </row>
    <row r="1526" spans="1:17" hidden="1" x14ac:dyDescent="0.3">
      <c r="A1526" t="s">
        <v>3224</v>
      </c>
      <c r="B1526" t="s">
        <v>3225</v>
      </c>
      <c r="C1526" t="s">
        <v>10309</v>
      </c>
      <c r="D1526" t="s">
        <v>726</v>
      </c>
      <c r="E1526">
        <v>875.43042120999996</v>
      </c>
      <c r="F1526">
        <v>272.93</v>
      </c>
      <c r="G1526">
        <v>0.88352692093795604</v>
      </c>
      <c r="H1526">
        <v>0.37268505115786599</v>
      </c>
      <c r="I1526">
        <v>0.81144224394128095</v>
      </c>
      <c r="J1526">
        <v>-0.28512926459493398</v>
      </c>
      <c r="K1526">
        <v>265.87624834703001</v>
      </c>
      <c r="L1526">
        <v>246.74823689719801</v>
      </c>
      <c r="M1526">
        <v>62.3816521735951</v>
      </c>
      <c r="N1526">
        <v>0.36187807106764303</v>
      </c>
      <c r="O1526">
        <v>4.4260433078078396</v>
      </c>
      <c r="P1526">
        <v>32.297624818225799</v>
      </c>
      <c r="Q1526">
        <v>1.7242551089885001E-2</v>
      </c>
    </row>
    <row r="1527" spans="1:17" hidden="1" x14ac:dyDescent="0.3">
      <c r="A1527" t="s">
        <v>3226</v>
      </c>
      <c r="B1527" t="s">
        <v>3227</v>
      </c>
      <c r="C1527" t="s">
        <v>10309</v>
      </c>
      <c r="D1527" t="s">
        <v>630</v>
      </c>
      <c r="E1527">
        <v>869.76755937500002</v>
      </c>
      <c r="F1527">
        <v>1495.1</v>
      </c>
      <c r="G1527">
        <v>-3.7569108640426201</v>
      </c>
      <c r="H1527">
        <v>7.2140098605828804</v>
      </c>
      <c r="I1527">
        <v>-6.5977123598019896</v>
      </c>
      <c r="J1527">
        <v>2.5538195246224702</v>
      </c>
      <c r="K1527">
        <v>1427.4511478660399</v>
      </c>
      <c r="L1527">
        <v>1369.41408338682</v>
      </c>
      <c r="M1527">
        <v>62.8958927100918</v>
      </c>
      <c r="N1527">
        <v>1.3290223825812599</v>
      </c>
      <c r="O1527">
        <v>8.8020868169353292</v>
      </c>
      <c r="P1527">
        <v>32.3097345132743</v>
      </c>
      <c r="Q1527">
        <v>-3.4200372184097001E-2</v>
      </c>
    </row>
    <row r="1528" spans="1:17" hidden="1" x14ac:dyDescent="0.3">
      <c r="A1528" t="s">
        <v>3228</v>
      </c>
      <c r="B1528" t="s">
        <v>3229</v>
      </c>
      <c r="C1528" t="s">
        <v>10309</v>
      </c>
      <c r="D1528" t="s">
        <v>394</v>
      </c>
      <c r="E1528">
        <v>868.73517794999998</v>
      </c>
      <c r="F1528">
        <v>575.29999999999995</v>
      </c>
      <c r="G1528">
        <v>-51.210744759153101</v>
      </c>
      <c r="H1528">
        <v>-11.5001516930961</v>
      </c>
      <c r="I1528">
        <v>-22.5883904566974</v>
      </c>
      <c r="J1528">
        <v>-4.4378250686787597</v>
      </c>
      <c r="K1528">
        <v>612.24666517238802</v>
      </c>
      <c r="L1528">
        <v>638.42945304996294</v>
      </c>
      <c r="M1528">
        <v>37.914901588516102</v>
      </c>
      <c r="N1528">
        <v>0.78968251381779397</v>
      </c>
      <c r="O1528">
        <v>43.559881800799502</v>
      </c>
      <c r="P1528">
        <v>16.717386893893199</v>
      </c>
      <c r="Q1528">
        <v>-7.5500738673343004E-2</v>
      </c>
    </row>
    <row r="1529" spans="1:17" hidden="1" x14ac:dyDescent="0.3">
      <c r="A1529" t="s">
        <v>3230</v>
      </c>
      <c r="B1529" t="s">
        <v>3231</v>
      </c>
      <c r="C1529" t="s">
        <v>10309</v>
      </c>
      <c r="D1529" t="s">
        <v>526</v>
      </c>
      <c r="E1529">
        <v>866.48713923999901</v>
      </c>
      <c r="F1529">
        <v>599.54999999999995</v>
      </c>
      <c r="G1529">
        <v>-58.8691430814509</v>
      </c>
      <c r="H1529">
        <v>-1.6501365674115001</v>
      </c>
      <c r="I1529">
        <v>-41.248797106520001</v>
      </c>
      <c r="J1529">
        <v>-2.1177721094842599</v>
      </c>
      <c r="K1529">
        <v>650.95346101334303</v>
      </c>
      <c r="L1529">
        <v>715.45585836333998</v>
      </c>
      <c r="M1529">
        <v>46.474751113334698</v>
      </c>
      <c r="N1529">
        <v>1.3186332383675099</v>
      </c>
      <c r="O1529">
        <v>63.4559252772913</v>
      </c>
      <c r="P1529">
        <v>6.8145376803848201</v>
      </c>
      <c r="Q1529">
        <v>2.6283457323405E-2</v>
      </c>
    </row>
    <row r="1530" spans="1:17" hidden="1" x14ac:dyDescent="0.3">
      <c r="A1530" t="s">
        <v>3232</v>
      </c>
      <c r="B1530" t="s">
        <v>3233</v>
      </c>
      <c r="C1530" t="s">
        <v>10309</v>
      </c>
      <c r="D1530" t="s">
        <v>51</v>
      </c>
      <c r="E1530">
        <v>865.79009839499997</v>
      </c>
      <c r="F1530">
        <v>310.60000000000002</v>
      </c>
      <c r="G1530">
        <v>79.827373309219993</v>
      </c>
      <c r="H1530">
        <v>29.763540763650401</v>
      </c>
      <c r="I1530">
        <v>47.833581139804799</v>
      </c>
      <c r="J1530">
        <v>18.312590707539599</v>
      </c>
      <c r="K1530">
        <v>226.15136215935701</v>
      </c>
      <c r="L1530">
        <v>186.11158368017001</v>
      </c>
      <c r="M1530">
        <v>81.849046541832294</v>
      </c>
      <c r="N1530">
        <v>1.3036164468743301</v>
      </c>
      <c r="O1530">
        <v>6.2459755312298704</v>
      </c>
      <c r="P1530">
        <v>116.370602577499</v>
      </c>
      <c r="Q1530">
        <v>-2.9664633705610002E-3</v>
      </c>
    </row>
    <row r="1531" spans="1:17" hidden="1" x14ac:dyDescent="0.3">
      <c r="A1531" t="s">
        <v>3234</v>
      </c>
      <c r="B1531" t="s">
        <v>3235</v>
      </c>
      <c r="C1531" t="s">
        <v>10309</v>
      </c>
      <c r="D1531" t="s">
        <v>368</v>
      </c>
      <c r="E1531">
        <v>865.27334399999995</v>
      </c>
      <c r="F1531">
        <v>8.89</v>
      </c>
      <c r="G1531">
        <v>79.020607133880603</v>
      </c>
      <c r="H1531">
        <v>-4.6792080675876102</v>
      </c>
      <c r="I1531">
        <v>-40.034363200891399</v>
      </c>
      <c r="J1531">
        <v>-5.7710090875350497</v>
      </c>
      <c r="K1531">
        <v>9.1088526886133696</v>
      </c>
      <c r="L1531">
        <v>8.20935469043288</v>
      </c>
      <c r="M1531">
        <v>43.120177378244897</v>
      </c>
      <c r="N1531">
        <v>1.1551037580179799</v>
      </c>
      <c r="O1531">
        <v>74.915635545556796</v>
      </c>
      <c r="P1531">
        <v>122.25</v>
      </c>
      <c r="Q1531">
        <v>0.184569093646411</v>
      </c>
    </row>
    <row r="1532" spans="1:17" hidden="1" x14ac:dyDescent="0.3">
      <c r="A1532" t="s">
        <v>3236</v>
      </c>
      <c r="B1532" t="s">
        <v>3237</v>
      </c>
      <c r="C1532" t="s">
        <v>10309</v>
      </c>
      <c r="D1532" t="s">
        <v>653</v>
      </c>
      <c r="E1532">
        <v>864.75904947199899</v>
      </c>
      <c r="F1532">
        <v>37.659999999999997</v>
      </c>
      <c r="G1532">
        <v>-35.981800593507899</v>
      </c>
      <c r="H1532">
        <v>2.3624266705988402</v>
      </c>
      <c r="I1532">
        <v>3.7446839886559098</v>
      </c>
      <c r="J1532">
        <v>-3.7556172250503099</v>
      </c>
      <c r="K1532">
        <v>37.9202602538737</v>
      </c>
      <c r="L1532">
        <v>33.124624706041899</v>
      </c>
      <c r="M1532">
        <v>36.4627509186206</v>
      </c>
      <c r="N1532">
        <v>0.14838177061487001</v>
      </c>
      <c r="O1532">
        <v>39.936271906532099</v>
      </c>
      <c r="P1532">
        <v>61.978494623655898</v>
      </c>
      <c r="Q1532">
        <v>-2.4562773402225999E-2</v>
      </c>
    </row>
    <row r="1533" spans="1:17" hidden="1" x14ac:dyDescent="0.3">
      <c r="A1533" t="s">
        <v>3238</v>
      </c>
      <c r="B1533" t="s">
        <v>3239</v>
      </c>
      <c r="C1533" t="s">
        <v>10309</v>
      </c>
      <c r="D1533" t="s">
        <v>153</v>
      </c>
      <c r="E1533">
        <v>862.16688231000001</v>
      </c>
      <c r="F1533">
        <v>1015.55</v>
      </c>
      <c r="G1533">
        <v>-63.164362527947098</v>
      </c>
      <c r="H1533">
        <v>-5.4848134444038799</v>
      </c>
      <c r="I1533">
        <v>-12.4091579094405</v>
      </c>
      <c r="J1533">
        <v>-4.770277113074</v>
      </c>
      <c r="K1533">
        <v>1059.1812084166299</v>
      </c>
      <c r="L1533">
        <v>1142.47114700733</v>
      </c>
      <c r="M1533">
        <v>31.9095750981229</v>
      </c>
      <c r="N1533">
        <v>0.75877857236310897</v>
      </c>
      <c r="O1533">
        <v>69.464822017625906</v>
      </c>
      <c r="P1533">
        <v>12.6261506044138</v>
      </c>
      <c r="Q1533">
        <v>9.0623798404826997E-2</v>
      </c>
    </row>
    <row r="1534" spans="1:17" hidden="1" x14ac:dyDescent="0.3">
      <c r="A1534" t="s">
        <v>3240</v>
      </c>
      <c r="B1534" t="s">
        <v>3241</v>
      </c>
      <c r="C1534" t="s">
        <v>10309</v>
      </c>
      <c r="D1534" t="s">
        <v>258</v>
      </c>
      <c r="E1534">
        <v>861.52958869500003</v>
      </c>
      <c r="F1534">
        <v>2296.8000000000002</v>
      </c>
      <c r="G1534">
        <v>211.16244100621799</v>
      </c>
      <c r="H1534">
        <v>50.767411247783997</v>
      </c>
      <c r="I1534">
        <v>52.499776606637496</v>
      </c>
      <c r="J1534">
        <v>10.874053464685501</v>
      </c>
      <c r="K1534">
        <v>1609.51604774358</v>
      </c>
      <c r="L1534">
        <v>1279.53879151416</v>
      </c>
      <c r="M1534">
        <v>93.193012070331903</v>
      </c>
      <c r="N1534">
        <v>2.3267899848699298</v>
      </c>
      <c r="O1534">
        <v>0</v>
      </c>
      <c r="P1534">
        <v>282.16306156405898</v>
      </c>
      <c r="Q1534">
        <v>0.201486868600499</v>
      </c>
    </row>
    <row r="1535" spans="1:17" hidden="1" x14ac:dyDescent="0.3">
      <c r="A1535" t="s">
        <v>3242</v>
      </c>
      <c r="B1535" t="s">
        <v>3243</v>
      </c>
      <c r="C1535" t="s">
        <v>10309</v>
      </c>
      <c r="D1535" t="s">
        <v>3244</v>
      </c>
      <c r="E1535">
        <v>860.92172596</v>
      </c>
      <c r="F1535">
        <v>394.25</v>
      </c>
      <c r="G1535">
        <v>267.91114261270701</v>
      </c>
      <c r="H1535">
        <v>80.089839608511994</v>
      </c>
      <c r="I1535">
        <v>29.235905594138401</v>
      </c>
      <c r="J1535">
        <v>11.172270312400199</v>
      </c>
      <c r="K1535">
        <v>297.40735991020699</v>
      </c>
      <c r="L1535">
        <v>251.35684014709599</v>
      </c>
      <c r="M1535">
        <v>94.081814890531206</v>
      </c>
      <c r="N1535">
        <v>3.5967272788346798</v>
      </c>
      <c r="O1535">
        <v>11.097019657577601</v>
      </c>
      <c r="P1535">
        <v>295.63472152533802</v>
      </c>
    </row>
    <row r="1536" spans="1:17" hidden="1" x14ac:dyDescent="0.3">
      <c r="A1536" t="s">
        <v>3245</v>
      </c>
      <c r="B1536" t="s">
        <v>3246</v>
      </c>
      <c r="C1536" t="s">
        <v>10309</v>
      </c>
      <c r="D1536" t="s">
        <v>368</v>
      </c>
      <c r="E1536">
        <v>860.7</v>
      </c>
      <c r="F1536">
        <v>262.70999999999998</v>
      </c>
      <c r="G1536">
        <v>23.519944403431101</v>
      </c>
      <c r="H1536">
        <v>30.9830469852491</v>
      </c>
      <c r="I1536">
        <v>32.7927765866621</v>
      </c>
      <c r="J1536">
        <v>5.1317868496486296</v>
      </c>
      <c r="K1536">
        <v>204.13557270286901</v>
      </c>
      <c r="L1536">
        <v>187.03842887734299</v>
      </c>
      <c r="M1536">
        <v>52.946503234223698</v>
      </c>
      <c r="N1536">
        <v>2.73225085154212</v>
      </c>
      <c r="O1536">
        <v>8.8652887214038394</v>
      </c>
      <c r="P1536">
        <v>132.48672566371599</v>
      </c>
    </row>
    <row r="1537" spans="1:17" hidden="1" x14ac:dyDescent="0.3">
      <c r="A1537" t="s">
        <v>3247</v>
      </c>
      <c r="B1537" t="s">
        <v>3248</v>
      </c>
      <c r="C1537" t="s">
        <v>10309</v>
      </c>
      <c r="D1537" t="s">
        <v>559</v>
      </c>
      <c r="E1537">
        <v>859.79594999999995</v>
      </c>
      <c r="F1537">
        <v>78.64</v>
      </c>
      <c r="G1537">
        <v>-16.650132584947301</v>
      </c>
      <c r="H1537">
        <v>4.0848983206798302</v>
      </c>
      <c r="I1537">
        <v>-23.702335260893701</v>
      </c>
      <c r="J1537">
        <v>2.1283725145782699</v>
      </c>
      <c r="K1537">
        <v>76.766949176192199</v>
      </c>
      <c r="L1537">
        <v>79.291050749528395</v>
      </c>
      <c r="M1537">
        <v>59.700005301049302</v>
      </c>
      <c r="N1537">
        <v>0.80014040437533496</v>
      </c>
      <c r="O1537">
        <v>50.623092573753802</v>
      </c>
      <c r="P1537">
        <v>19.151515151515099</v>
      </c>
      <c r="Q1537">
        <v>-3.1427052201709999E-3</v>
      </c>
    </row>
    <row r="1538" spans="1:17" hidden="1" x14ac:dyDescent="0.3">
      <c r="A1538" t="s">
        <v>3249</v>
      </c>
      <c r="B1538" t="s">
        <v>3250</v>
      </c>
      <c r="C1538" t="s">
        <v>10309</v>
      </c>
      <c r="D1538" t="s">
        <v>297</v>
      </c>
      <c r="E1538">
        <v>857.51811869400001</v>
      </c>
      <c r="F1538">
        <v>100.9</v>
      </c>
      <c r="G1538">
        <v>-0.32458901364108</v>
      </c>
      <c r="H1538">
        <v>-5.5700989584785097</v>
      </c>
      <c r="I1538">
        <v>-8.4507756717583202</v>
      </c>
      <c r="J1538">
        <v>0.22086662360607701</v>
      </c>
      <c r="K1538">
        <v>95.6234367295814</v>
      </c>
      <c r="L1538">
        <v>92.134302635802698</v>
      </c>
      <c r="M1538">
        <v>48.8878470761736</v>
      </c>
      <c r="N1538">
        <v>0.39211577216649601</v>
      </c>
      <c r="O1538">
        <v>12.9831516352824</v>
      </c>
      <c r="P1538">
        <v>33.465608465608398</v>
      </c>
      <c r="Q1538">
        <v>-5.6658535885217E-2</v>
      </c>
    </row>
    <row r="1539" spans="1:17" hidden="1" x14ac:dyDescent="0.3">
      <c r="A1539" t="s">
        <v>3251</v>
      </c>
      <c r="B1539" t="s">
        <v>3252</v>
      </c>
      <c r="C1539" t="s">
        <v>10309</v>
      </c>
      <c r="D1539" t="s">
        <v>630</v>
      </c>
      <c r="E1539">
        <v>856.76854639499902</v>
      </c>
      <c r="F1539">
        <v>344.25</v>
      </c>
      <c r="G1539">
        <v>15.953382690040099</v>
      </c>
      <c r="H1539">
        <v>30.110637958213399</v>
      </c>
      <c r="I1539">
        <v>60.7661371118039</v>
      </c>
      <c r="J1539">
        <v>1.1090363467272499</v>
      </c>
      <c r="K1539">
        <v>289.92803395566199</v>
      </c>
      <c r="L1539">
        <v>245.064035099785</v>
      </c>
      <c r="M1539">
        <v>64.914094677521206</v>
      </c>
      <c r="N1539">
        <v>1.27066021981815</v>
      </c>
      <c r="O1539">
        <v>8.0610021786492396</v>
      </c>
      <c r="P1539">
        <v>105.768081291093</v>
      </c>
      <c r="Q1539">
        <v>3.6677100558727999E-2</v>
      </c>
    </row>
    <row r="1540" spans="1:17" hidden="1" x14ac:dyDescent="0.3">
      <c r="A1540" t="s">
        <v>3253</v>
      </c>
      <c r="B1540" t="s">
        <v>3254</v>
      </c>
      <c r="C1540" t="s">
        <v>10309</v>
      </c>
      <c r="D1540" t="s">
        <v>80</v>
      </c>
      <c r="E1540">
        <v>853.14532783999903</v>
      </c>
      <c r="F1540">
        <v>93.47</v>
      </c>
      <c r="G1540">
        <v>-38.746901140141603</v>
      </c>
      <c r="H1540">
        <v>-0.444339052230803</v>
      </c>
      <c r="I1540">
        <v>-30.748831340337201</v>
      </c>
      <c r="J1540">
        <v>-3.4817038002809202</v>
      </c>
      <c r="K1540">
        <v>95.230061448327405</v>
      </c>
      <c r="L1540">
        <v>94.059785903219506</v>
      </c>
      <c r="M1540">
        <v>32.049732590021797</v>
      </c>
      <c r="N1540">
        <v>0.34136983004376098</v>
      </c>
      <c r="O1540">
        <v>48.924788702257402</v>
      </c>
      <c r="P1540">
        <v>22.986842105263101</v>
      </c>
      <c r="Q1540">
        <v>-6.0981347093469002E-2</v>
      </c>
    </row>
    <row r="1541" spans="1:17" hidden="1" x14ac:dyDescent="0.3">
      <c r="A1541" t="s">
        <v>3255</v>
      </c>
      <c r="B1541" t="s">
        <v>3256</v>
      </c>
      <c r="C1541" t="s">
        <v>10309</v>
      </c>
      <c r="D1541" t="s">
        <v>297</v>
      </c>
      <c r="E1541">
        <v>850.56571599999995</v>
      </c>
      <c r="F1541">
        <v>100.85</v>
      </c>
      <c r="G1541">
        <v>16.0602819370981</v>
      </c>
      <c r="H1541">
        <v>-5.3690096169880297</v>
      </c>
      <c r="I1541">
        <v>5.1615495037218899</v>
      </c>
      <c r="J1541">
        <v>1.4593866970775899</v>
      </c>
      <c r="K1541">
        <v>104.35633995104401</v>
      </c>
      <c r="L1541">
        <v>95.545361290841498</v>
      </c>
      <c r="M1541">
        <v>52.047377634026503</v>
      </c>
      <c r="N1541">
        <v>0.35169430104456001</v>
      </c>
      <c r="O1541">
        <v>25.8304412493802</v>
      </c>
      <c r="P1541">
        <v>52.803030303030198</v>
      </c>
      <c r="Q1541">
        <v>-5.2657266634206001E-2</v>
      </c>
    </row>
    <row r="1542" spans="1:17" hidden="1" x14ac:dyDescent="0.3">
      <c r="A1542" t="s">
        <v>3257</v>
      </c>
      <c r="B1542" t="s">
        <v>3258</v>
      </c>
      <c r="C1542" t="s">
        <v>10309</v>
      </c>
      <c r="D1542" t="s">
        <v>133</v>
      </c>
      <c r="E1542">
        <v>850.056183989999</v>
      </c>
      <c r="F1542">
        <v>857.45</v>
      </c>
      <c r="G1542">
        <v>134.613884755718</v>
      </c>
      <c r="H1542">
        <v>-8.3777154868425594</v>
      </c>
      <c r="I1542">
        <v>13.8961613413277</v>
      </c>
      <c r="J1542">
        <v>1.76965901873512</v>
      </c>
      <c r="K1542">
        <v>814.32798580061399</v>
      </c>
      <c r="L1542">
        <v>680.77159365483305</v>
      </c>
      <c r="M1542">
        <v>47.359530395374598</v>
      </c>
      <c r="N1542">
        <v>0.34140686509324297</v>
      </c>
      <c r="O1542">
        <v>13.9075164732637</v>
      </c>
      <c r="P1542">
        <v>163.263739637703</v>
      </c>
      <c r="Q1542">
        <v>0.166319408772344</v>
      </c>
    </row>
    <row r="1543" spans="1:17" hidden="1" x14ac:dyDescent="0.3">
      <c r="A1543" t="s">
        <v>3259</v>
      </c>
      <c r="B1543" t="s">
        <v>3260</v>
      </c>
      <c r="C1543" t="s">
        <v>10309</v>
      </c>
      <c r="D1543" t="s">
        <v>288</v>
      </c>
      <c r="E1543">
        <v>848.00561613599996</v>
      </c>
      <c r="F1543">
        <v>84.84</v>
      </c>
      <c r="G1543">
        <v>-46.885084391430397</v>
      </c>
      <c r="H1543">
        <v>-3.69534824728431</v>
      </c>
      <c r="I1543">
        <v>-13.8885121832165</v>
      </c>
      <c r="J1543">
        <v>1.8852907252871101</v>
      </c>
      <c r="K1543">
        <v>78.353603043816605</v>
      </c>
      <c r="L1543">
        <v>83.847210593052196</v>
      </c>
      <c r="M1543">
        <v>53.464710585967801</v>
      </c>
      <c r="N1543">
        <v>0.795655450619834</v>
      </c>
      <c r="O1543">
        <v>51.343705799151302</v>
      </c>
      <c r="P1543">
        <v>42.468513853904199</v>
      </c>
      <c r="Q1543">
        <v>-2.8544405307852998E-2</v>
      </c>
    </row>
    <row r="1544" spans="1:17" hidden="1" x14ac:dyDescent="0.3">
      <c r="A1544" t="s">
        <v>3261</v>
      </c>
      <c r="B1544" t="s">
        <v>3262</v>
      </c>
      <c r="C1544" t="s">
        <v>10309</v>
      </c>
      <c r="D1544" t="s">
        <v>394</v>
      </c>
      <c r="E1544">
        <v>847.97351697199997</v>
      </c>
      <c r="F1544">
        <v>203.86</v>
      </c>
      <c r="G1544">
        <v>2.99780614668291</v>
      </c>
      <c r="H1544">
        <v>-3.8601197484992902</v>
      </c>
      <c r="I1544">
        <v>-23.366632387457599</v>
      </c>
      <c r="J1544">
        <v>-0.60022150996811996</v>
      </c>
      <c r="K1544">
        <v>205.23241179515</v>
      </c>
      <c r="L1544">
        <v>192.708456133167</v>
      </c>
      <c r="M1544">
        <v>46.354978187673197</v>
      </c>
      <c r="N1544">
        <v>0.37961081215997</v>
      </c>
      <c r="O1544">
        <v>26.557441381340102</v>
      </c>
      <c r="P1544">
        <v>50.6725794530672</v>
      </c>
      <c r="Q1544">
        <v>4.7333198062932E-2</v>
      </c>
    </row>
    <row r="1545" spans="1:17" hidden="1" x14ac:dyDescent="0.3">
      <c r="A1545" t="s">
        <v>3263</v>
      </c>
      <c r="B1545" t="s">
        <v>3264</v>
      </c>
      <c r="C1545" t="s">
        <v>10309</v>
      </c>
      <c r="D1545" t="s">
        <v>268</v>
      </c>
      <c r="E1545">
        <v>847.23158207999995</v>
      </c>
      <c r="F1545">
        <v>183.9</v>
      </c>
      <c r="G1545">
        <v>9.9776565796939707</v>
      </c>
      <c r="H1545">
        <v>-8.2463696992653794</v>
      </c>
      <c r="I1545">
        <v>-19.055207871812801</v>
      </c>
      <c r="J1545">
        <v>-5.1767007082405696</v>
      </c>
      <c r="K1545">
        <v>195.82493285350799</v>
      </c>
      <c r="L1545">
        <v>186.85411220021399</v>
      </c>
      <c r="M1545">
        <v>26.462088392970202</v>
      </c>
      <c r="N1545">
        <v>0.50774919887271397</v>
      </c>
      <c r="O1545">
        <v>39.1789015769439</v>
      </c>
      <c r="P1545">
        <v>56.510638297872298</v>
      </c>
      <c r="Q1545">
        <v>9.8207353869248004E-2</v>
      </c>
    </row>
    <row r="1546" spans="1:17" hidden="1" x14ac:dyDescent="0.3">
      <c r="A1546" t="s">
        <v>3265</v>
      </c>
      <c r="B1546" t="s">
        <v>3266</v>
      </c>
      <c r="C1546" t="s">
        <v>10309</v>
      </c>
      <c r="D1546" t="s">
        <v>553</v>
      </c>
      <c r="E1546">
        <v>844.33199999999999</v>
      </c>
      <c r="F1546">
        <v>497.1</v>
      </c>
      <c r="G1546">
        <v>81.229762827596005</v>
      </c>
      <c r="H1546">
        <v>29.464960934769799</v>
      </c>
      <c r="I1546">
        <v>50.566016131866398</v>
      </c>
      <c r="J1546">
        <v>-7.9077603361035802</v>
      </c>
      <c r="K1546">
        <v>446.064234992965</v>
      </c>
      <c r="L1546">
        <v>354.57371600485698</v>
      </c>
      <c r="M1546">
        <v>47.879764070616297</v>
      </c>
      <c r="N1546">
        <v>0.329473727670619</v>
      </c>
      <c r="O1546">
        <v>11.6475558237779</v>
      </c>
      <c r="P1546">
        <v>112.209178228388</v>
      </c>
      <c r="Q1546">
        <v>0.10018836741012301</v>
      </c>
    </row>
    <row r="1547" spans="1:17" hidden="1" x14ac:dyDescent="0.3">
      <c r="A1547" t="s">
        <v>3267</v>
      </c>
      <c r="B1547" t="s">
        <v>3268</v>
      </c>
      <c r="C1547" t="s">
        <v>10309</v>
      </c>
      <c r="D1547" t="s">
        <v>368</v>
      </c>
      <c r="E1547">
        <v>843.90625</v>
      </c>
      <c r="F1547">
        <v>278.05</v>
      </c>
      <c r="G1547">
        <v>3.21590778386066</v>
      </c>
      <c r="H1547">
        <v>9.7007251443128109</v>
      </c>
      <c r="I1547">
        <v>9.5073958530627092</v>
      </c>
      <c r="J1547">
        <v>-1.43340120226581</v>
      </c>
      <c r="K1547">
        <v>254.689666434765</v>
      </c>
      <c r="L1547">
        <v>234.15083415288899</v>
      </c>
      <c r="M1547">
        <v>49.1053226973943</v>
      </c>
      <c r="N1547">
        <v>0.62950214228408197</v>
      </c>
      <c r="O1547">
        <v>16.525804711382801</v>
      </c>
      <c r="P1547">
        <v>47.6633032395114</v>
      </c>
      <c r="Q1547">
        <v>-2.1460817844489999E-2</v>
      </c>
    </row>
    <row r="1548" spans="1:17" hidden="1" x14ac:dyDescent="0.3">
      <c r="A1548" t="s">
        <v>3269</v>
      </c>
      <c r="B1548" t="s">
        <v>3270</v>
      </c>
      <c r="C1548" t="s">
        <v>10309</v>
      </c>
      <c r="D1548" t="s">
        <v>2421</v>
      </c>
      <c r="E1548">
        <v>842.65443000000005</v>
      </c>
      <c r="F1548">
        <v>1479.05</v>
      </c>
      <c r="G1548">
        <v>272.01966433061199</v>
      </c>
      <c r="H1548">
        <v>26.683202419386699</v>
      </c>
      <c r="I1548">
        <v>87.560835656502505</v>
      </c>
      <c r="J1548">
        <v>-3.0223198628080601</v>
      </c>
      <c r="K1548">
        <v>1157.37609274225</v>
      </c>
      <c r="L1548">
        <v>855.26119823690601</v>
      </c>
      <c r="M1548">
        <v>69.6005724391554</v>
      </c>
      <c r="N1548">
        <v>0.87322591703805197</v>
      </c>
      <c r="O1548">
        <v>0</v>
      </c>
      <c r="P1548">
        <v>343.82595648912201</v>
      </c>
    </row>
    <row r="1549" spans="1:17" hidden="1" x14ac:dyDescent="0.3">
      <c r="A1549" t="s">
        <v>3271</v>
      </c>
      <c r="B1549" t="s">
        <v>3272</v>
      </c>
      <c r="C1549" t="s">
        <v>10309</v>
      </c>
      <c r="D1549" t="s">
        <v>397</v>
      </c>
      <c r="E1549">
        <v>841.25260605000005</v>
      </c>
      <c r="F1549">
        <v>583.54999999999995</v>
      </c>
      <c r="G1549">
        <v>189.85465237988501</v>
      </c>
      <c r="H1549">
        <v>28.327592981248799</v>
      </c>
      <c r="I1549">
        <v>49.696432246985196</v>
      </c>
      <c r="J1549">
        <v>8.7291421668330802</v>
      </c>
      <c r="K1549">
        <v>505.95326916024402</v>
      </c>
      <c r="M1549">
        <v>63.209970896112303</v>
      </c>
      <c r="N1549">
        <v>0.55939488534037696</v>
      </c>
      <c r="O1549">
        <v>7.1030760003427398</v>
      </c>
      <c r="P1549">
        <v>270.27284263959302</v>
      </c>
    </row>
    <row r="1550" spans="1:17" hidden="1" x14ac:dyDescent="0.3">
      <c r="A1550" t="s">
        <v>3273</v>
      </c>
      <c r="B1550" t="s">
        <v>3274</v>
      </c>
      <c r="C1550" t="s">
        <v>10309</v>
      </c>
      <c r="D1550" t="s">
        <v>258</v>
      </c>
      <c r="E1550">
        <v>841.16734975999998</v>
      </c>
      <c r="F1550">
        <v>178.59</v>
      </c>
      <c r="G1550">
        <v>10.343680461161</v>
      </c>
      <c r="H1550">
        <v>-5.9346802091357098</v>
      </c>
      <c r="I1550">
        <v>16.868237543018299</v>
      </c>
      <c r="J1550">
        <v>-3.93710194173185</v>
      </c>
      <c r="K1550">
        <v>169.31144592028201</v>
      </c>
      <c r="L1550">
        <v>141.22065942036599</v>
      </c>
      <c r="M1550">
        <v>37.049051564935503</v>
      </c>
      <c r="N1550">
        <v>0.41622439606663902</v>
      </c>
      <c r="O1550">
        <v>16.663866957836301</v>
      </c>
      <c r="P1550">
        <v>66.750700280112</v>
      </c>
    </row>
    <row r="1551" spans="1:17" hidden="1" x14ac:dyDescent="0.3">
      <c r="A1551" t="s">
        <v>3275</v>
      </c>
      <c r="B1551" t="s">
        <v>3276</v>
      </c>
      <c r="C1551" t="s">
        <v>10309</v>
      </c>
      <c r="D1551" t="s">
        <v>139</v>
      </c>
      <c r="E1551">
        <v>838.56464567199998</v>
      </c>
      <c r="F1551">
        <v>66.55</v>
      </c>
      <c r="G1551">
        <v>99.022588037965207</v>
      </c>
      <c r="H1551">
        <v>46.012730930233701</v>
      </c>
      <c r="I1551">
        <v>29.1344850231912</v>
      </c>
      <c r="J1551">
        <v>-1.7552807548779801</v>
      </c>
      <c r="K1551">
        <v>50.380677607486803</v>
      </c>
      <c r="L1551">
        <v>43.7173763024716</v>
      </c>
      <c r="M1551">
        <v>69.772820193356395</v>
      </c>
      <c r="N1551">
        <v>4.0958152487444304</v>
      </c>
      <c r="O1551">
        <v>4.3576258452291601</v>
      </c>
      <c r="P1551">
        <v>146.48148148148101</v>
      </c>
      <c r="Q1551">
        <v>0.126516953905216</v>
      </c>
    </row>
    <row r="1552" spans="1:17" hidden="1" x14ac:dyDescent="0.3">
      <c r="A1552" t="s">
        <v>3277</v>
      </c>
      <c r="B1552" t="s">
        <v>3278</v>
      </c>
      <c r="C1552" t="s">
        <v>10309</v>
      </c>
      <c r="D1552" t="s">
        <v>139</v>
      </c>
      <c r="E1552">
        <v>837.82842238499995</v>
      </c>
      <c r="F1552">
        <v>392.65</v>
      </c>
      <c r="G1552">
        <v>81.522357671435003</v>
      </c>
      <c r="H1552">
        <v>10.378025374859799</v>
      </c>
      <c r="I1552">
        <v>23.955047802016001</v>
      </c>
      <c r="J1552">
        <v>7.1724559306947802</v>
      </c>
      <c r="K1552">
        <v>368.01126025994301</v>
      </c>
      <c r="L1552">
        <v>303.13763082528101</v>
      </c>
      <c r="M1552">
        <v>70.271481764177693</v>
      </c>
      <c r="N1552">
        <v>0.53525896823837105</v>
      </c>
      <c r="O1552">
        <v>6.5707372978479599</v>
      </c>
      <c r="P1552">
        <v>122.14992927864201</v>
      </c>
      <c r="Q1552">
        <v>0.113177681093566</v>
      </c>
    </row>
    <row r="1553" spans="1:17" hidden="1" x14ac:dyDescent="0.3">
      <c r="A1553" t="s">
        <v>3279</v>
      </c>
      <c r="B1553" t="s">
        <v>2490</v>
      </c>
      <c r="C1553" t="s">
        <v>10309</v>
      </c>
      <c r="D1553" t="s">
        <v>235</v>
      </c>
      <c r="E1553">
        <v>835.44755999999995</v>
      </c>
      <c r="F1553">
        <v>2188.65</v>
      </c>
      <c r="G1553">
        <v>760.52723277567998</v>
      </c>
      <c r="H1553">
        <v>29.998419607212501</v>
      </c>
      <c r="I1553">
        <v>78.288360599367493</v>
      </c>
      <c r="J1553">
        <v>17.5396188513112</v>
      </c>
      <c r="K1553">
        <v>1615.78169947386</v>
      </c>
      <c r="L1553">
        <v>1069.7958618165001</v>
      </c>
      <c r="M1553">
        <v>80.893368049271302</v>
      </c>
      <c r="N1553">
        <v>0.42552758708365102</v>
      </c>
      <c r="O1553">
        <v>0</v>
      </c>
      <c r="P1553">
        <v>872.08527648234497</v>
      </c>
    </row>
    <row r="1554" spans="1:17" hidden="1" x14ac:dyDescent="0.3">
      <c r="A1554" t="s">
        <v>3280</v>
      </c>
      <c r="B1554" t="s">
        <v>3281</v>
      </c>
      <c r="C1554" t="s">
        <v>10309</v>
      </c>
      <c r="D1554" t="s">
        <v>505</v>
      </c>
      <c r="E1554">
        <v>833.59928317399999</v>
      </c>
      <c r="F1554">
        <v>38.25</v>
      </c>
      <c r="G1554">
        <v>-35.2205559380239</v>
      </c>
      <c r="H1554">
        <v>-22.1912612125141</v>
      </c>
      <c r="I1554">
        <v>-50.815609116244502</v>
      </c>
      <c r="J1554">
        <v>11.7739828607303</v>
      </c>
      <c r="K1554">
        <v>49.608340159977999</v>
      </c>
      <c r="L1554">
        <v>53.003988031608003</v>
      </c>
      <c r="M1554">
        <v>33.931287989064302</v>
      </c>
      <c r="N1554">
        <v>1.9852121346973199</v>
      </c>
      <c r="O1554">
        <v>95.163398692810404</v>
      </c>
      <c r="P1554">
        <v>14.864864864864799</v>
      </c>
      <c r="Q1554">
        <v>4.3769784829631002E-2</v>
      </c>
    </row>
    <row r="1555" spans="1:17" hidden="1" x14ac:dyDescent="0.3">
      <c r="A1555" t="s">
        <v>3282</v>
      </c>
      <c r="B1555" t="s">
        <v>3283</v>
      </c>
      <c r="C1555" t="s">
        <v>10309</v>
      </c>
      <c r="D1555" t="s">
        <v>630</v>
      </c>
      <c r="E1555">
        <v>833.49339789999999</v>
      </c>
      <c r="F1555">
        <v>820.65</v>
      </c>
      <c r="G1555">
        <v>-14.530475464355099</v>
      </c>
      <c r="H1555">
        <v>-1.85199346949466</v>
      </c>
      <c r="I1555">
        <v>-14.7653206138769</v>
      </c>
      <c r="J1555">
        <v>1.1925749360501201</v>
      </c>
      <c r="K1555">
        <v>816.27146725900798</v>
      </c>
      <c r="L1555">
        <v>823.62548604749998</v>
      </c>
      <c r="M1555">
        <v>28.319415684584602</v>
      </c>
      <c r="N1555">
        <v>1.01280075105014</v>
      </c>
      <c r="O1555">
        <v>21.696216413818298</v>
      </c>
      <c r="P1555">
        <v>16.404255319148898</v>
      </c>
    </row>
    <row r="1556" spans="1:17" hidden="1" x14ac:dyDescent="0.3">
      <c r="A1556" t="s">
        <v>3284</v>
      </c>
      <c r="B1556" t="s">
        <v>3285</v>
      </c>
      <c r="C1556" t="s">
        <v>10309</v>
      </c>
      <c r="D1556" t="s">
        <v>46</v>
      </c>
      <c r="E1556">
        <v>832.64003403999902</v>
      </c>
      <c r="F1556">
        <v>394.1</v>
      </c>
      <c r="G1556">
        <v>31.8310769578143</v>
      </c>
      <c r="H1556">
        <v>31.697572559192999</v>
      </c>
      <c r="I1556">
        <v>47.2438699053262</v>
      </c>
      <c r="J1556">
        <v>13.140947472750099</v>
      </c>
      <c r="O1556">
        <v>4.03450900786601</v>
      </c>
      <c r="P1556">
        <v>76.766091051805304</v>
      </c>
    </row>
    <row r="1557" spans="1:17" hidden="1" x14ac:dyDescent="0.3">
      <c r="A1557" t="s">
        <v>3286</v>
      </c>
      <c r="B1557" t="s">
        <v>3287</v>
      </c>
      <c r="C1557" t="s">
        <v>10309</v>
      </c>
      <c r="D1557" t="s">
        <v>556</v>
      </c>
      <c r="E1557">
        <v>832.04160000000002</v>
      </c>
      <c r="F1557">
        <v>1332.5</v>
      </c>
      <c r="G1557">
        <v>3.68667749762542</v>
      </c>
      <c r="H1557">
        <v>-2.0903191786987199</v>
      </c>
      <c r="I1557">
        <v>21.7435399906153</v>
      </c>
      <c r="J1557">
        <v>-6.48595605388069</v>
      </c>
      <c r="K1557">
        <v>1273.6702175531</v>
      </c>
      <c r="L1557">
        <v>1111.16899449061</v>
      </c>
      <c r="M1557">
        <v>47.657930872830697</v>
      </c>
      <c r="N1557">
        <v>0.32469298566444199</v>
      </c>
      <c r="O1557">
        <v>17.748592870544002</v>
      </c>
      <c r="P1557">
        <v>66.562499999999901</v>
      </c>
      <c r="Q1557">
        <v>3.0149658102997998E-2</v>
      </c>
    </row>
    <row r="1558" spans="1:17" hidden="1" x14ac:dyDescent="0.3">
      <c r="A1558" t="s">
        <v>3288</v>
      </c>
      <c r="B1558" t="s">
        <v>3289</v>
      </c>
      <c r="C1558" t="s">
        <v>10309</v>
      </c>
      <c r="D1558" t="s">
        <v>559</v>
      </c>
      <c r="E1558">
        <v>830.36454256000002</v>
      </c>
      <c r="F1558">
        <v>623.4</v>
      </c>
      <c r="G1558">
        <v>30.7209502524471</v>
      </c>
      <c r="H1558">
        <v>0.24440991241017901</v>
      </c>
      <c r="I1558">
        <v>13.5650343276623</v>
      </c>
      <c r="J1558">
        <v>-1.1070640511913199</v>
      </c>
      <c r="K1558">
        <v>614.89716937586797</v>
      </c>
      <c r="L1558">
        <v>541.00928038856705</v>
      </c>
      <c r="M1558">
        <v>48.7082671939039</v>
      </c>
      <c r="N1558">
        <v>0.44838944201453501</v>
      </c>
      <c r="O1558">
        <v>19.217196021815798</v>
      </c>
      <c r="P1558">
        <v>88.966353440436507</v>
      </c>
      <c r="Q1558">
        <v>0.10148521200103899</v>
      </c>
    </row>
    <row r="1559" spans="1:17" hidden="1" x14ac:dyDescent="0.3">
      <c r="A1559" t="s">
        <v>3290</v>
      </c>
      <c r="B1559" t="s">
        <v>3291</v>
      </c>
      <c r="C1559" t="s">
        <v>10309</v>
      </c>
      <c r="D1559" t="s">
        <v>258</v>
      </c>
      <c r="E1559">
        <v>827.44397522999998</v>
      </c>
      <c r="F1559">
        <v>617.95000000000005</v>
      </c>
      <c r="G1559">
        <v>141.888113932046</v>
      </c>
      <c r="H1559">
        <v>-26.5286225086661</v>
      </c>
      <c r="I1559">
        <v>54.364871485993497</v>
      </c>
      <c r="J1559">
        <v>-13.9462607594691</v>
      </c>
      <c r="K1559">
        <v>714.26723987297896</v>
      </c>
      <c r="L1559">
        <v>535.830434355384</v>
      </c>
      <c r="M1559">
        <v>19.393300010496301</v>
      </c>
      <c r="N1559">
        <v>0.55289157584917603</v>
      </c>
      <c r="O1559">
        <v>82.862691156242406</v>
      </c>
      <c r="P1559">
        <v>192.86729857819901</v>
      </c>
      <c r="Q1559">
        <v>0.18094965420620601</v>
      </c>
    </row>
    <row r="1560" spans="1:17" hidden="1" x14ac:dyDescent="0.3">
      <c r="A1560" t="s">
        <v>3292</v>
      </c>
      <c r="B1560" t="s">
        <v>3293</v>
      </c>
      <c r="C1560" t="s">
        <v>10309</v>
      </c>
      <c r="D1560" t="s">
        <v>46</v>
      </c>
      <c r="E1560">
        <v>827.41009499999996</v>
      </c>
      <c r="F1560">
        <v>361.45</v>
      </c>
      <c r="G1560">
        <v>174.239662524294</v>
      </c>
      <c r="H1560">
        <v>-4.94552102129646</v>
      </c>
      <c r="I1560">
        <v>-54.9377700921032</v>
      </c>
      <c r="J1560">
        <v>0.65906398630712903</v>
      </c>
      <c r="K1560">
        <v>399.49826870966803</v>
      </c>
      <c r="L1560">
        <v>387.88637423983499</v>
      </c>
      <c r="M1560">
        <v>38.603718062958599</v>
      </c>
      <c r="N1560">
        <v>1.7980487804878</v>
      </c>
      <c r="O1560">
        <v>177.133766772721</v>
      </c>
      <c r="P1560">
        <v>201.96324143692499</v>
      </c>
    </row>
    <row r="1561" spans="1:17" hidden="1" x14ac:dyDescent="0.3">
      <c r="A1561" t="s">
        <v>3294</v>
      </c>
      <c r="B1561" t="s">
        <v>3295</v>
      </c>
      <c r="C1561" t="s">
        <v>10309</v>
      </c>
      <c r="D1561" t="s">
        <v>612</v>
      </c>
      <c r="E1561">
        <v>826.19128627999999</v>
      </c>
      <c r="F1561">
        <v>13.32</v>
      </c>
      <c r="G1561">
        <v>-12.8959927057344</v>
      </c>
      <c r="H1561">
        <v>1.02449563611608</v>
      </c>
      <c r="I1561">
        <v>-21.698541067159901</v>
      </c>
      <c r="J1561">
        <v>-3.6394434763794301</v>
      </c>
      <c r="K1561">
        <v>13.779536354308201</v>
      </c>
      <c r="L1561">
        <v>13.458274282630599</v>
      </c>
      <c r="M1561">
        <v>38.596514680738601</v>
      </c>
      <c r="N1561">
        <v>0.32155230867474099</v>
      </c>
      <c r="O1561">
        <v>37.387387387387299</v>
      </c>
      <c r="P1561">
        <v>33.200000000000003</v>
      </c>
      <c r="Q1561">
        <v>4.3074362608598003E-2</v>
      </c>
    </row>
    <row r="1562" spans="1:17" hidden="1" x14ac:dyDescent="0.3">
      <c r="A1562" t="s">
        <v>3296</v>
      </c>
      <c r="B1562" t="s">
        <v>3297</v>
      </c>
      <c r="C1562" t="s">
        <v>10309</v>
      </c>
      <c r="D1562" t="s">
        <v>394</v>
      </c>
      <c r="E1562">
        <v>824.11723240000003</v>
      </c>
      <c r="F1562">
        <v>89.31</v>
      </c>
      <c r="G1562">
        <v>16.6741575465444</v>
      </c>
      <c r="H1562">
        <v>8.6349187527311493</v>
      </c>
      <c r="I1562">
        <v>5.04795253685199</v>
      </c>
      <c r="J1562">
        <v>-9.7109769328400208</v>
      </c>
      <c r="K1562">
        <v>79.812808907061097</v>
      </c>
      <c r="L1562">
        <v>74.468364251735906</v>
      </c>
      <c r="M1562">
        <v>52.502765584374302</v>
      </c>
      <c r="N1562">
        <v>1.8898112892569801</v>
      </c>
      <c r="O1562">
        <v>7.7706863733064599</v>
      </c>
      <c r="P1562">
        <v>50.607082630691401</v>
      </c>
      <c r="Q1562">
        <v>2.3093414987319E-2</v>
      </c>
    </row>
    <row r="1563" spans="1:17" hidden="1" x14ac:dyDescent="0.3">
      <c r="A1563" t="s">
        <v>3298</v>
      </c>
      <c r="B1563" t="s">
        <v>3299</v>
      </c>
      <c r="C1563" t="s">
        <v>10309</v>
      </c>
      <c r="D1563" t="s">
        <v>413</v>
      </c>
      <c r="E1563">
        <v>822.59523279999996</v>
      </c>
      <c r="F1563">
        <v>79.58</v>
      </c>
      <c r="G1563">
        <v>16.0523921804132</v>
      </c>
      <c r="H1563">
        <v>-0.30017306928656301</v>
      </c>
      <c r="I1563">
        <v>0.64875981202779898</v>
      </c>
      <c r="J1563">
        <v>3.8161070537979702</v>
      </c>
      <c r="K1563">
        <v>73.730136987255705</v>
      </c>
      <c r="L1563">
        <v>67.598374641461504</v>
      </c>
      <c r="M1563">
        <v>61.035865862037397</v>
      </c>
      <c r="N1563">
        <v>0.83676691664485403</v>
      </c>
      <c r="O1563">
        <v>7.9416938929379199</v>
      </c>
      <c r="P1563">
        <v>61.747967479674699</v>
      </c>
      <c r="Q1563">
        <v>8.9618264126291994E-2</v>
      </c>
    </row>
    <row r="1564" spans="1:17" hidden="1" x14ac:dyDescent="0.3">
      <c r="A1564" t="s">
        <v>3300</v>
      </c>
      <c r="B1564" t="s">
        <v>3301</v>
      </c>
      <c r="C1564" t="s">
        <v>10309</v>
      </c>
      <c r="D1564" t="s">
        <v>397</v>
      </c>
      <c r="E1564">
        <v>821.09442272000001</v>
      </c>
      <c r="F1564">
        <v>125.84</v>
      </c>
      <c r="G1564">
        <v>-4.1693324717865901</v>
      </c>
      <c r="H1564">
        <v>-14.7364692761646</v>
      </c>
      <c r="I1564">
        <v>-64.4355719647386</v>
      </c>
      <c r="J1564">
        <v>3.3045163508414399</v>
      </c>
      <c r="K1564">
        <v>164.28729649221901</v>
      </c>
      <c r="L1564">
        <v>169.83561957470801</v>
      </c>
      <c r="M1564">
        <v>10.9480900562189</v>
      </c>
      <c r="N1564">
        <v>4.9661925456281102</v>
      </c>
      <c r="O1564">
        <v>137.00731087094701</v>
      </c>
      <c r="P1564">
        <v>29.731958762886599</v>
      </c>
      <c r="Q1564">
        <v>1.5210550318060999E-2</v>
      </c>
    </row>
    <row r="1565" spans="1:17" hidden="1" x14ac:dyDescent="0.3">
      <c r="A1565" t="s">
        <v>3302</v>
      </c>
      <c r="B1565" t="s">
        <v>3303</v>
      </c>
      <c r="C1565" t="s">
        <v>10309</v>
      </c>
      <c r="D1565" t="s">
        <v>630</v>
      </c>
      <c r="E1565">
        <v>818.14304000000004</v>
      </c>
      <c r="F1565">
        <v>250.37</v>
      </c>
      <c r="G1565">
        <v>-24.711852930322799</v>
      </c>
      <c r="H1565">
        <v>9.2706370211676106</v>
      </c>
      <c r="I1565">
        <v>-2.2580387123718499</v>
      </c>
      <c r="J1565">
        <v>-0.80398224334480195</v>
      </c>
      <c r="K1565">
        <v>236.43676139528901</v>
      </c>
      <c r="L1565">
        <v>222.63682417076299</v>
      </c>
      <c r="M1565">
        <v>47.902595160137899</v>
      </c>
      <c r="N1565">
        <v>1.4875367356718301</v>
      </c>
      <c r="O1565">
        <v>13.124575628070399</v>
      </c>
      <c r="P1565">
        <v>41.451977401129902</v>
      </c>
      <c r="Q1565">
        <v>5.2296776760724001E-2</v>
      </c>
    </row>
    <row r="1566" spans="1:17" hidden="1" x14ac:dyDescent="0.3">
      <c r="A1566" t="s">
        <v>3304</v>
      </c>
      <c r="B1566" t="s">
        <v>3305</v>
      </c>
      <c r="C1566" t="s">
        <v>10309</v>
      </c>
      <c r="D1566" t="s">
        <v>221</v>
      </c>
      <c r="E1566">
        <v>816.62716821999902</v>
      </c>
      <c r="F1566">
        <v>1551.75</v>
      </c>
      <c r="G1566">
        <v>-28.0639661834315</v>
      </c>
      <c r="H1566">
        <v>-13.9359715696341</v>
      </c>
      <c r="I1566">
        <v>-18.8008881073951</v>
      </c>
      <c r="J1566">
        <v>-2.7428345926911799</v>
      </c>
      <c r="K1566">
        <v>1666.67741220486</v>
      </c>
      <c r="L1566">
        <v>1612.55976227169</v>
      </c>
      <c r="M1566">
        <v>35.337099479852597</v>
      </c>
      <c r="N1566">
        <v>0.30320810035868001</v>
      </c>
      <c r="O1566">
        <v>30.497825036249399</v>
      </c>
      <c r="P1566">
        <v>19.993040519641099</v>
      </c>
      <c r="Q1566">
        <v>0.133388855082574</v>
      </c>
    </row>
    <row r="1567" spans="1:17" hidden="1" x14ac:dyDescent="0.3">
      <c r="A1567" t="s">
        <v>3306</v>
      </c>
      <c r="B1567" t="s">
        <v>3307</v>
      </c>
      <c r="C1567" t="s">
        <v>10309</v>
      </c>
      <c r="E1567">
        <v>814.75</v>
      </c>
      <c r="F1567">
        <v>328</v>
      </c>
      <c r="G1567">
        <v>78.306571841137796</v>
      </c>
      <c r="H1567">
        <v>-15.2236296105619</v>
      </c>
      <c r="I1567">
        <v>-60.085644654713803</v>
      </c>
      <c r="J1567">
        <v>10.565054865245701</v>
      </c>
      <c r="K1567">
        <v>365.614965435697</v>
      </c>
      <c r="L1567">
        <v>363.18324299637999</v>
      </c>
      <c r="M1567">
        <v>56.2098504270324</v>
      </c>
      <c r="N1567">
        <v>0.59971361475456697</v>
      </c>
      <c r="O1567">
        <v>187.835365853658</v>
      </c>
      <c r="P1567">
        <v>151.63022631377001</v>
      </c>
    </row>
    <row r="1568" spans="1:17" hidden="1" x14ac:dyDescent="0.3">
      <c r="A1568" t="s">
        <v>3308</v>
      </c>
      <c r="B1568" t="s">
        <v>3309</v>
      </c>
      <c r="C1568" t="s">
        <v>10309</v>
      </c>
      <c r="D1568" t="s">
        <v>505</v>
      </c>
      <c r="E1568">
        <v>814.41083278799999</v>
      </c>
      <c r="F1568">
        <v>169.73</v>
      </c>
      <c r="G1568">
        <v>-44.440948883190302</v>
      </c>
      <c r="H1568">
        <v>1.4774850285943999</v>
      </c>
      <c r="I1568">
        <v>-44.3644288794505</v>
      </c>
      <c r="J1568">
        <v>-0.86516406553418701</v>
      </c>
      <c r="K1568">
        <v>172.934797007291</v>
      </c>
      <c r="L1568">
        <v>188.333274166313</v>
      </c>
      <c r="M1568">
        <v>42.257175919447697</v>
      </c>
      <c r="N1568">
        <v>0.89080253018492594</v>
      </c>
      <c r="O1568">
        <v>69.151004536616995</v>
      </c>
      <c r="P1568">
        <v>11.079842931937099</v>
      </c>
      <c r="Q1568">
        <v>8.9842348684702006E-2</v>
      </c>
    </row>
    <row r="1569" spans="1:17" hidden="1" x14ac:dyDescent="0.3">
      <c r="A1569" t="s">
        <v>3310</v>
      </c>
      <c r="B1569" t="s">
        <v>3311</v>
      </c>
      <c r="C1569" t="s">
        <v>10309</v>
      </c>
      <c r="D1569" t="s">
        <v>77</v>
      </c>
      <c r="E1569">
        <v>814.06860939600006</v>
      </c>
      <c r="F1569">
        <v>95.48</v>
      </c>
      <c r="G1569">
        <v>33.152579469845797</v>
      </c>
      <c r="H1569">
        <v>15.4208920325124</v>
      </c>
      <c r="I1569">
        <v>-31.292542435208102</v>
      </c>
      <c r="J1569">
        <v>-0.64449263033908299</v>
      </c>
      <c r="K1569">
        <v>87.733977768034904</v>
      </c>
      <c r="L1569">
        <v>89.539079964815201</v>
      </c>
      <c r="M1569">
        <v>57.152907581268202</v>
      </c>
      <c r="N1569">
        <v>2.1307371546192999</v>
      </c>
      <c r="O1569">
        <v>45.894428152492601</v>
      </c>
      <c r="P1569">
        <v>63.633247643530403</v>
      </c>
      <c r="Q1569">
        <v>-1.4685365026644E-2</v>
      </c>
    </row>
    <row r="1570" spans="1:17" hidden="1" x14ac:dyDescent="0.3">
      <c r="A1570" t="s">
        <v>3312</v>
      </c>
      <c r="B1570" t="s">
        <v>3313</v>
      </c>
      <c r="C1570" t="s">
        <v>10309</v>
      </c>
      <c r="D1570" t="s">
        <v>46</v>
      </c>
      <c r="E1570">
        <v>811.13475616000005</v>
      </c>
      <c r="F1570">
        <v>374</v>
      </c>
      <c r="G1570">
        <v>360.20858025240398</v>
      </c>
      <c r="H1570">
        <v>42.328843462202997</v>
      </c>
      <c r="I1570">
        <v>12.3558807015475</v>
      </c>
      <c r="J1570">
        <v>10.282044971790601</v>
      </c>
      <c r="K1570">
        <v>255.72720364415099</v>
      </c>
      <c r="L1570">
        <v>263.00485205858098</v>
      </c>
      <c r="M1570">
        <v>88.847847092257496</v>
      </c>
      <c r="N1570">
        <v>1.9325309336332901</v>
      </c>
      <c r="O1570">
        <v>24.451871657753902</v>
      </c>
      <c r="P1570">
        <v>412.32876712328698</v>
      </c>
    </row>
    <row r="1571" spans="1:17" hidden="1" x14ac:dyDescent="0.3">
      <c r="A1571" t="s">
        <v>3314</v>
      </c>
      <c r="B1571" t="s">
        <v>3315</v>
      </c>
      <c r="C1571" t="s">
        <v>10309</v>
      </c>
      <c r="D1571" t="s">
        <v>1555</v>
      </c>
      <c r="E1571">
        <v>810.35189078999997</v>
      </c>
      <c r="F1571">
        <v>230.15</v>
      </c>
      <c r="G1571">
        <v>-12.5333887224407</v>
      </c>
      <c r="H1571">
        <v>-0.63536830946214495</v>
      </c>
      <c r="I1571">
        <v>-28.695890415618599</v>
      </c>
      <c r="J1571">
        <v>3.0575664462284702</v>
      </c>
      <c r="K1571">
        <v>230.30906680526201</v>
      </c>
      <c r="L1571">
        <v>238.198285917649</v>
      </c>
      <c r="M1571">
        <v>61.424122198575503</v>
      </c>
      <c r="N1571">
        <v>0.79280359949472401</v>
      </c>
      <c r="O1571">
        <v>45.557245274820701</v>
      </c>
      <c r="P1571">
        <v>15.973796926177799</v>
      </c>
      <c r="Q1571">
        <v>6.8013180837815004E-2</v>
      </c>
    </row>
    <row r="1572" spans="1:17" hidden="1" x14ac:dyDescent="0.3">
      <c r="A1572" t="s">
        <v>3316</v>
      </c>
      <c r="B1572" t="s">
        <v>3317</v>
      </c>
      <c r="C1572" t="s">
        <v>10309</v>
      </c>
      <c r="D1572" t="s">
        <v>72</v>
      </c>
      <c r="E1572">
        <v>808.54009919999999</v>
      </c>
      <c r="F1572">
        <v>126.75</v>
      </c>
      <c r="G1572">
        <v>-10.035556628508401</v>
      </c>
      <c r="H1572">
        <v>5.6461742527335499</v>
      </c>
      <c r="I1572">
        <v>-12.0735380410384</v>
      </c>
      <c r="J1572">
        <v>-2.2772070395161199</v>
      </c>
      <c r="K1572">
        <v>121.17405337087099</v>
      </c>
      <c r="L1572">
        <v>115.379574387803</v>
      </c>
      <c r="M1572">
        <v>46.256802041090303</v>
      </c>
      <c r="N1572">
        <v>1.1322524877273401</v>
      </c>
      <c r="O1572">
        <v>10.6903353057199</v>
      </c>
      <c r="P1572">
        <v>44.115974985787297</v>
      </c>
      <c r="Q1572">
        <v>0.18561002544930999</v>
      </c>
    </row>
    <row r="1573" spans="1:17" hidden="1" x14ac:dyDescent="0.3">
      <c r="A1573" t="s">
        <v>3318</v>
      </c>
      <c r="B1573" t="s">
        <v>3319</v>
      </c>
      <c r="C1573" t="s">
        <v>10309</v>
      </c>
      <c r="D1573" t="s">
        <v>1494</v>
      </c>
      <c r="E1573">
        <v>807.70609439999998</v>
      </c>
      <c r="F1573">
        <v>668.35</v>
      </c>
      <c r="G1573">
        <v>-18.346277546130601</v>
      </c>
      <c r="H1573">
        <v>6.6712721518735503</v>
      </c>
      <c r="I1573">
        <v>0.71026755648400497</v>
      </c>
      <c r="J1573">
        <v>-6.8763174281002</v>
      </c>
      <c r="K1573">
        <v>642.74953337285899</v>
      </c>
      <c r="L1573">
        <v>595.20499323553395</v>
      </c>
      <c r="M1573">
        <v>49.776198410428698</v>
      </c>
      <c r="N1573">
        <v>1.6679247659801699</v>
      </c>
      <c r="O1573">
        <v>16.4060746614797</v>
      </c>
      <c r="P1573">
        <v>43.5767991407089</v>
      </c>
      <c r="Q1573">
        <v>1.5326686014197E-2</v>
      </c>
    </row>
    <row r="1574" spans="1:17" hidden="1" x14ac:dyDescent="0.3">
      <c r="A1574" t="s">
        <v>3320</v>
      </c>
      <c r="B1574" t="s">
        <v>3321</v>
      </c>
      <c r="C1574" t="s">
        <v>10309</v>
      </c>
      <c r="D1574" t="s">
        <v>559</v>
      </c>
      <c r="E1574">
        <v>807.56915734300003</v>
      </c>
      <c r="F1574">
        <v>252.58</v>
      </c>
      <c r="G1574">
        <v>-9.1414192882178291</v>
      </c>
      <c r="H1574">
        <v>12.7967052033142</v>
      </c>
      <c r="I1574">
        <v>21.5064325779272</v>
      </c>
      <c r="J1574">
        <v>-1.2020567195424301</v>
      </c>
      <c r="K1574">
        <v>229.98985558850799</v>
      </c>
      <c r="L1574">
        <v>205.68558075185899</v>
      </c>
      <c r="M1574">
        <v>56.002778413846301</v>
      </c>
      <c r="N1574">
        <v>1.05953288541459</v>
      </c>
      <c r="O1574">
        <v>7.3125346424895099</v>
      </c>
      <c r="P1574">
        <v>62.797292942313803</v>
      </c>
      <c r="Q1574">
        <v>3.3025038800786999E-2</v>
      </c>
    </row>
    <row r="1575" spans="1:17" hidden="1" x14ac:dyDescent="0.3">
      <c r="A1575" t="s">
        <v>3322</v>
      </c>
      <c r="B1575" t="s">
        <v>3323</v>
      </c>
      <c r="C1575" t="s">
        <v>10309</v>
      </c>
      <c r="D1575" t="s">
        <v>51</v>
      </c>
      <c r="E1575">
        <v>807.30376818000002</v>
      </c>
      <c r="F1575">
        <v>132</v>
      </c>
      <c r="G1575">
        <v>20.507751800451501</v>
      </c>
      <c r="H1575">
        <v>4.9802924565891402</v>
      </c>
      <c r="I1575">
        <v>8.8457078393783597</v>
      </c>
      <c r="J1575">
        <v>-14.5655455220431</v>
      </c>
      <c r="K1575">
        <v>139.85119813571399</v>
      </c>
      <c r="L1575">
        <v>116.638436370352</v>
      </c>
      <c r="M1575">
        <v>34.701340302061197</v>
      </c>
      <c r="N1575">
        <v>0.999834454023109</v>
      </c>
      <c r="O1575">
        <v>40.909090909090899</v>
      </c>
      <c r="P1575">
        <v>61.270616982284601</v>
      </c>
      <c r="Q1575">
        <v>6.3661690152137004E-2</v>
      </c>
    </row>
    <row r="1576" spans="1:17" hidden="1" x14ac:dyDescent="0.3">
      <c r="A1576" t="s">
        <v>3324</v>
      </c>
      <c r="B1576" t="s">
        <v>3325</v>
      </c>
      <c r="C1576" t="s">
        <v>10309</v>
      </c>
      <c r="D1576" t="s">
        <v>653</v>
      </c>
      <c r="E1576">
        <v>804.75</v>
      </c>
      <c r="F1576">
        <v>282.75</v>
      </c>
      <c r="G1576">
        <v>-14.8042498391485</v>
      </c>
      <c r="H1576">
        <v>-1.0500061333009301</v>
      </c>
      <c r="I1576">
        <v>-16.3820327844575</v>
      </c>
      <c r="J1576">
        <v>0.16342496250257599</v>
      </c>
      <c r="K1576">
        <v>266.76576445331102</v>
      </c>
      <c r="L1576">
        <v>259.15032543648499</v>
      </c>
      <c r="M1576">
        <v>48.759597895207698</v>
      </c>
      <c r="N1576">
        <v>0.481511386499343</v>
      </c>
      <c r="O1576">
        <v>51.971706454465</v>
      </c>
      <c r="P1576">
        <v>35.287081339712898</v>
      </c>
      <c r="Q1576">
        <v>0.102429955701184</v>
      </c>
    </row>
    <row r="1577" spans="1:17" hidden="1" x14ac:dyDescent="0.3">
      <c r="A1577" t="s">
        <v>3326</v>
      </c>
      <c r="B1577" t="s">
        <v>3327</v>
      </c>
      <c r="C1577" t="s">
        <v>10309</v>
      </c>
      <c r="D1577" t="s">
        <v>21</v>
      </c>
      <c r="E1577">
        <v>803.90964819999999</v>
      </c>
      <c r="F1577">
        <v>446.3</v>
      </c>
      <c r="G1577">
        <v>245.59302501877801</v>
      </c>
      <c r="H1577">
        <v>36.294336905957302</v>
      </c>
      <c r="I1577">
        <v>42.466394544678003</v>
      </c>
      <c r="J1577">
        <v>-1.55482625404386</v>
      </c>
      <c r="K1577">
        <v>339.92475036288403</v>
      </c>
      <c r="L1577">
        <v>269.47402347338902</v>
      </c>
      <c r="M1577">
        <v>74.718208281719896</v>
      </c>
      <c r="N1577">
        <v>0.81328837267390997</v>
      </c>
      <c r="O1577">
        <v>3.5178131301814899</v>
      </c>
      <c r="P1577">
        <v>278.060144006776</v>
      </c>
    </row>
    <row r="1578" spans="1:17" hidden="1" x14ac:dyDescent="0.3">
      <c r="A1578" t="s">
        <v>3328</v>
      </c>
      <c r="B1578" t="s">
        <v>3329</v>
      </c>
      <c r="C1578" t="s">
        <v>10309</v>
      </c>
      <c r="D1578" t="s">
        <v>113</v>
      </c>
      <c r="E1578">
        <v>801.77797055999997</v>
      </c>
      <c r="F1578">
        <v>626.45000000000005</v>
      </c>
      <c r="G1578">
        <v>92.905867560903204</v>
      </c>
      <c r="H1578">
        <v>1.4888490524187299</v>
      </c>
      <c r="I1578">
        <v>59.587795381092697</v>
      </c>
      <c r="J1578">
        <v>6.7072492950369096</v>
      </c>
      <c r="K1578">
        <v>608.26760323934604</v>
      </c>
      <c r="L1578">
        <v>512.49539663907103</v>
      </c>
      <c r="M1578">
        <v>61.194137366932601</v>
      </c>
      <c r="N1578">
        <v>1.5499518174459299</v>
      </c>
      <c r="O1578">
        <v>27.105116130576999</v>
      </c>
      <c r="P1578">
        <v>156.859988081144</v>
      </c>
      <c r="Q1578">
        <v>0.138414312344147</v>
      </c>
    </row>
    <row r="1579" spans="1:17" hidden="1" x14ac:dyDescent="0.3">
      <c r="A1579" t="s">
        <v>3330</v>
      </c>
      <c r="B1579" t="s">
        <v>3331</v>
      </c>
      <c r="C1579" t="s">
        <v>10309</v>
      </c>
      <c r="D1579" t="s">
        <v>248</v>
      </c>
      <c r="E1579">
        <v>799.62663124999995</v>
      </c>
      <c r="F1579">
        <v>594.20000000000005</v>
      </c>
      <c r="G1579">
        <v>184.60230807817001</v>
      </c>
      <c r="H1579">
        <v>21.590337615365801</v>
      </c>
      <c r="I1579">
        <v>110.194362883411</v>
      </c>
      <c r="J1579">
        <v>1.38299005669992</v>
      </c>
      <c r="K1579">
        <v>491.25840848382097</v>
      </c>
      <c r="L1579">
        <v>342.73070070795097</v>
      </c>
      <c r="M1579">
        <v>59.597754976959699</v>
      </c>
      <c r="N1579">
        <v>0.56097156375160895</v>
      </c>
      <c r="O1579">
        <v>17.300572197913102</v>
      </c>
      <c r="P1579">
        <v>224.522119060622</v>
      </c>
      <c r="Q1579">
        <v>0.122274109940786</v>
      </c>
    </row>
    <row r="1580" spans="1:17" hidden="1" x14ac:dyDescent="0.3">
      <c r="A1580" t="s">
        <v>3332</v>
      </c>
      <c r="B1580" t="s">
        <v>3333</v>
      </c>
      <c r="C1580" t="s">
        <v>10309</v>
      </c>
      <c r="D1580" t="s">
        <v>139</v>
      </c>
      <c r="E1580">
        <v>792.90009173999999</v>
      </c>
      <c r="F1580">
        <v>17.95</v>
      </c>
      <c r="G1580">
        <v>71.720865531813402</v>
      </c>
      <c r="H1580">
        <v>55.958173500026497</v>
      </c>
      <c r="I1580">
        <v>2.7533165989834498</v>
      </c>
      <c r="J1580">
        <v>-3.3571945900919098</v>
      </c>
      <c r="K1580">
        <v>15.028188010408799</v>
      </c>
      <c r="L1580">
        <v>13.2023082611219</v>
      </c>
      <c r="M1580">
        <v>65.656706101399195</v>
      </c>
      <c r="N1580">
        <v>2.1380096992699902</v>
      </c>
      <c r="O1580">
        <v>7.9665738161559903</v>
      </c>
      <c r="P1580">
        <v>133.116883116883</v>
      </c>
      <c r="Q1580">
        <v>4.0988636899906998E-2</v>
      </c>
    </row>
    <row r="1581" spans="1:17" hidden="1" x14ac:dyDescent="0.3">
      <c r="A1581" t="s">
        <v>3334</v>
      </c>
      <c r="B1581" t="s">
        <v>3335</v>
      </c>
      <c r="C1581" t="s">
        <v>10309</v>
      </c>
      <c r="D1581" t="s">
        <v>630</v>
      </c>
      <c r="E1581">
        <v>789.27656000000002</v>
      </c>
      <c r="F1581">
        <v>409.25</v>
      </c>
      <c r="G1581">
        <v>20.8245154612347</v>
      </c>
      <c r="H1581">
        <v>-2.8415330720178802</v>
      </c>
      <c r="I1581">
        <v>-1.8817519661984401</v>
      </c>
      <c r="J1581">
        <v>-2.86211204455243</v>
      </c>
      <c r="K1581">
        <v>407.01089133083798</v>
      </c>
      <c r="L1581">
        <v>360.32929761486599</v>
      </c>
      <c r="M1581">
        <v>48.300934720056603</v>
      </c>
      <c r="N1581">
        <v>1.5811179938758499</v>
      </c>
      <c r="O1581">
        <v>12.400733048258999</v>
      </c>
      <c r="P1581">
        <v>81.003980539584205</v>
      </c>
    </row>
    <row r="1582" spans="1:17" hidden="1" x14ac:dyDescent="0.3">
      <c r="A1582" t="s">
        <v>3336</v>
      </c>
      <c r="B1582" t="s">
        <v>3337</v>
      </c>
      <c r="C1582" t="s">
        <v>10309</v>
      </c>
      <c r="D1582" t="s">
        <v>630</v>
      </c>
      <c r="E1582">
        <v>789.01984700000003</v>
      </c>
      <c r="F1582">
        <v>95.56</v>
      </c>
      <c r="G1582">
        <v>79.564924341165096</v>
      </c>
      <c r="H1582">
        <v>-6.0001349057558304</v>
      </c>
      <c r="I1582">
        <v>28.2186257995867</v>
      </c>
      <c r="J1582">
        <v>-4.2072413516692304</v>
      </c>
      <c r="K1582">
        <v>97.819926842985694</v>
      </c>
      <c r="L1582">
        <v>77.156530867676494</v>
      </c>
      <c r="M1582">
        <v>40.326344630212702</v>
      </c>
      <c r="N1582">
        <v>0.34160263202642399</v>
      </c>
      <c r="O1582">
        <v>24.403516115529499</v>
      </c>
      <c r="P1582">
        <v>115.95480225988599</v>
      </c>
      <c r="Q1582">
        <v>7.2661102786603995E-2</v>
      </c>
    </row>
    <row r="1583" spans="1:17" hidden="1" x14ac:dyDescent="0.3">
      <c r="A1583" t="s">
        <v>3338</v>
      </c>
      <c r="B1583" t="s">
        <v>3339</v>
      </c>
      <c r="C1583" t="s">
        <v>10309</v>
      </c>
      <c r="D1583" t="s">
        <v>521</v>
      </c>
      <c r="E1583">
        <v>787.15777724999998</v>
      </c>
      <c r="F1583">
        <v>2058.9499999999998</v>
      </c>
      <c r="G1583">
        <v>58.6404688788244</v>
      </c>
      <c r="H1583">
        <v>-5.6508592626504797</v>
      </c>
      <c r="I1583">
        <v>7.4756991848357996</v>
      </c>
      <c r="J1583">
        <v>2.32592690531864</v>
      </c>
      <c r="K1583">
        <v>2106.2867391892701</v>
      </c>
      <c r="L1583">
        <v>1843.31710445218</v>
      </c>
      <c r="M1583">
        <v>55.930753550876901</v>
      </c>
      <c r="N1583">
        <v>0.67528012173191299</v>
      </c>
      <c r="O1583">
        <v>35.991646227445997</v>
      </c>
      <c r="P1583">
        <v>105.894999999999</v>
      </c>
      <c r="Q1583">
        <v>0.25176020182949999</v>
      </c>
    </row>
    <row r="1584" spans="1:17" hidden="1" x14ac:dyDescent="0.3">
      <c r="A1584" t="s">
        <v>3340</v>
      </c>
      <c r="B1584" t="s">
        <v>3341</v>
      </c>
      <c r="C1584" t="s">
        <v>10309</v>
      </c>
      <c r="D1584" t="s">
        <v>715</v>
      </c>
      <c r="E1584">
        <v>786.30615284999999</v>
      </c>
      <c r="F1584">
        <v>128.82</v>
      </c>
      <c r="G1584">
        <v>-28.171801478318699</v>
      </c>
      <c r="H1584">
        <v>-3.9829670504510801</v>
      </c>
      <c r="I1584">
        <v>-15.562757425877599</v>
      </c>
      <c r="J1584">
        <v>-3.3809268989611798</v>
      </c>
      <c r="K1584">
        <v>129.93049446470201</v>
      </c>
      <c r="L1584">
        <v>126.064376218015</v>
      </c>
      <c r="M1584">
        <v>41.477830411929602</v>
      </c>
      <c r="N1584">
        <v>0.37214655404643698</v>
      </c>
      <c r="O1584">
        <v>17.9164725974227</v>
      </c>
      <c r="P1584">
        <v>28.115365489805999</v>
      </c>
      <c r="Q1584">
        <v>-5.1780756279423003E-2</v>
      </c>
    </row>
    <row r="1585" spans="1:17" hidden="1" x14ac:dyDescent="0.3">
      <c r="A1585" t="s">
        <v>3342</v>
      </c>
      <c r="B1585" t="s">
        <v>3343</v>
      </c>
      <c r="C1585" t="s">
        <v>10309</v>
      </c>
      <c r="D1585" t="s">
        <v>1289</v>
      </c>
      <c r="E1585">
        <v>783.18290965999995</v>
      </c>
      <c r="F1585">
        <v>291.5</v>
      </c>
      <c r="G1585">
        <v>-6.5051353491008399</v>
      </c>
      <c r="H1585">
        <v>4.8806722114097996</v>
      </c>
      <c r="I1585">
        <v>9.8858185203137108</v>
      </c>
      <c r="J1585">
        <v>-0.43009082373473001</v>
      </c>
      <c r="K1585">
        <v>293.19331054517102</v>
      </c>
      <c r="L1585">
        <v>264.19995810868102</v>
      </c>
      <c r="M1585">
        <v>51.129712390611402</v>
      </c>
      <c r="N1585">
        <v>0.43404803533633901</v>
      </c>
      <c r="O1585">
        <v>22.2126929674099</v>
      </c>
      <c r="P1585">
        <v>60.164835164835097</v>
      </c>
    </row>
    <row r="1586" spans="1:17" hidden="1" x14ac:dyDescent="0.3">
      <c r="A1586" t="s">
        <v>3344</v>
      </c>
      <c r="B1586" t="s">
        <v>3345</v>
      </c>
      <c r="C1586" t="s">
        <v>10309</v>
      </c>
      <c r="D1586" t="s">
        <v>46</v>
      </c>
      <c r="E1586">
        <v>780.10097384899996</v>
      </c>
      <c r="F1586">
        <v>209.09</v>
      </c>
      <c r="G1586">
        <v>196.19586338016501</v>
      </c>
      <c r="H1586">
        <v>31.938420013455101</v>
      </c>
      <c r="I1586">
        <v>54.294791724123897</v>
      </c>
      <c r="J1586">
        <v>0.40033264302355798</v>
      </c>
      <c r="K1586">
        <v>175.65404421572899</v>
      </c>
      <c r="L1586">
        <v>131.320038141981</v>
      </c>
      <c r="M1586">
        <v>55.891340736750699</v>
      </c>
      <c r="N1586">
        <v>0.48906718067162003</v>
      </c>
      <c r="O1586">
        <v>9.13960495480414</v>
      </c>
      <c r="P1586">
        <v>234.27657873701</v>
      </c>
      <c r="Q1586">
        <v>0.12327790517519099</v>
      </c>
    </row>
    <row r="1587" spans="1:17" hidden="1" x14ac:dyDescent="0.3">
      <c r="A1587" t="s">
        <v>3346</v>
      </c>
      <c r="B1587" t="s">
        <v>3347</v>
      </c>
      <c r="C1587" t="s">
        <v>10309</v>
      </c>
      <c r="D1587" t="s">
        <v>450</v>
      </c>
      <c r="E1587">
        <v>775.195828785</v>
      </c>
      <c r="F1587">
        <v>64.489999999999995</v>
      </c>
      <c r="G1587">
        <v>395.30967331770103</v>
      </c>
      <c r="H1587">
        <v>-3.4991636698775901</v>
      </c>
      <c r="I1587">
        <v>89.220464034880806</v>
      </c>
      <c r="J1587">
        <v>-1.20404235697644</v>
      </c>
      <c r="K1587">
        <v>67.820355627814493</v>
      </c>
      <c r="L1587">
        <v>52.672229539194298</v>
      </c>
      <c r="M1587">
        <v>48.398784847811399</v>
      </c>
      <c r="N1587">
        <v>0.39370049412913</v>
      </c>
      <c r="O1587">
        <v>44.937199565824102</v>
      </c>
      <c r="P1587">
        <v>461.27067014795398</v>
      </c>
      <c r="Q1587">
        <v>0.112571394411197</v>
      </c>
    </row>
    <row r="1588" spans="1:17" hidden="1" x14ac:dyDescent="0.3">
      <c r="A1588" t="s">
        <v>3348</v>
      </c>
      <c r="B1588" t="s">
        <v>3349</v>
      </c>
      <c r="C1588" t="s">
        <v>10309</v>
      </c>
      <c r="D1588" t="s">
        <v>938</v>
      </c>
      <c r="E1588">
        <v>774.45010863999903</v>
      </c>
      <c r="F1588">
        <v>149.16999999999999</v>
      </c>
      <c r="G1588">
        <v>56.550664447467803</v>
      </c>
      <c r="H1588">
        <v>38.864236340176497</v>
      </c>
      <c r="I1588">
        <v>15.7321324898165</v>
      </c>
      <c r="J1588">
        <v>22.6532965169046</v>
      </c>
      <c r="K1588">
        <v>123.551600131155</v>
      </c>
      <c r="L1588">
        <v>104.432629591325</v>
      </c>
      <c r="M1588">
        <v>74.007545515545701</v>
      </c>
      <c r="N1588">
        <v>2.5910159766330199</v>
      </c>
      <c r="O1588">
        <v>11.7516926996044</v>
      </c>
      <c r="P1588">
        <v>115.719450469992</v>
      </c>
    </row>
    <row r="1589" spans="1:17" hidden="1" x14ac:dyDescent="0.3">
      <c r="A1589" t="s">
        <v>3350</v>
      </c>
      <c r="B1589" t="s">
        <v>3351</v>
      </c>
      <c r="C1589" t="s">
        <v>10309</v>
      </c>
      <c r="D1589" t="s">
        <v>1386</v>
      </c>
      <c r="E1589">
        <v>774.44155799999999</v>
      </c>
      <c r="F1589">
        <v>764.5</v>
      </c>
      <c r="G1589">
        <v>316.88241120077402</v>
      </c>
      <c r="H1589">
        <v>0.95782896944941798</v>
      </c>
      <c r="I1589">
        <v>42.133658479325298</v>
      </c>
      <c r="J1589">
        <v>-2.5946673569764398</v>
      </c>
      <c r="K1589">
        <v>678.89159557443998</v>
      </c>
      <c r="L1589">
        <v>459.40696779354897</v>
      </c>
      <c r="M1589">
        <v>69.12386930081</v>
      </c>
      <c r="N1589">
        <v>0.91266498174669997</v>
      </c>
      <c r="O1589">
        <v>9.5487246566383099</v>
      </c>
      <c r="P1589">
        <v>347.07602339181199</v>
      </c>
    </row>
    <row r="1590" spans="1:17" hidden="1" x14ac:dyDescent="0.3">
      <c r="A1590" t="s">
        <v>3352</v>
      </c>
      <c r="B1590" t="s">
        <v>3353</v>
      </c>
      <c r="C1590" t="s">
        <v>10309</v>
      </c>
      <c r="D1590" t="s">
        <v>139</v>
      </c>
      <c r="E1590">
        <v>773.60022582500005</v>
      </c>
      <c r="F1590">
        <v>404.65</v>
      </c>
      <c r="G1590">
        <v>181.16955085836099</v>
      </c>
      <c r="H1590">
        <v>21.784489509603599</v>
      </c>
      <c r="I1590">
        <v>-14.273232966936099</v>
      </c>
      <c r="J1590">
        <v>6.8251278648665501</v>
      </c>
      <c r="K1590">
        <v>372.12199671520398</v>
      </c>
      <c r="L1590">
        <v>322.70240422536</v>
      </c>
      <c r="M1590">
        <v>59.377828646826401</v>
      </c>
      <c r="N1590">
        <v>1.5005882205764001</v>
      </c>
      <c r="O1590">
        <v>12.1957247003583</v>
      </c>
      <c r="P1590">
        <v>251.869565217391</v>
      </c>
      <c r="Q1590">
        <v>0.253396406762602</v>
      </c>
    </row>
    <row r="1591" spans="1:17" hidden="1" x14ac:dyDescent="0.3">
      <c r="A1591" t="s">
        <v>3354</v>
      </c>
      <c r="B1591" t="s">
        <v>3355</v>
      </c>
      <c r="C1591" t="s">
        <v>10309</v>
      </c>
      <c r="D1591" t="s">
        <v>3356</v>
      </c>
      <c r="E1591">
        <v>772.23388560000001</v>
      </c>
      <c r="F1591">
        <v>4.9800000000000004</v>
      </c>
      <c r="G1591">
        <v>-25.043166541496898</v>
      </c>
      <c r="H1591">
        <v>-41.6308441697091</v>
      </c>
      <c r="I1591">
        <v>-73.404535965119095</v>
      </c>
      <c r="J1591">
        <v>3.2494884871793799</v>
      </c>
      <c r="K1591">
        <v>7.6211123112221602</v>
      </c>
      <c r="L1591">
        <v>9.1305855956301496</v>
      </c>
      <c r="M1591">
        <v>23.924542871027199</v>
      </c>
      <c r="N1591">
        <v>1.2821589697118001</v>
      </c>
      <c r="O1591">
        <v>241.36546184738901</v>
      </c>
      <c r="P1591">
        <v>18.571428571428498</v>
      </c>
      <c r="Q1591">
        <v>1.6520623836569999E-2</v>
      </c>
    </row>
    <row r="1592" spans="1:17" hidden="1" x14ac:dyDescent="0.3">
      <c r="A1592" t="s">
        <v>3357</v>
      </c>
      <c r="B1592" t="s">
        <v>3358</v>
      </c>
      <c r="C1592" t="s">
        <v>10309</v>
      </c>
      <c r="D1592" t="s">
        <v>312</v>
      </c>
      <c r="E1592">
        <v>772.17600488000005</v>
      </c>
      <c r="F1592">
        <v>585.45000000000005</v>
      </c>
      <c r="G1592">
        <v>6.5693445877704502</v>
      </c>
      <c r="H1592">
        <v>22.822017165206599</v>
      </c>
      <c r="I1592">
        <v>12.253043822114901</v>
      </c>
      <c r="J1592">
        <v>-0.97397770180403598</v>
      </c>
      <c r="K1592">
        <v>516.37369374260697</v>
      </c>
      <c r="L1592">
        <v>469.28531818964598</v>
      </c>
      <c r="M1592">
        <v>61.2863886150136</v>
      </c>
      <c r="N1592">
        <v>0.79935629224332105</v>
      </c>
      <c r="O1592">
        <v>15.1251174310359</v>
      </c>
      <c r="P1592">
        <v>49.311400153022198</v>
      </c>
      <c r="Q1592">
        <v>-3.4072182382180001E-3</v>
      </c>
    </row>
    <row r="1593" spans="1:17" hidden="1" x14ac:dyDescent="0.3">
      <c r="A1593" t="s">
        <v>3359</v>
      </c>
      <c r="B1593" t="s">
        <v>3360</v>
      </c>
      <c r="C1593" t="s">
        <v>10309</v>
      </c>
      <c r="D1593" t="s">
        <v>938</v>
      </c>
      <c r="E1593">
        <v>772.11734999999999</v>
      </c>
      <c r="F1593">
        <v>499.75</v>
      </c>
      <c r="G1593">
        <v>-2.8016941482265301</v>
      </c>
      <c r="H1593">
        <v>2.1172791412707199</v>
      </c>
      <c r="I1593">
        <v>-7.8152292479209802</v>
      </c>
      <c r="J1593">
        <v>-0.52196659663898304</v>
      </c>
      <c r="K1593">
        <v>484.35966537525502</v>
      </c>
      <c r="L1593">
        <v>468.08473353696701</v>
      </c>
      <c r="M1593">
        <v>45.190727978804603</v>
      </c>
      <c r="N1593">
        <v>1.16316949548506</v>
      </c>
      <c r="O1593">
        <v>19.639819909954898</v>
      </c>
      <c r="P1593">
        <v>29.468911917098399</v>
      </c>
    </row>
    <row r="1594" spans="1:17" hidden="1" x14ac:dyDescent="0.3">
      <c r="A1594" t="s">
        <v>3361</v>
      </c>
      <c r="B1594" t="s">
        <v>3362</v>
      </c>
      <c r="C1594" t="s">
        <v>10309</v>
      </c>
      <c r="D1594" t="s">
        <v>203</v>
      </c>
      <c r="E1594">
        <v>771.82761934999996</v>
      </c>
      <c r="F1594">
        <v>1198.2</v>
      </c>
      <c r="G1594">
        <v>25.420592866510098</v>
      </c>
      <c r="H1594">
        <v>3.3609637656876599</v>
      </c>
      <c r="I1594">
        <v>37.830182645870103</v>
      </c>
      <c r="J1594">
        <v>4.1511098506352697</v>
      </c>
      <c r="K1594">
        <v>953.09625647149096</v>
      </c>
      <c r="L1594">
        <v>879.76891035006099</v>
      </c>
      <c r="M1594">
        <v>71.295867793567297</v>
      </c>
      <c r="N1594">
        <v>2.21804145236539</v>
      </c>
      <c r="O1594">
        <v>0</v>
      </c>
      <c r="P1594">
        <v>86.359748036394706</v>
      </c>
      <c r="Q1594">
        <v>-1.5285089223121001E-2</v>
      </c>
    </row>
    <row r="1595" spans="1:17" hidden="1" x14ac:dyDescent="0.3">
      <c r="A1595" t="s">
        <v>3363</v>
      </c>
      <c r="B1595" t="s">
        <v>3364</v>
      </c>
      <c r="C1595" t="s">
        <v>10309</v>
      </c>
      <c r="D1595" t="s">
        <v>312</v>
      </c>
      <c r="E1595">
        <v>764.85599999999999</v>
      </c>
      <c r="F1595">
        <v>1400</v>
      </c>
      <c r="G1595">
        <v>29.174325379647399</v>
      </c>
      <c r="H1595">
        <v>-11.3299347436307</v>
      </c>
      <c r="I1595">
        <v>-11.0119906972199</v>
      </c>
      <c r="J1595">
        <v>-4.97922972775521</v>
      </c>
      <c r="K1595">
        <v>1562.94831434191</v>
      </c>
      <c r="L1595">
        <v>1402.6912314041899</v>
      </c>
      <c r="M1595">
        <v>32.3153297187758</v>
      </c>
      <c r="N1595">
        <v>0.40731428571428502</v>
      </c>
      <c r="O1595">
        <v>42.785714285714199</v>
      </c>
      <c r="P1595">
        <v>71.358629130966904</v>
      </c>
      <c r="Q1595">
        <v>0.13342193070790201</v>
      </c>
    </row>
    <row r="1596" spans="1:17" hidden="1" x14ac:dyDescent="0.3">
      <c r="A1596" t="s">
        <v>3365</v>
      </c>
      <c r="B1596" t="s">
        <v>3366</v>
      </c>
      <c r="C1596" t="s">
        <v>10309</v>
      </c>
      <c r="D1596" t="s">
        <v>46</v>
      </c>
      <c r="E1596">
        <v>763.82807493999996</v>
      </c>
      <c r="F1596">
        <v>140.35</v>
      </c>
      <c r="G1596">
        <v>107.171818576908</v>
      </c>
      <c r="H1596">
        <v>-4.3414109871195299</v>
      </c>
      <c r="I1596">
        <v>13.7332194232958</v>
      </c>
      <c r="J1596">
        <v>-9.5633084719590205</v>
      </c>
      <c r="K1596">
        <v>138.21164037635</v>
      </c>
      <c r="L1596">
        <v>112.996469247319</v>
      </c>
      <c r="M1596">
        <v>38.589232545663101</v>
      </c>
      <c r="N1596">
        <v>0.73254540994950001</v>
      </c>
      <c r="O1596">
        <v>14.6989668685429</v>
      </c>
      <c r="P1596">
        <v>184.685598377281</v>
      </c>
      <c r="Q1596">
        <v>0.10350385939583499</v>
      </c>
    </row>
    <row r="1597" spans="1:17" hidden="1" x14ac:dyDescent="0.3">
      <c r="A1597" t="s">
        <v>3367</v>
      </c>
      <c r="B1597" t="s">
        <v>3368</v>
      </c>
      <c r="C1597" t="s">
        <v>10309</v>
      </c>
      <c r="D1597" t="s">
        <v>750</v>
      </c>
      <c r="E1597">
        <v>762.53366945599998</v>
      </c>
      <c r="F1597">
        <v>178.94</v>
      </c>
      <c r="G1597">
        <v>-30.2085925366091</v>
      </c>
      <c r="H1597">
        <v>-16.877159033417399</v>
      </c>
      <c r="I1597">
        <v>-49.623800503567097</v>
      </c>
      <c r="J1597">
        <v>-4.6096983993465601</v>
      </c>
      <c r="K1597">
        <v>203.71655643993401</v>
      </c>
      <c r="L1597">
        <v>216.889254536393</v>
      </c>
      <c r="M1597">
        <v>35.224401594765901</v>
      </c>
      <c r="N1597">
        <v>1.1815761514009</v>
      </c>
      <c r="O1597">
        <v>86.095898066390902</v>
      </c>
      <c r="P1597">
        <v>6.82985074626865</v>
      </c>
    </row>
    <row r="1598" spans="1:17" hidden="1" x14ac:dyDescent="0.3">
      <c r="A1598" t="s">
        <v>3369</v>
      </c>
      <c r="B1598" t="s">
        <v>3370</v>
      </c>
      <c r="C1598" t="s">
        <v>10309</v>
      </c>
      <c r="D1598" t="s">
        <v>559</v>
      </c>
      <c r="E1598">
        <v>762.27370426999903</v>
      </c>
      <c r="F1598">
        <v>416.1</v>
      </c>
      <c r="G1598">
        <v>-30.2876814767335</v>
      </c>
      <c r="H1598">
        <v>3.8360534250608</v>
      </c>
      <c r="I1598">
        <v>-6.9156491870036003</v>
      </c>
      <c r="J1598">
        <v>8.5416054550656302</v>
      </c>
      <c r="K1598">
        <v>396.193842822725</v>
      </c>
      <c r="L1598">
        <v>402.96077729623198</v>
      </c>
      <c r="M1598">
        <v>70.488867012329493</v>
      </c>
      <c r="N1598">
        <v>0.96900216736515399</v>
      </c>
      <c r="O1598">
        <v>24.969959144436402</v>
      </c>
      <c r="P1598">
        <v>33.622350674373799</v>
      </c>
      <c r="Q1598">
        <v>6.0838462356489001E-2</v>
      </c>
    </row>
    <row r="1599" spans="1:17" hidden="1" x14ac:dyDescent="0.3">
      <c r="A1599" t="s">
        <v>3371</v>
      </c>
      <c r="B1599" t="s">
        <v>3372</v>
      </c>
      <c r="C1599" t="s">
        <v>10309</v>
      </c>
      <c r="D1599" t="s">
        <v>315</v>
      </c>
      <c r="E1599">
        <v>761.78650000000005</v>
      </c>
      <c r="F1599">
        <v>302.75</v>
      </c>
      <c r="G1599">
        <v>-19.327588937693601</v>
      </c>
      <c r="H1599">
        <v>-4.1942543638839096</v>
      </c>
      <c r="I1599">
        <v>-3.9147959901817599</v>
      </c>
      <c r="J1599">
        <v>-7.3023596646687503</v>
      </c>
      <c r="K1599">
        <v>306.84899852715603</v>
      </c>
      <c r="M1599">
        <v>40.383126607332798</v>
      </c>
      <c r="N1599">
        <v>0.45064797926466299</v>
      </c>
      <c r="O1599">
        <v>40.379851362510301</v>
      </c>
      <c r="P1599">
        <v>59.342105263157798</v>
      </c>
    </row>
    <row r="1600" spans="1:17" hidden="1" x14ac:dyDescent="0.3">
      <c r="A1600" t="s">
        <v>3373</v>
      </c>
      <c r="B1600" t="s">
        <v>3374</v>
      </c>
      <c r="C1600" t="s">
        <v>10309</v>
      </c>
      <c r="D1600" t="s">
        <v>559</v>
      </c>
      <c r="E1600">
        <v>759.92420800000002</v>
      </c>
      <c r="F1600">
        <v>300.7</v>
      </c>
      <c r="G1600">
        <v>6.9383109216726302</v>
      </c>
      <c r="H1600">
        <v>-6.0243642987373303</v>
      </c>
      <c r="I1600">
        <v>-4.1063958967491798</v>
      </c>
      <c r="J1600">
        <v>-3.2591757911219501</v>
      </c>
      <c r="K1600">
        <v>292.427399448823</v>
      </c>
      <c r="L1600">
        <v>272.75424649417602</v>
      </c>
      <c r="M1600">
        <v>39.344781609974298</v>
      </c>
      <c r="N1600">
        <v>0.63258256936286394</v>
      </c>
      <c r="O1600">
        <v>19.055537080146301</v>
      </c>
      <c r="P1600">
        <v>39.374275782155202</v>
      </c>
      <c r="Q1600">
        <v>-1.1509045615694999E-2</v>
      </c>
    </row>
    <row r="1601" spans="1:17" hidden="1" x14ac:dyDescent="0.3">
      <c r="A1601" t="s">
        <v>3375</v>
      </c>
      <c r="B1601" t="s">
        <v>3376</v>
      </c>
      <c r="C1601" t="s">
        <v>10309</v>
      </c>
      <c r="D1601" t="s">
        <v>3377</v>
      </c>
      <c r="E1601">
        <v>758.71326796999995</v>
      </c>
      <c r="F1601">
        <v>845.95</v>
      </c>
      <c r="G1601">
        <v>111.076703373889</v>
      </c>
      <c r="H1601">
        <v>23.476148401021799</v>
      </c>
      <c r="I1601">
        <v>80.059879185534598</v>
      </c>
      <c r="J1601">
        <v>8.2230205599481199</v>
      </c>
      <c r="K1601">
        <v>737.84924746594095</v>
      </c>
      <c r="L1601">
        <v>572.79620952341804</v>
      </c>
      <c r="M1601">
        <v>64.034946822676005</v>
      </c>
      <c r="N1601">
        <v>0.92551984877126603</v>
      </c>
      <c r="O1601">
        <v>6.3892665051125697</v>
      </c>
      <c r="P1601">
        <v>205.28690003608801</v>
      </c>
    </row>
    <row r="1602" spans="1:17" hidden="1" x14ac:dyDescent="0.3">
      <c r="A1602" t="s">
        <v>3378</v>
      </c>
      <c r="B1602" t="s">
        <v>3379</v>
      </c>
      <c r="C1602" t="s">
        <v>10309</v>
      </c>
      <c r="D1602" t="s">
        <v>258</v>
      </c>
      <c r="E1602">
        <v>756.96844048000003</v>
      </c>
      <c r="F1602">
        <v>3565.75</v>
      </c>
      <c r="G1602">
        <v>19.063429155868899</v>
      </c>
      <c r="H1602">
        <v>14.2816966280408</v>
      </c>
      <c r="I1602">
        <v>24.888852350354401</v>
      </c>
      <c r="J1602">
        <v>8.1015158491304202</v>
      </c>
      <c r="K1602">
        <v>3231.1870537546602</v>
      </c>
      <c r="L1602">
        <v>2886.2943721258998</v>
      </c>
      <c r="M1602">
        <v>81.0356009782613</v>
      </c>
      <c r="N1602">
        <v>0.75000262812089302</v>
      </c>
      <c r="O1602">
        <v>22.6109514127462</v>
      </c>
      <c r="P1602">
        <v>71.760597302504806</v>
      </c>
      <c r="Q1602">
        <v>3.1483176702274997E-2</v>
      </c>
    </row>
    <row r="1603" spans="1:17" hidden="1" x14ac:dyDescent="0.3">
      <c r="A1603" t="s">
        <v>3380</v>
      </c>
      <c r="B1603" t="s">
        <v>3381</v>
      </c>
      <c r="C1603" t="s">
        <v>10309</v>
      </c>
      <c r="D1603" t="s">
        <v>118</v>
      </c>
      <c r="E1603">
        <v>756.01819999999998</v>
      </c>
      <c r="F1603">
        <v>454.5</v>
      </c>
      <c r="G1603">
        <v>0.847849658797589</v>
      </c>
      <c r="H1603">
        <v>47.168208210966299</v>
      </c>
      <c r="I1603">
        <v>2.9567768043457598</v>
      </c>
      <c r="J1603">
        <v>6.4607482601520099</v>
      </c>
      <c r="K1603">
        <v>350.15557716382898</v>
      </c>
      <c r="L1603">
        <v>329.96239217994798</v>
      </c>
      <c r="M1603">
        <v>87.661268830651295</v>
      </c>
      <c r="N1603">
        <v>3.01044458359423</v>
      </c>
      <c r="O1603">
        <v>1.1991199119911899</v>
      </c>
      <c r="P1603">
        <v>80.607987283926093</v>
      </c>
    </row>
    <row r="1604" spans="1:17" hidden="1" x14ac:dyDescent="0.3">
      <c r="A1604" t="s">
        <v>3382</v>
      </c>
      <c r="B1604" t="s">
        <v>3383</v>
      </c>
      <c r="C1604" t="s">
        <v>10309</v>
      </c>
      <c r="D1604" t="s">
        <v>559</v>
      </c>
      <c r="E1604">
        <v>754.79596660000004</v>
      </c>
      <c r="F1604">
        <v>839.55</v>
      </c>
      <c r="G1604">
        <v>-31.702419758997099</v>
      </c>
      <c r="H1604">
        <v>3.0277482788883301</v>
      </c>
      <c r="I1604">
        <v>-23.8346557090331</v>
      </c>
      <c r="J1604">
        <v>1.45414365679076</v>
      </c>
      <c r="K1604">
        <v>824.48862570187498</v>
      </c>
      <c r="L1604">
        <v>850.79877651822801</v>
      </c>
      <c r="M1604">
        <v>59.8016085693666</v>
      </c>
      <c r="N1604">
        <v>0.78090749405133997</v>
      </c>
      <c r="O1604">
        <v>41.027931630039902</v>
      </c>
      <c r="P1604">
        <v>14.5986895986895</v>
      </c>
      <c r="Q1604">
        <v>0.114873202334835</v>
      </c>
    </row>
    <row r="1605" spans="1:17" hidden="1" x14ac:dyDescent="0.3">
      <c r="A1605" t="s">
        <v>3384</v>
      </c>
      <c r="B1605" t="s">
        <v>3385</v>
      </c>
      <c r="C1605" t="s">
        <v>10309</v>
      </c>
      <c r="D1605" t="s">
        <v>559</v>
      </c>
      <c r="E1605">
        <v>754.47693965999997</v>
      </c>
      <c r="F1605">
        <v>181.34</v>
      </c>
      <c r="G1605">
        <v>-14.421485816723401</v>
      </c>
      <c r="H1605">
        <v>4.4716104342129501</v>
      </c>
      <c r="I1605">
        <v>-12.973618065913399</v>
      </c>
      <c r="J1605">
        <v>-5.4220984980669398</v>
      </c>
      <c r="K1605">
        <v>169.020804056484</v>
      </c>
      <c r="L1605">
        <v>165.316081326172</v>
      </c>
      <c r="M1605">
        <v>56.594632227413001</v>
      </c>
      <c r="N1605">
        <v>2.0783144500853701</v>
      </c>
      <c r="O1605">
        <v>12.9645968898202</v>
      </c>
      <c r="P1605">
        <v>29.5285714285714</v>
      </c>
      <c r="Q1605">
        <v>-6.7417859642321998E-2</v>
      </c>
    </row>
    <row r="1606" spans="1:17" hidden="1" x14ac:dyDescent="0.3">
      <c r="A1606" t="s">
        <v>3386</v>
      </c>
      <c r="B1606" t="s">
        <v>3387</v>
      </c>
      <c r="C1606" t="s">
        <v>10309</v>
      </c>
      <c r="D1606" t="s">
        <v>312</v>
      </c>
      <c r="E1606">
        <v>753.28421366499902</v>
      </c>
      <c r="F1606">
        <v>118.8</v>
      </c>
      <c r="G1606">
        <v>5272.2764210873602</v>
      </c>
      <c r="H1606">
        <v>-11.5488867941837</v>
      </c>
      <c r="I1606">
        <v>173.609791652209</v>
      </c>
      <c r="J1606">
        <v>1.7272402436196801</v>
      </c>
      <c r="K1606">
        <v>85.0006209924111</v>
      </c>
      <c r="L1606">
        <v>33.954459182144802</v>
      </c>
      <c r="M1606">
        <v>42.705726261742903</v>
      </c>
      <c r="N1606">
        <v>1.43934446764091</v>
      </c>
      <c r="O1606">
        <v>17.609427609427598</v>
      </c>
      <c r="P1606">
        <v>5840</v>
      </c>
      <c r="Q1606">
        <v>0.15755523953165401</v>
      </c>
    </row>
    <row r="1607" spans="1:17" hidden="1" x14ac:dyDescent="0.3">
      <c r="A1607" t="s">
        <v>3388</v>
      </c>
      <c r="B1607" t="s">
        <v>3389</v>
      </c>
      <c r="C1607" t="s">
        <v>10309</v>
      </c>
      <c r="D1607" t="s">
        <v>46</v>
      </c>
      <c r="E1607">
        <v>753.02710500000001</v>
      </c>
      <c r="F1607">
        <v>782.6</v>
      </c>
      <c r="G1607">
        <v>904.04965773865399</v>
      </c>
      <c r="H1607">
        <v>34.665987901812102</v>
      </c>
      <c r="I1607">
        <v>6.2649716106384696</v>
      </c>
      <c r="J1607">
        <v>8.3783096399713699</v>
      </c>
      <c r="K1607">
        <v>583.46410126917897</v>
      </c>
      <c r="L1607">
        <v>485.981232144579</v>
      </c>
      <c r="M1607">
        <v>81.165127010108193</v>
      </c>
      <c r="N1607">
        <v>2.15051296194153</v>
      </c>
      <c r="O1607">
        <v>0</v>
      </c>
      <c r="P1607">
        <v>931.77323665128495</v>
      </c>
    </row>
    <row r="1608" spans="1:17" hidden="1" x14ac:dyDescent="0.3">
      <c r="A1608" t="s">
        <v>3390</v>
      </c>
      <c r="B1608" t="s">
        <v>3391</v>
      </c>
      <c r="C1608" t="s">
        <v>10309</v>
      </c>
      <c r="D1608" t="s">
        <v>556</v>
      </c>
      <c r="E1608">
        <v>751.23290410000004</v>
      </c>
      <c r="F1608">
        <v>476.15</v>
      </c>
      <c r="G1608">
        <v>274.260380563941</v>
      </c>
      <c r="H1608">
        <v>12.3282650374464</v>
      </c>
      <c r="I1608">
        <v>172.55310874023499</v>
      </c>
      <c r="J1608">
        <v>12.988665976356801</v>
      </c>
      <c r="K1608">
        <v>424.91207264806502</v>
      </c>
      <c r="L1608">
        <v>309.59237485199799</v>
      </c>
      <c r="M1608">
        <v>71.244278021380893</v>
      </c>
      <c r="N1608">
        <v>1.4895323801920699</v>
      </c>
      <c r="O1608">
        <v>10.028352409954801</v>
      </c>
      <c r="P1608">
        <v>388.35897435897402</v>
      </c>
      <c r="Q1608">
        <v>0.20884417575129399</v>
      </c>
    </row>
    <row r="1609" spans="1:17" hidden="1" x14ac:dyDescent="0.3">
      <c r="A1609" t="s">
        <v>3392</v>
      </c>
      <c r="B1609" t="s">
        <v>3393</v>
      </c>
      <c r="C1609" t="s">
        <v>10309</v>
      </c>
      <c r="D1609" t="s">
        <v>258</v>
      </c>
      <c r="E1609">
        <v>747.63</v>
      </c>
      <c r="F1609">
        <v>1665.05</v>
      </c>
      <c r="G1609">
        <v>66.558968270940099</v>
      </c>
      <c r="H1609">
        <v>-8.6755043638839098</v>
      </c>
      <c r="I1609">
        <v>29.016719021512401</v>
      </c>
      <c r="J1609">
        <v>-10.0890994282459</v>
      </c>
      <c r="K1609">
        <v>1785.3005421531</v>
      </c>
      <c r="L1609">
        <v>1533.10861480011</v>
      </c>
      <c r="M1609">
        <v>30.357941142915799</v>
      </c>
      <c r="N1609">
        <v>0.86062129646256003</v>
      </c>
      <c r="O1609">
        <v>26.122338668508402</v>
      </c>
      <c r="P1609">
        <v>105.49830299290301</v>
      </c>
      <c r="Q1609">
        <v>0.106865258587982</v>
      </c>
    </row>
    <row r="1610" spans="1:17" hidden="1" x14ac:dyDescent="0.3">
      <c r="A1610" t="s">
        <v>3394</v>
      </c>
      <c r="B1610" t="s">
        <v>3395</v>
      </c>
      <c r="C1610" t="s">
        <v>10309</v>
      </c>
      <c r="D1610" t="s">
        <v>139</v>
      </c>
      <c r="E1610">
        <v>747.36931200000004</v>
      </c>
      <c r="F1610">
        <v>14.55</v>
      </c>
      <c r="G1610">
        <v>176.66972652669901</v>
      </c>
      <c r="H1610">
        <v>-8.8668368347765405</v>
      </c>
      <c r="I1610">
        <v>-18.156342479355501</v>
      </c>
      <c r="J1610">
        <v>-0.88038164269073005</v>
      </c>
      <c r="K1610">
        <v>15.688709004182201</v>
      </c>
      <c r="L1610">
        <v>13.8632507015725</v>
      </c>
      <c r="M1610">
        <v>46.246180684285399</v>
      </c>
      <c r="N1610">
        <v>0.717314868015551</v>
      </c>
      <c r="O1610">
        <v>50.446735395189002</v>
      </c>
      <c r="P1610">
        <v>371.89189189189199</v>
      </c>
    </row>
    <row r="1611" spans="1:17" hidden="1" x14ac:dyDescent="0.3">
      <c r="A1611" t="s">
        <v>3396</v>
      </c>
      <c r="B1611" t="s">
        <v>3397</v>
      </c>
      <c r="C1611" t="s">
        <v>10309</v>
      </c>
      <c r="D1611" t="s">
        <v>221</v>
      </c>
      <c r="E1611">
        <v>747.21644249999997</v>
      </c>
      <c r="F1611">
        <v>2401.6</v>
      </c>
      <c r="G1611">
        <v>964.80667311175205</v>
      </c>
      <c r="H1611">
        <v>43.320496861793998</v>
      </c>
      <c r="I1611">
        <v>614.00296609139798</v>
      </c>
      <c r="J1611">
        <v>3.52350462788023</v>
      </c>
      <c r="K1611">
        <v>1676.5038075376001</v>
      </c>
      <c r="L1611">
        <v>906.99635906208698</v>
      </c>
      <c r="M1611">
        <v>92.235377228238207</v>
      </c>
      <c r="N1611">
        <v>1.0381965385845</v>
      </c>
      <c r="O1611">
        <v>0</v>
      </c>
      <c r="P1611">
        <v>1054.61538461538</v>
      </c>
      <c r="Q1611">
        <v>0.299905725660772</v>
      </c>
    </row>
    <row r="1612" spans="1:17" hidden="1" x14ac:dyDescent="0.3">
      <c r="A1612" t="s">
        <v>3398</v>
      </c>
      <c r="B1612" t="s">
        <v>3399</v>
      </c>
      <c r="C1612" t="s">
        <v>10309</v>
      </c>
      <c r="D1612" t="s">
        <v>630</v>
      </c>
      <c r="E1612">
        <v>745.78749000000005</v>
      </c>
      <c r="F1612">
        <v>859.6</v>
      </c>
      <c r="G1612">
        <v>9.4174549099599698</v>
      </c>
      <c r="H1612">
        <v>-3.3654630984093599</v>
      </c>
      <c r="I1612">
        <v>25.622461788411002</v>
      </c>
      <c r="J1612">
        <v>-13.2165513769187</v>
      </c>
      <c r="K1612">
        <v>821.66702287176599</v>
      </c>
      <c r="L1612">
        <v>712.80515034861003</v>
      </c>
      <c r="M1612">
        <v>43.163050487449098</v>
      </c>
      <c r="N1612">
        <v>1.7457416647582999</v>
      </c>
      <c r="O1612">
        <v>18.6598417868776</v>
      </c>
      <c r="P1612">
        <v>75.249745158002</v>
      </c>
      <c r="Q1612">
        <v>-5.9624344800955999E-2</v>
      </c>
    </row>
    <row r="1613" spans="1:17" hidden="1" x14ac:dyDescent="0.3">
      <c r="A1613" t="s">
        <v>3400</v>
      </c>
      <c r="B1613" t="s">
        <v>3401</v>
      </c>
      <c r="C1613" t="s">
        <v>10309</v>
      </c>
      <c r="D1613" t="s">
        <v>221</v>
      </c>
      <c r="E1613">
        <v>741</v>
      </c>
      <c r="F1613">
        <v>629</v>
      </c>
      <c r="G1613">
        <v>57.086175751685097</v>
      </c>
      <c r="H1613">
        <v>-13.3350549256816</v>
      </c>
      <c r="I1613">
        <v>38.347896669611401</v>
      </c>
      <c r="J1613">
        <v>-2.7546673569764399</v>
      </c>
      <c r="K1613">
        <v>629.48828971777402</v>
      </c>
      <c r="L1613">
        <v>482.04815606013602</v>
      </c>
      <c r="M1613">
        <v>36.577255284612903</v>
      </c>
      <c r="N1613">
        <v>0.227093380096448</v>
      </c>
      <c r="O1613">
        <v>38.791732909379903</v>
      </c>
      <c r="P1613">
        <v>130.40293040293</v>
      </c>
    </row>
    <row r="1614" spans="1:17" hidden="1" x14ac:dyDescent="0.3">
      <c r="A1614" t="s">
        <v>3402</v>
      </c>
      <c r="B1614" t="s">
        <v>3403</v>
      </c>
      <c r="C1614" t="s">
        <v>10309</v>
      </c>
      <c r="D1614" t="s">
        <v>221</v>
      </c>
      <c r="E1614">
        <v>738.8015967</v>
      </c>
      <c r="F1614">
        <v>31.42</v>
      </c>
      <c r="G1614">
        <v>54.0683286018198</v>
      </c>
      <c r="H1614">
        <v>-2.3494990019536202</v>
      </c>
      <c r="I1614">
        <v>-33.701829247580903</v>
      </c>
      <c r="J1614">
        <v>-1.6341184718992501</v>
      </c>
      <c r="K1614">
        <v>30.603552303215501</v>
      </c>
      <c r="L1614">
        <v>31.3260616790343</v>
      </c>
      <c r="M1614">
        <v>49.176158824217502</v>
      </c>
      <c r="N1614">
        <v>1.0725744563909001</v>
      </c>
      <c r="O1614">
        <v>130.362826225334</v>
      </c>
      <c r="P1614">
        <v>125.88066139468</v>
      </c>
      <c r="Q1614">
        <v>0.125922799139047</v>
      </c>
    </row>
    <row r="1615" spans="1:17" hidden="1" x14ac:dyDescent="0.3">
      <c r="A1615" t="s">
        <v>3404</v>
      </c>
      <c r="B1615" t="s">
        <v>3405</v>
      </c>
      <c r="C1615" t="s">
        <v>10309</v>
      </c>
      <c r="D1615" t="s">
        <v>251</v>
      </c>
      <c r="E1615">
        <v>738.53452225000001</v>
      </c>
      <c r="F1615">
        <v>640.54999999999995</v>
      </c>
      <c r="G1615">
        <v>50.652917884918402</v>
      </c>
      <c r="H1615">
        <v>79.3454079819588</v>
      </c>
      <c r="I1615">
        <v>66.065710832430298</v>
      </c>
      <c r="J1615">
        <v>19.055001635687699</v>
      </c>
      <c r="M1615">
        <v>65.068755907566697</v>
      </c>
      <c r="O1615">
        <v>20.365311060807102</v>
      </c>
      <c r="P1615">
        <v>87.295321637426795</v>
      </c>
    </row>
    <row r="1616" spans="1:17" hidden="1" x14ac:dyDescent="0.3">
      <c r="A1616" t="s">
        <v>3406</v>
      </c>
      <c r="B1616" t="s">
        <v>3407</v>
      </c>
      <c r="C1616" t="s">
        <v>10309</v>
      </c>
      <c r="D1616" t="s">
        <v>2556</v>
      </c>
      <c r="E1616">
        <v>736.52188220000005</v>
      </c>
      <c r="F1616">
        <v>27.07</v>
      </c>
      <c r="G1616">
        <v>-61.795668537570101</v>
      </c>
      <c r="H1616">
        <v>-13.7393887419287</v>
      </c>
      <c r="I1616">
        <v>-49.092663592396001</v>
      </c>
      <c r="J1616">
        <v>-8.2497428750656603</v>
      </c>
      <c r="K1616">
        <v>30.085539439070502</v>
      </c>
      <c r="L1616">
        <v>35.651048073079302</v>
      </c>
      <c r="M1616">
        <v>23.700890279616299</v>
      </c>
      <c r="N1616">
        <v>0.90411179098880101</v>
      </c>
      <c r="O1616">
        <v>117.953454008127</v>
      </c>
      <c r="P1616">
        <v>4.0753556324490496</v>
      </c>
      <c r="Q1616">
        <v>3.2742863356714003E-2</v>
      </c>
    </row>
    <row r="1617" spans="1:17" hidden="1" x14ac:dyDescent="0.3">
      <c r="A1617" t="s">
        <v>3408</v>
      </c>
      <c r="B1617" t="s">
        <v>3409</v>
      </c>
      <c r="C1617" t="s">
        <v>10309</v>
      </c>
      <c r="D1617" t="s">
        <v>521</v>
      </c>
      <c r="E1617">
        <v>735.38076720000004</v>
      </c>
      <c r="F1617">
        <v>26.77</v>
      </c>
      <c r="G1617">
        <v>108.135451924373</v>
      </c>
      <c r="H1617">
        <v>15.8706826244831</v>
      </c>
      <c r="I1617">
        <v>26.754149099815901</v>
      </c>
      <c r="J1617">
        <v>1.7531587299800799</v>
      </c>
      <c r="K1617">
        <v>23.803923253642701</v>
      </c>
      <c r="L1617">
        <v>19.4128111650897</v>
      </c>
      <c r="M1617">
        <v>69.012625439641795</v>
      </c>
      <c r="N1617">
        <v>0.73353756078059396</v>
      </c>
      <c r="O1617">
        <v>7.3589839372431598</v>
      </c>
      <c r="P1617">
        <v>177.40932642486999</v>
      </c>
      <c r="Q1617">
        <v>5.5633494515451E-2</v>
      </c>
    </row>
    <row r="1618" spans="1:17" hidden="1" x14ac:dyDescent="0.3">
      <c r="A1618" t="s">
        <v>3410</v>
      </c>
      <c r="B1618" t="s">
        <v>3411</v>
      </c>
      <c r="C1618" t="s">
        <v>10309</v>
      </c>
      <c r="D1618" t="s">
        <v>139</v>
      </c>
      <c r="E1618">
        <v>735.11959146300001</v>
      </c>
      <c r="F1618">
        <v>27.91</v>
      </c>
      <c r="G1618">
        <v>131.904328064113</v>
      </c>
      <c r="H1618">
        <v>18.745779419899801</v>
      </c>
      <c r="I1618">
        <v>4.7122748315265897</v>
      </c>
      <c r="J1618">
        <v>5.4053326430235504</v>
      </c>
      <c r="K1618">
        <v>26.995859089827</v>
      </c>
      <c r="L1618">
        <v>24.296382840439701</v>
      </c>
      <c r="M1618">
        <v>56.2989846931724</v>
      </c>
      <c r="N1618">
        <v>1.63568983695373</v>
      </c>
      <c r="O1618">
        <v>55.678968111787803</v>
      </c>
      <c r="P1618">
        <v>189.22279792746099</v>
      </c>
      <c r="Q1618">
        <v>0.13341912718785201</v>
      </c>
    </row>
    <row r="1619" spans="1:17" hidden="1" x14ac:dyDescent="0.3">
      <c r="A1619" t="s">
        <v>3412</v>
      </c>
      <c r="B1619" t="s">
        <v>3413</v>
      </c>
      <c r="C1619" t="s">
        <v>10309</v>
      </c>
      <c r="D1619" t="s">
        <v>248</v>
      </c>
      <c r="E1619">
        <v>734.09944549399995</v>
      </c>
      <c r="F1619">
        <v>231.8</v>
      </c>
      <c r="G1619">
        <v>53.370171087369002</v>
      </c>
      <c r="H1619">
        <v>18.612393393027901</v>
      </c>
      <c r="I1619">
        <v>-25.6727743784997</v>
      </c>
      <c r="J1619">
        <v>5.5421250958537396</v>
      </c>
      <c r="K1619">
        <v>206.24819788528001</v>
      </c>
      <c r="L1619">
        <v>214.20290557387</v>
      </c>
      <c r="M1619">
        <v>83.184423092988297</v>
      </c>
      <c r="N1619">
        <v>1.39945259648861</v>
      </c>
      <c r="O1619">
        <v>49.676445211389101</v>
      </c>
      <c r="P1619">
        <v>85.44</v>
      </c>
      <c r="Q1619">
        <v>5.6683295553591001E-2</v>
      </c>
    </row>
    <row r="1620" spans="1:17" hidden="1" x14ac:dyDescent="0.3">
      <c r="A1620" t="s">
        <v>3414</v>
      </c>
      <c r="B1620" t="s">
        <v>3415</v>
      </c>
      <c r="C1620" t="s">
        <v>10309</v>
      </c>
      <c r="D1620" t="s">
        <v>335</v>
      </c>
      <c r="E1620">
        <v>730.72713299999998</v>
      </c>
      <c r="F1620">
        <v>33.4</v>
      </c>
      <c r="G1620">
        <v>218.032114669149</v>
      </c>
      <c r="H1620">
        <v>23.7564470299688</v>
      </c>
      <c r="I1620">
        <v>5.3362728584102896</v>
      </c>
      <c r="J1620">
        <v>9.9859778043138707</v>
      </c>
      <c r="K1620">
        <v>29.665253612953901</v>
      </c>
      <c r="L1620">
        <v>26.092413225552601</v>
      </c>
      <c r="M1620">
        <v>71.617984366789997</v>
      </c>
      <c r="N1620">
        <v>0.67629088942957505</v>
      </c>
      <c r="O1620">
        <v>10.778443113772401</v>
      </c>
      <c r="P1620">
        <v>278.89960294951698</v>
      </c>
    </row>
    <row r="1621" spans="1:17" hidden="1" x14ac:dyDescent="0.3">
      <c r="A1621" t="s">
        <v>3416</v>
      </c>
      <c r="B1621" t="s">
        <v>3417</v>
      </c>
      <c r="C1621" t="s">
        <v>10309</v>
      </c>
      <c r="D1621" t="s">
        <v>51</v>
      </c>
      <c r="E1621">
        <v>729.29667443999995</v>
      </c>
      <c r="F1621">
        <v>37.369999999999997</v>
      </c>
      <c r="G1621">
        <v>24.186990193060002</v>
      </c>
      <c r="H1621">
        <v>15.7928977905146</v>
      </c>
      <c r="I1621">
        <v>-22.370954436839899</v>
      </c>
      <c r="J1621">
        <v>4.34383971306631</v>
      </c>
      <c r="K1621">
        <v>31.407838229104101</v>
      </c>
      <c r="L1621">
        <v>31.1011105053454</v>
      </c>
      <c r="M1621">
        <v>68.339035987612405</v>
      </c>
      <c r="N1621">
        <v>3.4484824372300298</v>
      </c>
      <c r="O1621">
        <v>22.290607439122301</v>
      </c>
      <c r="P1621">
        <v>73.813953488371993</v>
      </c>
      <c r="Q1621">
        <v>-3.1299051935049999E-3</v>
      </c>
    </row>
    <row r="1622" spans="1:17" hidden="1" x14ac:dyDescent="0.3">
      <c r="A1622" t="s">
        <v>3418</v>
      </c>
      <c r="B1622" t="s">
        <v>3419</v>
      </c>
      <c r="C1622" t="s">
        <v>10309</v>
      </c>
      <c r="D1622" t="s">
        <v>397</v>
      </c>
      <c r="E1622">
        <v>727.67264362000003</v>
      </c>
      <c r="F1622">
        <v>331.75</v>
      </c>
      <c r="G1622">
        <v>-28.4418192238684</v>
      </c>
      <c r="H1622">
        <v>-10.117041989529101</v>
      </c>
      <c r="I1622">
        <v>9.7009830676135191</v>
      </c>
      <c r="J1622">
        <v>-6.4330802379425203</v>
      </c>
      <c r="K1622">
        <v>348.27449963104101</v>
      </c>
      <c r="L1622">
        <v>320.09390629186498</v>
      </c>
      <c r="M1622">
        <v>33.408495825917697</v>
      </c>
      <c r="N1622">
        <v>0.87824616034166303</v>
      </c>
      <c r="O1622">
        <v>52.4189902034664</v>
      </c>
      <c r="P1622">
        <v>44.113814074717602</v>
      </c>
      <c r="Q1622">
        <v>9.8754304150460003E-3</v>
      </c>
    </row>
    <row r="1623" spans="1:17" hidden="1" x14ac:dyDescent="0.3">
      <c r="A1623" t="s">
        <v>3420</v>
      </c>
      <c r="B1623" t="s">
        <v>3421</v>
      </c>
      <c r="C1623" t="s">
        <v>10309</v>
      </c>
      <c r="D1623" t="s">
        <v>1316</v>
      </c>
      <c r="E1623">
        <v>727.39972297500003</v>
      </c>
      <c r="F1623">
        <v>319.3</v>
      </c>
      <c r="G1623">
        <v>67.507237351508394</v>
      </c>
      <c r="H1623">
        <v>49.312127467372001</v>
      </c>
      <c r="I1623">
        <v>82.920030299020297</v>
      </c>
      <c r="J1623">
        <v>-6.7231077239489201</v>
      </c>
      <c r="M1623">
        <v>53.772387324463502</v>
      </c>
      <c r="O1623">
        <v>17.115565299091699</v>
      </c>
      <c r="P1623">
        <v>104.942233632862</v>
      </c>
    </row>
    <row r="1624" spans="1:17" hidden="1" x14ac:dyDescent="0.3">
      <c r="A1624" t="s">
        <v>3422</v>
      </c>
      <c r="B1624" t="s">
        <v>3423</v>
      </c>
      <c r="C1624" t="s">
        <v>10309</v>
      </c>
      <c r="D1624" t="s">
        <v>630</v>
      </c>
      <c r="E1624">
        <v>725.99</v>
      </c>
      <c r="F1624">
        <v>475</v>
      </c>
      <c r="G1624">
        <v>243.37017108736899</v>
      </c>
      <c r="H1624">
        <v>13.482326961417201</v>
      </c>
      <c r="I1624">
        <v>352.464165111201</v>
      </c>
      <c r="J1624">
        <v>-2.5946673569764398</v>
      </c>
      <c r="K1624">
        <v>397.94276249508101</v>
      </c>
      <c r="L1624">
        <v>236.10370486034199</v>
      </c>
      <c r="M1624">
        <v>54.777809739514502</v>
      </c>
      <c r="N1624">
        <v>4.7307286166842599E-2</v>
      </c>
      <c r="O1624">
        <v>9.4736842105263204</v>
      </c>
      <c r="P1624">
        <v>458.82352941176401</v>
      </c>
    </row>
    <row r="1625" spans="1:17" hidden="1" x14ac:dyDescent="0.3">
      <c r="A1625" t="s">
        <v>3424</v>
      </c>
      <c r="B1625" t="s">
        <v>3425</v>
      </c>
      <c r="C1625" t="s">
        <v>10309</v>
      </c>
      <c r="D1625" t="s">
        <v>51</v>
      </c>
      <c r="E1625">
        <v>725.03683524999997</v>
      </c>
      <c r="F1625">
        <v>706.55</v>
      </c>
      <c r="G1625">
        <v>60.163670123401403</v>
      </c>
      <c r="H1625">
        <v>39.012475201377001</v>
      </c>
      <c r="I1625">
        <v>22.7589903682779</v>
      </c>
      <c r="J1625">
        <v>20.003806193334899</v>
      </c>
      <c r="K1625">
        <v>537.32205485339296</v>
      </c>
      <c r="L1625">
        <v>477.60693641372001</v>
      </c>
      <c r="M1625">
        <v>82.882957643470306</v>
      </c>
      <c r="N1625">
        <v>3.5350428190727499</v>
      </c>
      <c r="O1625">
        <v>3.31894416531031</v>
      </c>
      <c r="P1625">
        <v>128.87917071590499</v>
      </c>
      <c r="Q1625">
        <v>4.9836361499533001E-2</v>
      </c>
    </row>
    <row r="1626" spans="1:17" hidden="1" x14ac:dyDescent="0.3">
      <c r="A1626" t="s">
        <v>3426</v>
      </c>
      <c r="B1626" t="s">
        <v>3427</v>
      </c>
      <c r="C1626" t="s">
        <v>10309</v>
      </c>
      <c r="D1626" t="s">
        <v>21</v>
      </c>
      <c r="E1626">
        <v>724.55954399999996</v>
      </c>
      <c r="F1626">
        <v>670.05</v>
      </c>
      <c r="G1626">
        <v>92.325682171112803</v>
      </c>
      <c r="H1626">
        <v>33.263889869685599</v>
      </c>
      <c r="I1626">
        <v>107.738475118624</v>
      </c>
      <c r="J1626">
        <v>12.284455348016399</v>
      </c>
      <c r="K1626">
        <v>549.51033538640797</v>
      </c>
      <c r="M1626">
        <v>84.562357167643299</v>
      </c>
      <c r="N1626">
        <v>1.5495361781076</v>
      </c>
      <c r="O1626">
        <v>13.424371315573399</v>
      </c>
      <c r="P1626">
        <v>156.625813864419</v>
      </c>
    </row>
    <row r="1627" spans="1:17" hidden="1" x14ac:dyDescent="0.3">
      <c r="A1627" t="s">
        <v>3428</v>
      </c>
      <c r="B1627" t="s">
        <v>3429</v>
      </c>
      <c r="C1627" t="s">
        <v>10309</v>
      </c>
      <c r="D1627" t="s">
        <v>130</v>
      </c>
      <c r="E1627">
        <v>724.45325133599999</v>
      </c>
      <c r="F1627">
        <v>224.58</v>
      </c>
      <c r="G1627">
        <v>190.15327883683801</v>
      </c>
      <c r="H1627">
        <v>10.939918521688201</v>
      </c>
      <c r="I1627">
        <v>-29.348096641144199</v>
      </c>
      <c r="J1627">
        <v>3.76467070448926</v>
      </c>
      <c r="K1627">
        <v>220.313117751406</v>
      </c>
      <c r="L1627">
        <v>202.528922843267</v>
      </c>
      <c r="M1627">
        <v>62.657512689506703</v>
      </c>
      <c r="N1627">
        <v>0.77795381782448703</v>
      </c>
      <c r="O1627">
        <v>39.994656692492597</v>
      </c>
      <c r="P1627">
        <v>235.69506726457399</v>
      </c>
      <c r="Q1627">
        <v>0.13768285712216799</v>
      </c>
    </row>
    <row r="1628" spans="1:17" hidden="1" x14ac:dyDescent="0.3">
      <c r="A1628" t="s">
        <v>3430</v>
      </c>
      <c r="B1628" t="s">
        <v>3431</v>
      </c>
      <c r="C1628" t="s">
        <v>10309</v>
      </c>
      <c r="D1628" t="s">
        <v>630</v>
      </c>
      <c r="E1628">
        <v>721.02521343599994</v>
      </c>
      <c r="F1628">
        <v>39.229999999999997</v>
      </c>
      <c r="G1628">
        <v>159.67568848663601</v>
      </c>
      <c r="H1628">
        <v>-13.1423641553091</v>
      </c>
      <c r="I1628">
        <v>61.273284831341002</v>
      </c>
      <c r="J1628">
        <v>3.7166930918314001</v>
      </c>
      <c r="K1628">
        <v>38.922640254218003</v>
      </c>
      <c r="L1628">
        <v>28.4423097453815</v>
      </c>
      <c r="M1628">
        <v>42.227480774773298</v>
      </c>
      <c r="N1628">
        <v>0.35916150852956402</v>
      </c>
      <c r="O1628">
        <v>31.531990823349499</v>
      </c>
      <c r="P1628">
        <v>211.34920634920601</v>
      </c>
      <c r="Q1628">
        <v>7.3573125249403001E-2</v>
      </c>
    </row>
    <row r="1629" spans="1:17" hidden="1" x14ac:dyDescent="0.3">
      <c r="A1629" t="s">
        <v>3432</v>
      </c>
      <c r="B1629" t="s">
        <v>3433</v>
      </c>
      <c r="C1629" t="s">
        <v>10309</v>
      </c>
      <c r="D1629" t="s">
        <v>715</v>
      </c>
      <c r="E1629">
        <v>720.84398050000004</v>
      </c>
      <c r="F1629">
        <v>420.8</v>
      </c>
      <c r="G1629">
        <v>7.4949300847983196</v>
      </c>
      <c r="H1629">
        <v>-12.2240507218498</v>
      </c>
      <c r="I1629">
        <v>-21.572241490725499</v>
      </c>
      <c r="J1629">
        <v>-2.64229207420468</v>
      </c>
      <c r="K1629">
        <v>457.15976616641598</v>
      </c>
      <c r="L1629">
        <v>435.38244758042498</v>
      </c>
      <c r="M1629">
        <v>35.508095319905699</v>
      </c>
      <c r="N1629">
        <v>0.58943865924185201</v>
      </c>
      <c r="O1629">
        <v>30.228136882129199</v>
      </c>
      <c r="P1629">
        <v>36.6233766233766</v>
      </c>
      <c r="Q1629">
        <v>1.7377388605279001E-2</v>
      </c>
    </row>
    <row r="1630" spans="1:17" hidden="1" x14ac:dyDescent="0.3">
      <c r="A1630" t="s">
        <v>3434</v>
      </c>
      <c r="B1630" t="s">
        <v>3435</v>
      </c>
      <c r="C1630" t="s">
        <v>10309</v>
      </c>
      <c r="E1630">
        <v>717.26910663000001</v>
      </c>
      <c r="F1630">
        <v>302.95</v>
      </c>
      <c r="G1630">
        <v>12.8890922407688</v>
      </c>
      <c r="H1630">
        <v>166.20042156204201</v>
      </c>
      <c r="I1630">
        <v>28.3018851882807</v>
      </c>
      <c r="J1630">
        <v>13.126206916133601</v>
      </c>
      <c r="O1630">
        <v>0</v>
      </c>
      <c r="P1630">
        <v>47.636452241715297</v>
      </c>
    </row>
    <row r="1631" spans="1:17" hidden="1" x14ac:dyDescent="0.3">
      <c r="A1631" t="s">
        <v>3436</v>
      </c>
      <c r="B1631" t="s">
        <v>3437</v>
      </c>
      <c r="C1631" t="s">
        <v>10309</v>
      </c>
      <c r="D1631" t="s">
        <v>95</v>
      </c>
      <c r="E1631">
        <v>714.85634249999998</v>
      </c>
      <c r="F1631">
        <v>1490</v>
      </c>
      <c r="G1631">
        <v>64.286730365719507</v>
      </c>
      <c r="H1631">
        <v>40.320433740564802</v>
      </c>
      <c r="I1631">
        <v>74.172317914730698</v>
      </c>
      <c r="J1631">
        <v>-1.41738203841688</v>
      </c>
      <c r="K1631">
        <v>1136.3637454699301</v>
      </c>
      <c r="L1631">
        <v>920.44166217669397</v>
      </c>
      <c r="M1631">
        <v>76.307948149297303</v>
      </c>
      <c r="N1631">
        <v>0.92559467174119803</v>
      </c>
      <c r="O1631">
        <v>0.67114093959732501</v>
      </c>
      <c r="P1631">
        <v>122.388059701492</v>
      </c>
      <c r="Q1631">
        <v>0.18235127012958299</v>
      </c>
    </row>
    <row r="1632" spans="1:17" hidden="1" x14ac:dyDescent="0.3">
      <c r="A1632" t="s">
        <v>3438</v>
      </c>
      <c r="B1632" t="s">
        <v>3439</v>
      </c>
      <c r="C1632" t="s">
        <v>10309</v>
      </c>
      <c r="D1632" t="s">
        <v>3440</v>
      </c>
      <c r="E1632">
        <v>714.05847000000006</v>
      </c>
      <c r="F1632">
        <v>608.20000000000005</v>
      </c>
      <c r="G1632">
        <v>8.0050530891543303</v>
      </c>
      <c r="H1632">
        <v>-7.4377685148273098</v>
      </c>
      <c r="I1632">
        <v>30.124811224576401</v>
      </c>
      <c r="J1632">
        <v>12.673691488208499</v>
      </c>
      <c r="K1632">
        <v>564.16530721850995</v>
      </c>
      <c r="L1632">
        <v>475.58661066514901</v>
      </c>
      <c r="M1632">
        <v>54.485788494921501</v>
      </c>
      <c r="N1632">
        <v>0.976738461538461</v>
      </c>
      <c r="O1632">
        <v>10.654390003288301</v>
      </c>
      <c r="P1632">
        <v>83.192771084337295</v>
      </c>
      <c r="Q1632">
        <v>0.10785249648920101</v>
      </c>
    </row>
    <row r="1633" spans="1:17" hidden="1" x14ac:dyDescent="0.3">
      <c r="A1633" t="s">
        <v>3441</v>
      </c>
      <c r="B1633" t="s">
        <v>3442</v>
      </c>
      <c r="C1633" t="s">
        <v>10309</v>
      </c>
      <c r="D1633" t="s">
        <v>203</v>
      </c>
      <c r="E1633">
        <v>711.98820000000001</v>
      </c>
      <c r="F1633">
        <v>128.80000000000001</v>
      </c>
      <c r="G1633">
        <v>-31.711651965184</v>
      </c>
      <c r="H1633">
        <v>-0.97550436388391404</v>
      </c>
      <c r="I1633">
        <v>-17.220346688633299</v>
      </c>
      <c r="J1633">
        <v>-4.14505495387567</v>
      </c>
      <c r="K1633">
        <v>130.04600395747701</v>
      </c>
      <c r="L1633">
        <v>130.09825757744699</v>
      </c>
      <c r="M1633">
        <v>44.363808228061501</v>
      </c>
      <c r="N1633">
        <v>0.384782581266639</v>
      </c>
      <c r="O1633">
        <v>29.192546583850898</v>
      </c>
      <c r="P1633">
        <v>19.1489361702127</v>
      </c>
      <c r="Q1633">
        <v>4.2884877546854001E-2</v>
      </c>
    </row>
    <row r="1634" spans="1:17" hidden="1" x14ac:dyDescent="0.3">
      <c r="A1634" t="s">
        <v>3443</v>
      </c>
      <c r="B1634" t="s">
        <v>3444</v>
      </c>
      <c r="C1634" t="s">
        <v>10309</v>
      </c>
      <c r="D1634" t="s">
        <v>312</v>
      </c>
      <c r="E1634">
        <v>711.22181899999998</v>
      </c>
      <c r="F1634">
        <v>75.959999999999994</v>
      </c>
      <c r="G1634">
        <v>56.087673355971503</v>
      </c>
      <c r="H1634">
        <v>13.017115562315301</v>
      </c>
      <c r="I1634">
        <v>-19.199729333591701</v>
      </c>
      <c r="J1634">
        <v>5.0202393156474102E-2</v>
      </c>
      <c r="K1634">
        <v>73.385657236454406</v>
      </c>
      <c r="L1634">
        <v>68.639084328587103</v>
      </c>
      <c r="M1634">
        <v>57.386923337271099</v>
      </c>
      <c r="N1634">
        <v>0.81185863346166498</v>
      </c>
      <c r="O1634">
        <v>20.655608214849899</v>
      </c>
      <c r="P1634">
        <v>89.072806471686306</v>
      </c>
      <c r="Q1634">
        <v>7.8973883492170993E-2</v>
      </c>
    </row>
    <row r="1635" spans="1:17" hidden="1" x14ac:dyDescent="0.3">
      <c r="A1635" t="s">
        <v>3445</v>
      </c>
      <c r="B1635" t="s">
        <v>3446</v>
      </c>
      <c r="C1635" t="s">
        <v>10309</v>
      </c>
      <c r="D1635" t="s">
        <v>46</v>
      </c>
      <c r="E1635">
        <v>710.55143577599995</v>
      </c>
      <c r="F1635">
        <v>67.97</v>
      </c>
      <c r="G1635">
        <v>167.798160217803</v>
      </c>
      <c r="H1635">
        <v>0.180745636116077</v>
      </c>
      <c r="I1635">
        <v>18.652605171682399</v>
      </c>
      <c r="J1635">
        <v>-0.46499390690546599</v>
      </c>
      <c r="K1635">
        <v>62.416634915841499</v>
      </c>
      <c r="L1635">
        <v>51.362435091608099</v>
      </c>
      <c r="M1635">
        <v>56.276982945095199</v>
      </c>
      <c r="N1635">
        <v>0.15906161542380601</v>
      </c>
      <c r="O1635">
        <v>25.187582757098699</v>
      </c>
      <c r="P1635">
        <v>202.08888888888799</v>
      </c>
      <c r="Q1635">
        <v>0.10857645577017599</v>
      </c>
    </row>
    <row r="1636" spans="1:17" hidden="1" x14ac:dyDescent="0.3">
      <c r="A1636" t="s">
        <v>3447</v>
      </c>
      <c r="B1636" t="s">
        <v>3448</v>
      </c>
      <c r="C1636" t="s">
        <v>10309</v>
      </c>
      <c r="D1636" t="s">
        <v>984</v>
      </c>
      <c r="E1636">
        <v>708.17822899999999</v>
      </c>
      <c r="F1636">
        <v>2467.85</v>
      </c>
      <c r="G1636">
        <v>238.27080643015799</v>
      </c>
      <c r="H1636">
        <v>29.2499931382551</v>
      </c>
      <c r="I1636">
        <v>59.760752174610303</v>
      </c>
      <c r="J1636">
        <v>-3.8875543862651498</v>
      </c>
      <c r="K1636">
        <v>1938.4136932209501</v>
      </c>
      <c r="L1636">
        <v>1413.4852307168001</v>
      </c>
      <c r="M1636">
        <v>66.185224553363597</v>
      </c>
      <c r="N1636">
        <v>1.02279431454342</v>
      </c>
      <c r="O1636">
        <v>0.37279413254454002</v>
      </c>
      <c r="P1636">
        <v>273.944995833017</v>
      </c>
      <c r="Q1636">
        <v>0.122448101975109</v>
      </c>
    </row>
    <row r="1637" spans="1:17" hidden="1" x14ac:dyDescent="0.3">
      <c r="A1637" t="s">
        <v>3449</v>
      </c>
      <c r="B1637" t="s">
        <v>3450</v>
      </c>
      <c r="C1637" t="s">
        <v>10309</v>
      </c>
      <c r="D1637" t="s">
        <v>630</v>
      </c>
      <c r="E1637">
        <v>708.16600000000005</v>
      </c>
      <c r="F1637">
        <v>72.709999999999994</v>
      </c>
      <c r="G1637">
        <v>974.22544657462504</v>
      </c>
      <c r="H1637">
        <v>-3.2377756281747598E-2</v>
      </c>
      <c r="I1637">
        <v>49.231093617195903</v>
      </c>
      <c r="J1637">
        <v>5.4506064270553702</v>
      </c>
      <c r="K1637">
        <v>64.771166897840203</v>
      </c>
      <c r="L1637">
        <v>47.628429392922797</v>
      </c>
      <c r="M1637">
        <v>65.073406788990397</v>
      </c>
      <c r="N1637">
        <v>0.57993841086428599</v>
      </c>
      <c r="O1637">
        <v>3.14949800577637</v>
      </c>
      <c r="P1637">
        <v>990.10494752623595</v>
      </c>
      <c r="Q1637">
        <v>0.22154130407035</v>
      </c>
    </row>
    <row r="1638" spans="1:17" hidden="1" x14ac:dyDescent="0.3">
      <c r="A1638" t="s">
        <v>3451</v>
      </c>
      <c r="B1638" t="s">
        <v>3452</v>
      </c>
      <c r="C1638" t="s">
        <v>10309</v>
      </c>
      <c r="D1638" t="s">
        <v>170</v>
      </c>
      <c r="E1638">
        <v>707.91999820499996</v>
      </c>
      <c r="F1638">
        <v>277.39999999999998</v>
      </c>
      <c r="G1638">
        <v>-37.158773166630297</v>
      </c>
      <c r="H1638">
        <v>-4.90309999229921</v>
      </c>
      <c r="I1638">
        <v>-27.114225768558899</v>
      </c>
      <c r="J1638">
        <v>-6.9794396207425802</v>
      </c>
      <c r="K1638">
        <v>299.532893532081</v>
      </c>
      <c r="L1638">
        <v>308.02633013565202</v>
      </c>
      <c r="M1638">
        <v>41.995093603753602</v>
      </c>
      <c r="N1638">
        <v>1.0063136417735601</v>
      </c>
      <c r="O1638">
        <v>36.986301369863</v>
      </c>
      <c r="P1638">
        <v>13.109072375127401</v>
      </c>
      <c r="Q1638">
        <v>-2.1258501384149E-2</v>
      </c>
    </row>
    <row r="1639" spans="1:17" hidden="1" x14ac:dyDescent="0.3">
      <c r="A1639" t="s">
        <v>3453</v>
      </c>
      <c r="B1639" t="s">
        <v>3454</v>
      </c>
      <c r="C1639" t="s">
        <v>10309</v>
      </c>
      <c r="D1639" t="s">
        <v>51</v>
      </c>
      <c r="E1639">
        <v>707.80223123999997</v>
      </c>
      <c r="F1639">
        <v>1255.95</v>
      </c>
      <c r="G1639">
        <v>34.638259365437598</v>
      </c>
      <c r="H1639">
        <v>2.0204538010396198</v>
      </c>
      <c r="I1639">
        <v>-20.819254367960099</v>
      </c>
      <c r="J1639">
        <v>0.95357109134998597</v>
      </c>
      <c r="K1639">
        <v>1240.7323377519201</v>
      </c>
      <c r="L1639">
        <v>1133.9010502282599</v>
      </c>
      <c r="M1639">
        <v>53.684526634054599</v>
      </c>
      <c r="N1639">
        <v>1.1115519750012199</v>
      </c>
      <c r="O1639">
        <v>28.022612365141899</v>
      </c>
      <c r="P1639">
        <v>72.924411400247806</v>
      </c>
      <c r="Q1639">
        <v>7.5488637206457002E-2</v>
      </c>
    </row>
    <row r="1640" spans="1:17" hidden="1" x14ac:dyDescent="0.3">
      <c r="A1640" t="s">
        <v>3455</v>
      </c>
      <c r="B1640" t="s">
        <v>3456</v>
      </c>
      <c r="C1640" t="s">
        <v>10309</v>
      </c>
      <c r="D1640" t="s">
        <v>1163</v>
      </c>
      <c r="E1640">
        <v>707.04773315199998</v>
      </c>
      <c r="F1640">
        <v>70.599999999999994</v>
      </c>
      <c r="G1640">
        <v>-13.7607056277238</v>
      </c>
      <c r="H1640">
        <v>3.96034469271985</v>
      </c>
      <c r="I1640">
        <v>-59.347545154916503</v>
      </c>
      <c r="J1640">
        <v>-5.9048203472407099</v>
      </c>
      <c r="K1640">
        <v>70.257005701236395</v>
      </c>
      <c r="L1640">
        <v>73.846471539354795</v>
      </c>
      <c r="M1640">
        <v>49.812659149205203</v>
      </c>
      <c r="N1640">
        <v>0.87360289795811197</v>
      </c>
      <c r="O1640">
        <v>103.541076487252</v>
      </c>
      <c r="P1640">
        <v>20.994001713795999</v>
      </c>
      <c r="Q1640">
        <v>1.2854784971735001E-2</v>
      </c>
    </row>
    <row r="1641" spans="1:17" hidden="1" x14ac:dyDescent="0.3">
      <c r="A1641" t="s">
        <v>3457</v>
      </c>
      <c r="B1641" t="s">
        <v>3458</v>
      </c>
      <c r="C1641" t="s">
        <v>10309</v>
      </c>
      <c r="D1641" t="s">
        <v>521</v>
      </c>
      <c r="E1641">
        <v>706.2</v>
      </c>
      <c r="F1641">
        <v>1094.55</v>
      </c>
      <c r="G1641">
        <v>79.813394921271097</v>
      </c>
      <c r="H1641">
        <v>1.7510701368841399</v>
      </c>
      <c r="I1641">
        <v>-12.205609451491901</v>
      </c>
      <c r="J1641">
        <v>-3.5160063078538002</v>
      </c>
      <c r="K1641">
        <v>1044.30755145886</v>
      </c>
      <c r="L1641">
        <v>924.21090386998196</v>
      </c>
      <c r="M1641">
        <v>57.207567864556701</v>
      </c>
      <c r="N1641">
        <v>0.57689800844900396</v>
      </c>
      <c r="O1641">
        <v>7.80686126718743</v>
      </c>
      <c r="P1641">
        <v>114.13479409175299</v>
      </c>
      <c r="Q1641">
        <v>8.9275715177895995E-2</v>
      </c>
    </row>
    <row r="1642" spans="1:17" hidden="1" x14ac:dyDescent="0.3">
      <c r="A1642" t="s">
        <v>3459</v>
      </c>
      <c r="B1642" t="s">
        <v>3460</v>
      </c>
      <c r="C1642" t="s">
        <v>10309</v>
      </c>
      <c r="D1642" t="s">
        <v>559</v>
      </c>
      <c r="E1642">
        <v>705.96729059999996</v>
      </c>
      <c r="F1642">
        <v>950</v>
      </c>
      <c r="G1642">
        <v>-11.905230848016499</v>
      </c>
      <c r="H1642">
        <v>-4.09356692695152</v>
      </c>
      <c r="I1642">
        <v>-4.3071479478385202</v>
      </c>
      <c r="J1642">
        <v>-2.7558486599452898</v>
      </c>
      <c r="K1642">
        <v>974.06003063203298</v>
      </c>
      <c r="L1642">
        <v>887.75336381133297</v>
      </c>
      <c r="M1642">
        <v>43.046621463608403</v>
      </c>
      <c r="N1642">
        <v>0.41053572224100299</v>
      </c>
      <c r="O1642">
        <v>18.421052631578899</v>
      </c>
      <c r="P1642">
        <v>30.136986301369799</v>
      </c>
      <c r="Q1642">
        <v>0.10268850680394399</v>
      </c>
    </row>
    <row r="1643" spans="1:17" hidden="1" x14ac:dyDescent="0.3">
      <c r="A1643" t="s">
        <v>3461</v>
      </c>
      <c r="B1643" t="s">
        <v>3462</v>
      </c>
      <c r="C1643" t="s">
        <v>10309</v>
      </c>
      <c r="D1643" t="s">
        <v>139</v>
      </c>
      <c r="E1643">
        <v>704.47138399999994</v>
      </c>
      <c r="F1643">
        <v>418.95</v>
      </c>
      <c r="G1643">
        <v>704.11315578124595</v>
      </c>
      <c r="H1643">
        <v>184.34449563611599</v>
      </c>
      <c r="I1643">
        <v>143.73468217726699</v>
      </c>
      <c r="J1643">
        <v>15.4524985511741</v>
      </c>
      <c r="K1643">
        <v>230.15623830954999</v>
      </c>
      <c r="L1643">
        <v>149.88508833377199</v>
      </c>
      <c r="M1643">
        <v>99.495973775855205</v>
      </c>
      <c r="N1643">
        <v>1.95219407612116</v>
      </c>
      <c r="O1643">
        <v>0</v>
      </c>
      <c r="P1643">
        <v>808.46953937592798</v>
      </c>
      <c r="Q1643">
        <v>0.20932064596441999</v>
      </c>
    </row>
    <row r="1644" spans="1:17" hidden="1" x14ac:dyDescent="0.3">
      <c r="A1644" t="s">
        <v>3463</v>
      </c>
      <c r="B1644" t="s">
        <v>3464</v>
      </c>
      <c r="C1644" t="s">
        <v>10309</v>
      </c>
      <c r="D1644" t="s">
        <v>521</v>
      </c>
      <c r="E1644">
        <v>703.25602699000001</v>
      </c>
      <c r="F1644">
        <v>30.8</v>
      </c>
      <c r="G1644">
        <v>71.0687072318632</v>
      </c>
      <c r="H1644">
        <v>28.773836628997099</v>
      </c>
      <c r="I1644">
        <v>2.8216876573896799</v>
      </c>
      <c r="J1644">
        <v>2.5552444596020201</v>
      </c>
      <c r="K1644">
        <v>25.777265786812801</v>
      </c>
      <c r="L1644">
        <v>22.785140449590401</v>
      </c>
      <c r="M1644">
        <v>61.995218723103399</v>
      </c>
      <c r="N1644">
        <v>3.13748871298086</v>
      </c>
      <c r="O1644">
        <v>4.8376623376623398</v>
      </c>
      <c r="P1644">
        <v>114.074443141852</v>
      </c>
      <c r="Q1644">
        <v>0.17535166286156201</v>
      </c>
    </row>
    <row r="1645" spans="1:17" hidden="1" x14ac:dyDescent="0.3">
      <c r="A1645" t="s">
        <v>3465</v>
      </c>
      <c r="B1645" t="s">
        <v>3466</v>
      </c>
      <c r="C1645" t="s">
        <v>10309</v>
      </c>
      <c r="D1645" t="s">
        <v>553</v>
      </c>
      <c r="E1645">
        <v>702.29151395999997</v>
      </c>
      <c r="F1645">
        <v>306.45</v>
      </c>
      <c r="G1645">
        <v>12.1759873964308</v>
      </c>
      <c r="H1645">
        <v>4.4415205716276898</v>
      </c>
      <c r="I1645">
        <v>-17.960416506990999</v>
      </c>
      <c r="J1645">
        <v>-3.4999373214122702</v>
      </c>
      <c r="K1645">
        <v>299.90346067238198</v>
      </c>
      <c r="L1645">
        <v>293.16060943395001</v>
      </c>
      <c r="M1645">
        <v>50.738628732631099</v>
      </c>
      <c r="N1645">
        <v>1.19649098813932</v>
      </c>
      <c r="O1645">
        <v>41.523902757382899</v>
      </c>
      <c r="P1645">
        <v>43.134049509574901</v>
      </c>
      <c r="Q1645">
        <v>6.4605615188652002E-2</v>
      </c>
    </row>
    <row r="1646" spans="1:17" hidden="1" x14ac:dyDescent="0.3">
      <c r="A1646" t="s">
        <v>3467</v>
      </c>
      <c r="B1646" t="s">
        <v>3468</v>
      </c>
      <c r="C1646" t="s">
        <v>10309</v>
      </c>
      <c r="D1646" t="s">
        <v>1581</v>
      </c>
      <c r="E1646">
        <v>702.21357019200002</v>
      </c>
      <c r="F1646">
        <v>96.27</v>
      </c>
      <c r="G1646">
        <v>1.5846816649378299</v>
      </c>
      <c r="H1646">
        <v>-2.1962782103560698</v>
      </c>
      <c r="I1646">
        <v>-28.9601366144697</v>
      </c>
      <c r="J1646">
        <v>0.62695426464518</v>
      </c>
      <c r="K1646">
        <v>98.106984500191302</v>
      </c>
      <c r="L1646">
        <v>95.004884556280899</v>
      </c>
      <c r="M1646">
        <v>51.2423887273902</v>
      </c>
      <c r="N1646">
        <v>0.72614236992028303</v>
      </c>
      <c r="O1646">
        <v>32.907447803053898</v>
      </c>
      <c r="P1646">
        <v>45.422960725075498</v>
      </c>
      <c r="Q1646">
        <v>6.5561289792569998E-3</v>
      </c>
    </row>
    <row r="1647" spans="1:17" hidden="1" x14ac:dyDescent="0.3">
      <c r="A1647" t="s">
        <v>3469</v>
      </c>
      <c r="B1647" t="s">
        <v>3470</v>
      </c>
      <c r="C1647" t="s">
        <v>10309</v>
      </c>
      <c r="D1647" t="s">
        <v>2240</v>
      </c>
      <c r="E1647">
        <v>702.00098215000003</v>
      </c>
      <c r="F1647">
        <v>267.2</v>
      </c>
      <c r="G1647">
        <v>145.259900193297</v>
      </c>
      <c r="H1647">
        <v>-6.0109893250194197</v>
      </c>
      <c r="I1647">
        <v>74.086144624347199</v>
      </c>
      <c r="J1647">
        <v>-3.4065275758257201</v>
      </c>
      <c r="K1647">
        <v>283.79225130887897</v>
      </c>
      <c r="M1647">
        <v>42.925581580239403</v>
      </c>
      <c r="N1647">
        <v>0.33894894282412102</v>
      </c>
      <c r="O1647">
        <v>57.185628742514901</v>
      </c>
      <c r="P1647">
        <v>181.263157894736</v>
      </c>
    </row>
    <row r="1648" spans="1:17" hidden="1" x14ac:dyDescent="0.3">
      <c r="A1648" t="s">
        <v>3471</v>
      </c>
      <c r="B1648" t="s">
        <v>3472</v>
      </c>
      <c r="C1648" t="s">
        <v>10309</v>
      </c>
      <c r="D1648" t="s">
        <v>130</v>
      </c>
      <c r="E1648">
        <v>701.67223660599996</v>
      </c>
      <c r="F1648">
        <v>215.27</v>
      </c>
      <c r="G1648">
        <v>-42.298975738027799</v>
      </c>
      <c r="H1648">
        <v>-10.5017440508788</v>
      </c>
      <c r="I1648">
        <v>-26.8861827905159</v>
      </c>
      <c r="J1648">
        <v>-2.7682866146368101</v>
      </c>
      <c r="M1648">
        <v>33.4897336951217</v>
      </c>
      <c r="O1648">
        <v>26.8174850188135</v>
      </c>
      <c r="P1648">
        <v>2.55836112434493</v>
      </c>
    </row>
    <row r="1649" spans="1:17" hidden="1" x14ac:dyDescent="0.3">
      <c r="A1649" t="s">
        <v>3473</v>
      </c>
      <c r="B1649" t="s">
        <v>3474</v>
      </c>
      <c r="C1649" t="s">
        <v>10309</v>
      </c>
      <c r="D1649" t="s">
        <v>113</v>
      </c>
      <c r="E1649">
        <v>699.97500000000002</v>
      </c>
      <c r="F1649">
        <v>138.1</v>
      </c>
      <c r="G1649">
        <v>-26.805473881415399</v>
      </c>
      <c r="H1649">
        <v>2.8444653789300101</v>
      </c>
      <c r="I1649">
        <v>-16.408008187341299</v>
      </c>
      <c r="J1649">
        <v>-0.92800069030977905</v>
      </c>
      <c r="K1649">
        <v>135.14174753795001</v>
      </c>
      <c r="L1649">
        <v>137.53892607596401</v>
      </c>
      <c r="M1649">
        <v>56.590271012969097</v>
      </c>
      <c r="N1649">
        <v>0.83721612716364202</v>
      </c>
      <c r="O1649">
        <v>25.4163649529326</v>
      </c>
      <c r="P1649">
        <v>17.033898305084701</v>
      </c>
      <c r="Q1649">
        <v>-7.2117569253721994E-2</v>
      </c>
    </row>
    <row r="1650" spans="1:17" hidden="1" x14ac:dyDescent="0.3">
      <c r="A1650" t="s">
        <v>3475</v>
      </c>
      <c r="B1650" t="s">
        <v>3476</v>
      </c>
      <c r="C1650" t="s">
        <v>10309</v>
      </c>
      <c r="D1650" t="s">
        <v>742</v>
      </c>
      <c r="E1650">
        <v>692.23095239999998</v>
      </c>
      <c r="F1650">
        <v>481.85</v>
      </c>
      <c r="G1650">
        <v>-30.248831437883499</v>
      </c>
      <c r="H1650">
        <v>4.7578289694494202</v>
      </c>
      <c r="I1650">
        <v>-17.7747843955683</v>
      </c>
      <c r="J1650">
        <v>3.1386659763568798</v>
      </c>
      <c r="K1650">
        <v>455.421625392419</v>
      </c>
      <c r="L1650">
        <v>441.53957387239899</v>
      </c>
      <c r="M1650">
        <v>66.893618158629295</v>
      </c>
      <c r="N1650">
        <v>2.30039436619718</v>
      </c>
      <c r="O1650">
        <v>18.7091418491231</v>
      </c>
      <c r="P1650">
        <v>26.4366308055628</v>
      </c>
    </row>
    <row r="1651" spans="1:17" hidden="1" x14ac:dyDescent="0.3">
      <c r="A1651" t="s">
        <v>3477</v>
      </c>
      <c r="B1651" t="s">
        <v>3478</v>
      </c>
      <c r="C1651" t="s">
        <v>10309</v>
      </c>
      <c r="D1651" t="s">
        <v>258</v>
      </c>
      <c r="E1651">
        <v>691.45475429999999</v>
      </c>
      <c r="F1651">
        <v>361.9</v>
      </c>
      <c r="G1651">
        <v>46.350495161443</v>
      </c>
      <c r="H1651">
        <v>0.13560674722719601</v>
      </c>
      <c r="I1651">
        <v>15.0291155127134</v>
      </c>
      <c r="J1651">
        <v>-1.97269085386656</v>
      </c>
      <c r="K1651">
        <v>369.99886010875002</v>
      </c>
      <c r="M1651">
        <v>51.875717042033699</v>
      </c>
      <c r="N1651">
        <v>0.310734966592427</v>
      </c>
      <c r="O1651">
        <v>35.396518375241698</v>
      </c>
      <c r="P1651">
        <v>85.589743589743506</v>
      </c>
    </row>
    <row r="1652" spans="1:17" hidden="1" x14ac:dyDescent="0.3">
      <c r="A1652" t="s">
        <v>3479</v>
      </c>
      <c r="B1652" t="s">
        <v>3480</v>
      </c>
      <c r="C1652" t="s">
        <v>10309</v>
      </c>
      <c r="D1652" t="s">
        <v>77</v>
      </c>
      <c r="E1652">
        <v>686.42785600000002</v>
      </c>
      <c r="F1652">
        <v>605.25</v>
      </c>
      <c r="G1652">
        <v>11.414352121851699</v>
      </c>
      <c r="H1652">
        <v>5.7738666780176997</v>
      </c>
      <c r="I1652">
        <v>-36.894924025053001</v>
      </c>
      <c r="J1652">
        <v>4.0436895197026299</v>
      </c>
      <c r="K1652">
        <v>617.82159852752295</v>
      </c>
      <c r="L1652">
        <v>632.23437294998905</v>
      </c>
      <c r="M1652">
        <v>63.980848959863998</v>
      </c>
      <c r="N1652">
        <v>1.1287692419711599</v>
      </c>
      <c r="O1652">
        <v>59.619991738950802</v>
      </c>
      <c r="P1652">
        <v>49.814356435643496</v>
      </c>
      <c r="Q1652">
        <v>0.24077480877888699</v>
      </c>
    </row>
    <row r="1653" spans="1:17" hidden="1" x14ac:dyDescent="0.3">
      <c r="A1653" t="s">
        <v>3481</v>
      </c>
      <c r="B1653" t="s">
        <v>3482</v>
      </c>
      <c r="C1653" t="s">
        <v>10309</v>
      </c>
      <c r="D1653" t="s">
        <v>51</v>
      </c>
      <c r="E1653">
        <v>685.88341185000002</v>
      </c>
      <c r="F1653">
        <v>317.8</v>
      </c>
      <c r="G1653">
        <v>-32.000687346365901</v>
      </c>
      <c r="H1653">
        <v>-5.0946714105475399</v>
      </c>
      <c r="I1653">
        <v>-30.4879229373127</v>
      </c>
      <c r="J1653">
        <v>-0.93471570508281898</v>
      </c>
      <c r="K1653">
        <v>324.80284553686403</v>
      </c>
      <c r="L1653">
        <v>339.42516068600798</v>
      </c>
      <c r="M1653">
        <v>48.2897331702058</v>
      </c>
      <c r="N1653">
        <v>0.75218498048006899</v>
      </c>
      <c r="O1653">
        <v>50.723725613593402</v>
      </c>
      <c r="P1653">
        <v>7.6740640352363299</v>
      </c>
      <c r="Q1653">
        <v>5.5380723283759002E-2</v>
      </c>
    </row>
    <row r="1654" spans="1:17" hidden="1" x14ac:dyDescent="0.3">
      <c r="A1654" t="s">
        <v>3483</v>
      </c>
      <c r="B1654" t="s">
        <v>3484</v>
      </c>
      <c r="C1654" t="s">
        <v>10309</v>
      </c>
      <c r="D1654" t="s">
        <v>203</v>
      </c>
      <c r="E1654">
        <v>684.56666542200003</v>
      </c>
      <c r="F1654">
        <v>58.23</v>
      </c>
      <c r="G1654">
        <v>56.257463741397402</v>
      </c>
      <c r="H1654">
        <v>52.708417849208402</v>
      </c>
      <c r="I1654">
        <v>22.0144735504518</v>
      </c>
      <c r="J1654">
        <v>5.9353133006637702</v>
      </c>
      <c r="K1654">
        <v>46.282130456878903</v>
      </c>
      <c r="L1654">
        <v>40.166326517621201</v>
      </c>
      <c r="M1654">
        <v>60.671488708533502</v>
      </c>
      <c r="N1654">
        <v>1.58983629223617</v>
      </c>
      <c r="O1654">
        <v>11.231324059763001</v>
      </c>
      <c r="P1654">
        <v>111.745454545454</v>
      </c>
      <c r="Q1654">
        <v>9.0304561684642001E-2</v>
      </c>
    </row>
    <row r="1655" spans="1:17" hidden="1" x14ac:dyDescent="0.3">
      <c r="A1655" t="s">
        <v>3485</v>
      </c>
      <c r="B1655" t="s">
        <v>3486</v>
      </c>
      <c r="C1655" t="s">
        <v>10309</v>
      </c>
      <c r="D1655" t="s">
        <v>715</v>
      </c>
      <c r="E1655">
        <v>683.44074851999903</v>
      </c>
      <c r="F1655">
        <v>26.54</v>
      </c>
      <c r="G1655">
        <v>11.2293006685208</v>
      </c>
      <c r="H1655">
        <v>15.8596604712809</v>
      </c>
      <c r="I1655">
        <v>4.60551359435226</v>
      </c>
      <c r="J1655">
        <v>0.62863361389733297</v>
      </c>
      <c r="K1655">
        <v>23.482465306675401</v>
      </c>
      <c r="L1655">
        <v>21.3681745932398</v>
      </c>
      <c r="M1655">
        <v>69.715737046489195</v>
      </c>
      <c r="N1655">
        <v>1.44950568321743</v>
      </c>
      <c r="O1655">
        <v>7.3850791258477804</v>
      </c>
      <c r="P1655">
        <v>64.844720496894297</v>
      </c>
      <c r="Q1655">
        <v>9.2337232619055007E-2</v>
      </c>
    </row>
    <row r="1656" spans="1:17" hidden="1" x14ac:dyDescent="0.3">
      <c r="A1656" t="s">
        <v>3487</v>
      </c>
      <c r="B1656" t="s">
        <v>3488</v>
      </c>
      <c r="C1656" t="s">
        <v>10309</v>
      </c>
      <c r="D1656" t="s">
        <v>312</v>
      </c>
      <c r="E1656">
        <v>683.04600000000005</v>
      </c>
      <c r="F1656">
        <v>149</v>
      </c>
      <c r="G1656">
        <v>-15.9036914829874</v>
      </c>
      <c r="H1656">
        <v>-0.63174362136071005</v>
      </c>
      <c r="I1656">
        <v>-9.9404664872764403</v>
      </c>
      <c r="J1656">
        <v>-2.42308190742256</v>
      </c>
      <c r="K1656">
        <v>146.13102686947701</v>
      </c>
      <c r="L1656">
        <v>144.25712121540801</v>
      </c>
      <c r="M1656">
        <v>52.424951446460497</v>
      </c>
      <c r="N1656">
        <v>1.3737093554662201</v>
      </c>
      <c r="O1656">
        <v>18.120805369127499</v>
      </c>
      <c r="P1656">
        <v>18.6305732484076</v>
      </c>
      <c r="Q1656">
        <v>9.5181291848735E-2</v>
      </c>
    </row>
    <row r="1657" spans="1:17" hidden="1" x14ac:dyDescent="0.3">
      <c r="A1657" t="s">
        <v>3489</v>
      </c>
      <c r="B1657" t="s">
        <v>3490</v>
      </c>
      <c r="C1657" t="s">
        <v>10309</v>
      </c>
      <c r="D1657" t="s">
        <v>60</v>
      </c>
      <c r="E1657">
        <v>679.81197659399902</v>
      </c>
      <c r="F1657">
        <v>31.93</v>
      </c>
      <c r="G1657">
        <v>101.16530997625701</v>
      </c>
      <c r="H1657">
        <v>7.3716855263721399</v>
      </c>
      <c r="I1657">
        <v>46.150752496419301</v>
      </c>
      <c r="J1657">
        <v>3.8759208783176602</v>
      </c>
      <c r="K1657">
        <v>32.849130305699198</v>
      </c>
      <c r="L1657">
        <v>27.001312921093099</v>
      </c>
      <c r="M1657">
        <v>50.6675870051101</v>
      </c>
      <c r="N1657">
        <v>0.86568941140197597</v>
      </c>
      <c r="O1657">
        <v>52.207954901346703</v>
      </c>
      <c r="P1657">
        <v>128.888888888888</v>
      </c>
      <c r="Q1657">
        <v>0.11180368310997001</v>
      </c>
    </row>
    <row r="1658" spans="1:17" hidden="1" x14ac:dyDescent="0.3">
      <c r="A1658" t="s">
        <v>3491</v>
      </c>
      <c r="B1658" t="s">
        <v>3492</v>
      </c>
      <c r="C1658" t="s">
        <v>10309</v>
      </c>
      <c r="D1658" t="s">
        <v>630</v>
      </c>
      <c r="E1658">
        <v>678.06827827200004</v>
      </c>
      <c r="F1658">
        <v>47.57</v>
      </c>
      <c r="G1658">
        <v>111.923776251096</v>
      </c>
      <c r="H1658">
        <v>-8.2224519810560199</v>
      </c>
      <c r="I1658">
        <v>8.5786676562277702</v>
      </c>
      <c r="J1658">
        <v>-2.3178949490564902</v>
      </c>
      <c r="K1658">
        <v>47.091202076946203</v>
      </c>
      <c r="L1658">
        <v>38.813385473500901</v>
      </c>
      <c r="M1658">
        <v>42.259446346891103</v>
      </c>
      <c r="N1658">
        <v>0.38459120695481203</v>
      </c>
      <c r="O1658">
        <v>20.958587344965299</v>
      </c>
      <c r="P1658">
        <v>147.760416666666</v>
      </c>
      <c r="Q1658">
        <v>5.0727643960293001E-2</v>
      </c>
    </row>
    <row r="1659" spans="1:17" hidden="1" x14ac:dyDescent="0.3">
      <c r="A1659" t="s">
        <v>3493</v>
      </c>
      <c r="B1659" t="s">
        <v>3494</v>
      </c>
      <c r="C1659" t="s">
        <v>10309</v>
      </c>
      <c r="E1659">
        <v>677.67765799999995</v>
      </c>
      <c r="F1659">
        <v>298.14999999999998</v>
      </c>
      <c r="G1659">
        <v>32.978194385487903</v>
      </c>
      <c r="H1659">
        <v>52.618157209404103</v>
      </c>
      <c r="I1659">
        <v>48.3909873329997</v>
      </c>
      <c r="J1659">
        <v>-9.6494618775243897</v>
      </c>
      <c r="M1659">
        <v>70.246265881361694</v>
      </c>
      <c r="O1659">
        <v>5.4502767063558704</v>
      </c>
      <c r="P1659">
        <v>68.732314657611695</v>
      </c>
    </row>
    <row r="1660" spans="1:17" hidden="1" x14ac:dyDescent="0.3">
      <c r="A1660" t="s">
        <v>3495</v>
      </c>
      <c r="B1660" t="s">
        <v>3496</v>
      </c>
      <c r="C1660" t="s">
        <v>10309</v>
      </c>
      <c r="D1660" t="s">
        <v>394</v>
      </c>
      <c r="E1660">
        <v>677.66915226399999</v>
      </c>
      <c r="F1660">
        <v>76.010000000000005</v>
      </c>
      <c r="G1660">
        <v>3.89546870641664</v>
      </c>
      <c r="H1660">
        <v>9.5662233081512191</v>
      </c>
      <c r="I1660">
        <v>6.1771329748652999</v>
      </c>
      <c r="J1660">
        <v>-7.2663845286936199</v>
      </c>
      <c r="K1660">
        <v>72.212610846613202</v>
      </c>
      <c r="M1660">
        <v>40.726616255065998</v>
      </c>
      <c r="N1660">
        <v>0.51586800504494401</v>
      </c>
      <c r="O1660">
        <v>23.667938429153999</v>
      </c>
      <c r="P1660">
        <v>68.911111111111097</v>
      </c>
    </row>
    <row r="1661" spans="1:17" hidden="1" x14ac:dyDescent="0.3">
      <c r="A1661" t="s">
        <v>3497</v>
      </c>
      <c r="B1661" t="s">
        <v>3498</v>
      </c>
      <c r="C1661" t="s">
        <v>10309</v>
      </c>
      <c r="D1661" t="s">
        <v>726</v>
      </c>
      <c r="E1661">
        <v>676.62342616799901</v>
      </c>
      <c r="F1661">
        <v>890.4</v>
      </c>
      <c r="G1661">
        <v>-3.8831917027949698</v>
      </c>
      <c r="H1661">
        <v>-0.84424132172267896</v>
      </c>
      <c r="I1661">
        <v>-0.97877801283282295</v>
      </c>
      <c r="J1661">
        <v>-0.82497785082472397</v>
      </c>
      <c r="K1661">
        <v>875.10164203931004</v>
      </c>
      <c r="L1661">
        <v>814.63693110895201</v>
      </c>
      <c r="M1661">
        <v>64.306050640641899</v>
      </c>
      <c r="N1661">
        <v>1.5953809551442</v>
      </c>
      <c r="O1661">
        <v>4.6720575022461697</v>
      </c>
      <c r="P1661">
        <v>31.9130653787463</v>
      </c>
      <c r="Q1661">
        <v>2.0547319375944E-2</v>
      </c>
    </row>
    <row r="1662" spans="1:17" hidden="1" x14ac:dyDescent="0.3">
      <c r="A1662" t="s">
        <v>3499</v>
      </c>
      <c r="B1662" t="s">
        <v>3500</v>
      </c>
      <c r="C1662" t="s">
        <v>10309</v>
      </c>
      <c r="D1662" t="s">
        <v>553</v>
      </c>
      <c r="E1662">
        <v>676.32445759999996</v>
      </c>
      <c r="F1662">
        <v>360</v>
      </c>
      <c r="G1662">
        <v>2.05291712197609</v>
      </c>
      <c r="H1662">
        <v>3.4755764097224402</v>
      </c>
      <c r="I1662">
        <v>-14.7894531735709</v>
      </c>
      <c r="J1662">
        <v>-2.8932963782877001</v>
      </c>
      <c r="K1662">
        <v>370.921924416948</v>
      </c>
      <c r="L1662">
        <v>346.19974825500401</v>
      </c>
      <c r="M1662">
        <v>39.792477543689103</v>
      </c>
      <c r="N1662">
        <v>0.46669132725645701</v>
      </c>
      <c r="O1662">
        <v>22.2222222222222</v>
      </c>
      <c r="P1662">
        <v>37.352155665776401</v>
      </c>
      <c r="Q1662">
        <v>2.9074226696259999E-2</v>
      </c>
    </row>
    <row r="1663" spans="1:17" hidden="1" x14ac:dyDescent="0.3">
      <c r="A1663" t="s">
        <v>3501</v>
      </c>
      <c r="B1663" t="s">
        <v>3502</v>
      </c>
      <c r="C1663" t="s">
        <v>10309</v>
      </c>
      <c r="D1663" t="s">
        <v>258</v>
      </c>
      <c r="E1663">
        <v>675.68700809999996</v>
      </c>
      <c r="F1663">
        <v>368.65</v>
      </c>
      <c r="G1663">
        <v>73.394806248307304</v>
      </c>
      <c r="H1663">
        <v>-11.6727228420116</v>
      </c>
      <c r="I1663">
        <v>-6.7409119674100504</v>
      </c>
      <c r="J1663">
        <v>-5.5636461880242498</v>
      </c>
      <c r="K1663">
        <v>407.68473628947299</v>
      </c>
      <c r="L1663">
        <v>364.77974075499901</v>
      </c>
      <c r="M1663">
        <v>20.140385996201399</v>
      </c>
      <c r="N1663">
        <v>1.0676747865093501</v>
      </c>
      <c r="O1663">
        <v>29.0519462905194</v>
      </c>
      <c r="P1663">
        <v>110.53683609366</v>
      </c>
      <c r="Q1663">
        <v>0.16219494414489699</v>
      </c>
    </row>
    <row r="1664" spans="1:17" hidden="1" x14ac:dyDescent="0.3">
      <c r="A1664" t="s">
        <v>3503</v>
      </c>
      <c r="B1664" t="s">
        <v>3504</v>
      </c>
      <c r="C1664" t="s">
        <v>10309</v>
      </c>
      <c r="D1664" t="s">
        <v>559</v>
      </c>
      <c r="E1664">
        <v>675.64570116799996</v>
      </c>
      <c r="F1664">
        <v>3.87</v>
      </c>
      <c r="G1664">
        <v>3.4628617653351101</v>
      </c>
      <c r="H1664">
        <v>2.5475308664683798</v>
      </c>
      <c r="I1664">
        <v>-26.310785965119099</v>
      </c>
      <c r="J1664">
        <v>-4.64594940825849</v>
      </c>
      <c r="K1664">
        <v>3.8409051304133799</v>
      </c>
      <c r="L1664">
        <v>3.8261670155066501</v>
      </c>
      <c r="M1664">
        <v>47.461613093607497</v>
      </c>
      <c r="N1664">
        <v>1.06196130313931</v>
      </c>
      <c r="O1664">
        <v>45.994832041343599</v>
      </c>
      <c r="P1664">
        <v>38.214285714285701</v>
      </c>
      <c r="Q1664">
        <v>6.8028863717007004E-2</v>
      </c>
    </row>
    <row r="1665" spans="1:17" hidden="1" x14ac:dyDescent="0.3">
      <c r="A1665" t="s">
        <v>3505</v>
      </c>
      <c r="B1665" t="s">
        <v>3506</v>
      </c>
      <c r="C1665" t="s">
        <v>10309</v>
      </c>
      <c r="D1665" t="s">
        <v>559</v>
      </c>
      <c r="E1665">
        <v>674.70239500000002</v>
      </c>
      <c r="F1665">
        <v>747</v>
      </c>
      <c r="G1665">
        <v>38.092181353739697</v>
      </c>
      <c r="H1665">
        <v>40.703208173458201</v>
      </c>
      <c r="I1665">
        <v>40.2315869162368</v>
      </c>
      <c r="J1665">
        <v>4.7819029030293896</v>
      </c>
      <c r="K1665">
        <v>585.15581240286394</v>
      </c>
      <c r="L1665">
        <v>502.74150264232998</v>
      </c>
      <c r="M1665">
        <v>83.380316077066894</v>
      </c>
      <c r="N1665">
        <v>0.74577280983723304</v>
      </c>
      <c r="O1665">
        <v>2.2623828647924999</v>
      </c>
      <c r="P1665">
        <v>81.973203410474994</v>
      </c>
      <c r="Q1665">
        <v>3.3468578624982002E-2</v>
      </c>
    </row>
    <row r="1666" spans="1:17" hidden="1" x14ac:dyDescent="0.3">
      <c r="A1666" t="s">
        <v>3507</v>
      </c>
      <c r="B1666" t="s">
        <v>3508</v>
      </c>
      <c r="C1666" t="s">
        <v>10309</v>
      </c>
      <c r="D1666" t="s">
        <v>221</v>
      </c>
      <c r="E1666">
        <v>674.15777000000003</v>
      </c>
      <c r="F1666">
        <v>143.55000000000001</v>
      </c>
      <c r="G1666">
        <v>109.784693754476</v>
      </c>
      <c r="H1666">
        <v>-2.2526876569456902</v>
      </c>
      <c r="I1666">
        <v>26.720691032459499</v>
      </c>
      <c r="J1666">
        <v>-7.8926806020095501</v>
      </c>
      <c r="K1666">
        <v>141.83967592989899</v>
      </c>
      <c r="L1666">
        <v>115.560641356437</v>
      </c>
      <c r="M1666">
        <v>43.53272493003</v>
      </c>
      <c r="N1666">
        <v>0.887603881212504</v>
      </c>
      <c r="O1666">
        <v>22.605363984674302</v>
      </c>
      <c r="P1666">
        <v>149.65217391304299</v>
      </c>
      <c r="Q1666">
        <v>8.6949069839063003E-2</v>
      </c>
    </row>
    <row r="1667" spans="1:17" hidden="1" x14ac:dyDescent="0.3">
      <c r="A1667" t="s">
        <v>3509</v>
      </c>
      <c r="B1667" t="s">
        <v>3510</v>
      </c>
      <c r="C1667" t="s">
        <v>10309</v>
      </c>
      <c r="D1667" t="s">
        <v>221</v>
      </c>
      <c r="E1667">
        <v>673.31185168000002</v>
      </c>
      <c r="F1667">
        <v>274.10000000000002</v>
      </c>
      <c r="G1667">
        <v>-43.785437739763097</v>
      </c>
      <c r="H1667">
        <v>-19.1987724915497</v>
      </c>
      <c r="I1667">
        <v>-28.372644792251201</v>
      </c>
      <c r="J1667">
        <v>-6.0836449650305999</v>
      </c>
      <c r="M1667">
        <v>48.192344246018997</v>
      </c>
      <c r="O1667">
        <v>44.746442904049601</v>
      </c>
      <c r="P1667">
        <v>12.5205254515599</v>
      </c>
    </row>
    <row r="1668" spans="1:17" hidden="1" x14ac:dyDescent="0.3">
      <c r="A1668" t="s">
        <v>3511</v>
      </c>
      <c r="B1668" t="s">
        <v>3512</v>
      </c>
      <c r="C1668" t="s">
        <v>10309</v>
      </c>
      <c r="D1668" t="s">
        <v>46</v>
      </c>
      <c r="E1668">
        <v>672.08</v>
      </c>
      <c r="F1668">
        <v>44.98</v>
      </c>
      <c r="G1668">
        <v>4.1825794451402603</v>
      </c>
      <c r="H1668">
        <v>-3.5148302065805499</v>
      </c>
      <c r="I1668">
        <v>0.421043608815727</v>
      </c>
      <c r="J1668">
        <v>7.0917261685673001</v>
      </c>
      <c r="K1668">
        <v>44.642033288820102</v>
      </c>
      <c r="L1668">
        <v>36.570724920582201</v>
      </c>
      <c r="M1668">
        <v>50.627288066300999</v>
      </c>
      <c r="N1668">
        <v>0.27371930637893799</v>
      </c>
      <c r="O1668">
        <v>35.6158292574477</v>
      </c>
      <c r="Q1668">
        <v>0.113569254812857</v>
      </c>
    </row>
    <row r="1669" spans="1:17" hidden="1" x14ac:dyDescent="0.3">
      <c r="A1669" t="s">
        <v>3513</v>
      </c>
      <c r="B1669" t="s">
        <v>3514</v>
      </c>
      <c r="C1669" t="s">
        <v>10309</v>
      </c>
      <c r="D1669" t="s">
        <v>356</v>
      </c>
      <c r="E1669">
        <v>671.10189119999995</v>
      </c>
      <c r="F1669">
        <v>184.14</v>
      </c>
      <c r="G1669">
        <v>-24.070328138637102</v>
      </c>
      <c r="H1669">
        <v>4.2682222008694701</v>
      </c>
      <c r="I1669">
        <v>-7.0879288222619703</v>
      </c>
      <c r="J1669">
        <v>4.5968720084759598</v>
      </c>
      <c r="K1669">
        <v>175.64204859318599</v>
      </c>
      <c r="L1669">
        <v>177.431450686631</v>
      </c>
      <c r="M1669">
        <v>58.969550000123398</v>
      </c>
      <c r="N1669">
        <v>0.77866397911253205</v>
      </c>
      <c r="O1669">
        <v>29.9826219181057</v>
      </c>
      <c r="P1669">
        <v>37.008928571428498</v>
      </c>
    </row>
    <row r="1670" spans="1:17" hidden="1" x14ac:dyDescent="0.3">
      <c r="A1670" t="s">
        <v>3515</v>
      </c>
      <c r="B1670" t="s">
        <v>3516</v>
      </c>
      <c r="C1670" t="s">
        <v>10309</v>
      </c>
      <c r="D1670" t="s">
        <v>3517</v>
      </c>
      <c r="E1670">
        <v>669.7405</v>
      </c>
      <c r="F1670">
        <v>267.95</v>
      </c>
      <c r="G1670">
        <v>-42.660086849138899</v>
      </c>
      <c r="H1670">
        <v>-14.899554996795301</v>
      </c>
      <c r="I1670">
        <v>-27.247293901627</v>
      </c>
      <c r="J1670">
        <v>-5.4518102141193001</v>
      </c>
      <c r="M1670">
        <v>34.106634675147198</v>
      </c>
      <c r="O1670">
        <v>42.862474342227998</v>
      </c>
      <c r="P1670">
        <v>4.6679687499999902</v>
      </c>
    </row>
    <row r="1671" spans="1:17" hidden="1" x14ac:dyDescent="0.3">
      <c r="A1671" t="s">
        <v>3518</v>
      </c>
      <c r="B1671" t="s">
        <v>3519</v>
      </c>
      <c r="C1671" t="s">
        <v>10309</v>
      </c>
      <c r="E1671">
        <v>669.65354475000004</v>
      </c>
      <c r="F1671">
        <v>100.23</v>
      </c>
      <c r="G1671">
        <v>125.702464070934</v>
      </c>
      <c r="H1671">
        <v>50.442061121478098</v>
      </c>
      <c r="I1671">
        <v>284.954374558067</v>
      </c>
      <c r="J1671">
        <v>3.5055269854981699</v>
      </c>
      <c r="K1671">
        <v>65.325809907257906</v>
      </c>
      <c r="M1671">
        <v>100</v>
      </c>
      <c r="N1671">
        <v>4.2104468709296503</v>
      </c>
      <c r="O1671">
        <v>0</v>
      </c>
      <c r="P1671">
        <v>337.87680209698499</v>
      </c>
    </row>
    <row r="1672" spans="1:17" hidden="1" x14ac:dyDescent="0.3">
      <c r="A1672" t="s">
        <v>3520</v>
      </c>
      <c r="B1672" t="s">
        <v>3521</v>
      </c>
      <c r="C1672" t="s">
        <v>10309</v>
      </c>
      <c r="D1672" t="s">
        <v>312</v>
      </c>
      <c r="E1672">
        <v>669.18672140000001</v>
      </c>
      <c r="F1672">
        <v>388.85</v>
      </c>
      <c r="G1672">
        <v>-16.273922528163599</v>
      </c>
      <c r="H1672">
        <v>-4.8748754330662996</v>
      </c>
      <c r="I1672">
        <v>8.9207027332441093</v>
      </c>
      <c r="J1672">
        <v>0.90032045120561199</v>
      </c>
      <c r="K1672">
        <v>372.36597598985901</v>
      </c>
      <c r="L1672">
        <v>334.81658660356902</v>
      </c>
      <c r="M1672">
        <v>38.504732921713298</v>
      </c>
      <c r="N1672">
        <v>0.23496373611398499</v>
      </c>
      <c r="O1672">
        <v>15.451273763415299</v>
      </c>
      <c r="P1672">
        <v>57.429149797570801</v>
      </c>
      <c r="Q1672">
        <v>4.1923214104827002E-2</v>
      </c>
    </row>
    <row r="1673" spans="1:17" hidden="1" x14ac:dyDescent="0.3">
      <c r="A1673" t="s">
        <v>3522</v>
      </c>
      <c r="B1673" t="s">
        <v>3523</v>
      </c>
      <c r="C1673" t="s">
        <v>10309</v>
      </c>
      <c r="D1673" t="s">
        <v>46</v>
      </c>
      <c r="E1673">
        <v>668.80579999999998</v>
      </c>
      <c r="F1673">
        <v>190.2</v>
      </c>
      <c r="G1673">
        <v>-6.4225585044677302</v>
      </c>
      <c r="H1673">
        <v>12.740754267628899</v>
      </c>
      <c r="I1673">
        <v>4.0906828231305701</v>
      </c>
      <c r="J1673">
        <v>13.5271275148184</v>
      </c>
      <c r="K1673">
        <v>163.22242262634401</v>
      </c>
      <c r="L1673">
        <v>145.438463329332</v>
      </c>
      <c r="M1673">
        <v>79.0374366843335</v>
      </c>
      <c r="N1673">
        <v>1.2091234115654801</v>
      </c>
      <c r="O1673">
        <v>14.668769716088301</v>
      </c>
      <c r="P1673">
        <v>41.781587774878801</v>
      </c>
      <c r="Q1673">
        <v>0.10754977992348</v>
      </c>
    </row>
    <row r="1674" spans="1:17" hidden="1" x14ac:dyDescent="0.3">
      <c r="A1674" t="s">
        <v>3524</v>
      </c>
      <c r="B1674" t="s">
        <v>3525</v>
      </c>
      <c r="C1674" t="s">
        <v>10309</v>
      </c>
      <c r="D1674" t="s">
        <v>1386</v>
      </c>
      <c r="E1674">
        <v>668.67114800000002</v>
      </c>
      <c r="F1674">
        <v>125.5</v>
      </c>
      <c r="G1674">
        <v>1.2078830277439701</v>
      </c>
      <c r="H1674">
        <v>-7.6871654062536097</v>
      </c>
      <c r="I1674">
        <v>-38.138209132967802</v>
      </c>
      <c r="J1674">
        <v>-5.4071673569764398</v>
      </c>
      <c r="K1674">
        <v>137.15026098528301</v>
      </c>
      <c r="L1674">
        <v>136.071079744581</v>
      </c>
      <c r="M1674">
        <v>31.787540365196701</v>
      </c>
      <c r="N1674">
        <v>1.39200079911229</v>
      </c>
      <c r="O1674">
        <v>50.517928286852502</v>
      </c>
      <c r="P1674">
        <v>38.139790864061602</v>
      </c>
      <c r="Q1674">
        <v>0.11627221796142</v>
      </c>
    </row>
    <row r="1675" spans="1:17" hidden="1" x14ac:dyDescent="0.3">
      <c r="A1675" t="s">
        <v>3526</v>
      </c>
      <c r="B1675" t="s">
        <v>3527</v>
      </c>
      <c r="C1675" t="s">
        <v>10309</v>
      </c>
      <c r="D1675" t="s">
        <v>183</v>
      </c>
      <c r="E1675">
        <v>667.24496716800002</v>
      </c>
      <c r="F1675">
        <v>125.07</v>
      </c>
      <c r="G1675">
        <v>51.331539197605203</v>
      </c>
      <c r="H1675">
        <v>-8.9014689881096007</v>
      </c>
      <c r="I1675">
        <v>-33.152558117017797</v>
      </c>
      <c r="J1675">
        <v>1.9561801006506701</v>
      </c>
      <c r="K1675">
        <v>133.70330033604</v>
      </c>
      <c r="L1675">
        <v>134.86292793686999</v>
      </c>
      <c r="M1675">
        <v>44.278638729700504</v>
      </c>
      <c r="N1675">
        <v>1.15209713786084</v>
      </c>
      <c r="O1675">
        <v>39.921643879427499</v>
      </c>
      <c r="P1675">
        <v>94.057408844065094</v>
      </c>
      <c r="Q1675">
        <v>0.10645061896161601</v>
      </c>
    </row>
    <row r="1676" spans="1:17" hidden="1" x14ac:dyDescent="0.3">
      <c r="A1676" t="s">
        <v>3528</v>
      </c>
      <c r="B1676" t="s">
        <v>3529</v>
      </c>
      <c r="C1676" t="s">
        <v>10309</v>
      </c>
      <c r="D1676" t="s">
        <v>918</v>
      </c>
      <c r="E1676">
        <v>666.00285578</v>
      </c>
      <c r="F1676">
        <v>359.35</v>
      </c>
      <c r="G1676">
        <v>-25.519369583848199</v>
      </c>
      <c r="H1676">
        <v>3.83458509204804</v>
      </c>
      <c r="I1676">
        <v>-2.8863036265076398</v>
      </c>
      <c r="J1676">
        <v>-0.31933822131529899</v>
      </c>
      <c r="K1676">
        <v>350.25230659873301</v>
      </c>
      <c r="L1676">
        <v>337.19051348011698</v>
      </c>
      <c r="M1676">
        <v>50.4310590243294</v>
      </c>
      <c r="N1676">
        <v>0.28839331179190197</v>
      </c>
      <c r="O1676">
        <v>15.973285098093699</v>
      </c>
      <c r="P1676">
        <v>50.987394957983199</v>
      </c>
      <c r="Q1676">
        <v>7.3263996270269999E-2</v>
      </c>
    </row>
    <row r="1677" spans="1:17" hidden="1" x14ac:dyDescent="0.3">
      <c r="A1677" t="s">
        <v>3530</v>
      </c>
      <c r="B1677" t="s">
        <v>3531</v>
      </c>
      <c r="C1677" t="s">
        <v>10309</v>
      </c>
      <c r="D1677" t="s">
        <v>368</v>
      </c>
      <c r="E1677">
        <v>665.09580000000005</v>
      </c>
      <c r="F1677">
        <v>252.45</v>
      </c>
      <c r="G1677">
        <v>-55.253362176589597</v>
      </c>
      <c r="H1677">
        <v>-2.3421580148015302</v>
      </c>
      <c r="I1677">
        <v>-17.9016610586119</v>
      </c>
      <c r="J1677">
        <v>3.1178247961936698</v>
      </c>
      <c r="K1677">
        <v>255.999805861075</v>
      </c>
      <c r="L1677">
        <v>279.11046771819599</v>
      </c>
      <c r="M1677">
        <v>54.083765783041301</v>
      </c>
      <c r="N1677">
        <v>1.42145339649918</v>
      </c>
      <c r="O1677">
        <v>121.98455139631599</v>
      </c>
      <c r="P1677">
        <v>17.418604651162699</v>
      </c>
      <c r="Q1677">
        <v>9.5245979653979004E-2</v>
      </c>
    </row>
    <row r="1678" spans="1:17" hidden="1" x14ac:dyDescent="0.3">
      <c r="A1678" t="s">
        <v>3532</v>
      </c>
      <c r="B1678" t="s">
        <v>3533</v>
      </c>
      <c r="C1678" t="s">
        <v>10309</v>
      </c>
      <c r="D1678" t="s">
        <v>203</v>
      </c>
      <c r="E1678">
        <v>663.51705000000004</v>
      </c>
      <c r="F1678">
        <v>165.97</v>
      </c>
      <c r="G1678">
        <v>-8.3636364458924106</v>
      </c>
      <c r="H1678">
        <v>5.8499946702435697</v>
      </c>
      <c r="I1678">
        <v>-20.741130792705299</v>
      </c>
      <c r="J1678">
        <v>-1.3682349938060101</v>
      </c>
      <c r="K1678">
        <v>163.464479582037</v>
      </c>
      <c r="L1678">
        <v>157.78107141260699</v>
      </c>
      <c r="M1678">
        <v>51.529150430902597</v>
      </c>
      <c r="N1678">
        <v>0.72091582386672903</v>
      </c>
      <c r="O1678">
        <v>27.673675965535899</v>
      </c>
      <c r="P1678">
        <v>31.305379746835399</v>
      </c>
      <c r="Q1678">
        <v>-5.2283049564659997E-3</v>
      </c>
    </row>
    <row r="1679" spans="1:17" hidden="1" x14ac:dyDescent="0.3">
      <c r="A1679" t="s">
        <v>3534</v>
      </c>
      <c r="B1679" t="s">
        <v>3535</v>
      </c>
      <c r="C1679" t="s">
        <v>10309</v>
      </c>
      <c r="D1679" t="s">
        <v>130</v>
      </c>
      <c r="E1679">
        <v>663.024</v>
      </c>
      <c r="F1679">
        <v>566.54999999999995</v>
      </c>
      <c r="G1679">
        <v>74.771484810219405</v>
      </c>
      <c r="H1679">
        <v>-13.200074240129</v>
      </c>
      <c r="I1679">
        <v>8.2317672263702395</v>
      </c>
      <c r="J1679">
        <v>-1.98923577074569</v>
      </c>
      <c r="K1679">
        <v>652.045774168089</v>
      </c>
      <c r="L1679">
        <v>547.18300687542205</v>
      </c>
      <c r="M1679">
        <v>31.825528274133799</v>
      </c>
      <c r="N1679">
        <v>0.70689687666872503</v>
      </c>
      <c r="O1679">
        <v>67.858088429970806</v>
      </c>
      <c r="P1679">
        <v>142.58188824662801</v>
      </c>
      <c r="Q1679">
        <v>0.171423191153558</v>
      </c>
    </row>
    <row r="1680" spans="1:17" hidden="1" x14ac:dyDescent="0.3">
      <c r="A1680" t="s">
        <v>3536</v>
      </c>
      <c r="B1680" t="s">
        <v>3537</v>
      </c>
      <c r="C1680" t="s">
        <v>10309</v>
      </c>
      <c r="D1680" t="s">
        <v>183</v>
      </c>
      <c r="E1680">
        <v>662.23574184999995</v>
      </c>
      <c r="F1680">
        <v>38.32</v>
      </c>
      <c r="G1680">
        <v>-34.054549335510401</v>
      </c>
      <c r="H1680">
        <v>2.8330119016542898</v>
      </c>
      <c r="I1680">
        <v>-38.533350462616198</v>
      </c>
      <c r="J1680">
        <v>-1.5390545866365899</v>
      </c>
      <c r="K1680">
        <v>41.863697266751601</v>
      </c>
      <c r="L1680">
        <v>44.568716329341598</v>
      </c>
      <c r="M1680">
        <v>49.861843686319602</v>
      </c>
      <c r="N1680">
        <v>0.250423665085939</v>
      </c>
      <c r="O1680">
        <v>63.622129436325601</v>
      </c>
      <c r="P1680">
        <v>4.9863013698630203</v>
      </c>
      <c r="Q1680">
        <v>0.157374174840299</v>
      </c>
    </row>
    <row r="1681" spans="1:17" hidden="1" x14ac:dyDescent="0.3">
      <c r="A1681" t="s">
        <v>3538</v>
      </c>
      <c r="B1681" t="s">
        <v>3539</v>
      </c>
      <c r="C1681" t="s">
        <v>10309</v>
      </c>
      <c r="D1681" t="s">
        <v>421</v>
      </c>
      <c r="E1681">
        <v>661.879254855</v>
      </c>
      <c r="F1681">
        <v>510.6</v>
      </c>
      <c r="G1681">
        <v>7.1773457901431197</v>
      </c>
      <c r="H1681">
        <v>-11.954863169329601</v>
      </c>
      <c r="I1681">
        <v>31.0759031671471</v>
      </c>
      <c r="J1681">
        <v>-4.1679411260353998</v>
      </c>
      <c r="K1681">
        <v>508.15839534899999</v>
      </c>
      <c r="L1681">
        <v>410.41535788863803</v>
      </c>
      <c r="M1681">
        <v>35.004261533310597</v>
      </c>
      <c r="N1681">
        <v>5.91042347296366E-2</v>
      </c>
      <c r="O1681">
        <v>36.985898942420597</v>
      </c>
      <c r="P1681">
        <v>91.128579449747306</v>
      </c>
      <c r="Q1681">
        <v>1.2199297324977E-2</v>
      </c>
    </row>
    <row r="1682" spans="1:17" hidden="1" x14ac:dyDescent="0.3">
      <c r="A1682" t="s">
        <v>3540</v>
      </c>
      <c r="B1682" t="s">
        <v>3541</v>
      </c>
      <c r="C1682" t="s">
        <v>10309</v>
      </c>
      <c r="D1682" t="s">
        <v>51</v>
      </c>
      <c r="E1682">
        <v>658.806674262</v>
      </c>
      <c r="F1682">
        <v>203.02</v>
      </c>
      <c r="G1682">
        <v>233.521972688792</v>
      </c>
      <c r="H1682">
        <v>6.6768951173093303</v>
      </c>
      <c r="I1682">
        <v>14.815075024235901</v>
      </c>
      <c r="J1682">
        <v>5.7250716316042896</v>
      </c>
      <c r="K1682">
        <v>183.21626216725701</v>
      </c>
      <c r="L1682">
        <v>146.736740351294</v>
      </c>
      <c r="M1682">
        <v>57.541074903852902</v>
      </c>
      <c r="N1682">
        <v>1.2364991605244</v>
      </c>
      <c r="O1682">
        <v>10.0630479755688</v>
      </c>
      <c r="P1682">
        <v>305.634365634365</v>
      </c>
      <c r="Q1682">
        <v>8.1797960964455005E-2</v>
      </c>
    </row>
    <row r="1683" spans="1:17" hidden="1" x14ac:dyDescent="0.3">
      <c r="A1683" t="s">
        <v>3542</v>
      </c>
      <c r="B1683" t="s">
        <v>3543</v>
      </c>
      <c r="C1683" t="s">
        <v>10309</v>
      </c>
      <c r="D1683" t="s">
        <v>630</v>
      </c>
      <c r="E1683">
        <v>657.8</v>
      </c>
      <c r="F1683">
        <v>124.57</v>
      </c>
      <c r="G1683">
        <v>1.9692893851305899</v>
      </c>
      <c r="H1683">
        <v>-0.63409904431266195</v>
      </c>
      <c r="I1683">
        <v>10.418278074289701</v>
      </c>
      <c r="J1683">
        <v>-6.8522431145522003</v>
      </c>
      <c r="K1683">
        <v>130.82051006512799</v>
      </c>
      <c r="L1683">
        <v>114.10416801598601</v>
      </c>
      <c r="M1683">
        <v>35.999694568881502</v>
      </c>
      <c r="N1683">
        <v>0.70352930127563895</v>
      </c>
      <c r="O1683">
        <v>24.2674801316528</v>
      </c>
      <c r="P1683">
        <v>41.4764338444065</v>
      </c>
      <c r="Q1683">
        <v>7.8378171663191998E-2</v>
      </c>
    </row>
    <row r="1684" spans="1:17" hidden="1" x14ac:dyDescent="0.3">
      <c r="A1684" t="s">
        <v>3544</v>
      </c>
      <c r="B1684" t="s">
        <v>3545</v>
      </c>
      <c r="C1684" t="s">
        <v>10309</v>
      </c>
      <c r="D1684" t="s">
        <v>130</v>
      </c>
      <c r="E1684">
        <v>656.44380339999998</v>
      </c>
      <c r="F1684">
        <v>421.95</v>
      </c>
      <c r="G1684">
        <v>-52.854991514933197</v>
      </c>
      <c r="H1684">
        <v>-5.7422386438027697</v>
      </c>
      <c r="I1684">
        <v>-20.522663276408998</v>
      </c>
      <c r="J1684">
        <v>-1.51824109217558</v>
      </c>
      <c r="K1684">
        <v>441.82044021012803</v>
      </c>
      <c r="L1684">
        <v>477.94808884853398</v>
      </c>
      <c r="M1684">
        <v>50.7152543525685</v>
      </c>
      <c r="N1684">
        <v>0.83953924506728705</v>
      </c>
      <c r="O1684">
        <v>61.500177746178402</v>
      </c>
      <c r="P1684">
        <v>5.7518796992481001</v>
      </c>
      <c r="Q1684">
        <v>7.4834496086439994E-2</v>
      </c>
    </row>
    <row r="1685" spans="1:17" hidden="1" x14ac:dyDescent="0.3">
      <c r="A1685" t="s">
        <v>3546</v>
      </c>
      <c r="B1685" t="s">
        <v>3547</v>
      </c>
      <c r="C1685" t="s">
        <v>10309</v>
      </c>
      <c r="D1685" t="s">
        <v>630</v>
      </c>
      <c r="E1685">
        <v>656.08632448000003</v>
      </c>
      <c r="F1685">
        <v>71.12</v>
      </c>
      <c r="G1685">
        <v>109.343087754035</v>
      </c>
      <c r="H1685">
        <v>5.5236923646103202</v>
      </c>
      <c r="I1685">
        <v>5.6132730632344003</v>
      </c>
      <c r="J1685">
        <v>-4.0541268164359003</v>
      </c>
      <c r="K1685">
        <v>69.873379914771505</v>
      </c>
      <c r="L1685">
        <v>58.053449853429598</v>
      </c>
      <c r="M1685">
        <v>49.346342478311698</v>
      </c>
      <c r="N1685">
        <v>0.711523280786025</v>
      </c>
      <c r="O1685">
        <v>23.734533183351999</v>
      </c>
      <c r="P1685">
        <v>144.735030970406</v>
      </c>
      <c r="Q1685">
        <v>9.4815578912767998E-2</v>
      </c>
    </row>
    <row r="1686" spans="1:17" hidden="1" x14ac:dyDescent="0.3">
      <c r="A1686" t="s">
        <v>3548</v>
      </c>
      <c r="B1686" t="s">
        <v>3549</v>
      </c>
      <c r="C1686" t="s">
        <v>10309</v>
      </c>
      <c r="D1686" t="s">
        <v>335</v>
      </c>
      <c r="E1686">
        <v>656.03901510000003</v>
      </c>
      <c r="F1686">
        <v>104.45</v>
      </c>
      <c r="G1686">
        <v>-59.894499102253597</v>
      </c>
      <c r="H1686">
        <v>-29.468891367909201</v>
      </c>
      <c r="I1686">
        <v>-51.157390180575703</v>
      </c>
      <c r="J1686">
        <v>10.772854010544901</v>
      </c>
      <c r="K1686">
        <v>126.18510281779</v>
      </c>
      <c r="L1686">
        <v>148.867385088487</v>
      </c>
      <c r="M1686">
        <v>44.900830234662699</v>
      </c>
      <c r="N1686">
        <v>2.1845962145788098</v>
      </c>
      <c r="O1686">
        <v>108.520823360459</v>
      </c>
      <c r="P1686">
        <v>35.649350649350602</v>
      </c>
      <c r="Q1686">
        <v>0.16374244830555101</v>
      </c>
    </row>
    <row r="1687" spans="1:17" hidden="1" x14ac:dyDescent="0.3">
      <c r="A1687" t="s">
        <v>3550</v>
      </c>
      <c r="B1687" t="s">
        <v>3551</v>
      </c>
      <c r="C1687" t="s">
        <v>10309</v>
      </c>
      <c r="D1687" t="s">
        <v>3517</v>
      </c>
      <c r="E1687">
        <v>655.21532319999994</v>
      </c>
      <c r="F1687">
        <v>721.15</v>
      </c>
      <c r="G1687">
        <v>10.7593783605327</v>
      </c>
      <c r="H1687">
        <v>-3.5737903113740499</v>
      </c>
      <c r="I1687">
        <v>-28.029829966755202</v>
      </c>
      <c r="J1687">
        <v>-1.77799599679622</v>
      </c>
      <c r="K1687">
        <v>766.78508294318499</v>
      </c>
      <c r="L1687">
        <v>738.48840844547897</v>
      </c>
      <c r="M1687">
        <v>39.306817980119</v>
      </c>
      <c r="N1687">
        <v>0.79752933765206502</v>
      </c>
      <c r="O1687">
        <v>39.915412882201998</v>
      </c>
      <c r="P1687">
        <v>46.500761808024301</v>
      </c>
      <c r="Q1687">
        <v>5.8890065903942003E-2</v>
      </c>
    </row>
    <row r="1688" spans="1:17" hidden="1" x14ac:dyDescent="0.3">
      <c r="A1688" t="s">
        <v>3552</v>
      </c>
      <c r="B1688" t="s">
        <v>3553</v>
      </c>
      <c r="C1688" t="s">
        <v>10309</v>
      </c>
      <c r="D1688" t="s">
        <v>630</v>
      </c>
      <c r="E1688">
        <v>655.12622470299902</v>
      </c>
      <c r="F1688">
        <v>154.63</v>
      </c>
      <c r="G1688">
        <v>9.6642487195325</v>
      </c>
      <c r="H1688">
        <v>9.4288240707143096</v>
      </c>
      <c r="I1688">
        <v>-0.21944852401725001</v>
      </c>
      <c r="J1688">
        <v>-1.9280006903097699</v>
      </c>
      <c r="K1688">
        <v>144.422343977483</v>
      </c>
      <c r="L1688">
        <v>133.268032251916</v>
      </c>
      <c r="M1688">
        <v>48.511244957095201</v>
      </c>
      <c r="N1688">
        <v>0.90117189949029397</v>
      </c>
      <c r="O1688">
        <v>12.850029101726699</v>
      </c>
      <c r="P1688">
        <v>43.175925925925903</v>
      </c>
      <c r="Q1688">
        <v>2.3101248065121E-2</v>
      </c>
    </row>
    <row r="1689" spans="1:17" hidden="1" x14ac:dyDescent="0.3">
      <c r="A1689" t="s">
        <v>3554</v>
      </c>
      <c r="B1689" t="s">
        <v>3555</v>
      </c>
      <c r="C1689" t="s">
        <v>10309</v>
      </c>
      <c r="D1689" t="s">
        <v>21</v>
      </c>
      <c r="E1689">
        <v>654.76376481</v>
      </c>
      <c r="F1689">
        <v>1382.55</v>
      </c>
      <c r="G1689">
        <v>44.771742359982802</v>
      </c>
      <c r="H1689">
        <v>-22.338475993015201</v>
      </c>
      <c r="I1689">
        <v>-43.886347074717897</v>
      </c>
      <c r="J1689">
        <v>-7.35556002435158</v>
      </c>
      <c r="K1689">
        <v>1716.4740826407599</v>
      </c>
      <c r="L1689">
        <v>1589.6753728477199</v>
      </c>
      <c r="M1689">
        <v>23.0826944789065</v>
      </c>
      <c r="N1689">
        <v>2.1718862000832302</v>
      </c>
      <c r="O1689">
        <v>67.082564825865205</v>
      </c>
      <c r="P1689">
        <v>122.31066087795401</v>
      </c>
      <c r="Q1689">
        <v>0.145884652211594</v>
      </c>
    </row>
    <row r="1690" spans="1:17" hidden="1" x14ac:dyDescent="0.3">
      <c r="A1690" t="s">
        <v>3556</v>
      </c>
      <c r="B1690" t="s">
        <v>3557</v>
      </c>
      <c r="C1690" t="s">
        <v>10309</v>
      </c>
      <c r="D1690" t="s">
        <v>1651</v>
      </c>
      <c r="E1690">
        <v>651.53970000000004</v>
      </c>
      <c r="F1690">
        <v>61</v>
      </c>
      <c r="G1690">
        <v>-5.4790899346750601</v>
      </c>
      <c r="H1690">
        <v>-4.14507647164936</v>
      </c>
      <c r="I1690">
        <v>3.2195170651839198</v>
      </c>
      <c r="J1690">
        <v>-0.67640213595893295</v>
      </c>
      <c r="K1690">
        <v>60.600680477668298</v>
      </c>
      <c r="L1690">
        <v>57.707582488588699</v>
      </c>
      <c r="M1690">
        <v>63.305866194264297</v>
      </c>
      <c r="N1690">
        <v>1.0752398702069299</v>
      </c>
      <c r="O1690">
        <v>5.8196721311475299</v>
      </c>
      <c r="P1690">
        <v>26.687435098649999</v>
      </c>
      <c r="Q1690">
        <v>-3.0371808196612001E-2</v>
      </c>
    </row>
    <row r="1691" spans="1:17" hidden="1" x14ac:dyDescent="0.3">
      <c r="A1691" t="s">
        <v>3558</v>
      </c>
      <c r="B1691" t="s">
        <v>3559</v>
      </c>
      <c r="C1691" t="s">
        <v>10309</v>
      </c>
      <c r="D1691" t="s">
        <v>1555</v>
      </c>
      <c r="E1691">
        <v>650.51094646000001</v>
      </c>
      <c r="F1691">
        <v>271.85000000000002</v>
      </c>
      <c r="G1691">
        <v>90.542177811576096</v>
      </c>
      <c r="H1691">
        <v>-24.346932935312399</v>
      </c>
      <c r="I1691">
        <v>39.560722414769103</v>
      </c>
      <c r="J1691">
        <v>-7.8243493357750298</v>
      </c>
      <c r="K1691">
        <v>318.79247622413902</v>
      </c>
      <c r="L1691">
        <v>243.612290058127</v>
      </c>
      <c r="M1691">
        <v>22.2827848928058</v>
      </c>
      <c r="N1691">
        <v>0.54143870314082998</v>
      </c>
      <c r="O1691">
        <v>69.946661762001</v>
      </c>
      <c r="P1691">
        <v>142.29055258467</v>
      </c>
    </row>
    <row r="1692" spans="1:17" hidden="1" x14ac:dyDescent="0.3">
      <c r="A1692" t="s">
        <v>3560</v>
      </c>
      <c r="B1692" t="s">
        <v>3561</v>
      </c>
      <c r="C1692" t="s">
        <v>10309</v>
      </c>
      <c r="D1692" t="s">
        <v>46</v>
      </c>
      <c r="E1692">
        <v>648.97669699999994</v>
      </c>
      <c r="F1692">
        <v>280.85000000000002</v>
      </c>
      <c r="G1692">
        <v>-3.45366740820619</v>
      </c>
      <c r="H1692">
        <v>31.817922866162998</v>
      </c>
      <c r="I1692">
        <v>11.9591255393056</v>
      </c>
      <c r="J1692">
        <v>2.1645919022828202</v>
      </c>
      <c r="K1692">
        <v>236.152693935385</v>
      </c>
      <c r="M1692">
        <v>58.816965020978401</v>
      </c>
      <c r="N1692">
        <v>1.0329820499298299</v>
      </c>
      <c r="O1692">
        <v>6.7651771408224901</v>
      </c>
      <c r="P1692">
        <v>96.604830241512005</v>
      </c>
    </row>
    <row r="1693" spans="1:17" hidden="1" x14ac:dyDescent="0.3">
      <c r="A1693" t="s">
        <v>3562</v>
      </c>
      <c r="B1693" t="s">
        <v>3563</v>
      </c>
      <c r="C1693" t="s">
        <v>10309</v>
      </c>
      <c r="D1693" t="s">
        <v>153</v>
      </c>
      <c r="E1693">
        <v>648.0855464</v>
      </c>
      <c r="F1693">
        <v>52.11</v>
      </c>
      <c r="G1693">
        <v>31.878258759650699</v>
      </c>
      <c r="H1693">
        <v>7.1266708506441203</v>
      </c>
      <c r="I1693">
        <v>-24.0635378702842</v>
      </c>
      <c r="J1693">
        <v>5.4212847865928504</v>
      </c>
      <c r="K1693">
        <v>50.8123548070594</v>
      </c>
      <c r="L1693">
        <v>49.125338913034199</v>
      </c>
      <c r="M1693">
        <v>67.623894352501694</v>
      </c>
      <c r="N1693">
        <v>0.80701537180191996</v>
      </c>
      <c r="O1693">
        <v>38.8409134523124</v>
      </c>
      <c r="P1693">
        <v>68.096774193548299</v>
      </c>
      <c r="Q1693">
        <v>6.1751319786851E-2</v>
      </c>
    </row>
    <row r="1694" spans="1:17" hidden="1" x14ac:dyDescent="0.3">
      <c r="A1694" t="s">
        <v>3564</v>
      </c>
      <c r="B1694" t="s">
        <v>3565</v>
      </c>
      <c r="C1694" t="s">
        <v>10309</v>
      </c>
      <c r="D1694" t="s">
        <v>1386</v>
      </c>
      <c r="E1694">
        <v>645.71978476000004</v>
      </c>
      <c r="F1694">
        <v>1079.6500000000001</v>
      </c>
      <c r="G1694">
        <v>4.2065243439218403</v>
      </c>
      <c r="H1694">
        <v>-0.91041835737530996</v>
      </c>
      <c r="I1694">
        <v>-6.9790786480459204</v>
      </c>
      <c r="J1694">
        <v>-0.469026817974729</v>
      </c>
      <c r="K1694">
        <v>1060.6659844144599</v>
      </c>
      <c r="L1694">
        <v>1012.04671924064</v>
      </c>
      <c r="M1694">
        <v>57.911608346431997</v>
      </c>
      <c r="N1694">
        <v>1.1722622136973899</v>
      </c>
      <c r="O1694">
        <v>15.5003936460889</v>
      </c>
      <c r="P1694">
        <v>34.956249999999997</v>
      </c>
      <c r="Q1694">
        <v>1.2917334935273E-2</v>
      </c>
    </row>
    <row r="1695" spans="1:17" hidden="1" x14ac:dyDescent="0.3">
      <c r="A1695" t="s">
        <v>3566</v>
      </c>
      <c r="B1695" t="s">
        <v>3567</v>
      </c>
      <c r="C1695" t="s">
        <v>10309</v>
      </c>
      <c r="D1695" t="s">
        <v>397</v>
      </c>
      <c r="E1695">
        <v>644.98582699999997</v>
      </c>
      <c r="F1695">
        <v>468.75</v>
      </c>
      <c r="G1695">
        <v>57.224142531440798</v>
      </c>
      <c r="H1695">
        <v>-0.28254061121866902</v>
      </c>
      <c r="I1695">
        <v>-23.783873783815899</v>
      </c>
      <c r="J1695">
        <v>-0.37605263836172698</v>
      </c>
      <c r="K1695">
        <v>490.76909520024799</v>
      </c>
      <c r="L1695">
        <v>453.37978930124399</v>
      </c>
      <c r="M1695">
        <v>39.0328694428486</v>
      </c>
      <c r="N1695">
        <v>0.55407444491395996</v>
      </c>
      <c r="O1695">
        <v>42.591999999999899</v>
      </c>
      <c r="P1695">
        <v>96.829729162292594</v>
      </c>
      <c r="Q1695">
        <v>0.226669284085494</v>
      </c>
    </row>
    <row r="1696" spans="1:17" hidden="1" x14ac:dyDescent="0.3">
      <c r="A1696" t="s">
        <v>3568</v>
      </c>
      <c r="B1696" t="s">
        <v>3569</v>
      </c>
      <c r="C1696" t="s">
        <v>10309</v>
      </c>
      <c r="D1696" t="s">
        <v>630</v>
      </c>
      <c r="E1696">
        <v>643.47535257599998</v>
      </c>
      <c r="F1696">
        <v>133.13</v>
      </c>
      <c r="G1696">
        <v>68.344167773672297</v>
      </c>
      <c r="H1696">
        <v>15.001568894221</v>
      </c>
      <c r="I1696">
        <v>34.7129578228433</v>
      </c>
      <c r="J1696">
        <v>-0.70639040969083899</v>
      </c>
      <c r="K1696">
        <v>120.723325898319</v>
      </c>
      <c r="L1696">
        <v>97.084112720985203</v>
      </c>
      <c r="M1696">
        <v>38.373229824045502</v>
      </c>
      <c r="N1696">
        <v>0.730943760851687</v>
      </c>
      <c r="O1696">
        <v>18.973935251258101</v>
      </c>
      <c r="P1696">
        <v>107.04510108864601</v>
      </c>
      <c r="Q1696">
        <v>2.9017660161876999E-2</v>
      </c>
    </row>
    <row r="1697" spans="1:17" hidden="1" x14ac:dyDescent="0.3">
      <c r="A1697" t="s">
        <v>3570</v>
      </c>
      <c r="B1697" t="s">
        <v>3571</v>
      </c>
      <c r="C1697" t="s">
        <v>10309</v>
      </c>
      <c r="D1697" t="s">
        <v>89</v>
      </c>
      <c r="E1697">
        <v>639.39070719999995</v>
      </c>
      <c r="F1697">
        <v>718.85</v>
      </c>
      <c r="G1697">
        <v>3.4932554881009499</v>
      </c>
      <c r="H1697">
        <v>-9.6146334064711692</v>
      </c>
      <c r="I1697">
        <v>10.7378275234122</v>
      </c>
      <c r="J1697">
        <v>-3.525222912532</v>
      </c>
      <c r="K1697">
        <v>764.08210603548298</v>
      </c>
      <c r="L1697">
        <v>696.02022062324897</v>
      </c>
      <c r="M1697">
        <v>32.702820472983298</v>
      </c>
      <c r="N1697">
        <v>0.38549355836113303</v>
      </c>
      <c r="O1697">
        <v>47.290811713152898</v>
      </c>
      <c r="P1697">
        <v>48.185941043083801</v>
      </c>
      <c r="Q1697">
        <v>6.5382475186007996E-2</v>
      </c>
    </row>
    <row r="1698" spans="1:17" hidden="1" x14ac:dyDescent="0.3">
      <c r="A1698" t="s">
        <v>3572</v>
      </c>
      <c r="B1698" t="s">
        <v>3573</v>
      </c>
      <c r="C1698" t="s">
        <v>10309</v>
      </c>
      <c r="D1698" t="s">
        <v>872</v>
      </c>
      <c r="E1698">
        <v>638.752527525</v>
      </c>
      <c r="F1698">
        <v>271.14999999999998</v>
      </c>
      <c r="G1698">
        <v>4.7062135171614301</v>
      </c>
      <c r="H1698">
        <v>-3.7834753783766599</v>
      </c>
      <c r="I1698">
        <v>22.589711547318601</v>
      </c>
      <c r="J1698">
        <v>-2.0888599384676301</v>
      </c>
      <c r="K1698">
        <v>271.23970699323201</v>
      </c>
      <c r="M1698">
        <v>46.693084545353699</v>
      </c>
      <c r="N1698">
        <v>0.41087510620220902</v>
      </c>
      <c r="O1698">
        <v>17.868338557993699</v>
      </c>
      <c r="P1698">
        <v>74.541358223366501</v>
      </c>
    </row>
    <row r="1699" spans="1:17" hidden="1" x14ac:dyDescent="0.3">
      <c r="A1699" t="s">
        <v>3574</v>
      </c>
      <c r="B1699" t="s">
        <v>3575</v>
      </c>
      <c r="C1699" t="s">
        <v>10309</v>
      </c>
      <c r="D1699" t="s">
        <v>297</v>
      </c>
      <c r="E1699">
        <v>637.56412</v>
      </c>
      <c r="F1699">
        <v>195.85</v>
      </c>
      <c r="G1699">
        <v>-2.3394559932967902</v>
      </c>
      <c r="H1699">
        <v>5.4643758243916398</v>
      </c>
      <c r="I1699">
        <v>-4.22579700264669</v>
      </c>
      <c r="J1699">
        <v>1.7030265633589701</v>
      </c>
      <c r="K1699">
        <v>185.59332089879001</v>
      </c>
      <c r="L1699">
        <v>176.02059163272401</v>
      </c>
      <c r="M1699">
        <v>65.327197504698503</v>
      </c>
      <c r="N1699">
        <v>0.73530372097756902</v>
      </c>
      <c r="O1699">
        <v>21.521572632116399</v>
      </c>
      <c r="P1699">
        <v>36.196105702364299</v>
      </c>
      <c r="Q1699">
        <v>2.3368703831403E-2</v>
      </c>
    </row>
    <row r="1700" spans="1:17" hidden="1" x14ac:dyDescent="0.3">
      <c r="A1700" t="s">
        <v>3576</v>
      </c>
      <c r="B1700" t="s">
        <v>3577</v>
      </c>
      <c r="C1700" t="s">
        <v>10309</v>
      </c>
      <c r="D1700" t="s">
        <v>397</v>
      </c>
      <c r="E1700">
        <v>635.72915032000003</v>
      </c>
      <c r="F1700">
        <v>39.979999999999997</v>
      </c>
      <c r="G1700">
        <v>41.6832007483859</v>
      </c>
      <c r="H1700">
        <v>6.9711623027827399</v>
      </c>
      <c r="I1700">
        <v>-17.9070079249774</v>
      </c>
      <c r="J1700">
        <v>3.9036225667278299</v>
      </c>
      <c r="K1700">
        <v>39.001573752384097</v>
      </c>
      <c r="L1700">
        <v>36.582209750508703</v>
      </c>
      <c r="M1700">
        <v>60.068744617104002</v>
      </c>
      <c r="N1700">
        <v>0.68018988000295</v>
      </c>
      <c r="O1700">
        <v>23.311655827913899</v>
      </c>
      <c r="P1700">
        <v>71.956989247311796</v>
      </c>
      <c r="Q1700">
        <v>1.6491782677722999E-2</v>
      </c>
    </row>
    <row r="1701" spans="1:17" hidden="1" x14ac:dyDescent="0.3">
      <c r="A1701" t="s">
        <v>3578</v>
      </c>
      <c r="B1701" t="s">
        <v>3579</v>
      </c>
      <c r="C1701" t="s">
        <v>10309</v>
      </c>
      <c r="D1701" t="s">
        <v>394</v>
      </c>
      <c r="E1701">
        <v>634.54696818299999</v>
      </c>
      <c r="F1701">
        <v>10.7</v>
      </c>
      <c r="G1701">
        <v>-10.783688202248401</v>
      </c>
      <c r="H1701">
        <v>-5.5250137305208602</v>
      </c>
      <c r="I1701">
        <v>-32.460039696462303</v>
      </c>
      <c r="J1701">
        <v>2.8240518548461999</v>
      </c>
      <c r="K1701">
        <v>11.3346516454378</v>
      </c>
      <c r="L1701">
        <v>11.131211268355599</v>
      </c>
      <c r="M1701">
        <v>42.374031963548298</v>
      </c>
      <c r="N1701">
        <v>0.36111779761003499</v>
      </c>
      <c r="O1701">
        <v>48.130841121495301</v>
      </c>
      <c r="P1701">
        <v>35.443037974683499</v>
      </c>
      <c r="Q1701">
        <v>-5.154231002351E-3</v>
      </c>
    </row>
    <row r="1702" spans="1:17" hidden="1" x14ac:dyDescent="0.3">
      <c r="A1702" t="s">
        <v>3580</v>
      </c>
      <c r="B1702" t="s">
        <v>3581</v>
      </c>
      <c r="C1702" t="s">
        <v>10309</v>
      </c>
      <c r="D1702" t="s">
        <v>130</v>
      </c>
      <c r="E1702">
        <v>632.46602329999996</v>
      </c>
      <c r="F1702">
        <v>255.3</v>
      </c>
      <c r="G1702">
        <v>139.46637399160699</v>
      </c>
      <c r="H1702">
        <v>-14.978882742262201</v>
      </c>
      <c r="I1702">
        <v>154.87916693911899</v>
      </c>
      <c r="J1702">
        <v>-14.6368235421872</v>
      </c>
      <c r="K1702">
        <v>278.17664484988802</v>
      </c>
      <c r="M1702">
        <v>34.483604621654301</v>
      </c>
      <c r="N1702">
        <v>0.79587503791325398</v>
      </c>
      <c r="O1702">
        <v>54.289071680375997</v>
      </c>
      <c r="P1702">
        <v>183.50916157690099</v>
      </c>
    </row>
    <row r="1703" spans="1:17" hidden="1" x14ac:dyDescent="0.3">
      <c r="A1703" t="s">
        <v>3582</v>
      </c>
      <c r="B1703" t="s">
        <v>3583</v>
      </c>
      <c r="C1703" t="s">
        <v>10309</v>
      </c>
      <c r="D1703" t="s">
        <v>203</v>
      </c>
      <c r="E1703">
        <v>631.57500000000005</v>
      </c>
      <c r="F1703">
        <v>252.55</v>
      </c>
      <c r="G1703">
        <v>32.371508250601899</v>
      </c>
      <c r="H1703">
        <v>6.0529653870057496</v>
      </c>
      <c r="I1703">
        <v>58.619840092410499</v>
      </c>
      <c r="J1703">
        <v>-20.408501686609199</v>
      </c>
      <c r="K1703">
        <v>231.66385825798901</v>
      </c>
      <c r="L1703">
        <v>179.467957541316</v>
      </c>
      <c r="M1703">
        <v>38.404767111542199</v>
      </c>
      <c r="N1703">
        <v>1.4261166149187401</v>
      </c>
      <c r="O1703">
        <v>21.956048307265799</v>
      </c>
      <c r="P1703">
        <v>105.325203252032</v>
      </c>
      <c r="Q1703">
        <v>9.3736601236743003E-2</v>
      </c>
    </row>
    <row r="1704" spans="1:17" hidden="1" x14ac:dyDescent="0.3">
      <c r="A1704" t="s">
        <v>3584</v>
      </c>
      <c r="B1704" t="s">
        <v>3585</v>
      </c>
      <c r="C1704" t="s">
        <v>10309</v>
      </c>
      <c r="D1704" t="s">
        <v>3586</v>
      </c>
      <c r="E1704">
        <v>631.12</v>
      </c>
      <c r="F1704">
        <v>154.62</v>
      </c>
      <c r="G1704">
        <v>19.533563944511801</v>
      </c>
      <c r="H1704">
        <v>23.260716108556998</v>
      </c>
      <c r="I1704">
        <v>-21.942580237474399</v>
      </c>
      <c r="J1704">
        <v>7.7409969786878801</v>
      </c>
      <c r="K1704">
        <v>137.49004170264701</v>
      </c>
      <c r="M1704">
        <v>78.814725909730697</v>
      </c>
      <c r="N1704">
        <v>2.1311364320001598</v>
      </c>
      <c r="O1704">
        <v>65.146811537963998</v>
      </c>
      <c r="P1704">
        <v>61.0625</v>
      </c>
    </row>
    <row r="1705" spans="1:17" hidden="1" x14ac:dyDescent="0.3">
      <c r="A1705" t="s">
        <v>3587</v>
      </c>
      <c r="B1705" t="s">
        <v>3588</v>
      </c>
      <c r="C1705" t="s">
        <v>10309</v>
      </c>
      <c r="D1705" t="s">
        <v>203</v>
      </c>
      <c r="E1705">
        <v>627.992523925</v>
      </c>
      <c r="F1705">
        <v>179.99</v>
      </c>
      <c r="G1705">
        <v>105.968968477657</v>
      </c>
      <c r="H1705">
        <v>-7.8829654764596997</v>
      </c>
      <c r="I1705">
        <v>-14.244969249416799</v>
      </c>
      <c r="J1705">
        <v>-7.2446997613834299</v>
      </c>
      <c r="K1705">
        <v>186.996859525791</v>
      </c>
      <c r="L1705">
        <v>165.43088191709199</v>
      </c>
      <c r="M1705">
        <v>46.306007278895301</v>
      </c>
      <c r="N1705">
        <v>0.41759699247325099</v>
      </c>
      <c r="O1705">
        <v>22.229012722928999</v>
      </c>
      <c r="Q1705">
        <v>0.146645315317664</v>
      </c>
    </row>
    <row r="1706" spans="1:17" hidden="1" x14ac:dyDescent="0.3">
      <c r="A1706" t="s">
        <v>3589</v>
      </c>
      <c r="B1706" t="s">
        <v>3590</v>
      </c>
      <c r="C1706" t="s">
        <v>10309</v>
      </c>
      <c r="D1706" t="s">
        <v>46</v>
      </c>
      <c r="E1706">
        <v>627.56118619999995</v>
      </c>
      <c r="F1706">
        <v>220.1</v>
      </c>
      <c r="G1706">
        <v>-60.290980873415201</v>
      </c>
      <c r="H1706">
        <v>-14.8192482448316</v>
      </c>
      <c r="I1706">
        <v>-14.8998543430788</v>
      </c>
      <c r="J1706">
        <v>-2.02323878554787</v>
      </c>
      <c r="K1706">
        <v>241.08909087473</v>
      </c>
      <c r="L1706">
        <v>247.07567931844</v>
      </c>
      <c r="M1706">
        <v>37.858968334540002</v>
      </c>
      <c r="N1706">
        <v>0.634480396284128</v>
      </c>
      <c r="O1706">
        <v>81.076783280327106</v>
      </c>
      <c r="P1706">
        <v>22.2777777777777</v>
      </c>
      <c r="Q1706">
        <v>9.7548724046624999E-2</v>
      </c>
    </row>
    <row r="1707" spans="1:17" hidden="1" x14ac:dyDescent="0.3">
      <c r="A1707" t="s">
        <v>3591</v>
      </c>
      <c r="B1707" t="s">
        <v>3592</v>
      </c>
      <c r="C1707" t="s">
        <v>10309</v>
      </c>
      <c r="D1707" t="s">
        <v>288</v>
      </c>
      <c r="E1707">
        <v>627.40598769999997</v>
      </c>
      <c r="F1707">
        <v>3.75</v>
      </c>
      <c r="G1707">
        <v>35.3198993482386</v>
      </c>
      <c r="H1707">
        <v>-5.8977841566300198</v>
      </c>
      <c r="I1707">
        <v>-43.503446515577799</v>
      </c>
      <c r="J1707">
        <v>-4.4663251109871398</v>
      </c>
      <c r="K1707">
        <v>3.84557445506666</v>
      </c>
      <c r="L1707">
        <v>3.8459608383211199</v>
      </c>
      <c r="M1707">
        <v>39.289439709463402</v>
      </c>
      <c r="N1707">
        <v>0.67458588326101898</v>
      </c>
      <c r="O1707">
        <v>77.3333333333333</v>
      </c>
      <c r="P1707">
        <v>70.454545454545396</v>
      </c>
      <c r="Q1707">
        <v>7.6971022599798003E-2</v>
      </c>
    </row>
    <row r="1708" spans="1:17" hidden="1" x14ac:dyDescent="0.3">
      <c r="A1708" t="s">
        <v>3593</v>
      </c>
      <c r="B1708" t="s">
        <v>3594</v>
      </c>
      <c r="C1708" t="s">
        <v>10309</v>
      </c>
      <c r="D1708" t="s">
        <v>2651</v>
      </c>
      <c r="E1708">
        <v>626.40395409200005</v>
      </c>
      <c r="F1708">
        <v>72.180000000000007</v>
      </c>
      <c r="G1708">
        <v>439.72925127604799</v>
      </c>
      <c r="H1708">
        <v>4.9203828952475099</v>
      </c>
      <c r="I1708">
        <v>21.9276369472855</v>
      </c>
      <c r="J1708">
        <v>-3.92121164211646</v>
      </c>
      <c r="K1708">
        <v>68.033312413237795</v>
      </c>
      <c r="L1708">
        <v>49.646713525174803</v>
      </c>
      <c r="M1708">
        <v>44.727968456751903</v>
      </c>
      <c r="N1708">
        <v>1.1055374455057001</v>
      </c>
      <c r="O1708">
        <v>35.508451094485899</v>
      </c>
      <c r="P1708">
        <v>467.452830188679</v>
      </c>
    </row>
    <row r="1709" spans="1:17" hidden="1" x14ac:dyDescent="0.3">
      <c r="A1709" t="s">
        <v>3595</v>
      </c>
      <c r="B1709" t="s">
        <v>3596</v>
      </c>
      <c r="C1709" t="s">
        <v>10309</v>
      </c>
      <c r="D1709" t="s">
        <v>1876</v>
      </c>
      <c r="E1709">
        <v>626.36800000000005</v>
      </c>
      <c r="F1709">
        <v>199.74</v>
      </c>
      <c r="G1709">
        <v>38.449466012493801</v>
      </c>
      <c r="H1709">
        <v>13.703394718684899</v>
      </c>
      <c r="I1709">
        <v>6.8658250134011798</v>
      </c>
      <c r="J1709">
        <v>3.9277842982185698</v>
      </c>
      <c r="K1709">
        <v>177.30101551635499</v>
      </c>
      <c r="L1709">
        <v>171.92968139383601</v>
      </c>
      <c r="M1709">
        <v>74.614361437769205</v>
      </c>
      <c r="N1709">
        <v>2.2292958814375901</v>
      </c>
      <c r="O1709">
        <v>18.654250525683299</v>
      </c>
      <c r="P1709">
        <v>73.009961022087396</v>
      </c>
      <c r="Q1709">
        <v>0.138884525100374</v>
      </c>
    </row>
    <row r="1710" spans="1:17" hidden="1" x14ac:dyDescent="0.3">
      <c r="A1710" t="s">
        <v>3597</v>
      </c>
      <c r="B1710" t="s">
        <v>3598</v>
      </c>
      <c r="C1710" t="s">
        <v>10309</v>
      </c>
      <c r="D1710" t="s">
        <v>288</v>
      </c>
      <c r="E1710">
        <v>624.67384497</v>
      </c>
      <c r="F1710">
        <v>562.95000000000005</v>
      </c>
      <c r="G1710">
        <v>-44.224786897144099</v>
      </c>
      <c r="H1710">
        <v>2.1146960815504001</v>
      </c>
      <c r="I1710">
        <v>0.788159288522289</v>
      </c>
      <c r="J1710">
        <v>-2.1425469120899199</v>
      </c>
      <c r="K1710">
        <v>546.36729105317795</v>
      </c>
      <c r="L1710">
        <v>528.51506169903098</v>
      </c>
      <c r="M1710">
        <v>66.657674593539099</v>
      </c>
      <c r="N1710">
        <v>0.73832739163014605</v>
      </c>
      <c r="O1710">
        <v>51.201214066145702</v>
      </c>
      <c r="P1710">
        <v>37.472527472527403</v>
      </c>
      <c r="Q1710">
        <v>0.114413894461061</v>
      </c>
    </row>
    <row r="1711" spans="1:17" hidden="1" x14ac:dyDescent="0.3">
      <c r="A1711" t="s">
        <v>3599</v>
      </c>
      <c r="B1711" t="s">
        <v>3600</v>
      </c>
      <c r="C1711" t="s">
        <v>10309</v>
      </c>
      <c r="E1711">
        <v>621.17340520000005</v>
      </c>
      <c r="F1711">
        <v>41.7</v>
      </c>
      <c r="G1711">
        <v>605.01231987492804</v>
      </c>
      <c r="H1711">
        <v>20.797751450069502</v>
      </c>
      <c r="I1711">
        <v>46.214209282932501</v>
      </c>
      <c r="J1711">
        <v>-12.411674891960301</v>
      </c>
      <c r="K1711">
        <v>38.1492545304557</v>
      </c>
      <c r="L1711">
        <v>27.612572950915201</v>
      </c>
      <c r="M1711">
        <v>55.4852509528111</v>
      </c>
      <c r="N1711">
        <v>2.0545121443300198</v>
      </c>
      <c r="O1711">
        <v>16.426858513189401</v>
      </c>
      <c r="P1711">
        <v>632.73589878755899</v>
      </c>
      <c r="Q1711">
        <v>0.21126600792113701</v>
      </c>
    </row>
    <row r="1712" spans="1:17" hidden="1" x14ac:dyDescent="0.3">
      <c r="A1712" t="s">
        <v>3601</v>
      </c>
      <c r="B1712" t="s">
        <v>3602</v>
      </c>
      <c r="C1712" t="s">
        <v>10309</v>
      </c>
      <c r="D1712" t="s">
        <v>3603</v>
      </c>
      <c r="E1712">
        <v>621.13576</v>
      </c>
      <c r="F1712">
        <v>1061.5999999999999</v>
      </c>
      <c r="G1712">
        <v>-30.484029549666701</v>
      </c>
      <c r="H1712">
        <v>-4.1990000658896403</v>
      </c>
      <c r="I1712">
        <v>-8.5274249327601304</v>
      </c>
      <c r="J1712">
        <v>-1.5853215625839201</v>
      </c>
      <c r="K1712">
        <v>1052.8285254785801</v>
      </c>
      <c r="L1712">
        <v>1021.50046797088</v>
      </c>
      <c r="M1712">
        <v>52.395515353042498</v>
      </c>
      <c r="N1712">
        <v>0.58306594475176998</v>
      </c>
      <c r="O1712">
        <v>73.493354899762807</v>
      </c>
      <c r="P1712">
        <v>32.534332084893798</v>
      </c>
      <c r="Q1712">
        <v>-6.8197627641194997E-2</v>
      </c>
    </row>
    <row r="1713" spans="1:17" hidden="1" x14ac:dyDescent="0.3">
      <c r="A1713" t="s">
        <v>3604</v>
      </c>
      <c r="B1713" t="s">
        <v>3605</v>
      </c>
      <c r="C1713" t="s">
        <v>10309</v>
      </c>
      <c r="D1713" t="s">
        <v>3075</v>
      </c>
      <c r="E1713">
        <v>619.60227521000002</v>
      </c>
      <c r="F1713">
        <v>15.17</v>
      </c>
      <c r="G1713">
        <v>-13.6634285366911</v>
      </c>
      <c r="H1713">
        <v>1.9954611999243099</v>
      </c>
      <c r="I1713">
        <v>-46.497336941257899</v>
      </c>
      <c r="J1713">
        <v>-2.1996706486156699</v>
      </c>
      <c r="K1713">
        <v>17.056956047294101</v>
      </c>
      <c r="L1713">
        <v>18.1689234931229</v>
      </c>
      <c r="M1713">
        <v>44.284702341401299</v>
      </c>
      <c r="N1713">
        <v>0.81432214665978297</v>
      </c>
      <c r="O1713">
        <v>584.90441661173304</v>
      </c>
      <c r="P1713">
        <v>19.4488188976378</v>
      </c>
      <c r="Q1713">
        <v>-6.4834307019996998E-2</v>
      </c>
    </row>
    <row r="1714" spans="1:17" hidden="1" x14ac:dyDescent="0.3">
      <c r="A1714" t="s">
        <v>3606</v>
      </c>
      <c r="B1714" t="s">
        <v>3607</v>
      </c>
      <c r="C1714" t="s">
        <v>10309</v>
      </c>
      <c r="D1714" t="s">
        <v>630</v>
      </c>
      <c r="E1714">
        <v>619.063512984</v>
      </c>
      <c r="F1714">
        <v>24.15</v>
      </c>
      <c r="G1714">
        <v>-4.3519314030524603</v>
      </c>
      <c r="H1714">
        <v>13.7033947186848</v>
      </c>
      <c r="I1714">
        <v>-13.537779830149701</v>
      </c>
      <c r="J1714">
        <v>-7.0212267131132702</v>
      </c>
      <c r="K1714">
        <v>23.354346448439401</v>
      </c>
      <c r="L1714">
        <v>23.396448880687</v>
      </c>
      <c r="M1714">
        <v>39.965493314825601</v>
      </c>
      <c r="N1714">
        <v>0.89177598818433101</v>
      </c>
      <c r="O1714">
        <v>46.583850931676999</v>
      </c>
      <c r="P1714">
        <v>24.806201550387499</v>
      </c>
      <c r="Q1714">
        <v>5.3813363192048998E-2</v>
      </c>
    </row>
    <row r="1715" spans="1:17" hidden="1" x14ac:dyDescent="0.3">
      <c r="A1715" t="s">
        <v>3608</v>
      </c>
      <c r="B1715" t="s">
        <v>3609</v>
      </c>
      <c r="C1715" t="s">
        <v>10309</v>
      </c>
      <c r="D1715" t="s">
        <v>335</v>
      </c>
      <c r="E1715">
        <v>618.22090487299999</v>
      </c>
      <c r="F1715">
        <v>125.18</v>
      </c>
      <c r="G1715">
        <v>65.903644598583199</v>
      </c>
      <c r="H1715">
        <v>-0.99125239537997401</v>
      </c>
      <c r="I1715">
        <v>11.999045216608801</v>
      </c>
      <c r="J1715">
        <v>-1.41538448845054</v>
      </c>
      <c r="K1715">
        <v>121.951505479714</v>
      </c>
      <c r="L1715">
        <v>104.470528056097</v>
      </c>
      <c r="M1715">
        <v>56.669337956831598</v>
      </c>
      <c r="N1715">
        <v>0.193915840085292</v>
      </c>
      <c r="O1715">
        <v>18.109921712733598</v>
      </c>
      <c r="P1715">
        <v>95.746677091477693</v>
      </c>
      <c r="Q1715">
        <v>0.10843282447046999</v>
      </c>
    </row>
    <row r="1716" spans="1:17" hidden="1" x14ac:dyDescent="0.3">
      <c r="A1716" t="s">
        <v>3610</v>
      </c>
      <c r="B1716" t="s">
        <v>3611</v>
      </c>
      <c r="C1716" t="s">
        <v>10309</v>
      </c>
      <c r="D1716" t="s">
        <v>27</v>
      </c>
      <c r="E1716">
        <v>611.96865315000002</v>
      </c>
      <c r="F1716">
        <v>2.34</v>
      </c>
      <c r="G1716">
        <v>52.276421087369002</v>
      </c>
      <c r="H1716">
        <v>36.678816623770302</v>
      </c>
      <c r="I1716">
        <v>4.6892140348808802</v>
      </c>
      <c r="J1716">
        <v>14.773753695655101</v>
      </c>
      <c r="K1716">
        <v>1.8594133443472001</v>
      </c>
      <c r="L1716">
        <v>1.76911426201365</v>
      </c>
      <c r="M1716">
        <v>77.847979999102193</v>
      </c>
      <c r="N1716">
        <v>1.40870329425667</v>
      </c>
      <c r="O1716">
        <v>0</v>
      </c>
      <c r="P1716">
        <v>95</v>
      </c>
      <c r="Q1716">
        <v>-3.3457612811539999E-3</v>
      </c>
    </row>
    <row r="1717" spans="1:17" hidden="1" x14ac:dyDescent="0.3">
      <c r="A1717" t="s">
        <v>3612</v>
      </c>
      <c r="B1717" t="s">
        <v>3613</v>
      </c>
      <c r="C1717" t="s">
        <v>10309</v>
      </c>
      <c r="D1717" t="s">
        <v>559</v>
      </c>
      <c r="E1717">
        <v>611.7588978</v>
      </c>
      <c r="F1717">
        <v>528.6</v>
      </c>
      <c r="G1717">
        <v>106.949007102907</v>
      </c>
      <c r="H1717">
        <v>30.102189871705001</v>
      </c>
      <c r="I1717">
        <v>47.362979327132798</v>
      </c>
      <c r="J1717">
        <v>-2.01774428005336</v>
      </c>
      <c r="K1717">
        <v>466.57188272483103</v>
      </c>
      <c r="L1717">
        <v>373.27392978138897</v>
      </c>
      <c r="M1717">
        <v>52.6326212582686</v>
      </c>
      <c r="N1717">
        <v>0.29743126376495799</v>
      </c>
      <c r="O1717">
        <v>10.442678774120299</v>
      </c>
      <c r="P1717">
        <v>142.08839019922101</v>
      </c>
      <c r="Q1717">
        <v>3.3862331863240003E-2</v>
      </c>
    </row>
    <row r="1718" spans="1:17" hidden="1" x14ac:dyDescent="0.3">
      <c r="A1718" t="s">
        <v>3614</v>
      </c>
      <c r="B1718" t="s">
        <v>3615</v>
      </c>
      <c r="C1718" t="s">
        <v>10309</v>
      </c>
      <c r="D1718" t="s">
        <v>335</v>
      </c>
      <c r="E1718">
        <v>610.176819397999</v>
      </c>
      <c r="F1718">
        <v>29.06</v>
      </c>
      <c r="G1718">
        <v>16.494783370247401</v>
      </c>
      <c r="H1718">
        <v>29.108198245668</v>
      </c>
      <c r="I1718">
        <v>-4.8801020464499798</v>
      </c>
      <c r="J1718">
        <v>15.3517612144521</v>
      </c>
      <c r="K1718">
        <v>22.1356802986123</v>
      </c>
      <c r="L1718">
        <v>21.0549759161296</v>
      </c>
      <c r="M1718">
        <v>77.749102352501197</v>
      </c>
      <c r="N1718">
        <v>2.9531074177272001</v>
      </c>
      <c r="O1718">
        <v>4.7832071576049602</v>
      </c>
      <c r="P1718">
        <v>87.483870967741893</v>
      </c>
      <c r="Q1718">
        <v>5.0370285224600998E-2</v>
      </c>
    </row>
    <row r="1719" spans="1:17" hidden="1" x14ac:dyDescent="0.3">
      <c r="A1719" t="s">
        <v>3616</v>
      </c>
      <c r="B1719" t="s">
        <v>3617</v>
      </c>
      <c r="C1719" t="s">
        <v>10309</v>
      </c>
      <c r="D1719" t="s">
        <v>750</v>
      </c>
      <c r="E1719">
        <v>609.86695108499998</v>
      </c>
      <c r="F1719">
        <v>82.74</v>
      </c>
      <c r="G1719">
        <v>346.43114888106498</v>
      </c>
      <c r="H1719">
        <v>19.934879704394799</v>
      </c>
      <c r="I1719">
        <v>23.6629198688989</v>
      </c>
      <c r="J1719">
        <v>9.3210666785732492</v>
      </c>
      <c r="K1719">
        <v>75.642517725868004</v>
      </c>
      <c r="L1719">
        <v>60.198873059705299</v>
      </c>
      <c r="M1719">
        <v>72.629592298181095</v>
      </c>
      <c r="N1719">
        <v>1.31910419776611</v>
      </c>
      <c r="O1719">
        <v>7.4450084602368998</v>
      </c>
      <c r="P1719">
        <v>386.70588235294099</v>
      </c>
      <c r="Q1719">
        <v>0.123449488216308</v>
      </c>
    </row>
    <row r="1720" spans="1:17" hidden="1" x14ac:dyDescent="0.3">
      <c r="A1720" t="s">
        <v>3618</v>
      </c>
      <c r="B1720" t="s">
        <v>3619</v>
      </c>
      <c r="C1720" t="s">
        <v>10309</v>
      </c>
      <c r="D1720" t="s">
        <v>775</v>
      </c>
      <c r="E1720">
        <v>609.76683749999995</v>
      </c>
      <c r="F1720">
        <v>110.59</v>
      </c>
      <c r="G1720">
        <v>-10.7095063277193</v>
      </c>
      <c r="H1720">
        <v>-0.98459444660367201</v>
      </c>
      <c r="I1720">
        <v>-24.163169194833699</v>
      </c>
      <c r="J1720">
        <v>-2.5946673569764398</v>
      </c>
      <c r="K1720">
        <v>114.069000777147</v>
      </c>
      <c r="L1720">
        <v>109.74359491483099</v>
      </c>
      <c r="M1720">
        <v>47.677698476534303</v>
      </c>
      <c r="N1720">
        <v>0.54311881753103097</v>
      </c>
      <c r="O1720">
        <v>36.947282756126199</v>
      </c>
      <c r="P1720">
        <v>38.254781847730897</v>
      </c>
      <c r="Q1720">
        <v>-1.0982387617922E-2</v>
      </c>
    </row>
    <row r="1721" spans="1:17" hidden="1" x14ac:dyDescent="0.3">
      <c r="A1721" t="s">
        <v>3620</v>
      </c>
      <c r="B1721" t="s">
        <v>3621</v>
      </c>
      <c r="C1721" t="s">
        <v>10309</v>
      </c>
      <c r="D1721" t="s">
        <v>553</v>
      </c>
      <c r="E1721">
        <v>609.60858089999999</v>
      </c>
      <c r="F1721">
        <v>45.65</v>
      </c>
      <c r="G1721">
        <v>-24.908263597315599</v>
      </c>
      <c r="H1721">
        <v>-1.11106694861051</v>
      </c>
      <c r="I1721">
        <v>-20.088563742896799</v>
      </c>
      <c r="J1721">
        <v>-1.93422554417752</v>
      </c>
      <c r="K1721">
        <v>45.0619095935768</v>
      </c>
      <c r="L1721">
        <v>46.218861357607999</v>
      </c>
      <c r="M1721">
        <v>45.958367014379498</v>
      </c>
      <c r="N1721">
        <v>0.54653171236736398</v>
      </c>
      <c r="O1721">
        <v>39.320920043811597</v>
      </c>
      <c r="P1721">
        <v>15.423514538558701</v>
      </c>
      <c r="Q1721">
        <v>0.136619260143402</v>
      </c>
    </row>
    <row r="1722" spans="1:17" hidden="1" x14ac:dyDescent="0.3">
      <c r="A1722" t="s">
        <v>3622</v>
      </c>
      <c r="B1722" t="s">
        <v>3623</v>
      </c>
      <c r="C1722" t="s">
        <v>10309</v>
      </c>
      <c r="D1722" t="s">
        <v>1581</v>
      </c>
      <c r="E1722">
        <v>608.41449999999998</v>
      </c>
      <c r="F1722">
        <v>59.77</v>
      </c>
      <c r="G1722">
        <v>243.63398554838099</v>
      </c>
      <c r="H1722">
        <v>9.1748715759656996</v>
      </c>
      <c r="I1722">
        <v>220.66971542763801</v>
      </c>
      <c r="J1722">
        <v>3.4878815206484601</v>
      </c>
      <c r="K1722">
        <v>48.088968440823102</v>
      </c>
      <c r="L1722">
        <v>31.129942180538698</v>
      </c>
      <c r="M1722">
        <v>75.095162952010597</v>
      </c>
      <c r="N1722">
        <v>0.58406086381509703</v>
      </c>
      <c r="O1722">
        <v>0</v>
      </c>
      <c r="P1722">
        <v>529.15789473684197</v>
      </c>
    </row>
    <row r="1723" spans="1:17" hidden="1" x14ac:dyDescent="0.3">
      <c r="A1723" t="s">
        <v>3624</v>
      </c>
      <c r="B1723" t="s">
        <v>3625</v>
      </c>
      <c r="C1723" t="s">
        <v>10309</v>
      </c>
      <c r="D1723" t="s">
        <v>153</v>
      </c>
      <c r="E1723">
        <v>606.64870084999995</v>
      </c>
      <c r="F1723">
        <v>96.83</v>
      </c>
      <c r="G1723">
        <v>-53.920225254094298</v>
      </c>
      <c r="H1723">
        <v>-5.3480493297718503</v>
      </c>
      <c r="I1723">
        <v>-28.3662692767792</v>
      </c>
      <c r="J1723">
        <v>-0.93532669763578102</v>
      </c>
      <c r="K1723">
        <v>98.125427472605594</v>
      </c>
      <c r="L1723">
        <v>110.910800127374</v>
      </c>
      <c r="M1723">
        <v>35.816884921875698</v>
      </c>
      <c r="N1723">
        <v>1.0879287238698101</v>
      </c>
      <c r="O1723">
        <v>61.055458019208899</v>
      </c>
      <c r="P1723">
        <v>7.1721084670725004</v>
      </c>
      <c r="Q1723">
        <v>2.6280659017090001E-2</v>
      </c>
    </row>
    <row r="1724" spans="1:17" hidden="1" x14ac:dyDescent="0.3">
      <c r="A1724" t="s">
        <v>3626</v>
      </c>
      <c r="B1724" t="s">
        <v>3627</v>
      </c>
      <c r="C1724" t="s">
        <v>10309</v>
      </c>
      <c r="D1724" t="s">
        <v>288</v>
      </c>
      <c r="E1724">
        <v>606.24364255</v>
      </c>
      <c r="F1724">
        <v>427.05</v>
      </c>
      <c r="G1724">
        <v>145.41361328436199</v>
      </c>
      <c r="H1724">
        <v>-6.5445116278064299</v>
      </c>
      <c r="I1724">
        <v>27.0658458886668</v>
      </c>
      <c r="J1724">
        <v>-2.78080044213233</v>
      </c>
      <c r="K1724">
        <v>418.76094511609398</v>
      </c>
      <c r="L1724">
        <v>325.90566128699101</v>
      </c>
      <c r="M1724">
        <v>44.657518010241901</v>
      </c>
      <c r="N1724">
        <v>0.44527424023229301</v>
      </c>
      <c r="O1724">
        <v>30.886313078093899</v>
      </c>
      <c r="P1724">
        <v>184.22628951747001</v>
      </c>
      <c r="Q1724">
        <v>0.12522311342929399</v>
      </c>
    </row>
    <row r="1725" spans="1:17" hidden="1" x14ac:dyDescent="0.3">
      <c r="A1725" t="s">
        <v>3628</v>
      </c>
      <c r="B1725" t="s">
        <v>3629</v>
      </c>
      <c r="C1725" t="s">
        <v>10309</v>
      </c>
      <c r="D1725" t="s">
        <v>1700</v>
      </c>
      <c r="E1725">
        <v>606.22647795499995</v>
      </c>
      <c r="F1725">
        <v>39.74</v>
      </c>
      <c r="G1725">
        <v>1167.7049651146001</v>
      </c>
      <c r="H1725">
        <v>9.0353475080639907</v>
      </c>
      <c r="I1725">
        <v>278.83094631834501</v>
      </c>
      <c r="J1725">
        <v>-8.4456076866722896</v>
      </c>
      <c r="K1725">
        <v>35.679154611244698</v>
      </c>
      <c r="L1725">
        <v>20.588626262749099</v>
      </c>
      <c r="M1725">
        <v>36.485265377367</v>
      </c>
      <c r="N1725">
        <v>0.807661512818035</v>
      </c>
      <c r="O1725">
        <v>12.934071464519301</v>
      </c>
      <c r="P1725">
        <v>1431.7982072739101</v>
      </c>
      <c r="Q1725">
        <v>0.19963283164988699</v>
      </c>
    </row>
    <row r="1726" spans="1:17" hidden="1" x14ac:dyDescent="0.3">
      <c r="A1726" t="s">
        <v>3630</v>
      </c>
      <c r="B1726" t="s">
        <v>3631</v>
      </c>
      <c r="C1726" t="s">
        <v>10309</v>
      </c>
      <c r="D1726" t="s">
        <v>21</v>
      </c>
      <c r="E1726">
        <v>603.84037826600002</v>
      </c>
      <c r="F1726">
        <v>159.46</v>
      </c>
      <c r="G1726">
        <v>84.889754420702303</v>
      </c>
      <c r="H1726">
        <v>4.6882737990276802</v>
      </c>
      <c r="I1726">
        <v>38.836133466160497</v>
      </c>
      <c r="J1726">
        <v>-3.6206413829504802</v>
      </c>
      <c r="K1726">
        <v>143.246803950481</v>
      </c>
      <c r="L1726">
        <v>104.55038067069</v>
      </c>
      <c r="M1726">
        <v>38.890860324888301</v>
      </c>
      <c r="N1726">
        <v>0.76787714898755599</v>
      </c>
      <c r="O1726">
        <v>20.970776370249599</v>
      </c>
      <c r="P1726">
        <v>179.264448336252</v>
      </c>
      <c r="Q1726">
        <v>0.101708542753883</v>
      </c>
    </row>
    <row r="1727" spans="1:17" hidden="1" x14ac:dyDescent="0.3">
      <c r="A1727" t="s">
        <v>3632</v>
      </c>
      <c r="B1727" t="s">
        <v>3633</v>
      </c>
      <c r="C1727" t="s">
        <v>10309</v>
      </c>
      <c r="D1727" t="s">
        <v>413</v>
      </c>
      <c r="E1727">
        <v>602.95741329999998</v>
      </c>
      <c r="F1727">
        <v>581.1</v>
      </c>
      <c r="G1727">
        <v>55.907326443665397</v>
      </c>
      <c r="H1727">
        <v>2.9173952066177802</v>
      </c>
      <c r="I1727">
        <v>10.3359004004359</v>
      </c>
      <c r="J1727">
        <v>0.62850315328322304</v>
      </c>
      <c r="K1727">
        <v>553.39766406530498</v>
      </c>
      <c r="L1727">
        <v>484.75692267957601</v>
      </c>
      <c r="M1727">
        <v>56.324435443285701</v>
      </c>
      <c r="N1727">
        <v>0.53980973061486004</v>
      </c>
      <c r="O1727">
        <v>9.2841163310961807</v>
      </c>
      <c r="P1727">
        <v>87.451612903225794</v>
      </c>
      <c r="Q1727">
        <v>7.0917662610274004E-2</v>
      </c>
    </row>
    <row r="1728" spans="1:17" hidden="1" x14ac:dyDescent="0.3">
      <c r="A1728" t="s">
        <v>3634</v>
      </c>
      <c r="B1728" t="s">
        <v>3635</v>
      </c>
      <c r="C1728" t="s">
        <v>10309</v>
      </c>
      <c r="D1728" t="s">
        <v>21</v>
      </c>
      <c r="E1728">
        <v>602.626019294</v>
      </c>
      <c r="F1728">
        <v>189.32</v>
      </c>
      <c r="G1728">
        <v>26.571449612226299</v>
      </c>
      <c r="H1728">
        <v>-0.41446540284494698</v>
      </c>
      <c r="I1728">
        <v>-0.18759970512502699</v>
      </c>
      <c r="J1728">
        <v>6.9024761466153901</v>
      </c>
      <c r="K1728">
        <v>178.00297383365699</v>
      </c>
      <c r="L1728">
        <v>165.58242032854</v>
      </c>
      <c r="M1728">
        <v>65.765390930818597</v>
      </c>
      <c r="N1728">
        <v>0.69642461826736701</v>
      </c>
      <c r="O1728">
        <v>14.699978871751499</v>
      </c>
      <c r="P1728">
        <v>58.958858102434903</v>
      </c>
      <c r="Q1728">
        <v>7.1866717718410003E-3</v>
      </c>
    </row>
    <row r="1729" spans="1:17" hidden="1" x14ac:dyDescent="0.3">
      <c r="A1729" t="s">
        <v>3636</v>
      </c>
      <c r="B1729" t="s">
        <v>3637</v>
      </c>
      <c r="C1729" t="s">
        <v>10309</v>
      </c>
      <c r="D1729" t="s">
        <v>2172</v>
      </c>
      <c r="E1729">
        <v>600.24855000000002</v>
      </c>
      <c r="F1729">
        <v>145.75</v>
      </c>
      <c r="G1729">
        <v>7.7947846392053703</v>
      </c>
      <c r="H1729">
        <v>3.8960968445752902</v>
      </c>
      <c r="I1729">
        <v>12.6356349521547</v>
      </c>
      <c r="J1729">
        <v>18.0919906178171</v>
      </c>
      <c r="K1729">
        <v>134.680467551205</v>
      </c>
      <c r="L1729">
        <v>121.245111932714</v>
      </c>
      <c r="M1729">
        <v>50.3825636361317</v>
      </c>
      <c r="N1729">
        <v>2.6790831923975098</v>
      </c>
      <c r="O1729">
        <v>27.478559176672299</v>
      </c>
      <c r="P1729">
        <v>74.969987995198096</v>
      </c>
      <c r="Q1729">
        <v>0.11400105865483801</v>
      </c>
    </row>
    <row r="1730" spans="1:17" hidden="1" x14ac:dyDescent="0.3">
      <c r="A1730" t="s">
        <v>3638</v>
      </c>
      <c r="B1730" t="s">
        <v>3639</v>
      </c>
      <c r="C1730" t="s">
        <v>10309</v>
      </c>
      <c r="D1730" t="s">
        <v>726</v>
      </c>
      <c r="E1730">
        <v>599.22049201000004</v>
      </c>
      <c r="F1730">
        <v>78.8</v>
      </c>
      <c r="G1730">
        <v>41.520407341664502</v>
      </c>
      <c r="H1730">
        <v>1.95909229357101</v>
      </c>
      <c r="I1730">
        <v>14.8475164392701</v>
      </c>
      <c r="J1730">
        <v>-0.34630134390455097</v>
      </c>
      <c r="K1730">
        <v>75.954315445050696</v>
      </c>
      <c r="L1730">
        <v>66.212098888095696</v>
      </c>
      <c r="M1730">
        <v>47.3837917882664</v>
      </c>
      <c r="N1730">
        <v>0.78757442427986901</v>
      </c>
      <c r="O1730">
        <v>2.28426395939085</v>
      </c>
      <c r="P1730">
        <v>75.696767001114793</v>
      </c>
      <c r="Q1730">
        <v>1.14306047313E-3</v>
      </c>
    </row>
    <row r="1731" spans="1:17" hidden="1" x14ac:dyDescent="0.3">
      <c r="A1731" t="s">
        <v>3640</v>
      </c>
      <c r="B1731" t="s">
        <v>3641</v>
      </c>
      <c r="C1731" t="s">
        <v>10309</v>
      </c>
      <c r="D1731" t="s">
        <v>630</v>
      </c>
      <c r="E1731">
        <v>597.41999999999996</v>
      </c>
      <c r="F1731">
        <v>491.4</v>
      </c>
      <c r="G1731">
        <v>140.65435664171</v>
      </c>
      <c r="H1731">
        <v>5.1954993535882004</v>
      </c>
      <c r="I1731">
        <v>27.669273855419199</v>
      </c>
      <c r="J1731">
        <v>-10.047680966827301</v>
      </c>
      <c r="K1731">
        <v>480.812331847199</v>
      </c>
      <c r="L1731">
        <v>379.34390282500198</v>
      </c>
      <c r="M1731">
        <v>43.046104731234202</v>
      </c>
      <c r="N1731">
        <v>0.51187138876239202</v>
      </c>
      <c r="O1731">
        <v>13.6548636548636</v>
      </c>
      <c r="P1731">
        <v>197.63779527559001</v>
      </c>
      <c r="Q1731">
        <v>6.9384980709904995E-2</v>
      </c>
    </row>
    <row r="1732" spans="1:17" hidden="1" x14ac:dyDescent="0.3">
      <c r="A1732" t="s">
        <v>3642</v>
      </c>
      <c r="B1732" t="s">
        <v>3643</v>
      </c>
      <c r="C1732" t="s">
        <v>10309</v>
      </c>
      <c r="D1732" t="s">
        <v>413</v>
      </c>
      <c r="E1732">
        <v>596.44103601999996</v>
      </c>
      <c r="F1732">
        <v>63.96</v>
      </c>
      <c r="G1732">
        <v>-51.271271955901298</v>
      </c>
      <c r="H1732">
        <v>-6.1781661908651602</v>
      </c>
      <c r="I1732">
        <v>-32.5899832728593</v>
      </c>
      <c r="J1732">
        <v>-3.1026038649129499</v>
      </c>
      <c r="K1732">
        <v>66.826796096412096</v>
      </c>
      <c r="L1732">
        <v>69.619383928652496</v>
      </c>
      <c r="M1732">
        <v>39.861028549175501</v>
      </c>
      <c r="N1732">
        <v>0.86777957938725703</v>
      </c>
      <c r="O1732">
        <v>53.205128205128098</v>
      </c>
      <c r="P1732">
        <v>6.42262895174707</v>
      </c>
      <c r="Q1732">
        <v>-1.2000289446556E-2</v>
      </c>
    </row>
    <row r="1733" spans="1:17" hidden="1" x14ac:dyDescent="0.3">
      <c r="A1733" t="s">
        <v>3644</v>
      </c>
      <c r="B1733" t="s">
        <v>3645</v>
      </c>
      <c r="C1733" t="s">
        <v>10309</v>
      </c>
      <c r="D1733" t="s">
        <v>368</v>
      </c>
      <c r="E1733">
        <v>595.58842440000001</v>
      </c>
      <c r="F1733">
        <v>1690</v>
      </c>
      <c r="G1733">
        <v>50.6405371823558</v>
      </c>
      <c r="H1733">
        <v>63.3102099218303</v>
      </c>
      <c r="I1733">
        <v>44.170695516362301</v>
      </c>
      <c r="J1733">
        <v>2.3903176280085301</v>
      </c>
      <c r="K1733">
        <v>1285.8147337581399</v>
      </c>
      <c r="L1733">
        <v>1105.6858299534099</v>
      </c>
      <c r="M1733">
        <v>79.021127418232297</v>
      </c>
      <c r="N1733">
        <v>2.28734321550741</v>
      </c>
      <c r="O1733">
        <v>8.8165680473372792</v>
      </c>
      <c r="P1733">
        <v>100</v>
      </c>
    </row>
    <row r="1734" spans="1:17" hidden="1" x14ac:dyDescent="0.3">
      <c r="A1734" t="s">
        <v>3646</v>
      </c>
      <c r="B1734" t="s">
        <v>3647</v>
      </c>
      <c r="C1734" t="s">
        <v>10309</v>
      </c>
      <c r="D1734" t="s">
        <v>203</v>
      </c>
      <c r="E1734">
        <v>595.53576120000002</v>
      </c>
      <c r="F1734">
        <v>766.55</v>
      </c>
      <c r="G1734">
        <v>-5.5931859894901201</v>
      </c>
      <c r="H1734">
        <v>-1.87035303188851</v>
      </c>
      <c r="I1734">
        <v>-12.2495918825592</v>
      </c>
      <c r="J1734">
        <v>1.0670674632677399</v>
      </c>
      <c r="K1734">
        <v>693.254666678474</v>
      </c>
      <c r="L1734">
        <v>542.79544946107296</v>
      </c>
      <c r="M1734">
        <v>72.794479082948499</v>
      </c>
      <c r="N1734">
        <v>1</v>
      </c>
      <c r="Q1734">
        <v>-5.0546889445763001E-2</v>
      </c>
    </row>
    <row r="1735" spans="1:17" hidden="1" x14ac:dyDescent="0.3">
      <c r="A1735" t="s">
        <v>3648</v>
      </c>
      <c r="B1735" t="s">
        <v>3649</v>
      </c>
      <c r="C1735" t="s">
        <v>10309</v>
      </c>
      <c r="D1735" t="s">
        <v>312</v>
      </c>
      <c r="E1735">
        <v>594.05293087200005</v>
      </c>
      <c r="F1735">
        <v>200.49</v>
      </c>
      <c r="G1735">
        <v>-31.496077112774898</v>
      </c>
      <c r="H1735">
        <v>-0.88250842633802895</v>
      </c>
      <c r="I1735">
        <v>-48.195020055301299</v>
      </c>
      <c r="J1735">
        <v>-7.4783882872090004</v>
      </c>
      <c r="K1735">
        <v>223.01959619925199</v>
      </c>
      <c r="L1735">
        <v>238.92666695285399</v>
      </c>
      <c r="M1735">
        <v>35.1580685818763</v>
      </c>
      <c r="N1735">
        <v>1.86932408300662</v>
      </c>
      <c r="O1735">
        <v>85.545413736345907</v>
      </c>
      <c r="P1735">
        <v>7.3861810391001796</v>
      </c>
      <c r="Q1735">
        <v>0.13769381154448501</v>
      </c>
    </row>
    <row r="1736" spans="1:17" hidden="1" x14ac:dyDescent="0.3">
      <c r="A1736" t="s">
        <v>3650</v>
      </c>
      <c r="B1736" t="s">
        <v>3651</v>
      </c>
      <c r="C1736" t="s">
        <v>10309</v>
      </c>
      <c r="D1736" t="s">
        <v>21</v>
      </c>
      <c r="E1736">
        <v>592.73170949999997</v>
      </c>
      <c r="F1736">
        <v>35.03</v>
      </c>
      <c r="G1736">
        <v>-18.934759036854501</v>
      </c>
      <c r="H1736">
        <v>-6.1245558543988103</v>
      </c>
      <c r="I1736">
        <v>-43.758926865314798</v>
      </c>
      <c r="J1736">
        <v>2.1017131395835298</v>
      </c>
      <c r="K1736">
        <v>36.390141305099299</v>
      </c>
      <c r="L1736">
        <v>39.754656847658701</v>
      </c>
      <c r="M1736">
        <v>53.898169714921103</v>
      </c>
      <c r="N1736">
        <v>0.58064471576240095</v>
      </c>
      <c r="O1736">
        <v>82.415072794747303</v>
      </c>
      <c r="P1736">
        <v>15.801652892561901</v>
      </c>
      <c r="Q1736">
        <v>2.6717829696347999E-2</v>
      </c>
    </row>
    <row r="1737" spans="1:17" hidden="1" x14ac:dyDescent="0.3">
      <c r="A1737" t="s">
        <v>3652</v>
      </c>
      <c r="B1737" t="s">
        <v>3653</v>
      </c>
      <c r="C1737" t="s">
        <v>10309</v>
      </c>
      <c r="D1737" t="s">
        <v>404</v>
      </c>
      <c r="E1737">
        <v>592.12232100000006</v>
      </c>
      <c r="F1737">
        <v>44.88</v>
      </c>
      <c r="G1737">
        <v>7.0511958621437998</v>
      </c>
      <c r="H1737">
        <v>5.5112380603584903</v>
      </c>
      <c r="I1737">
        <v>-15.4823070007178</v>
      </c>
      <c r="J1737">
        <v>-1.7878542686752299</v>
      </c>
      <c r="K1737">
        <v>44.080131028462297</v>
      </c>
      <c r="L1737">
        <v>42.550942789349598</v>
      </c>
      <c r="M1737">
        <v>55.704317267696901</v>
      </c>
      <c r="N1737">
        <v>0.66238821147546501</v>
      </c>
      <c r="O1737">
        <v>20.543672014260199</v>
      </c>
      <c r="P1737">
        <v>36</v>
      </c>
      <c r="Q1737">
        <v>5.5094436343041002E-2</v>
      </c>
    </row>
    <row r="1738" spans="1:17" hidden="1" x14ac:dyDescent="0.3">
      <c r="A1738" t="s">
        <v>3654</v>
      </c>
      <c r="B1738" t="s">
        <v>3655</v>
      </c>
      <c r="C1738" t="s">
        <v>10309</v>
      </c>
      <c r="D1738" t="s">
        <v>153</v>
      </c>
      <c r="E1738">
        <v>588.99121609500003</v>
      </c>
      <c r="F1738">
        <v>88.8</v>
      </c>
      <c r="G1738">
        <v>13.5277466441028</v>
      </c>
      <c r="H1738">
        <v>-1.9493815407858299</v>
      </c>
      <c r="I1738">
        <v>-8.12212000242992</v>
      </c>
      <c r="J1738">
        <v>-0.61236647202068495</v>
      </c>
      <c r="K1738">
        <v>86.399462189175694</v>
      </c>
      <c r="L1738">
        <v>80.5415519499916</v>
      </c>
      <c r="M1738">
        <v>52.557827534190899</v>
      </c>
      <c r="N1738">
        <v>0.66089408949441197</v>
      </c>
      <c r="O1738">
        <v>19.9324324324324</v>
      </c>
      <c r="P1738">
        <v>54.793724578733297</v>
      </c>
      <c r="Q1738">
        <v>0.110419947113895</v>
      </c>
    </row>
    <row r="1739" spans="1:17" hidden="1" x14ac:dyDescent="0.3">
      <c r="A1739" t="s">
        <v>3656</v>
      </c>
      <c r="B1739" t="s">
        <v>3657</v>
      </c>
      <c r="C1739" t="s">
        <v>10309</v>
      </c>
      <c r="D1739" t="s">
        <v>297</v>
      </c>
      <c r="E1739">
        <v>588.07039999999995</v>
      </c>
      <c r="F1739">
        <v>127.45</v>
      </c>
      <c r="G1739">
        <v>-18.171083215556902</v>
      </c>
      <c r="H1739">
        <v>-4.4081712820280199</v>
      </c>
      <c r="I1739">
        <v>-15.131983067673399</v>
      </c>
      <c r="J1739">
        <v>-4.0573309443513503</v>
      </c>
      <c r="K1739">
        <v>129.29378038487201</v>
      </c>
      <c r="L1739">
        <v>126.060600095103</v>
      </c>
      <c r="M1739">
        <v>40.127219091647703</v>
      </c>
      <c r="N1739">
        <v>0.83600381109133104</v>
      </c>
      <c r="O1739">
        <v>19.9686151431934</v>
      </c>
      <c r="P1739">
        <v>27.4499999999999</v>
      </c>
      <c r="Q1739">
        <v>4.5258604568695002E-2</v>
      </c>
    </row>
    <row r="1740" spans="1:17" hidden="1" x14ac:dyDescent="0.3">
      <c r="A1740" t="s">
        <v>3658</v>
      </c>
      <c r="B1740" t="s">
        <v>3659</v>
      </c>
      <c r="C1740" t="s">
        <v>10309</v>
      </c>
      <c r="D1740" t="s">
        <v>938</v>
      </c>
      <c r="E1740">
        <v>585.34947765000004</v>
      </c>
      <c r="F1740">
        <v>245.85</v>
      </c>
      <c r="G1740">
        <v>51.925672092118702</v>
      </c>
      <c r="H1740">
        <v>-1.33720649154348</v>
      </c>
      <c r="I1740">
        <v>67.141768779406405</v>
      </c>
      <c r="J1740">
        <v>1.9832692218533801</v>
      </c>
      <c r="K1740">
        <v>215.21641932429</v>
      </c>
      <c r="L1740">
        <v>168.51198738896699</v>
      </c>
      <c r="M1740">
        <v>55.133563197538102</v>
      </c>
      <c r="N1740">
        <v>0.52553430821147296</v>
      </c>
      <c r="O1740">
        <v>20.7240187105959</v>
      </c>
      <c r="P1740">
        <v>119.508928571428</v>
      </c>
      <c r="Q1740">
        <v>4.6555287184632997E-2</v>
      </c>
    </row>
    <row r="1741" spans="1:17" hidden="1" x14ac:dyDescent="0.3">
      <c r="A1741" t="s">
        <v>3660</v>
      </c>
      <c r="B1741" t="s">
        <v>3661</v>
      </c>
      <c r="C1741" t="s">
        <v>10309</v>
      </c>
      <c r="D1741" t="s">
        <v>630</v>
      </c>
      <c r="E1741">
        <v>585.32056379999995</v>
      </c>
      <c r="F1741">
        <v>325</v>
      </c>
      <c r="G1741">
        <v>137.47429950434099</v>
      </c>
      <c r="H1741">
        <v>5.0816007689763003</v>
      </c>
      <c r="I1741">
        <v>81.777001434104506</v>
      </c>
      <c r="J1741">
        <v>-7.5354957593433003</v>
      </c>
      <c r="K1741">
        <v>294.52863855229498</v>
      </c>
      <c r="L1741">
        <v>205.65454994894</v>
      </c>
      <c r="M1741">
        <v>48.027007528159203</v>
      </c>
      <c r="N1741">
        <v>0.73822784810126496</v>
      </c>
      <c r="O1741">
        <v>12.2153846153846</v>
      </c>
      <c r="P1741">
        <v>266.40360766628999</v>
      </c>
      <c r="Q1741">
        <v>0.22101214928177601</v>
      </c>
    </row>
    <row r="1742" spans="1:17" hidden="1" x14ac:dyDescent="0.3">
      <c r="A1742" t="s">
        <v>3662</v>
      </c>
      <c r="B1742" t="s">
        <v>3663</v>
      </c>
      <c r="C1742" t="s">
        <v>10309</v>
      </c>
      <c r="D1742" t="s">
        <v>521</v>
      </c>
      <c r="E1742">
        <v>582.68657700000006</v>
      </c>
      <c r="F1742">
        <v>506.5</v>
      </c>
      <c r="G1742">
        <v>60.451915293480297</v>
      </c>
      <c r="H1742">
        <v>1.2467178583383001</v>
      </c>
      <c r="I1742">
        <v>21.683923029589799</v>
      </c>
      <c r="J1742">
        <v>-2.77221716956275</v>
      </c>
      <c r="K1742">
        <v>514.27876719134599</v>
      </c>
      <c r="L1742">
        <v>427.28427665607899</v>
      </c>
      <c r="M1742">
        <v>42.682609095373103</v>
      </c>
      <c r="N1742">
        <v>0.70486486486486399</v>
      </c>
      <c r="O1742">
        <v>21.816386969397801</v>
      </c>
      <c r="P1742">
        <v>173.34052887209899</v>
      </c>
      <c r="Q1742">
        <v>0.194278923879355</v>
      </c>
    </row>
    <row r="1743" spans="1:17" hidden="1" x14ac:dyDescent="0.3">
      <c r="A1743" t="s">
        <v>3664</v>
      </c>
      <c r="B1743" t="s">
        <v>3665</v>
      </c>
      <c r="C1743" t="s">
        <v>10309</v>
      </c>
      <c r="D1743" t="s">
        <v>288</v>
      </c>
      <c r="E1743">
        <v>580.024494</v>
      </c>
      <c r="F1743">
        <v>255.6</v>
      </c>
      <c r="G1743">
        <v>42.223229598007201</v>
      </c>
      <c r="H1743">
        <v>34.1243846483247</v>
      </c>
      <c r="I1743">
        <v>57.636022545519097</v>
      </c>
      <c r="J1743">
        <v>13.113507547966501</v>
      </c>
      <c r="K1743">
        <v>204.94686126505499</v>
      </c>
      <c r="M1743">
        <v>87.782125347311705</v>
      </c>
      <c r="N1743">
        <v>0.83663609352796797</v>
      </c>
      <c r="O1743">
        <v>23.630672926447499</v>
      </c>
      <c r="P1743">
        <v>87.665198237885406</v>
      </c>
    </row>
    <row r="1744" spans="1:17" hidden="1" x14ac:dyDescent="0.3">
      <c r="A1744" t="s">
        <v>3666</v>
      </c>
      <c r="B1744" t="s">
        <v>3667</v>
      </c>
      <c r="C1744" t="s">
        <v>10309</v>
      </c>
      <c r="D1744" t="s">
        <v>1581</v>
      </c>
      <c r="E1744">
        <v>579.39449353500004</v>
      </c>
      <c r="F1744">
        <v>25.51</v>
      </c>
      <c r="G1744">
        <v>-22.527702623971098</v>
      </c>
      <c r="H1744">
        <v>-7.6446548854934502</v>
      </c>
      <c r="I1744">
        <v>-33.697534809494996</v>
      </c>
      <c r="J1744">
        <v>-2.1938657537700199</v>
      </c>
      <c r="K1744">
        <v>26.380359330212801</v>
      </c>
      <c r="L1744">
        <v>26.563200787856399</v>
      </c>
      <c r="M1744">
        <v>41.595734400056102</v>
      </c>
      <c r="N1744">
        <v>0.48027891997709499</v>
      </c>
      <c r="O1744">
        <v>44.649157193257501</v>
      </c>
      <c r="P1744">
        <v>17.8290993071593</v>
      </c>
      <c r="Q1744">
        <v>-9.3025035307840002E-3</v>
      </c>
    </row>
    <row r="1745" spans="1:17" hidden="1" x14ac:dyDescent="0.3">
      <c r="A1745" t="s">
        <v>3668</v>
      </c>
      <c r="B1745" t="s">
        <v>3669</v>
      </c>
      <c r="C1745" t="s">
        <v>10309</v>
      </c>
      <c r="D1745" t="s">
        <v>130</v>
      </c>
      <c r="E1745">
        <v>577.15425000000005</v>
      </c>
      <c r="F1745">
        <v>3010</v>
      </c>
      <c r="G1745">
        <v>36.130531049263404</v>
      </c>
      <c r="H1745">
        <v>1.99489732744801</v>
      </c>
      <c r="I1745">
        <v>-7.43821832928126</v>
      </c>
      <c r="J1745">
        <v>3.7500623506237698</v>
      </c>
      <c r="K1745">
        <v>2763.76406720046</v>
      </c>
      <c r="L1745">
        <v>2631.1986553183001</v>
      </c>
      <c r="M1745">
        <v>62.789477816257502</v>
      </c>
      <c r="N1745">
        <v>0.92265948143420995</v>
      </c>
      <c r="O1745">
        <v>32.8538205980066</v>
      </c>
      <c r="P1745">
        <v>73.9683273609987</v>
      </c>
      <c r="Q1745">
        <v>0.12887905317675499</v>
      </c>
    </row>
    <row r="1746" spans="1:17" hidden="1" x14ac:dyDescent="0.3">
      <c r="A1746" t="s">
        <v>3670</v>
      </c>
      <c r="B1746" t="s">
        <v>3671</v>
      </c>
      <c r="C1746" t="s">
        <v>10309</v>
      </c>
      <c r="D1746" t="s">
        <v>2421</v>
      </c>
      <c r="E1746">
        <v>576.93600000000004</v>
      </c>
      <c r="F1746">
        <v>681.1</v>
      </c>
      <c r="G1746">
        <v>480.94487506413401</v>
      </c>
      <c r="H1746">
        <v>25.8887494596175</v>
      </c>
      <c r="I1746">
        <v>37.217205253322099</v>
      </c>
      <c r="J1746">
        <v>3.3469477469423299</v>
      </c>
      <c r="K1746">
        <v>527.19886729945802</v>
      </c>
      <c r="L1746">
        <v>397.317292594636</v>
      </c>
      <c r="M1746">
        <v>87.663310934536895</v>
      </c>
      <c r="N1746">
        <v>0.99556651401502805</v>
      </c>
      <c r="O1746">
        <v>0</v>
      </c>
      <c r="P1746">
        <v>593.23155216284897</v>
      </c>
      <c r="Q1746">
        <v>0.22295169986687699</v>
      </c>
    </row>
    <row r="1747" spans="1:17" hidden="1" x14ac:dyDescent="0.3">
      <c r="A1747" t="s">
        <v>3672</v>
      </c>
      <c r="B1747" t="s">
        <v>3673</v>
      </c>
      <c r="C1747" t="s">
        <v>10309</v>
      </c>
      <c r="D1747" t="s">
        <v>521</v>
      </c>
      <c r="E1747">
        <v>576.92333600999996</v>
      </c>
      <c r="F1747">
        <v>346.15</v>
      </c>
      <c r="G1747">
        <v>191.073621308404</v>
      </c>
      <c r="H1747">
        <v>39.113724444274098</v>
      </c>
      <c r="I1747">
        <v>32.038671916448799</v>
      </c>
      <c r="J1747">
        <v>18.663148016322499</v>
      </c>
      <c r="K1747">
        <v>248.503072333311</v>
      </c>
      <c r="L1747">
        <v>199.527280449702</v>
      </c>
      <c r="M1747">
        <v>89.382270793999496</v>
      </c>
      <c r="N1747">
        <v>1.9170679237766399</v>
      </c>
      <c r="O1747">
        <v>0</v>
      </c>
      <c r="P1747">
        <v>265.32981530343</v>
      </c>
      <c r="Q1747">
        <v>0.13695288749751899</v>
      </c>
    </row>
    <row r="1748" spans="1:17" hidden="1" x14ac:dyDescent="0.3">
      <c r="A1748" t="s">
        <v>3674</v>
      </c>
      <c r="B1748" t="s">
        <v>3675</v>
      </c>
      <c r="C1748" t="s">
        <v>10309</v>
      </c>
      <c r="D1748" t="s">
        <v>997</v>
      </c>
      <c r="E1748">
        <v>576.56297925000001</v>
      </c>
      <c r="F1748">
        <v>51.27</v>
      </c>
      <c r="G1748">
        <v>36.340421087369002</v>
      </c>
      <c r="H1748">
        <v>3.0122256974657802</v>
      </c>
      <c r="I1748">
        <v>10.198174608357601</v>
      </c>
      <c r="J1748">
        <v>3.4532992749317799</v>
      </c>
      <c r="K1748">
        <v>46.7971938877958</v>
      </c>
      <c r="L1748">
        <v>40.4311221736058</v>
      </c>
      <c r="M1748">
        <v>65.360974015748198</v>
      </c>
      <c r="N1748">
        <v>0.45891856015013599</v>
      </c>
      <c r="O1748">
        <v>6.2999804954164196</v>
      </c>
      <c r="P1748">
        <v>68.098360655737693</v>
      </c>
      <c r="Q1748">
        <v>7.5391885840155007E-2</v>
      </c>
    </row>
    <row r="1749" spans="1:17" hidden="1" x14ac:dyDescent="0.3">
      <c r="A1749" t="s">
        <v>3676</v>
      </c>
      <c r="B1749" t="s">
        <v>3677</v>
      </c>
      <c r="C1749" t="s">
        <v>10309</v>
      </c>
      <c r="D1749" t="s">
        <v>46</v>
      </c>
      <c r="E1749">
        <v>576.28079000000002</v>
      </c>
      <c r="F1749">
        <v>504.25</v>
      </c>
      <c r="G1749">
        <v>256.46689727784502</v>
      </c>
      <c r="H1749">
        <v>13.317084664027499</v>
      </c>
      <c r="I1749">
        <v>271.87969022535702</v>
      </c>
      <c r="J1749">
        <v>-7.6990525332825097</v>
      </c>
      <c r="K1749">
        <v>430.02962766039099</v>
      </c>
      <c r="M1749">
        <v>54.0341319098886</v>
      </c>
      <c r="N1749">
        <v>0.305624919552065</v>
      </c>
      <c r="O1749">
        <v>20.951908775408999</v>
      </c>
      <c r="P1749">
        <v>309.95934959349501</v>
      </c>
    </row>
    <row r="1750" spans="1:17" hidden="1" x14ac:dyDescent="0.3">
      <c r="A1750" t="s">
        <v>3678</v>
      </c>
      <c r="B1750" t="s">
        <v>3679</v>
      </c>
      <c r="C1750" t="s">
        <v>10309</v>
      </c>
      <c r="D1750" t="s">
        <v>413</v>
      </c>
      <c r="E1750">
        <v>573.62734891000002</v>
      </c>
      <c r="F1750">
        <v>2387.5</v>
      </c>
      <c r="G1750">
        <v>16.336036123874099</v>
      </c>
      <c r="H1750">
        <v>13.569950181570601</v>
      </c>
      <c r="I1750">
        <v>18.203618451871002</v>
      </c>
      <c r="J1750">
        <v>2.8446631869566001</v>
      </c>
      <c r="K1750">
        <v>2228.35184970207</v>
      </c>
      <c r="L1750">
        <v>1966.7281472485699</v>
      </c>
      <c r="M1750">
        <v>45.463627512600702</v>
      </c>
      <c r="N1750">
        <v>0.15694216098193201</v>
      </c>
      <c r="O1750">
        <v>16.397905759162299</v>
      </c>
      <c r="P1750">
        <v>53.2413350449294</v>
      </c>
      <c r="Q1750">
        <v>-6.8642364684089005E-2</v>
      </c>
    </row>
    <row r="1751" spans="1:17" hidden="1" x14ac:dyDescent="0.3">
      <c r="A1751" t="s">
        <v>3680</v>
      </c>
      <c r="B1751" t="s">
        <v>3681</v>
      </c>
      <c r="C1751" t="s">
        <v>10309</v>
      </c>
      <c r="D1751" t="s">
        <v>51</v>
      </c>
      <c r="E1751">
        <v>573.21132</v>
      </c>
      <c r="F1751">
        <v>278.10000000000002</v>
      </c>
      <c r="G1751">
        <v>-39.4378646269166</v>
      </c>
      <c r="H1751">
        <v>-3.2956482487759899</v>
      </c>
      <c r="I1751">
        <v>-10.8144356001555</v>
      </c>
      <c r="J1751">
        <v>-0.89054750678917505</v>
      </c>
      <c r="K1751">
        <v>280.70339821262502</v>
      </c>
      <c r="M1751">
        <v>44.943600161962003</v>
      </c>
      <c r="N1751">
        <v>0.54850067711356099</v>
      </c>
      <c r="O1751">
        <v>30.888169723121099</v>
      </c>
      <c r="P1751">
        <v>24.151785714285701</v>
      </c>
    </row>
    <row r="1752" spans="1:17" hidden="1" x14ac:dyDescent="0.3">
      <c r="A1752" t="s">
        <v>3682</v>
      </c>
      <c r="B1752" t="s">
        <v>3683</v>
      </c>
      <c r="C1752" t="s">
        <v>10309</v>
      </c>
      <c r="D1752" t="s">
        <v>130</v>
      </c>
      <c r="E1752">
        <v>572.22535600000003</v>
      </c>
      <c r="F1752">
        <v>306.2</v>
      </c>
      <c r="G1752">
        <v>79.799294689537703</v>
      </c>
      <c r="H1752">
        <v>34.238207938133897</v>
      </c>
      <c r="I1752">
        <v>14.4538590359158</v>
      </c>
      <c r="J1752">
        <v>11.127960380249799</v>
      </c>
      <c r="K1752">
        <v>250.76316663441801</v>
      </c>
      <c r="L1752">
        <v>224.61234061824999</v>
      </c>
      <c r="M1752">
        <v>87.748456522718399</v>
      </c>
      <c r="N1752">
        <v>2.5857965115006598</v>
      </c>
      <c r="O1752">
        <v>5.8131939908556403</v>
      </c>
      <c r="P1752">
        <v>138.845553822152</v>
      </c>
      <c r="Q1752">
        <v>0.12004103478546201</v>
      </c>
    </row>
    <row r="1753" spans="1:17" hidden="1" x14ac:dyDescent="0.3">
      <c r="A1753" t="s">
        <v>3684</v>
      </c>
      <c r="B1753" t="s">
        <v>3685</v>
      </c>
      <c r="C1753" t="s">
        <v>10309</v>
      </c>
      <c r="D1753" t="s">
        <v>54</v>
      </c>
      <c r="E1753">
        <v>570.352031109</v>
      </c>
      <c r="F1753">
        <v>52.95</v>
      </c>
      <c r="G1753">
        <v>-32.660742287855399</v>
      </c>
      <c r="H1753">
        <v>3.9492268189117801</v>
      </c>
      <c r="I1753">
        <v>-40.562818485444303</v>
      </c>
      <c r="J1753">
        <v>5.3955938205357201</v>
      </c>
      <c r="K1753">
        <v>50.325055809325399</v>
      </c>
      <c r="L1753">
        <v>59.484572753304199</v>
      </c>
      <c r="M1753">
        <v>62.790342673365501</v>
      </c>
      <c r="N1753">
        <v>0.57283899079251399</v>
      </c>
      <c r="O1753">
        <v>64.494806421152006</v>
      </c>
      <c r="P1753">
        <v>23.772791023842899</v>
      </c>
      <c r="Q1753">
        <v>-6.2295561178186999E-2</v>
      </c>
    </row>
    <row r="1754" spans="1:17" hidden="1" x14ac:dyDescent="0.3">
      <c r="A1754" t="s">
        <v>3686</v>
      </c>
      <c r="B1754" t="s">
        <v>3687</v>
      </c>
      <c r="C1754" t="s">
        <v>10309</v>
      </c>
      <c r="D1754" t="s">
        <v>559</v>
      </c>
      <c r="E1754">
        <v>565.94731200000001</v>
      </c>
      <c r="F1754">
        <v>156.06</v>
      </c>
      <c r="G1754">
        <v>-29.769775247052198</v>
      </c>
      <c r="H1754">
        <v>2.7864003980208398</v>
      </c>
      <c r="I1754">
        <v>-14.3569822995403</v>
      </c>
      <c r="J1754">
        <v>4.0696683073592101</v>
      </c>
      <c r="K1754">
        <v>151.922799999999</v>
      </c>
      <c r="M1754">
        <v>64.506593832648505</v>
      </c>
      <c r="O1754">
        <v>11.393053953607501</v>
      </c>
      <c r="P1754">
        <v>12.972346894454899</v>
      </c>
    </row>
    <row r="1755" spans="1:17" hidden="1" x14ac:dyDescent="0.3">
      <c r="A1755" t="s">
        <v>3688</v>
      </c>
      <c r="B1755" t="s">
        <v>3689</v>
      </c>
      <c r="C1755" t="s">
        <v>10309</v>
      </c>
      <c r="D1755" t="s">
        <v>258</v>
      </c>
      <c r="E1755">
        <v>565.48260000000005</v>
      </c>
      <c r="F1755">
        <v>404.4</v>
      </c>
      <c r="G1755">
        <v>69.448532252654203</v>
      </c>
      <c r="H1755">
        <v>16.903729804009998</v>
      </c>
      <c r="I1755">
        <v>5.43561089031836</v>
      </c>
      <c r="J1755">
        <v>5.8900168392827004</v>
      </c>
      <c r="K1755">
        <v>357.14262368317299</v>
      </c>
      <c r="L1755">
        <v>325.66072072395298</v>
      </c>
      <c r="M1755">
        <v>70.113762393541805</v>
      </c>
      <c r="N1755">
        <v>2.8570076714534398</v>
      </c>
      <c r="O1755">
        <v>8.0365974282888093</v>
      </c>
      <c r="P1755">
        <v>107.278318810866</v>
      </c>
      <c r="Q1755">
        <v>9.4035491590008E-2</v>
      </c>
    </row>
    <row r="1756" spans="1:17" hidden="1" x14ac:dyDescent="0.3">
      <c r="A1756" t="s">
        <v>3690</v>
      </c>
      <c r="B1756" t="s">
        <v>3691</v>
      </c>
      <c r="C1756" t="s">
        <v>10309</v>
      </c>
      <c r="D1756" t="s">
        <v>2161</v>
      </c>
      <c r="E1756">
        <v>564.40324999999996</v>
      </c>
      <c r="F1756">
        <v>681.7</v>
      </c>
      <c r="G1756">
        <v>-14.2487557748864</v>
      </c>
      <c r="H1756">
        <v>-12.520784840445801</v>
      </c>
      <c r="I1756">
        <v>-27.289583670282401</v>
      </c>
      <c r="J1756">
        <v>2.2204586934437098</v>
      </c>
      <c r="K1756">
        <v>649.97341115112897</v>
      </c>
      <c r="L1756">
        <v>611.52517615804095</v>
      </c>
      <c r="M1756">
        <v>47.891066839696499</v>
      </c>
      <c r="N1756">
        <v>1.18119626852021</v>
      </c>
      <c r="O1756">
        <v>27.475429074372801</v>
      </c>
      <c r="P1756">
        <v>52.165178571428498</v>
      </c>
    </row>
    <row r="1757" spans="1:17" hidden="1" x14ac:dyDescent="0.3">
      <c r="A1757" t="s">
        <v>3692</v>
      </c>
      <c r="B1757" t="s">
        <v>3693</v>
      </c>
      <c r="C1757" t="s">
        <v>10309</v>
      </c>
      <c r="D1757" t="s">
        <v>130</v>
      </c>
      <c r="E1757">
        <v>562.728187424</v>
      </c>
      <c r="F1757">
        <v>57.3</v>
      </c>
      <c r="G1757">
        <v>84.498643309591202</v>
      </c>
      <c r="H1757">
        <v>6.4368687447159596</v>
      </c>
      <c r="I1757">
        <v>35.369626406014902</v>
      </c>
      <c r="J1757">
        <v>-2.8081904886490499</v>
      </c>
      <c r="K1757">
        <v>52.543145974471798</v>
      </c>
      <c r="L1757">
        <v>42.731828326242798</v>
      </c>
      <c r="M1757">
        <v>48.103208989556101</v>
      </c>
      <c r="N1757">
        <v>2.79689092723142</v>
      </c>
      <c r="O1757">
        <v>30.890052356020899</v>
      </c>
      <c r="P1757">
        <v>126.930693069306</v>
      </c>
      <c r="Q1757">
        <v>0.15435042185993</v>
      </c>
    </row>
    <row r="1758" spans="1:17" hidden="1" x14ac:dyDescent="0.3">
      <c r="A1758" t="s">
        <v>3694</v>
      </c>
      <c r="B1758" t="s">
        <v>3695</v>
      </c>
      <c r="C1758" t="s">
        <v>10309</v>
      </c>
      <c r="D1758" t="s">
        <v>750</v>
      </c>
      <c r="E1758">
        <v>562.32901328000003</v>
      </c>
      <c r="F1758">
        <v>389.75</v>
      </c>
      <c r="G1758">
        <v>-44.425865726052599</v>
      </c>
      <c r="H1758">
        <v>1.7279181957112399</v>
      </c>
      <c r="I1758">
        <v>-10.853022070806899</v>
      </c>
      <c r="J1758">
        <v>-0.36773204414504701</v>
      </c>
      <c r="K1758">
        <v>387.29711097890203</v>
      </c>
      <c r="L1758">
        <v>397.46149640285802</v>
      </c>
      <c r="M1758">
        <v>50.078807544602299</v>
      </c>
      <c r="N1758">
        <v>0.419708363621354</v>
      </c>
      <c r="O1758">
        <v>28.274534958306599</v>
      </c>
      <c r="P1758">
        <v>29.056291390728401</v>
      </c>
      <c r="Q1758">
        <v>1.055688228345E-3</v>
      </c>
    </row>
    <row r="1759" spans="1:17" hidden="1" x14ac:dyDescent="0.3">
      <c r="A1759" t="s">
        <v>3696</v>
      </c>
      <c r="B1759" t="s">
        <v>3697</v>
      </c>
      <c r="C1759" t="s">
        <v>10309</v>
      </c>
      <c r="D1759" t="s">
        <v>51</v>
      </c>
      <c r="E1759">
        <v>561.30551500000001</v>
      </c>
      <c r="F1759">
        <v>179.5</v>
      </c>
      <c r="G1759">
        <v>28.8569588727749</v>
      </c>
      <c r="H1759">
        <v>-1.6677516732201001E-2</v>
      </c>
      <c r="I1759">
        <v>17.558334371699701</v>
      </c>
      <c r="J1759">
        <v>-6.8727422232865996</v>
      </c>
      <c r="K1759">
        <v>177.70745174021599</v>
      </c>
      <c r="L1759">
        <v>153.382913325159</v>
      </c>
      <c r="M1759">
        <v>48.029262850397899</v>
      </c>
      <c r="N1759">
        <v>1.0666798509761</v>
      </c>
      <c r="O1759">
        <v>21.8226158865385</v>
      </c>
      <c r="P1759">
        <v>95.131964429234401</v>
      </c>
      <c r="Q1759">
        <v>0.127249588179081</v>
      </c>
    </row>
    <row r="1760" spans="1:17" hidden="1" x14ac:dyDescent="0.3">
      <c r="A1760" t="s">
        <v>3698</v>
      </c>
      <c r="B1760" t="s">
        <v>3699</v>
      </c>
      <c r="C1760" t="s">
        <v>10309</v>
      </c>
      <c r="D1760" t="s">
        <v>221</v>
      </c>
      <c r="E1760">
        <v>561.16499999999996</v>
      </c>
      <c r="F1760">
        <v>517.5</v>
      </c>
      <c r="G1760">
        <v>66.752182079477194</v>
      </c>
      <c r="H1760">
        <v>-14.4755043638839</v>
      </c>
      <c r="I1760">
        <v>59.3025451574144</v>
      </c>
      <c r="J1760">
        <v>-1.0688457607323101</v>
      </c>
      <c r="K1760">
        <v>547.71552386072005</v>
      </c>
      <c r="L1760">
        <v>429.94214386548998</v>
      </c>
      <c r="M1760">
        <v>28.902337758772401</v>
      </c>
      <c r="N1760">
        <v>0.51734451184151597</v>
      </c>
      <c r="O1760">
        <v>28.695652173913</v>
      </c>
      <c r="P1760">
        <v>127.72277227722699</v>
      </c>
      <c r="Q1760">
        <v>0.221378664843044</v>
      </c>
    </row>
    <row r="1761" spans="1:17" hidden="1" x14ac:dyDescent="0.3">
      <c r="A1761" t="s">
        <v>3700</v>
      </c>
      <c r="B1761" t="s">
        <v>3701</v>
      </c>
      <c r="C1761" t="s">
        <v>10309</v>
      </c>
      <c r="D1761" t="s">
        <v>475</v>
      </c>
      <c r="E1761">
        <v>560.22882373499999</v>
      </c>
      <c r="F1761">
        <v>457.2</v>
      </c>
      <c r="G1761">
        <v>102.025164805961</v>
      </c>
      <c r="H1761">
        <v>1.178239837574</v>
      </c>
      <c r="I1761">
        <v>27.441621187563101</v>
      </c>
      <c r="J1761">
        <v>-3.14305445375064</v>
      </c>
      <c r="K1761">
        <v>453.69047397888198</v>
      </c>
      <c r="L1761">
        <v>382.116528962676</v>
      </c>
      <c r="M1761">
        <v>46.6596863951644</v>
      </c>
      <c r="N1761">
        <v>1.31899423875664</v>
      </c>
      <c r="O1761">
        <v>11.690726159230101</v>
      </c>
      <c r="P1761">
        <v>139.55986376735601</v>
      </c>
      <c r="Q1761">
        <v>6.9220401556096003E-2</v>
      </c>
    </row>
    <row r="1762" spans="1:17" hidden="1" x14ac:dyDescent="0.3">
      <c r="A1762" t="s">
        <v>3702</v>
      </c>
      <c r="B1762" t="s">
        <v>3703</v>
      </c>
      <c r="C1762" t="s">
        <v>10309</v>
      </c>
      <c r="D1762" t="s">
        <v>559</v>
      </c>
      <c r="E1762">
        <v>556.48931451499902</v>
      </c>
      <c r="F1762">
        <v>635.9</v>
      </c>
      <c r="G1762">
        <v>-20.452998615734799</v>
      </c>
      <c r="H1762">
        <v>-3.1828570788508399</v>
      </c>
      <c r="I1762">
        <v>-19.708485105937498</v>
      </c>
      <c r="J1762">
        <v>-1.03715936975599</v>
      </c>
      <c r="K1762">
        <v>656.06502507576397</v>
      </c>
      <c r="L1762">
        <v>658.281320751463</v>
      </c>
      <c r="M1762">
        <v>49.8218849617326</v>
      </c>
      <c r="N1762">
        <v>0.446594306967739</v>
      </c>
      <c r="O1762">
        <v>27.378518635005499</v>
      </c>
      <c r="P1762">
        <v>16.008391863540901</v>
      </c>
      <c r="Q1762">
        <v>-0.112191540883225</v>
      </c>
    </row>
    <row r="1763" spans="1:17" hidden="1" x14ac:dyDescent="0.3">
      <c r="A1763" t="s">
        <v>3704</v>
      </c>
      <c r="B1763" t="s">
        <v>3705</v>
      </c>
      <c r="C1763" t="s">
        <v>10309</v>
      </c>
      <c r="D1763" t="s">
        <v>559</v>
      </c>
      <c r="E1763">
        <v>555.68171204999999</v>
      </c>
      <c r="F1763">
        <v>593.95000000000005</v>
      </c>
      <c r="G1763">
        <v>-1.4855342792622099</v>
      </c>
      <c r="H1763">
        <v>0.27515619627108001</v>
      </c>
      <c r="I1763">
        <v>3.8311772730506299</v>
      </c>
      <c r="J1763">
        <v>2.9991601437124298</v>
      </c>
      <c r="K1763">
        <v>569.07939849235902</v>
      </c>
      <c r="L1763">
        <v>544.46328218489896</v>
      </c>
      <c r="M1763">
        <v>52.509579902063102</v>
      </c>
      <c r="N1763">
        <v>0.94659548716015496</v>
      </c>
      <c r="O1763">
        <v>16.743833656031601</v>
      </c>
      <c r="P1763">
        <v>33.142793095718403</v>
      </c>
    </row>
    <row r="1764" spans="1:17" hidden="1" x14ac:dyDescent="0.3">
      <c r="A1764" t="s">
        <v>3706</v>
      </c>
      <c r="B1764" t="s">
        <v>3707</v>
      </c>
      <c r="C1764" t="s">
        <v>10309</v>
      </c>
      <c r="D1764" t="s">
        <v>251</v>
      </c>
      <c r="E1764">
        <v>555.25265680500002</v>
      </c>
      <c r="F1764">
        <v>488.75</v>
      </c>
      <c r="G1764">
        <v>-52.403806990917303</v>
      </c>
      <c r="H1764">
        <v>2.90999964241622E-3</v>
      </c>
      <c r="I1764">
        <v>-37.913952111705598</v>
      </c>
      <c r="J1764">
        <v>1.0174212375174401</v>
      </c>
      <c r="K1764">
        <v>503.94189721912301</v>
      </c>
      <c r="L1764">
        <v>524.54810080766401</v>
      </c>
      <c r="M1764">
        <v>53.431028783779297</v>
      </c>
      <c r="N1764">
        <v>0.59581528251451699</v>
      </c>
      <c r="O1764">
        <v>75.089514066496093</v>
      </c>
      <c r="P1764">
        <v>27.961775101453</v>
      </c>
      <c r="Q1764">
        <v>0.257156514095156</v>
      </c>
    </row>
    <row r="1765" spans="1:17" hidden="1" x14ac:dyDescent="0.3">
      <c r="A1765" t="s">
        <v>3708</v>
      </c>
      <c r="B1765" t="s">
        <v>3709</v>
      </c>
      <c r="C1765" t="s">
        <v>10309</v>
      </c>
      <c r="D1765" t="s">
        <v>72</v>
      </c>
      <c r="E1765">
        <v>554.886981945</v>
      </c>
      <c r="F1765">
        <v>184.75</v>
      </c>
      <c r="G1765">
        <v>19.722550377073699</v>
      </c>
      <c r="H1765">
        <v>15.493898809120299</v>
      </c>
      <c r="I1765">
        <v>8.3225800159451992</v>
      </c>
      <c r="J1765">
        <v>-3.1323017655785899</v>
      </c>
      <c r="K1765">
        <v>171.54290748118299</v>
      </c>
      <c r="L1765">
        <v>145.44465885794199</v>
      </c>
      <c r="M1765">
        <v>47.6310468030875</v>
      </c>
      <c r="N1765">
        <v>0.963625444430116</v>
      </c>
      <c r="O1765">
        <v>23.247631935047298</v>
      </c>
      <c r="P1765">
        <v>66.441441441441398</v>
      </c>
      <c r="Q1765">
        <v>5.7687724025536999E-2</v>
      </c>
    </row>
    <row r="1766" spans="1:17" hidden="1" x14ac:dyDescent="0.3">
      <c r="A1766" t="s">
        <v>3710</v>
      </c>
      <c r="B1766" t="s">
        <v>3711</v>
      </c>
      <c r="C1766" t="s">
        <v>10309</v>
      </c>
      <c r="D1766" t="s">
        <v>80</v>
      </c>
      <c r="E1766">
        <v>551.92244079600005</v>
      </c>
      <c r="F1766">
        <v>189.88</v>
      </c>
      <c r="G1766">
        <v>-26.938016279934502</v>
      </c>
      <c r="H1766">
        <v>-2.02262478273208</v>
      </c>
      <c r="I1766">
        <v>-24.035565137597001</v>
      </c>
      <c r="J1766">
        <v>0.45876775752736698</v>
      </c>
      <c r="K1766">
        <v>191.45142911854799</v>
      </c>
      <c r="L1766">
        <v>193.97289784061701</v>
      </c>
      <c r="M1766">
        <v>47.730043192050097</v>
      </c>
      <c r="N1766">
        <v>0.56865031655133402</v>
      </c>
      <c r="O1766">
        <v>22.1560985885822</v>
      </c>
      <c r="P1766">
        <v>23.0589760207388</v>
      </c>
      <c r="Q1766">
        <v>-0.113619932608817</v>
      </c>
    </row>
    <row r="1767" spans="1:17" hidden="1" x14ac:dyDescent="0.3">
      <c r="A1767" t="s">
        <v>3712</v>
      </c>
      <c r="B1767" t="s">
        <v>3713</v>
      </c>
      <c r="C1767" t="s">
        <v>10309</v>
      </c>
      <c r="D1767" t="s">
        <v>21</v>
      </c>
      <c r="E1767">
        <v>549.78057976000002</v>
      </c>
      <c r="F1767">
        <v>16.84</v>
      </c>
      <c r="G1767">
        <v>-32.041760730812797</v>
      </c>
      <c r="H1767">
        <v>-0.12958291373285399</v>
      </c>
      <c r="I1767">
        <v>-19.783313437646498</v>
      </c>
      <c r="J1767">
        <v>-0.76428297625649</v>
      </c>
      <c r="K1767">
        <v>16.880473091254601</v>
      </c>
      <c r="L1767">
        <v>17.470306421874302</v>
      </c>
      <c r="M1767">
        <v>55.786172303456901</v>
      </c>
      <c r="N1767">
        <v>1.2802000781506</v>
      </c>
      <c r="O1767">
        <v>56.769596199524898</v>
      </c>
      <c r="P1767">
        <v>20.716845878136201</v>
      </c>
      <c r="Q1767">
        <v>2.4700997065548E-2</v>
      </c>
    </row>
    <row r="1768" spans="1:17" hidden="1" x14ac:dyDescent="0.3">
      <c r="A1768" t="s">
        <v>3714</v>
      </c>
      <c r="B1768" t="s">
        <v>3715</v>
      </c>
      <c r="C1768" t="s">
        <v>10309</v>
      </c>
      <c r="D1768" t="s">
        <v>630</v>
      </c>
      <c r="E1768">
        <v>548.32056929999999</v>
      </c>
      <c r="F1768">
        <v>290.89999999999998</v>
      </c>
      <c r="G1768">
        <v>92.4050627824125</v>
      </c>
      <c r="H1768">
        <v>35.190414918627198</v>
      </c>
      <c r="I1768">
        <v>36.449121986811299</v>
      </c>
      <c r="J1768">
        <v>-4.9580114084233902</v>
      </c>
      <c r="K1768">
        <v>246.641688484474</v>
      </c>
      <c r="L1768">
        <v>193.43299922834501</v>
      </c>
      <c r="M1768">
        <v>73.876249604582199</v>
      </c>
      <c r="N1768">
        <v>1.32958246722729</v>
      </c>
      <c r="O1768">
        <v>8.2674458576830592</v>
      </c>
      <c r="P1768">
        <v>150.77586206896501</v>
      </c>
    </row>
    <row r="1769" spans="1:17" hidden="1" x14ac:dyDescent="0.3">
      <c r="A1769" t="s">
        <v>3716</v>
      </c>
      <c r="B1769" t="s">
        <v>3717</v>
      </c>
      <c r="C1769" t="s">
        <v>10309</v>
      </c>
      <c r="D1769" t="s">
        <v>258</v>
      </c>
      <c r="E1769">
        <v>541.08157772499999</v>
      </c>
      <c r="F1769">
        <v>1188.9000000000001</v>
      </c>
      <c r="G1769">
        <v>169.352882856484</v>
      </c>
      <c r="H1769">
        <v>18.9280657103346</v>
      </c>
      <c r="I1769">
        <v>55.612942848440198</v>
      </c>
      <c r="J1769">
        <v>12.2030504853472</v>
      </c>
      <c r="K1769">
        <v>973.80792572499297</v>
      </c>
      <c r="L1769">
        <v>809.82245396190899</v>
      </c>
      <c r="M1769">
        <v>74.735203390251598</v>
      </c>
      <c r="N1769">
        <v>2.2343475746476802</v>
      </c>
      <c r="O1769">
        <v>1.7747497686937299</v>
      </c>
      <c r="P1769">
        <v>225.592222374366</v>
      </c>
      <c r="Q1769">
        <v>0.15517131403805201</v>
      </c>
    </row>
    <row r="1770" spans="1:17" hidden="1" x14ac:dyDescent="0.3">
      <c r="A1770" t="s">
        <v>3718</v>
      </c>
      <c r="B1770" t="s">
        <v>3719</v>
      </c>
      <c r="C1770" t="s">
        <v>10309</v>
      </c>
      <c r="D1770" t="s">
        <v>203</v>
      </c>
      <c r="E1770">
        <v>541.02200000000005</v>
      </c>
      <c r="F1770">
        <v>176.95</v>
      </c>
      <c r="G1770">
        <v>14.8630447779411</v>
      </c>
      <c r="H1770">
        <v>4.3423440468740404</v>
      </c>
      <c r="I1770">
        <v>-4.5786702877979497</v>
      </c>
      <c r="J1770">
        <v>1.0132701054408699</v>
      </c>
      <c r="K1770">
        <v>165.64177345216299</v>
      </c>
      <c r="L1770">
        <v>154.88939527724901</v>
      </c>
      <c r="M1770">
        <v>60.432938845593497</v>
      </c>
      <c r="N1770">
        <v>0.64934982629284599</v>
      </c>
      <c r="O1770">
        <v>15.399830460582001</v>
      </c>
      <c r="P1770">
        <v>52.543103448275801</v>
      </c>
      <c r="Q1770">
        <v>7.6216688190447995E-2</v>
      </c>
    </row>
    <row r="1771" spans="1:17" hidden="1" x14ac:dyDescent="0.3">
      <c r="A1771" t="s">
        <v>3720</v>
      </c>
      <c r="B1771" t="s">
        <v>3721</v>
      </c>
      <c r="C1771" t="s">
        <v>10309</v>
      </c>
      <c r="D1771" t="s">
        <v>521</v>
      </c>
      <c r="E1771">
        <v>540.758446875</v>
      </c>
      <c r="F1771">
        <v>501.05</v>
      </c>
      <c r="G1771">
        <v>181.566544544159</v>
      </c>
      <c r="H1771">
        <v>6.0199824188369098</v>
      </c>
      <c r="I1771">
        <v>92.701488993964304</v>
      </c>
      <c r="J1771">
        <v>-4.6023437667786196</v>
      </c>
      <c r="K1771">
        <v>442.000065018263</v>
      </c>
      <c r="L1771">
        <v>316.93246926036699</v>
      </c>
      <c r="M1771">
        <v>68.695806997497499</v>
      </c>
      <c r="N1771">
        <v>0.65657397119038097</v>
      </c>
      <c r="O1771">
        <v>4.5604231114659104</v>
      </c>
      <c r="P1771">
        <v>213.15625</v>
      </c>
      <c r="Q1771">
        <v>0.35146170218987099</v>
      </c>
    </row>
    <row r="1772" spans="1:17" hidden="1" x14ac:dyDescent="0.3">
      <c r="A1772" t="s">
        <v>3722</v>
      </c>
      <c r="B1772" t="s">
        <v>3723</v>
      </c>
      <c r="C1772" t="s">
        <v>10309</v>
      </c>
      <c r="D1772" t="s">
        <v>21</v>
      </c>
      <c r="E1772">
        <v>540.33644000000004</v>
      </c>
      <c r="F1772">
        <v>41.08</v>
      </c>
      <c r="G1772">
        <v>79.751168562116405</v>
      </c>
      <c r="H1772">
        <v>47.774923571754499</v>
      </c>
      <c r="I1772">
        <v>27.893992191877398</v>
      </c>
      <c r="J1772">
        <v>10.3211330588239</v>
      </c>
      <c r="K1772">
        <v>32.5975940775146</v>
      </c>
      <c r="L1772">
        <v>27.7814268988264</v>
      </c>
      <c r="M1772">
        <v>71.735606738832203</v>
      </c>
      <c r="N1772">
        <v>3.8413483760020801</v>
      </c>
      <c r="O1772">
        <v>18.7439143135345</v>
      </c>
      <c r="P1772">
        <v>108.52791878172501</v>
      </c>
      <c r="Q1772">
        <v>5.3327490096029002E-2</v>
      </c>
    </row>
    <row r="1773" spans="1:17" hidden="1" x14ac:dyDescent="0.3">
      <c r="A1773" t="s">
        <v>3724</v>
      </c>
      <c r="B1773" t="s">
        <v>3725</v>
      </c>
      <c r="C1773" t="s">
        <v>10309</v>
      </c>
      <c r="D1773" t="s">
        <v>203</v>
      </c>
      <c r="E1773">
        <v>537.96440534799899</v>
      </c>
      <c r="F1773">
        <v>139.18</v>
      </c>
      <c r="G1773">
        <v>17.862195145946401</v>
      </c>
      <c r="H1773">
        <v>7.54449878002867</v>
      </c>
      <c r="I1773">
        <v>-20.077518900838101</v>
      </c>
      <c r="J1773">
        <v>-0.58506262849473201</v>
      </c>
      <c r="K1773">
        <v>131.348878358544</v>
      </c>
      <c r="L1773">
        <v>121.92920826957101</v>
      </c>
      <c r="M1773">
        <v>54.500697638515803</v>
      </c>
      <c r="N1773">
        <v>0.75996124457651903</v>
      </c>
      <c r="O1773">
        <v>18.767064233366799</v>
      </c>
      <c r="P1773">
        <v>65.296912114014205</v>
      </c>
      <c r="Q1773">
        <v>7.8492043495052996E-2</v>
      </c>
    </row>
    <row r="1774" spans="1:17" hidden="1" x14ac:dyDescent="0.3">
      <c r="A1774" t="s">
        <v>3726</v>
      </c>
      <c r="B1774" t="s">
        <v>3727</v>
      </c>
      <c r="C1774" t="s">
        <v>10309</v>
      </c>
      <c r="D1774" t="s">
        <v>51</v>
      </c>
      <c r="E1774">
        <v>536.50616184</v>
      </c>
      <c r="F1774">
        <v>330.65</v>
      </c>
      <c r="G1774">
        <v>54.804712558525402</v>
      </c>
      <c r="H1774">
        <v>-7.4935867860874401</v>
      </c>
      <c r="I1774">
        <v>-26.9927624842779</v>
      </c>
      <c r="J1774">
        <v>-1.73259839145921</v>
      </c>
      <c r="K1774">
        <v>343.237671771225</v>
      </c>
      <c r="L1774">
        <v>333.17403508148402</v>
      </c>
      <c r="M1774">
        <v>44.447345931164698</v>
      </c>
      <c r="N1774">
        <v>0.63963345066517496</v>
      </c>
      <c r="O1774">
        <v>42.144261303493103</v>
      </c>
      <c r="Q1774">
        <v>6.3338566182099001E-2</v>
      </c>
    </row>
    <row r="1775" spans="1:17" hidden="1" x14ac:dyDescent="0.3">
      <c r="A1775" t="s">
        <v>3728</v>
      </c>
      <c r="B1775" t="s">
        <v>3729</v>
      </c>
      <c r="C1775" t="s">
        <v>10309</v>
      </c>
      <c r="D1775" t="s">
        <v>653</v>
      </c>
      <c r="E1775">
        <v>536.02377620000004</v>
      </c>
      <c r="F1775">
        <v>688.65</v>
      </c>
      <c r="G1775">
        <v>147.791524107973</v>
      </c>
      <c r="H1775">
        <v>15.810269277465499</v>
      </c>
      <c r="I1775">
        <v>49.287242897957199</v>
      </c>
      <c r="J1775">
        <v>-6.3343933843736897</v>
      </c>
      <c r="K1775">
        <v>652.85815599467298</v>
      </c>
      <c r="L1775">
        <v>497.476277659034</v>
      </c>
      <c r="M1775">
        <v>52.624325342548701</v>
      </c>
      <c r="N1775">
        <v>0.64145880207644002</v>
      </c>
      <c r="O1775">
        <v>6.3239671821680101</v>
      </c>
      <c r="P1775">
        <v>193.10491593956101</v>
      </c>
      <c r="Q1775">
        <v>0.17783611280075101</v>
      </c>
    </row>
    <row r="1776" spans="1:17" hidden="1" x14ac:dyDescent="0.3">
      <c r="A1776" t="s">
        <v>3730</v>
      </c>
      <c r="B1776" t="s">
        <v>3731</v>
      </c>
      <c r="C1776" t="s">
        <v>10309</v>
      </c>
      <c r="D1776" t="s">
        <v>51</v>
      </c>
      <c r="E1776">
        <v>534.42472795200001</v>
      </c>
      <c r="F1776">
        <v>116.09</v>
      </c>
      <c r="G1776">
        <v>-26.731843375440899</v>
      </c>
      <c r="H1776">
        <v>1.90569301684573</v>
      </c>
      <c r="I1776">
        <v>-9.6671078041995493</v>
      </c>
      <c r="J1776">
        <v>-3.0111831121376098</v>
      </c>
      <c r="K1776">
        <v>109.78834865826801</v>
      </c>
      <c r="L1776">
        <v>108.492078654045</v>
      </c>
      <c r="M1776">
        <v>49.249088911439003</v>
      </c>
      <c r="N1776">
        <v>0.82732316179085896</v>
      </c>
      <c r="O1776">
        <v>15.815315703333599</v>
      </c>
      <c r="P1776">
        <v>29.709497206703901</v>
      </c>
    </row>
    <row r="1777" spans="1:17" hidden="1" x14ac:dyDescent="0.3">
      <c r="A1777" t="s">
        <v>3732</v>
      </c>
      <c r="B1777" t="s">
        <v>3733</v>
      </c>
      <c r="C1777" t="s">
        <v>10309</v>
      </c>
      <c r="D1777" t="s">
        <v>133</v>
      </c>
      <c r="E1777">
        <v>534.35605275</v>
      </c>
      <c r="F1777">
        <v>341.6</v>
      </c>
      <c r="G1777">
        <v>9.4651761074493397</v>
      </c>
      <c r="H1777">
        <v>9.6400032300409393</v>
      </c>
      <c r="I1777">
        <v>77.519722509457097</v>
      </c>
      <c r="J1777">
        <v>-1.4396965967425299</v>
      </c>
      <c r="K1777">
        <v>327.98157462912002</v>
      </c>
      <c r="L1777">
        <v>260.86835820996299</v>
      </c>
      <c r="M1777">
        <v>51.844193415853702</v>
      </c>
      <c r="N1777">
        <v>0.537123034745146</v>
      </c>
      <c r="O1777">
        <v>17.3009367681498</v>
      </c>
      <c r="P1777">
        <v>159.77186311787</v>
      </c>
    </row>
    <row r="1778" spans="1:17" hidden="1" x14ac:dyDescent="0.3">
      <c r="A1778" t="s">
        <v>3734</v>
      </c>
      <c r="B1778" t="s">
        <v>3735</v>
      </c>
      <c r="C1778" t="s">
        <v>10309</v>
      </c>
      <c r="D1778" t="s">
        <v>258</v>
      </c>
      <c r="E1778">
        <v>533.01738999999998</v>
      </c>
      <c r="F1778">
        <v>83.94</v>
      </c>
      <c r="G1778">
        <v>-13.5971343171177</v>
      </c>
      <c r="H1778">
        <v>8.2452748568952998</v>
      </c>
      <c r="I1778">
        <v>-21.662837800972198</v>
      </c>
      <c r="J1778">
        <v>5.6560727640172397</v>
      </c>
      <c r="K1778">
        <v>82.079562496014205</v>
      </c>
      <c r="L1778">
        <v>82.999576470901204</v>
      </c>
      <c r="M1778">
        <v>61.190730091858804</v>
      </c>
      <c r="N1778">
        <v>1.1477239123793499</v>
      </c>
      <c r="O1778">
        <v>48.618060519418599</v>
      </c>
      <c r="P1778">
        <v>19.9142857142857</v>
      </c>
      <c r="Q1778">
        <v>1.1051600584353E-2</v>
      </c>
    </row>
    <row r="1779" spans="1:17" hidden="1" x14ac:dyDescent="0.3">
      <c r="A1779" t="s">
        <v>3736</v>
      </c>
      <c r="B1779" t="s">
        <v>3737</v>
      </c>
      <c r="C1779" t="s">
        <v>10309</v>
      </c>
      <c r="D1779" t="s">
        <v>297</v>
      </c>
      <c r="E1779">
        <v>532.46208000000001</v>
      </c>
      <c r="F1779">
        <v>47.67</v>
      </c>
      <c r="G1779">
        <v>1539.05963787058</v>
      </c>
      <c r="H1779">
        <v>4.6488170259097901</v>
      </c>
      <c r="I1779">
        <v>550.69338649663302</v>
      </c>
      <c r="J1779">
        <v>-8.4588051545378899</v>
      </c>
      <c r="K1779">
        <v>43.689827405892501</v>
      </c>
      <c r="L1779">
        <v>23.796234350212799</v>
      </c>
      <c r="M1779">
        <v>28.841759754255701</v>
      </c>
      <c r="N1779">
        <v>0.38282592000535998</v>
      </c>
      <c r="O1779">
        <v>17.600167820432102</v>
      </c>
      <c r="P1779">
        <v>1692.10526315789</v>
      </c>
      <c r="Q1779">
        <v>0.21445352533574</v>
      </c>
    </row>
    <row r="1780" spans="1:17" hidden="1" x14ac:dyDescent="0.3">
      <c r="A1780" t="s">
        <v>3738</v>
      </c>
      <c r="B1780" t="s">
        <v>3739</v>
      </c>
      <c r="C1780" t="s">
        <v>10309</v>
      </c>
      <c r="D1780" t="s">
        <v>312</v>
      </c>
      <c r="E1780">
        <v>532.13005999999996</v>
      </c>
      <c r="F1780">
        <v>108.25</v>
      </c>
      <c r="G1780">
        <v>4.8139172612288297</v>
      </c>
      <c r="H1780">
        <v>-2.4325809300091898</v>
      </c>
      <c r="I1780">
        <v>-25.012398868344899</v>
      </c>
      <c r="J1780">
        <v>2.24340531284978</v>
      </c>
      <c r="K1780">
        <v>109.262364837696</v>
      </c>
      <c r="L1780">
        <v>108.39487061944099</v>
      </c>
      <c r="M1780">
        <v>44.173579687263803</v>
      </c>
      <c r="N1780">
        <v>1.68505142417785</v>
      </c>
      <c r="O1780">
        <v>61.478060046189299</v>
      </c>
      <c r="P1780">
        <v>63.767019667170899</v>
      </c>
    </row>
    <row r="1781" spans="1:17" hidden="1" x14ac:dyDescent="0.3">
      <c r="A1781" t="s">
        <v>3740</v>
      </c>
      <c r="B1781" t="s">
        <v>3741</v>
      </c>
      <c r="C1781" t="s">
        <v>10309</v>
      </c>
      <c r="D1781" t="s">
        <v>312</v>
      </c>
      <c r="E1781">
        <v>531.31447000000003</v>
      </c>
      <c r="F1781">
        <v>678.05</v>
      </c>
      <c r="G1781">
        <v>80.107838711889997</v>
      </c>
      <c r="H1781">
        <v>4.2659841555143396</v>
      </c>
      <c r="I1781">
        <v>-5.5900808419586498</v>
      </c>
      <c r="J1781">
        <v>3.5714668283270701</v>
      </c>
      <c r="K1781">
        <v>622.07330724205804</v>
      </c>
      <c r="L1781">
        <v>565.52784694382001</v>
      </c>
      <c r="M1781">
        <v>76.422517138690594</v>
      </c>
      <c r="N1781">
        <v>1.3345338614626601</v>
      </c>
      <c r="O1781">
        <v>15.183246073298401</v>
      </c>
      <c r="P1781">
        <v>108.952234206471</v>
      </c>
      <c r="Q1781">
        <v>0.20246616730294201</v>
      </c>
    </row>
    <row r="1782" spans="1:17" hidden="1" x14ac:dyDescent="0.3">
      <c r="A1782" t="s">
        <v>3742</v>
      </c>
      <c r="B1782" t="s">
        <v>3743</v>
      </c>
      <c r="C1782" t="s">
        <v>10309</v>
      </c>
      <c r="D1782" t="s">
        <v>21</v>
      </c>
      <c r="E1782">
        <v>531.17999999999995</v>
      </c>
      <c r="F1782">
        <v>400.45</v>
      </c>
      <c r="G1782">
        <v>134.95270839468199</v>
      </c>
      <c r="H1782">
        <v>18.313317053218199</v>
      </c>
      <c r="I1782">
        <v>68.683564317366702</v>
      </c>
      <c r="J1782">
        <v>-8.4580471519309395</v>
      </c>
      <c r="K1782">
        <v>350.179159952541</v>
      </c>
      <c r="L1782">
        <v>253.926795284208</v>
      </c>
      <c r="M1782">
        <v>48.594316471903902</v>
      </c>
      <c r="N1782">
        <v>0.28797127809221901</v>
      </c>
      <c r="O1782">
        <v>14.2964165314021</v>
      </c>
      <c r="Q1782">
        <v>0.176895121491288</v>
      </c>
    </row>
    <row r="1783" spans="1:17" hidden="1" x14ac:dyDescent="0.3">
      <c r="A1783" t="s">
        <v>3744</v>
      </c>
      <c r="B1783" t="s">
        <v>3745</v>
      </c>
      <c r="C1783" t="s">
        <v>10309</v>
      </c>
      <c r="D1783" t="s">
        <v>258</v>
      </c>
      <c r="E1783">
        <v>531.01790105999999</v>
      </c>
      <c r="F1783">
        <v>530.79999999999995</v>
      </c>
      <c r="G1783">
        <v>141.17206445109699</v>
      </c>
      <c r="H1783">
        <v>-4.85000635591578</v>
      </c>
      <c r="I1783">
        <v>4.2716871295437402</v>
      </c>
      <c r="J1783">
        <v>-4.7441147867645297</v>
      </c>
      <c r="K1783">
        <v>517.45288234168197</v>
      </c>
      <c r="L1783">
        <v>443.30769573082102</v>
      </c>
      <c r="M1783">
        <v>45.761502939100303</v>
      </c>
      <c r="N1783">
        <v>1.62199099619878</v>
      </c>
      <c r="O1783">
        <v>26.0361718161266</v>
      </c>
      <c r="P1783">
        <v>171.43952953208799</v>
      </c>
      <c r="Q1783">
        <v>0.117902908316473</v>
      </c>
    </row>
    <row r="1784" spans="1:17" hidden="1" x14ac:dyDescent="0.3">
      <c r="A1784" t="s">
        <v>3746</v>
      </c>
      <c r="B1784" t="s">
        <v>3747</v>
      </c>
      <c r="C1784" t="s">
        <v>10309</v>
      </c>
      <c r="D1784" t="s">
        <v>1801</v>
      </c>
      <c r="E1784">
        <v>530.81092799999999</v>
      </c>
      <c r="F1784">
        <v>404.3</v>
      </c>
      <c r="G1784">
        <v>-51.447755877068197</v>
      </c>
      <c r="H1784">
        <v>-4.56402111029539</v>
      </c>
      <c r="I1784">
        <v>-37.273666440249002</v>
      </c>
      <c r="J1784">
        <v>6.3242515619424697</v>
      </c>
      <c r="K1784">
        <v>404.92572235720201</v>
      </c>
      <c r="L1784">
        <v>420.74299820399398</v>
      </c>
      <c r="M1784">
        <v>52.462757013600402</v>
      </c>
      <c r="N1784">
        <v>0.58223566193429299</v>
      </c>
      <c r="O1784">
        <v>42.963146178580203</v>
      </c>
      <c r="P1784">
        <v>28.696482572019701</v>
      </c>
    </row>
    <row r="1785" spans="1:17" hidden="1" x14ac:dyDescent="0.3">
      <c r="A1785" t="s">
        <v>3748</v>
      </c>
      <c r="B1785" t="s">
        <v>3749</v>
      </c>
      <c r="C1785" t="s">
        <v>10309</v>
      </c>
      <c r="D1785" t="s">
        <v>232</v>
      </c>
      <c r="E1785">
        <v>529.524</v>
      </c>
      <c r="F1785">
        <v>248.45</v>
      </c>
      <c r="G1785">
        <v>5.06637298475008</v>
      </c>
      <c r="H1785">
        <v>26.773323150446402</v>
      </c>
      <c r="I1785">
        <v>20.8706667285287</v>
      </c>
      <c r="J1785">
        <v>9.6021289816963193</v>
      </c>
      <c r="K1785">
        <v>200.93475859730501</v>
      </c>
      <c r="L1785">
        <v>191.053367942395</v>
      </c>
      <c r="M1785">
        <v>81.5213922832137</v>
      </c>
      <c r="N1785">
        <v>3.1488184805336998</v>
      </c>
      <c r="O1785">
        <v>3.03884081304086</v>
      </c>
      <c r="P1785">
        <v>56.257861635220102</v>
      </c>
      <c r="Q1785">
        <v>-3.5190921806786998E-2</v>
      </c>
    </row>
    <row r="1786" spans="1:17" hidden="1" x14ac:dyDescent="0.3">
      <c r="A1786" t="s">
        <v>3750</v>
      </c>
      <c r="B1786" t="s">
        <v>3751</v>
      </c>
      <c r="C1786" t="s">
        <v>10309</v>
      </c>
      <c r="D1786" t="s">
        <v>938</v>
      </c>
      <c r="E1786">
        <v>528.06942000000004</v>
      </c>
      <c r="F1786">
        <v>255.1</v>
      </c>
      <c r="G1786">
        <v>-10.8392719252312</v>
      </c>
      <c r="H1786">
        <v>22.0852432996674</v>
      </c>
      <c r="I1786">
        <v>-11.9764693476166</v>
      </c>
      <c r="J1786">
        <v>-8.52429764809985</v>
      </c>
      <c r="K1786">
        <v>229.22796779535</v>
      </c>
      <c r="L1786">
        <v>215.71969456802699</v>
      </c>
      <c r="M1786">
        <v>62.388001678881601</v>
      </c>
      <c r="N1786">
        <v>3.3269493844049198</v>
      </c>
      <c r="O1786">
        <v>19.149353194825501</v>
      </c>
      <c r="P1786">
        <v>41.7222222222222</v>
      </c>
      <c r="Q1786">
        <v>0.13413364870459901</v>
      </c>
    </row>
    <row r="1787" spans="1:17" hidden="1" x14ac:dyDescent="0.3">
      <c r="A1787" t="s">
        <v>3752</v>
      </c>
      <c r="B1787" t="s">
        <v>3753</v>
      </c>
      <c r="C1787" t="s">
        <v>10309</v>
      </c>
      <c r="D1787" t="s">
        <v>21</v>
      </c>
      <c r="E1787">
        <v>526.93757930000004</v>
      </c>
      <c r="F1787">
        <v>362</v>
      </c>
      <c r="G1787">
        <v>31.502284293878802</v>
      </c>
      <c r="H1787">
        <v>-14.6008085001369</v>
      </c>
      <c r="I1787">
        <v>18.848634324735901</v>
      </c>
      <c r="J1787">
        <v>-4.5283690144350004</v>
      </c>
      <c r="K1787">
        <v>368.99559543868298</v>
      </c>
      <c r="L1787">
        <v>322.33530312331197</v>
      </c>
      <c r="M1787">
        <v>34.632875156638299</v>
      </c>
      <c r="N1787">
        <v>0.59652996845425799</v>
      </c>
      <c r="O1787">
        <v>24.226519337016502</v>
      </c>
      <c r="P1787">
        <v>59.2258632065098</v>
      </c>
    </row>
    <row r="1788" spans="1:17" hidden="1" x14ac:dyDescent="0.3">
      <c r="A1788" t="s">
        <v>3754</v>
      </c>
      <c r="B1788" t="s">
        <v>3755</v>
      </c>
      <c r="C1788" t="s">
        <v>10309</v>
      </c>
      <c r="D1788" t="s">
        <v>121</v>
      </c>
      <c r="E1788">
        <v>525.72271035000006</v>
      </c>
      <c r="F1788">
        <v>64.78</v>
      </c>
      <c r="G1788">
        <v>-45.0960278922228</v>
      </c>
      <c r="H1788">
        <v>2.2270576857557902</v>
      </c>
      <c r="I1788">
        <v>-29.206231763707901</v>
      </c>
      <c r="J1788">
        <v>-1.41727332243955</v>
      </c>
      <c r="K1788">
        <v>67.169117729503498</v>
      </c>
      <c r="L1788">
        <v>73.8822010867557</v>
      </c>
      <c r="M1788">
        <v>52.0773787870326</v>
      </c>
      <c r="N1788">
        <v>0.27781390706708498</v>
      </c>
      <c r="O1788">
        <v>60.003087372645801</v>
      </c>
      <c r="P1788">
        <v>7.32273028495693</v>
      </c>
      <c r="Q1788">
        <v>5.3654121429938001E-2</v>
      </c>
    </row>
    <row r="1789" spans="1:17" hidden="1" x14ac:dyDescent="0.3">
      <c r="A1789" t="s">
        <v>3756</v>
      </c>
      <c r="B1789" t="s">
        <v>3757</v>
      </c>
      <c r="C1789" t="s">
        <v>10309</v>
      </c>
      <c r="D1789" t="s">
        <v>2556</v>
      </c>
      <c r="E1789">
        <v>525.63189599999998</v>
      </c>
      <c r="F1789">
        <v>269.75</v>
      </c>
      <c r="G1789">
        <v>21.309570258639699</v>
      </c>
      <c r="H1789">
        <v>18.801281350401801</v>
      </c>
      <c r="I1789">
        <v>6.0006175436528197</v>
      </c>
      <c r="J1789">
        <v>-2.1077759712086501</v>
      </c>
      <c r="K1789">
        <v>254.01953344225299</v>
      </c>
      <c r="L1789">
        <v>232.05291497629599</v>
      </c>
      <c r="M1789">
        <v>55.553126406413497</v>
      </c>
      <c r="N1789">
        <v>0.49573770491803199</v>
      </c>
      <c r="O1789">
        <v>14.5505097312326</v>
      </c>
      <c r="P1789">
        <v>68.857589984350497</v>
      </c>
      <c r="Q1789">
        <v>0.178409614992108</v>
      </c>
    </row>
    <row r="1790" spans="1:17" hidden="1" x14ac:dyDescent="0.3">
      <c r="A1790" t="s">
        <v>3758</v>
      </c>
      <c r="B1790" t="s">
        <v>3759</v>
      </c>
      <c r="C1790" t="s">
        <v>10309</v>
      </c>
      <c r="D1790" t="s">
        <v>268</v>
      </c>
      <c r="E1790">
        <v>525.54176265499996</v>
      </c>
      <c r="F1790">
        <v>589.1</v>
      </c>
      <c r="G1790">
        <v>-11.747597024649799</v>
      </c>
      <c r="H1790">
        <v>5.8911623027827398</v>
      </c>
      <c r="I1790">
        <v>12.6839095579023</v>
      </c>
      <c r="J1790">
        <v>-1.58647580058074</v>
      </c>
      <c r="K1790">
        <v>530.37368224628995</v>
      </c>
      <c r="L1790">
        <v>496.50707061756901</v>
      </c>
      <c r="M1790">
        <v>53.526419304572201</v>
      </c>
      <c r="N1790">
        <v>0.31209040221831302</v>
      </c>
      <c r="O1790">
        <v>10.9658801561704</v>
      </c>
      <c r="P1790">
        <v>51.829896907216501</v>
      </c>
      <c r="Q1790">
        <v>-1.6427668543522001E-2</v>
      </c>
    </row>
    <row r="1791" spans="1:17" hidden="1" x14ac:dyDescent="0.3">
      <c r="A1791" t="s">
        <v>3760</v>
      </c>
      <c r="B1791" t="s">
        <v>3761</v>
      </c>
      <c r="C1791" t="s">
        <v>10309</v>
      </c>
      <c r="D1791" t="s">
        <v>559</v>
      </c>
      <c r="E1791">
        <v>524.93170266200002</v>
      </c>
      <c r="F1791">
        <v>120.52</v>
      </c>
      <c r="G1791">
        <v>-25.674467989684299</v>
      </c>
      <c r="H1791">
        <v>-2.4522456880286301</v>
      </c>
      <c r="I1791">
        <v>-17.150896505979699</v>
      </c>
      <c r="J1791">
        <v>-0.91826400416973697</v>
      </c>
      <c r="K1791">
        <v>122.59099383317</v>
      </c>
      <c r="L1791">
        <v>123.451764395989</v>
      </c>
      <c r="M1791">
        <v>47.315677401357298</v>
      </c>
      <c r="N1791">
        <v>0.69410005550088405</v>
      </c>
      <c r="O1791">
        <v>30.2688350481247</v>
      </c>
      <c r="P1791">
        <v>18.6804529788281</v>
      </c>
      <c r="Q1791">
        <v>-2.6765099209363999E-2</v>
      </c>
    </row>
    <row r="1792" spans="1:17" hidden="1" x14ac:dyDescent="0.3">
      <c r="A1792" t="s">
        <v>3762</v>
      </c>
      <c r="B1792" t="s">
        <v>3763</v>
      </c>
      <c r="C1792" t="s">
        <v>10309</v>
      </c>
      <c r="D1792" t="s">
        <v>521</v>
      </c>
      <c r="E1792">
        <v>523.87589740800001</v>
      </c>
      <c r="F1792">
        <v>31.37</v>
      </c>
      <c r="G1792">
        <v>71.767677049213205</v>
      </c>
      <c r="H1792">
        <v>11.201486786558499</v>
      </c>
      <c r="I1792">
        <v>56.1941379381933</v>
      </c>
      <c r="J1792">
        <v>0.52931572144854799</v>
      </c>
      <c r="K1792">
        <v>28.2411589893997</v>
      </c>
      <c r="L1792">
        <v>21.441306138537598</v>
      </c>
      <c r="M1792">
        <v>39.782217070828501</v>
      </c>
      <c r="N1792">
        <v>0.34238190753741998</v>
      </c>
      <c r="O1792">
        <v>24.737009882052899</v>
      </c>
      <c r="P1792">
        <v>138.555133079847</v>
      </c>
      <c r="Q1792">
        <v>7.7530103234063993E-2</v>
      </c>
    </row>
    <row r="1793" spans="1:17" hidden="1" x14ac:dyDescent="0.3">
      <c r="A1793" t="s">
        <v>3764</v>
      </c>
      <c r="B1793" t="s">
        <v>3765</v>
      </c>
      <c r="C1793" t="s">
        <v>10309</v>
      </c>
      <c r="D1793" t="s">
        <v>95</v>
      </c>
      <c r="E1793">
        <v>523.15417349999996</v>
      </c>
      <c r="F1793">
        <v>263.14999999999998</v>
      </c>
      <c r="G1793">
        <v>583.49263730358496</v>
      </c>
      <c r="H1793">
        <v>-11.6069706500059</v>
      </c>
      <c r="I1793">
        <v>25.39198745194</v>
      </c>
      <c r="J1793">
        <v>-7.3475190680030602</v>
      </c>
      <c r="K1793">
        <v>298.45445055941201</v>
      </c>
      <c r="L1793">
        <v>239.567867574963</v>
      </c>
      <c r="M1793">
        <v>18.460144509115999</v>
      </c>
      <c r="N1793">
        <v>0.43861356782829403</v>
      </c>
      <c r="O1793">
        <v>50.731521945658301</v>
      </c>
      <c r="P1793">
        <v>630.97222222222194</v>
      </c>
    </row>
    <row r="1794" spans="1:17" hidden="1" x14ac:dyDescent="0.3">
      <c r="A1794" t="s">
        <v>3766</v>
      </c>
      <c r="B1794" t="s">
        <v>3767</v>
      </c>
      <c r="C1794" t="s">
        <v>10309</v>
      </c>
      <c r="D1794" t="s">
        <v>248</v>
      </c>
      <c r="E1794">
        <v>523.10316</v>
      </c>
      <c r="F1794">
        <v>230.95</v>
      </c>
      <c r="G1794">
        <v>96.499722058242696</v>
      </c>
      <c r="H1794">
        <v>21.129758794010801</v>
      </c>
      <c r="I1794">
        <v>-16.916320868051699</v>
      </c>
      <c r="J1794">
        <v>-5.5235376498634698</v>
      </c>
      <c r="K1794">
        <v>203.56811926327799</v>
      </c>
      <c r="L1794">
        <v>183.020550172664</v>
      </c>
      <c r="M1794">
        <v>58.264304875746902</v>
      </c>
      <c r="N1794">
        <v>2.6835045666441002</v>
      </c>
      <c r="O1794">
        <v>21.238363282095602</v>
      </c>
      <c r="P1794">
        <v>135.54309026007101</v>
      </c>
      <c r="Q1794">
        <v>0.111156680858843</v>
      </c>
    </row>
    <row r="1795" spans="1:17" hidden="1" x14ac:dyDescent="0.3">
      <c r="A1795" t="s">
        <v>3768</v>
      </c>
      <c r="B1795" t="s">
        <v>3769</v>
      </c>
      <c r="C1795" t="s">
        <v>10309</v>
      </c>
      <c r="D1795" t="s">
        <v>51</v>
      </c>
      <c r="E1795">
        <v>521.80718400000001</v>
      </c>
      <c r="F1795">
        <v>414.65</v>
      </c>
      <c r="G1795">
        <v>-71.173971002641196</v>
      </c>
      <c r="H1795">
        <v>-9.5746874966800206</v>
      </c>
      <c r="I1795">
        <v>-36.116372146670003</v>
      </c>
      <c r="J1795">
        <v>5.3302544365584801</v>
      </c>
      <c r="K1795">
        <v>442.06834112341699</v>
      </c>
      <c r="L1795">
        <v>511.49348198437798</v>
      </c>
      <c r="M1795">
        <v>51.895344947012497</v>
      </c>
      <c r="N1795">
        <v>0.76801967102337798</v>
      </c>
      <c r="O1795">
        <v>83.757385747015505</v>
      </c>
      <c r="P1795">
        <v>16.654944436629599</v>
      </c>
      <c r="Q1795">
        <v>-2.8894165652011E-2</v>
      </c>
    </row>
    <row r="1796" spans="1:17" hidden="1" x14ac:dyDescent="0.3">
      <c r="A1796" t="s">
        <v>3770</v>
      </c>
      <c r="B1796" t="s">
        <v>3771</v>
      </c>
      <c r="C1796" t="s">
        <v>10309</v>
      </c>
      <c r="D1796" t="s">
        <v>21</v>
      </c>
      <c r="E1796">
        <v>520.89113308599997</v>
      </c>
      <c r="F1796">
        <v>12.07</v>
      </c>
      <c r="G1796">
        <v>-81.139248538258101</v>
      </c>
      <c r="H1796">
        <v>4.8714431855571796</v>
      </c>
      <c r="I1796">
        <v>-57.3972281853192</v>
      </c>
      <c r="J1796">
        <v>-0.69069384704266701</v>
      </c>
      <c r="K1796">
        <v>12.2460105953074</v>
      </c>
      <c r="L1796">
        <v>16.541761047059801</v>
      </c>
      <c r="M1796">
        <v>52.2483513471797</v>
      </c>
      <c r="N1796">
        <v>0.355101142053106</v>
      </c>
      <c r="O1796">
        <v>142.58492129246</v>
      </c>
      <c r="P1796">
        <v>26.387434554973801</v>
      </c>
      <c r="Q1796">
        <v>0.140921141825471</v>
      </c>
    </row>
    <row r="1797" spans="1:17" hidden="1" x14ac:dyDescent="0.3">
      <c r="A1797" t="s">
        <v>3772</v>
      </c>
      <c r="B1797" t="s">
        <v>3773</v>
      </c>
      <c r="C1797" t="s">
        <v>10309</v>
      </c>
      <c r="D1797" t="s">
        <v>248</v>
      </c>
      <c r="E1797">
        <v>520.47087036000005</v>
      </c>
      <c r="F1797">
        <v>321.89999999999998</v>
      </c>
      <c r="G1797">
        <v>-12.1815832198815</v>
      </c>
      <c r="H1797">
        <v>-1.8872126172428401</v>
      </c>
      <c r="I1797">
        <v>-7.8656204881560896</v>
      </c>
      <c r="J1797">
        <v>-4.6500033253558897</v>
      </c>
      <c r="K1797">
        <v>311.97469071195798</v>
      </c>
      <c r="L1797">
        <v>303.95288149160501</v>
      </c>
      <c r="M1797">
        <v>46.296085136201</v>
      </c>
      <c r="N1797">
        <v>0.46295496578016299</v>
      </c>
      <c r="O1797">
        <v>11.4631873252563</v>
      </c>
      <c r="P1797">
        <v>22.163187855787399</v>
      </c>
      <c r="Q1797">
        <v>5.0342520270529999E-3</v>
      </c>
    </row>
    <row r="1798" spans="1:17" hidden="1" x14ac:dyDescent="0.3">
      <c r="A1798" t="s">
        <v>3774</v>
      </c>
      <c r="B1798" t="s">
        <v>3775</v>
      </c>
      <c r="C1798" t="s">
        <v>10309</v>
      </c>
      <c r="D1798" t="s">
        <v>630</v>
      </c>
      <c r="E1798">
        <v>519.79200000000003</v>
      </c>
      <c r="F1798">
        <v>725</v>
      </c>
      <c r="G1798">
        <v>137.844186655134</v>
      </c>
      <c r="H1798">
        <v>-1.78522096307419</v>
      </c>
      <c r="I1798">
        <v>153.256979602646</v>
      </c>
      <c r="J1798">
        <v>-3.9369492361710701</v>
      </c>
      <c r="K1798">
        <v>688.05701403244097</v>
      </c>
      <c r="M1798">
        <v>43.678364053068201</v>
      </c>
      <c r="N1798">
        <v>0.23400365630712899</v>
      </c>
      <c r="O1798">
        <v>15.1724137931034</v>
      </c>
      <c r="P1798">
        <v>178.84615384615299</v>
      </c>
    </row>
    <row r="1799" spans="1:17" hidden="1" x14ac:dyDescent="0.3">
      <c r="A1799" t="s">
        <v>3776</v>
      </c>
      <c r="B1799" t="s">
        <v>3777</v>
      </c>
      <c r="C1799" t="s">
        <v>10309</v>
      </c>
      <c r="D1799" t="s">
        <v>258</v>
      </c>
      <c r="E1799">
        <v>519.45467846400004</v>
      </c>
      <c r="F1799">
        <v>80.239999999999995</v>
      </c>
      <c r="G1799">
        <v>50.666816818805202</v>
      </c>
      <c r="H1799">
        <v>20.731360200123401</v>
      </c>
      <c r="I1799">
        <v>4.31712101162507</v>
      </c>
      <c r="J1799">
        <v>-4.6232921236223596</v>
      </c>
      <c r="K1799">
        <v>73.2787184727717</v>
      </c>
      <c r="L1799">
        <v>61.7581504315853</v>
      </c>
      <c r="M1799">
        <v>43.342621140326003</v>
      </c>
      <c r="N1799">
        <v>0.76546856666585705</v>
      </c>
      <c r="O1799">
        <v>16.5254237288135</v>
      </c>
      <c r="P1799">
        <v>108.361464554661</v>
      </c>
      <c r="Q1799">
        <v>0.149420819936259</v>
      </c>
    </row>
    <row r="1800" spans="1:17" hidden="1" x14ac:dyDescent="0.3">
      <c r="A1800" t="s">
        <v>3778</v>
      </c>
      <c r="B1800" t="s">
        <v>3779</v>
      </c>
      <c r="C1800" t="s">
        <v>10309</v>
      </c>
      <c r="D1800" t="s">
        <v>413</v>
      </c>
      <c r="E1800">
        <v>519.21853533000001</v>
      </c>
      <c r="F1800">
        <v>197.95</v>
      </c>
      <c r="G1800">
        <v>9.2660404645316401</v>
      </c>
      <c r="H1800">
        <v>4.7173587297011998</v>
      </c>
      <c r="I1800">
        <v>-1.81678652331057</v>
      </c>
      <c r="J1800">
        <v>-3.4800840236431001</v>
      </c>
      <c r="K1800">
        <v>186.02820205413499</v>
      </c>
      <c r="L1800">
        <v>172.609975216907</v>
      </c>
      <c r="M1800">
        <v>53.465874181226603</v>
      </c>
      <c r="N1800">
        <v>0.29016562363556903</v>
      </c>
      <c r="O1800">
        <v>5.5822177317504398</v>
      </c>
      <c r="P1800">
        <v>44.806144842721203</v>
      </c>
      <c r="Q1800">
        <v>2.5131699727870001E-2</v>
      </c>
    </row>
    <row r="1801" spans="1:17" hidden="1" x14ac:dyDescent="0.3">
      <c r="A1801" t="s">
        <v>3780</v>
      </c>
      <c r="B1801" t="s">
        <v>3781</v>
      </c>
      <c r="C1801" t="s">
        <v>10309</v>
      </c>
      <c r="D1801" t="s">
        <v>130</v>
      </c>
      <c r="E1801">
        <v>518.00112000000001</v>
      </c>
      <c r="F1801">
        <v>97.44</v>
      </c>
      <c r="G1801">
        <v>87.899346513348206</v>
      </c>
      <c r="H1801">
        <v>11.648061140036001</v>
      </c>
      <c r="I1801">
        <v>-24.606015488071399</v>
      </c>
      <c r="J1801">
        <v>-3.1464883663072301</v>
      </c>
      <c r="K1801">
        <v>95.2238418482074</v>
      </c>
      <c r="L1801">
        <v>89.422907684778494</v>
      </c>
      <c r="M1801">
        <v>61.016557066097498</v>
      </c>
      <c r="N1801">
        <v>1.3253173814949399</v>
      </c>
      <c r="O1801">
        <v>29.8234811165845</v>
      </c>
      <c r="P1801">
        <v>570.42796202009004</v>
      </c>
      <c r="Q1801">
        <v>0.144763350947095</v>
      </c>
    </row>
    <row r="1802" spans="1:17" hidden="1" x14ac:dyDescent="0.3">
      <c r="A1802" t="s">
        <v>3782</v>
      </c>
      <c r="B1802" t="s">
        <v>3783</v>
      </c>
      <c r="C1802" t="s">
        <v>10309</v>
      </c>
      <c r="D1802" t="s">
        <v>139</v>
      </c>
      <c r="E1802">
        <v>517.96429799999999</v>
      </c>
      <c r="F1802">
        <v>13.27</v>
      </c>
      <c r="G1802">
        <v>115.762659619479</v>
      </c>
      <c r="H1802">
        <v>4.3087230180216096</v>
      </c>
      <c r="I1802">
        <v>-13.2809352188504</v>
      </c>
      <c r="J1802">
        <v>-7.7857271983607204</v>
      </c>
      <c r="K1802">
        <v>12.831500927600899</v>
      </c>
      <c r="L1802">
        <v>10.9677495275456</v>
      </c>
      <c r="M1802">
        <v>46.152601517034803</v>
      </c>
      <c r="N1802">
        <v>1.4867680407161401</v>
      </c>
      <c r="O1802">
        <v>13.036925395629201</v>
      </c>
      <c r="P1802">
        <v>155.192307692307</v>
      </c>
      <c r="Q1802">
        <v>7.1874110477698996E-2</v>
      </c>
    </row>
    <row r="1803" spans="1:17" hidden="1" x14ac:dyDescent="0.3">
      <c r="A1803" t="s">
        <v>3784</v>
      </c>
      <c r="B1803" t="s">
        <v>3785</v>
      </c>
      <c r="C1803" t="s">
        <v>10309</v>
      </c>
      <c r="D1803" t="s">
        <v>21</v>
      </c>
      <c r="E1803">
        <v>517.32159360000003</v>
      </c>
      <c r="F1803">
        <v>258</v>
      </c>
      <c r="G1803">
        <v>99.189349847263401</v>
      </c>
      <c r="H1803">
        <v>-6.4423504701655201</v>
      </c>
      <c r="I1803">
        <v>69.828289220196794</v>
      </c>
      <c r="J1803">
        <v>4.0966298515621302</v>
      </c>
      <c r="K1803">
        <v>244.14418104845601</v>
      </c>
      <c r="L1803">
        <v>182.05045019609699</v>
      </c>
      <c r="M1803">
        <v>51.665201085856303</v>
      </c>
      <c r="N1803">
        <v>0.70335666351820303</v>
      </c>
      <c r="O1803">
        <v>10.895348837209299</v>
      </c>
      <c r="P1803">
        <v>174.468085106383</v>
      </c>
      <c r="Q1803">
        <v>6.1225448074749E-2</v>
      </c>
    </row>
    <row r="1804" spans="1:17" hidden="1" x14ac:dyDescent="0.3">
      <c r="A1804" t="s">
        <v>3786</v>
      </c>
      <c r="B1804" t="s">
        <v>3787</v>
      </c>
      <c r="C1804" t="s">
        <v>10309</v>
      </c>
      <c r="D1804" t="s">
        <v>297</v>
      </c>
      <c r="E1804">
        <v>515.18981499999995</v>
      </c>
      <c r="F1804">
        <v>910.4</v>
      </c>
      <c r="G1804">
        <v>-28.144689112248098</v>
      </c>
      <c r="H1804">
        <v>-23.343982389430501</v>
      </c>
      <c r="I1804">
        <v>-12.731896164736201</v>
      </c>
      <c r="J1804">
        <v>-2.4326561837920799</v>
      </c>
      <c r="M1804">
        <v>35.538430629927198</v>
      </c>
      <c r="O1804">
        <v>55.761203866432297</v>
      </c>
      <c r="P1804">
        <v>4.5535457938558697</v>
      </c>
    </row>
    <row r="1805" spans="1:17" hidden="1" x14ac:dyDescent="0.3">
      <c r="A1805" t="s">
        <v>3788</v>
      </c>
      <c r="B1805" t="s">
        <v>3789</v>
      </c>
      <c r="C1805" t="s">
        <v>10309</v>
      </c>
      <c r="D1805" t="s">
        <v>1441</v>
      </c>
      <c r="E1805">
        <v>514.96345587500002</v>
      </c>
      <c r="F1805">
        <v>464.7</v>
      </c>
      <c r="G1805">
        <v>25.163409078814901</v>
      </c>
      <c r="H1805">
        <v>21.498430505468601</v>
      </c>
      <c r="I1805">
        <v>33.637706497192397</v>
      </c>
      <c r="J1805">
        <v>-1.3604935086947101</v>
      </c>
      <c r="K1805">
        <v>408.17711881303302</v>
      </c>
      <c r="L1805">
        <v>337.48932744018703</v>
      </c>
      <c r="M1805">
        <v>57.810560795163902</v>
      </c>
      <c r="N1805">
        <v>0.53431554813815096</v>
      </c>
      <c r="O1805">
        <v>11.9001506348181</v>
      </c>
      <c r="P1805">
        <v>111.22727272727199</v>
      </c>
      <c r="Q1805">
        <v>0.16342054334986</v>
      </c>
    </row>
    <row r="1806" spans="1:17" hidden="1" x14ac:dyDescent="0.3">
      <c r="A1806" t="s">
        <v>3790</v>
      </c>
      <c r="B1806" t="s">
        <v>3791</v>
      </c>
      <c r="C1806" t="s">
        <v>10309</v>
      </c>
      <c r="D1806" t="s">
        <v>1876</v>
      </c>
      <c r="E1806">
        <v>514.40000033599995</v>
      </c>
      <c r="F1806">
        <v>265.86</v>
      </c>
      <c r="G1806">
        <v>-4.6117474701674297</v>
      </c>
      <c r="H1806">
        <v>6.65161428018388</v>
      </c>
      <c r="I1806">
        <v>-18.4502387453485</v>
      </c>
      <c r="J1806">
        <v>-9.2123144157999697</v>
      </c>
      <c r="K1806">
        <v>243.12085442387999</v>
      </c>
      <c r="L1806">
        <v>247.50747868947801</v>
      </c>
      <c r="M1806">
        <v>58.748600803911003</v>
      </c>
      <c r="N1806">
        <v>2.6751014103956399</v>
      </c>
      <c r="O1806">
        <v>19.987963589859302</v>
      </c>
      <c r="P1806">
        <v>36.338461538461502</v>
      </c>
      <c r="Q1806">
        <v>-3.2662698154334001E-2</v>
      </c>
    </row>
    <row r="1807" spans="1:17" hidden="1" x14ac:dyDescent="0.3">
      <c r="A1807" t="s">
        <v>3792</v>
      </c>
      <c r="B1807" t="s">
        <v>3793</v>
      </c>
      <c r="C1807" t="s">
        <v>10309</v>
      </c>
      <c r="D1807" t="s">
        <v>258</v>
      </c>
      <c r="E1807">
        <v>513.50107500000001</v>
      </c>
      <c r="F1807">
        <v>1304.3499999999999</v>
      </c>
      <c r="G1807">
        <v>17.0192496952589</v>
      </c>
      <c r="H1807">
        <v>-9.2787405519761599</v>
      </c>
      <c r="I1807">
        <v>-18.486156415414001</v>
      </c>
      <c r="J1807">
        <v>-0.83673084903993</v>
      </c>
      <c r="K1807">
        <v>1377.08829279624</v>
      </c>
      <c r="L1807">
        <v>1324.69016653627</v>
      </c>
      <c r="M1807">
        <v>37.632719284840803</v>
      </c>
      <c r="N1807">
        <v>1.19352414707357</v>
      </c>
      <c r="O1807">
        <v>27.339287767853701</v>
      </c>
      <c r="P1807">
        <v>48.044946370807502</v>
      </c>
      <c r="Q1807">
        <v>7.0225790525941995E-2</v>
      </c>
    </row>
    <row r="1808" spans="1:17" hidden="1" x14ac:dyDescent="0.3">
      <c r="A1808" t="s">
        <v>3794</v>
      </c>
      <c r="B1808" t="s">
        <v>3795</v>
      </c>
      <c r="C1808" t="s">
        <v>10309</v>
      </c>
      <c r="D1808" t="s">
        <v>113</v>
      </c>
      <c r="E1808">
        <v>512.32619999999997</v>
      </c>
      <c r="F1808">
        <v>1649.5</v>
      </c>
      <c r="G1808">
        <v>27.006499413901501</v>
      </c>
      <c r="H1808">
        <v>-10.813342201721699</v>
      </c>
      <c r="I1808">
        <v>3.7612708922449101</v>
      </c>
      <c r="J1808">
        <v>-3.1906149135914599</v>
      </c>
      <c r="K1808">
        <v>1708.78767133561</v>
      </c>
      <c r="L1808">
        <v>1523.8092232721899</v>
      </c>
      <c r="M1808">
        <v>45.361412176766301</v>
      </c>
      <c r="N1808">
        <v>0.59893829117724695</v>
      </c>
      <c r="O1808">
        <v>30.281903607153598</v>
      </c>
      <c r="P1808">
        <v>68.316326530612201</v>
      </c>
      <c r="Q1808">
        <v>9.8417510040983994E-2</v>
      </c>
    </row>
    <row r="1809" spans="1:17" hidden="1" x14ac:dyDescent="0.3">
      <c r="A1809" t="s">
        <v>3796</v>
      </c>
      <c r="B1809" t="s">
        <v>3797</v>
      </c>
      <c r="C1809" t="s">
        <v>10309</v>
      </c>
      <c r="D1809" t="s">
        <v>3798</v>
      </c>
      <c r="E1809">
        <v>512.18601950599998</v>
      </c>
      <c r="F1809">
        <v>76.900000000000006</v>
      </c>
      <c r="G1809">
        <v>-65.099243275953</v>
      </c>
      <c r="H1809">
        <v>27.437659533150899</v>
      </c>
      <c r="I1809">
        <v>-10.0501476672467</v>
      </c>
      <c r="J1809">
        <v>2.20522627418962</v>
      </c>
      <c r="K1809">
        <v>65.627701097414203</v>
      </c>
      <c r="L1809">
        <v>77.067208452782197</v>
      </c>
      <c r="M1809">
        <v>73.079083595708894</v>
      </c>
      <c r="N1809">
        <v>1.63502143699276</v>
      </c>
      <c r="O1809">
        <v>142.225242177685</v>
      </c>
      <c r="P1809">
        <v>52.458366375892098</v>
      </c>
      <c r="Q1809">
        <v>-0.12591188825000499</v>
      </c>
    </row>
    <row r="1810" spans="1:17" hidden="1" x14ac:dyDescent="0.3">
      <c r="A1810" t="s">
        <v>3799</v>
      </c>
      <c r="B1810" t="s">
        <v>3800</v>
      </c>
      <c r="C1810" t="s">
        <v>10309</v>
      </c>
      <c r="D1810" t="s">
        <v>221</v>
      </c>
      <c r="E1810">
        <v>512.09344999999996</v>
      </c>
      <c r="F1810">
        <v>158.84</v>
      </c>
      <c r="G1810">
        <v>77.894544064715205</v>
      </c>
      <c r="H1810">
        <v>6.38936050098095</v>
      </c>
      <c r="I1810">
        <v>8.2966551890190896</v>
      </c>
      <c r="J1810">
        <v>-2.6575604387374399</v>
      </c>
      <c r="K1810">
        <v>147.308132626228</v>
      </c>
      <c r="L1810">
        <v>127.459196741391</v>
      </c>
      <c r="M1810">
        <v>49.749290179272897</v>
      </c>
      <c r="N1810">
        <v>2.9800818252387402</v>
      </c>
      <c r="O1810">
        <v>16.803072273986398</v>
      </c>
      <c r="P1810">
        <v>118.93866299104</v>
      </c>
      <c r="Q1810">
        <v>7.2774414259157996E-2</v>
      </c>
    </row>
    <row r="1811" spans="1:17" hidden="1" x14ac:dyDescent="0.3">
      <c r="A1811" t="s">
        <v>3801</v>
      </c>
      <c r="B1811" t="s">
        <v>3802</v>
      </c>
      <c r="C1811" t="s">
        <v>10309</v>
      </c>
      <c r="D1811" t="s">
        <v>413</v>
      </c>
      <c r="E1811">
        <v>511.66500000000002</v>
      </c>
      <c r="F1811">
        <v>730.8</v>
      </c>
      <c r="G1811">
        <v>139.674884314591</v>
      </c>
      <c r="H1811">
        <v>16.483920350883899</v>
      </c>
      <c r="I1811">
        <v>13.6892140348808</v>
      </c>
      <c r="J1811">
        <v>-5.0045471967628199</v>
      </c>
      <c r="K1811">
        <v>669.68406048879001</v>
      </c>
      <c r="L1811">
        <v>543.44026569193102</v>
      </c>
      <c r="M1811">
        <v>61.233654021177301</v>
      </c>
      <c r="N1811">
        <v>0.59061475281748599</v>
      </c>
      <c r="O1811">
        <v>4.8166392993979201</v>
      </c>
      <c r="P1811">
        <v>173.707865168539</v>
      </c>
      <c r="Q1811">
        <v>0.16709231244172501</v>
      </c>
    </row>
    <row r="1812" spans="1:17" hidden="1" x14ac:dyDescent="0.3">
      <c r="A1812" t="s">
        <v>3803</v>
      </c>
      <c r="B1812" t="s">
        <v>3804</v>
      </c>
      <c r="C1812" t="s">
        <v>10309</v>
      </c>
      <c r="D1812" t="s">
        <v>288</v>
      </c>
      <c r="E1812">
        <v>511.635642294999</v>
      </c>
      <c r="F1812">
        <v>362.35</v>
      </c>
      <c r="G1812">
        <v>41.204160015107902</v>
      </c>
      <c r="H1812">
        <v>12.276129623044101</v>
      </c>
      <c r="I1812">
        <v>14.385018230685001</v>
      </c>
      <c r="J1812">
        <v>13.153495635675499</v>
      </c>
      <c r="K1812">
        <v>298.81630146363301</v>
      </c>
      <c r="L1812">
        <v>264.10691658458899</v>
      </c>
      <c r="M1812">
        <v>76.016463926059799</v>
      </c>
      <c r="N1812">
        <v>1.0710355987055</v>
      </c>
      <c r="O1812">
        <v>1.51786946322616</v>
      </c>
      <c r="P1812">
        <v>98.384889132220096</v>
      </c>
      <c r="Q1812">
        <v>6.8086587350777994E-2</v>
      </c>
    </row>
    <row r="1813" spans="1:17" hidden="1" x14ac:dyDescent="0.3">
      <c r="A1813" t="s">
        <v>3805</v>
      </c>
      <c r="B1813" t="s">
        <v>3806</v>
      </c>
      <c r="C1813" t="s">
        <v>10309</v>
      </c>
      <c r="D1813" t="s">
        <v>335</v>
      </c>
      <c r="E1813">
        <v>511.63499907900001</v>
      </c>
      <c r="F1813">
        <v>100.06</v>
      </c>
      <c r="G1813">
        <v>-4.36024516833311</v>
      </c>
      <c r="H1813">
        <v>-0.96354264139586998</v>
      </c>
      <c r="I1813">
        <v>-9.8427880132501802</v>
      </c>
      <c r="J1813">
        <v>1.3978699564563799</v>
      </c>
      <c r="K1813">
        <v>85.117228676835694</v>
      </c>
      <c r="L1813">
        <v>89.718383098445997</v>
      </c>
      <c r="M1813">
        <v>62.321299785260202</v>
      </c>
      <c r="N1813">
        <v>2.6068033652465701</v>
      </c>
      <c r="O1813">
        <v>34.319408354986997</v>
      </c>
      <c r="P1813">
        <v>33.413333333333298</v>
      </c>
      <c r="Q1813">
        <v>3.937100839161E-2</v>
      </c>
    </row>
    <row r="1814" spans="1:17" hidden="1" x14ac:dyDescent="0.3">
      <c r="A1814" t="s">
        <v>3807</v>
      </c>
      <c r="B1814" t="s">
        <v>3808</v>
      </c>
      <c r="C1814" t="s">
        <v>10309</v>
      </c>
      <c r="D1814" t="s">
        <v>1876</v>
      </c>
      <c r="E1814">
        <v>511.39696012600001</v>
      </c>
      <c r="F1814">
        <v>86.44</v>
      </c>
      <c r="G1814">
        <v>90.559249370197193</v>
      </c>
      <c r="H1814">
        <v>38.3249725836518</v>
      </c>
      <c r="I1814">
        <v>1.4260561401440499</v>
      </c>
      <c r="J1814">
        <v>19.269032225777298</v>
      </c>
      <c r="K1814">
        <v>68.666958194224506</v>
      </c>
      <c r="L1814">
        <v>62.679058432668299</v>
      </c>
      <c r="M1814">
        <v>88.395781069008805</v>
      </c>
      <c r="N1814">
        <v>3.8630804529446201</v>
      </c>
      <c r="O1814">
        <v>7.9939842665432499</v>
      </c>
      <c r="P1814">
        <v>119.390862944162</v>
      </c>
      <c r="Q1814">
        <v>7.4496135200264005E-2</v>
      </c>
    </row>
    <row r="1815" spans="1:17" hidden="1" x14ac:dyDescent="0.3">
      <c r="A1815" t="s">
        <v>3809</v>
      </c>
      <c r="B1815" t="s">
        <v>3810</v>
      </c>
      <c r="C1815" t="s">
        <v>10309</v>
      </c>
      <c r="D1815" t="s">
        <v>1399</v>
      </c>
      <c r="E1815">
        <v>510.86480411000002</v>
      </c>
      <c r="F1815">
        <v>38.39</v>
      </c>
      <c r="G1815">
        <v>-31.545712312580999</v>
      </c>
      <c r="H1815">
        <v>-4.0287468569447196</v>
      </c>
      <c r="I1815">
        <v>-19.3117549573671</v>
      </c>
      <c r="J1815">
        <v>-6.54466735697644</v>
      </c>
      <c r="K1815">
        <v>39.887765834773298</v>
      </c>
      <c r="L1815">
        <v>41.203445253115397</v>
      </c>
      <c r="M1815">
        <v>33.907793993102203</v>
      </c>
      <c r="N1815">
        <v>0.80193455555476001</v>
      </c>
      <c r="O1815">
        <v>35.660328210471398</v>
      </c>
      <c r="P1815">
        <v>16.3333333333333</v>
      </c>
      <c r="Q1815">
        <v>-6.8240995099839996E-3</v>
      </c>
    </row>
    <row r="1816" spans="1:17" hidden="1" x14ac:dyDescent="0.3">
      <c r="A1816" t="s">
        <v>3811</v>
      </c>
      <c r="B1816" t="s">
        <v>3812</v>
      </c>
      <c r="C1816" t="s">
        <v>10309</v>
      </c>
      <c r="D1816" t="s">
        <v>203</v>
      </c>
      <c r="E1816">
        <v>510.80184800000001</v>
      </c>
      <c r="F1816">
        <v>421.1</v>
      </c>
      <c r="G1816">
        <v>-5.9655913457667298</v>
      </c>
      <c r="H1816">
        <v>-13.9157002380243</v>
      </c>
      <c r="I1816">
        <v>-28.073938595645199</v>
      </c>
      <c r="J1816">
        <v>-5.0234389590315498</v>
      </c>
      <c r="K1816">
        <v>476.67836169391802</v>
      </c>
      <c r="L1816">
        <v>469.69773877425598</v>
      </c>
      <c r="M1816">
        <v>22.797240258344299</v>
      </c>
      <c r="N1816">
        <v>0.35570317048642303</v>
      </c>
      <c r="O1816">
        <v>52.184754215150697</v>
      </c>
      <c r="P1816">
        <v>29.5692307692307</v>
      </c>
      <c r="Q1816">
        <v>0.14542567880874499</v>
      </c>
    </row>
    <row r="1817" spans="1:17" hidden="1" x14ac:dyDescent="0.3">
      <c r="A1817" t="s">
        <v>3813</v>
      </c>
      <c r="B1817" t="s">
        <v>3814</v>
      </c>
      <c r="C1817" t="s">
        <v>10309</v>
      </c>
      <c r="D1817" t="s">
        <v>1555</v>
      </c>
      <c r="E1817">
        <v>509.5091673</v>
      </c>
      <c r="F1817">
        <v>312.75</v>
      </c>
      <c r="G1817">
        <v>-21.526634939795599</v>
      </c>
      <c r="H1817">
        <v>10.581058299528999</v>
      </c>
      <c r="I1817">
        <v>-15.2889153276132</v>
      </c>
      <c r="J1817">
        <v>10.519507263030601</v>
      </c>
      <c r="K1817">
        <v>290.693743269923</v>
      </c>
      <c r="M1817">
        <v>74.027666300809997</v>
      </c>
      <c r="N1817">
        <v>1.77261302431858</v>
      </c>
      <c r="O1817">
        <v>16.3868904876099</v>
      </c>
      <c r="P1817">
        <v>66.8</v>
      </c>
    </row>
    <row r="1818" spans="1:17" hidden="1" x14ac:dyDescent="0.3">
      <c r="A1818" t="s">
        <v>3815</v>
      </c>
      <c r="B1818" t="s">
        <v>3816</v>
      </c>
      <c r="C1818" t="s">
        <v>10309</v>
      </c>
      <c r="D1818" t="s">
        <v>630</v>
      </c>
      <c r="E1818">
        <v>508.70251217999999</v>
      </c>
      <c r="F1818">
        <v>62.88</v>
      </c>
      <c r="G1818">
        <v>-5.6264915339902002</v>
      </c>
      <c r="H1818">
        <v>0.72894972841388594</v>
      </c>
      <c r="I1818">
        <v>-20.582120757241601</v>
      </c>
      <c r="J1818">
        <v>0.72124247641133699</v>
      </c>
      <c r="K1818">
        <v>60.380312589328703</v>
      </c>
      <c r="L1818">
        <v>58.510096764830301</v>
      </c>
      <c r="M1818">
        <v>64.170119046109207</v>
      </c>
      <c r="N1818">
        <v>0.83566041310557704</v>
      </c>
      <c r="O1818">
        <v>19.115776081424901</v>
      </c>
      <c r="P1818">
        <v>26.012024048096102</v>
      </c>
      <c r="Q1818">
        <v>-1.7687308587328001E-2</v>
      </c>
    </row>
    <row r="1819" spans="1:17" hidden="1" x14ac:dyDescent="0.3">
      <c r="A1819" t="s">
        <v>3817</v>
      </c>
      <c r="B1819" t="s">
        <v>3818</v>
      </c>
      <c r="C1819" t="s">
        <v>10309</v>
      </c>
      <c r="D1819" t="s">
        <v>130</v>
      </c>
      <c r="E1819">
        <v>508.32852000000003</v>
      </c>
      <c r="F1819">
        <v>18.97</v>
      </c>
      <c r="G1819">
        <v>192.89613939722801</v>
      </c>
      <c r="H1819">
        <v>0.94040835564774705</v>
      </c>
      <c r="I1819">
        <v>1.62314796881483</v>
      </c>
      <c r="J1819">
        <v>-3.7814578626523998</v>
      </c>
      <c r="K1819">
        <v>19.606176358599601</v>
      </c>
      <c r="L1819">
        <v>16.5700133636625</v>
      </c>
      <c r="M1819">
        <v>43.486671815130599</v>
      </c>
      <c r="N1819">
        <v>1.1063354940126</v>
      </c>
      <c r="O1819">
        <v>29.151291512915101</v>
      </c>
      <c r="P1819">
        <v>228.95953757225399</v>
      </c>
      <c r="Q1819">
        <v>0.14666819418108201</v>
      </c>
    </row>
    <row r="1820" spans="1:17" hidden="1" x14ac:dyDescent="0.3">
      <c r="A1820" t="s">
        <v>3819</v>
      </c>
      <c r="B1820" t="s">
        <v>3820</v>
      </c>
      <c r="C1820" t="s">
        <v>10309</v>
      </c>
      <c r="D1820" t="s">
        <v>203</v>
      </c>
      <c r="E1820">
        <v>508.00529420999999</v>
      </c>
      <c r="F1820">
        <v>4558.8</v>
      </c>
      <c r="G1820">
        <v>143.085497955611</v>
      </c>
      <c r="H1820">
        <v>42.160802430613799</v>
      </c>
      <c r="I1820">
        <v>34.170802621732598</v>
      </c>
      <c r="J1820">
        <v>14.234401777481899</v>
      </c>
      <c r="K1820">
        <v>3403.1581752260299</v>
      </c>
      <c r="L1820">
        <v>2698.8421850955601</v>
      </c>
      <c r="M1820">
        <v>81.998159203475097</v>
      </c>
      <c r="N1820">
        <v>1.32970648067422</v>
      </c>
      <c r="O1820">
        <v>0.903746599982446</v>
      </c>
      <c r="P1820">
        <v>214.4</v>
      </c>
      <c r="Q1820">
        <v>0.107870508540496</v>
      </c>
    </row>
    <row r="1821" spans="1:17" hidden="1" x14ac:dyDescent="0.3">
      <c r="A1821" t="s">
        <v>3821</v>
      </c>
      <c r="B1821" t="s">
        <v>3822</v>
      </c>
      <c r="C1821" t="s">
        <v>10309</v>
      </c>
      <c r="D1821" t="s">
        <v>1163</v>
      </c>
      <c r="E1821">
        <v>507.817558163</v>
      </c>
      <c r="F1821">
        <v>132.91</v>
      </c>
      <c r="G1821">
        <v>-5.1694064829398796</v>
      </c>
      <c r="H1821">
        <v>4.0955705442777104</v>
      </c>
      <c r="I1821">
        <v>-26.340540169517499</v>
      </c>
      <c r="J1821">
        <v>4.6168711045620103</v>
      </c>
      <c r="K1821">
        <v>130.23422700821999</v>
      </c>
      <c r="L1821">
        <v>126.402173073182</v>
      </c>
      <c r="M1821">
        <v>58.432564367125501</v>
      </c>
      <c r="N1821">
        <v>0.52681575449163798</v>
      </c>
      <c r="O1821">
        <v>30.802798886464501</v>
      </c>
      <c r="P1821">
        <v>34.797160243407703</v>
      </c>
      <c r="Q1821">
        <v>2.2783876772695E-2</v>
      </c>
    </row>
    <row r="1822" spans="1:17" hidden="1" x14ac:dyDescent="0.3">
      <c r="A1822" t="s">
        <v>3823</v>
      </c>
      <c r="B1822" t="s">
        <v>3824</v>
      </c>
      <c r="C1822" t="s">
        <v>10309</v>
      </c>
      <c r="D1822" t="s">
        <v>54</v>
      </c>
      <c r="E1822">
        <v>505.71</v>
      </c>
      <c r="F1822">
        <v>378.65</v>
      </c>
      <c r="G1822">
        <v>24.131243625969301</v>
      </c>
      <c r="H1822">
        <v>-4.7601525515171703</v>
      </c>
      <c r="I1822">
        <v>27.4898416885637</v>
      </c>
      <c r="J1822">
        <v>-6.88947117457983</v>
      </c>
      <c r="K1822">
        <v>359.90625002054702</v>
      </c>
      <c r="L1822">
        <v>304.436940547311</v>
      </c>
      <c r="M1822">
        <v>42.972954085151002</v>
      </c>
      <c r="N1822">
        <v>0.41106569674485999</v>
      </c>
      <c r="O1822">
        <v>9.5074607157005193</v>
      </c>
      <c r="P1822">
        <v>64.630434782608603</v>
      </c>
    </row>
    <row r="1823" spans="1:17" hidden="1" x14ac:dyDescent="0.3">
      <c r="A1823" t="s">
        <v>3825</v>
      </c>
      <c r="B1823" t="s">
        <v>3826</v>
      </c>
      <c r="C1823" t="s">
        <v>10309</v>
      </c>
      <c r="D1823" t="s">
        <v>221</v>
      </c>
      <c r="E1823">
        <v>504.46499999999997</v>
      </c>
      <c r="F1823">
        <v>835</v>
      </c>
      <c r="G1823">
        <v>423.24969723385499</v>
      </c>
      <c r="H1823">
        <v>3.4034716104228</v>
      </c>
      <c r="I1823">
        <v>157.044052744558</v>
      </c>
      <c r="J1823">
        <v>-1.99942926173835</v>
      </c>
      <c r="K1823">
        <v>806.26168493294199</v>
      </c>
      <c r="L1823">
        <v>528.83472266868</v>
      </c>
      <c r="M1823">
        <v>49.319765042548902</v>
      </c>
      <c r="N1823">
        <v>0.34614121510673201</v>
      </c>
      <c r="O1823">
        <v>31.395209580838301</v>
      </c>
      <c r="P1823">
        <v>538.62332695984696</v>
      </c>
    </row>
    <row r="1824" spans="1:17" hidden="1" x14ac:dyDescent="0.3">
      <c r="A1824" t="s">
        <v>3827</v>
      </c>
      <c r="B1824" t="s">
        <v>3828</v>
      </c>
      <c r="C1824" t="s">
        <v>10309</v>
      </c>
      <c r="D1824" t="s">
        <v>130</v>
      </c>
      <c r="E1824">
        <v>502.220302855</v>
      </c>
      <c r="F1824">
        <v>263.8</v>
      </c>
      <c r="G1824">
        <v>-68.608732974255602</v>
      </c>
      <c r="H1824">
        <v>9.5628929649975607</v>
      </c>
      <c r="I1824">
        <v>-50.086467059587697</v>
      </c>
      <c r="J1824">
        <v>3.4726133799078198</v>
      </c>
      <c r="K1824">
        <v>260.59356850223401</v>
      </c>
      <c r="M1824">
        <v>62.612633459048901</v>
      </c>
      <c r="N1824">
        <v>0.41779767936578799</v>
      </c>
      <c r="O1824">
        <v>69.162244124336596</v>
      </c>
      <c r="P1824">
        <v>18.989625620207399</v>
      </c>
    </row>
    <row r="1825" spans="1:17" hidden="1" x14ac:dyDescent="0.3">
      <c r="A1825" t="s">
        <v>3829</v>
      </c>
      <c r="B1825" t="s">
        <v>3830</v>
      </c>
      <c r="C1825" t="s">
        <v>10309</v>
      </c>
      <c r="D1825" t="s">
        <v>118</v>
      </c>
      <c r="E1825">
        <v>501.64067249999999</v>
      </c>
      <c r="F1825">
        <v>225</v>
      </c>
      <c r="G1825">
        <v>-40.344938135931898</v>
      </c>
      <c r="H1825">
        <v>1.7642216635133401</v>
      </c>
      <c r="I1825">
        <v>-22.989626774964201</v>
      </c>
      <c r="J1825">
        <v>-2.6390920571097101</v>
      </c>
      <c r="K1825">
        <v>231.62324279417899</v>
      </c>
      <c r="L1825">
        <v>250.618583719242</v>
      </c>
      <c r="M1825">
        <v>58.335645784745701</v>
      </c>
      <c r="N1825">
        <v>0.27857142857142803</v>
      </c>
      <c r="O1825">
        <v>37.6666666666666</v>
      </c>
      <c r="P1825">
        <v>5.6338028169014001</v>
      </c>
      <c r="Q1825">
        <v>0.16187003427633101</v>
      </c>
    </row>
    <row r="1826" spans="1:17" hidden="1" x14ac:dyDescent="0.3">
      <c r="A1826" t="s">
        <v>3831</v>
      </c>
      <c r="B1826" t="s">
        <v>3832</v>
      </c>
      <c r="C1826" t="s">
        <v>10309</v>
      </c>
      <c r="D1826" t="s">
        <v>72</v>
      </c>
      <c r="E1826">
        <v>501.37639999999999</v>
      </c>
      <c r="F1826">
        <v>137.19999999999999</v>
      </c>
      <c r="G1826">
        <v>263.940708840723</v>
      </c>
      <c r="H1826">
        <v>-6.3809097692893202</v>
      </c>
      <c r="I1826">
        <v>210.05763508751201</v>
      </c>
      <c r="J1826">
        <v>3.4257794434779099</v>
      </c>
      <c r="K1826">
        <v>126.227755260479</v>
      </c>
      <c r="L1826">
        <v>85.484222174934303</v>
      </c>
      <c r="M1826">
        <v>76.169072102592807</v>
      </c>
      <c r="N1826">
        <v>0.94741470564286301</v>
      </c>
      <c r="O1826">
        <v>9.6209912536443198</v>
      </c>
      <c r="P1826">
        <v>291.66428775335402</v>
      </c>
      <c r="Q1826">
        <v>0.13939747782949999</v>
      </c>
    </row>
    <row r="1827" spans="1:17" hidden="1" x14ac:dyDescent="0.3">
      <c r="A1827" t="s">
        <v>3833</v>
      </c>
      <c r="B1827" t="s">
        <v>3834</v>
      </c>
      <c r="C1827" t="s">
        <v>10309</v>
      </c>
      <c r="D1827" t="s">
        <v>46</v>
      </c>
      <c r="E1827">
        <v>500.64359439999998</v>
      </c>
      <c r="F1827">
        <v>31.64</v>
      </c>
      <c r="G1827">
        <v>119.463921087369</v>
      </c>
      <c r="H1827">
        <v>2.86791200622284</v>
      </c>
      <c r="I1827">
        <v>-0.70584769351417198</v>
      </c>
      <c r="J1827">
        <v>-6.89115800964945</v>
      </c>
      <c r="K1827">
        <v>29.2402108844881</v>
      </c>
      <c r="L1827">
        <v>26.151136370419199</v>
      </c>
      <c r="M1827">
        <v>49.156021214851499</v>
      </c>
      <c r="N1827">
        <v>1.76751228747471</v>
      </c>
      <c r="O1827">
        <v>27.370417193426</v>
      </c>
      <c r="P1827">
        <v>179.99999999999901</v>
      </c>
      <c r="Q1827">
        <v>-2.5202847853244999E-2</v>
      </c>
    </row>
    <row r="1828" spans="1:17" hidden="1" x14ac:dyDescent="0.3">
      <c r="A1828" t="s">
        <v>3835</v>
      </c>
      <c r="B1828" t="s">
        <v>3836</v>
      </c>
      <c r="C1828" t="s">
        <v>10309</v>
      </c>
      <c r="D1828" t="s">
        <v>361</v>
      </c>
      <c r="E1828">
        <v>499.81043033999998</v>
      </c>
      <c r="F1828">
        <v>16.059999999999999</v>
      </c>
      <c r="G1828">
        <v>15.6692782302261</v>
      </c>
      <c r="H1828">
        <v>-24.364860106180799</v>
      </c>
      <c r="I1828">
        <v>-50.5415551958883</v>
      </c>
      <c r="J1828">
        <v>2.1277321324938798</v>
      </c>
      <c r="K1828">
        <v>19.560908371583299</v>
      </c>
      <c r="L1828">
        <v>18.8971107469585</v>
      </c>
      <c r="M1828">
        <v>24.426078292146499</v>
      </c>
      <c r="N1828">
        <v>1.4734401153355501</v>
      </c>
      <c r="O1828">
        <v>79.016189290161904</v>
      </c>
      <c r="P1828">
        <v>64.717948717948701</v>
      </c>
      <c r="Q1828">
        <v>7.3279159792876997E-2</v>
      </c>
    </row>
    <row r="1829" spans="1:17" hidden="1" x14ac:dyDescent="0.3">
      <c r="A1829" t="s">
        <v>3837</v>
      </c>
      <c r="B1829" t="s">
        <v>3838</v>
      </c>
      <c r="C1829" t="s">
        <v>10309</v>
      </c>
      <c r="D1829" t="s">
        <v>630</v>
      </c>
      <c r="E1829">
        <v>499.62514755400002</v>
      </c>
      <c r="F1829">
        <v>192.58</v>
      </c>
      <c r="G1829">
        <v>-14.073534651787</v>
      </c>
      <c r="H1829">
        <v>8.3929776755135403</v>
      </c>
      <c r="I1829">
        <v>-9.5466450899856898</v>
      </c>
      <c r="J1829">
        <v>0.17645633640334599</v>
      </c>
      <c r="K1829">
        <v>181.548765567027</v>
      </c>
      <c r="L1829">
        <v>175.41756761403599</v>
      </c>
      <c r="M1829">
        <v>54.726117666215302</v>
      </c>
      <c r="N1829">
        <v>1.36250922413321</v>
      </c>
      <c r="O1829">
        <v>19.119327032921301</v>
      </c>
      <c r="P1829">
        <v>42.020648967551601</v>
      </c>
      <c r="Q1829">
        <v>8.8911249470529002E-2</v>
      </c>
    </row>
    <row r="1830" spans="1:17" hidden="1" x14ac:dyDescent="0.3">
      <c r="A1830" t="s">
        <v>3839</v>
      </c>
      <c r="B1830" t="s">
        <v>3840</v>
      </c>
      <c r="C1830" t="s">
        <v>10309</v>
      </c>
      <c r="D1830" t="s">
        <v>413</v>
      </c>
      <c r="E1830">
        <v>498.27801223500001</v>
      </c>
      <c r="F1830">
        <v>319.05</v>
      </c>
      <c r="G1830">
        <v>-42.9487682310845</v>
      </c>
      <c r="H1830">
        <v>-7.2815321845948802</v>
      </c>
      <c r="I1830">
        <v>-12.6076609651191</v>
      </c>
      <c r="J1830">
        <v>-1.5781701065181799</v>
      </c>
      <c r="K1830">
        <v>311.64390035831298</v>
      </c>
      <c r="L1830">
        <v>323.30241118728702</v>
      </c>
      <c r="M1830">
        <v>41.491627601936997</v>
      </c>
      <c r="N1830">
        <v>1.2492129125462901</v>
      </c>
      <c r="O1830">
        <v>44.178028522175197</v>
      </c>
      <c r="P1830">
        <v>21.774809160305299</v>
      </c>
      <c r="Q1830">
        <v>-4.2622721157122997E-2</v>
      </c>
    </row>
    <row r="1831" spans="1:17" hidden="1" x14ac:dyDescent="0.3">
      <c r="A1831" t="s">
        <v>3841</v>
      </c>
      <c r="B1831" t="s">
        <v>3842</v>
      </c>
      <c r="C1831" t="s">
        <v>10309</v>
      </c>
      <c r="D1831" t="s">
        <v>404</v>
      </c>
      <c r="E1831">
        <v>495.8954</v>
      </c>
      <c r="F1831">
        <v>101.06</v>
      </c>
      <c r="G1831">
        <v>65.507778639950303</v>
      </c>
      <c r="H1831">
        <v>30.221529534421101</v>
      </c>
      <c r="I1831">
        <v>64.832071177738001</v>
      </c>
      <c r="J1831">
        <v>3.5094234547605399</v>
      </c>
      <c r="K1831">
        <v>82.293885470005307</v>
      </c>
      <c r="L1831">
        <v>66.302126792732906</v>
      </c>
      <c r="M1831">
        <v>81.077508916698704</v>
      </c>
      <c r="N1831">
        <v>0.23151328408115901</v>
      </c>
      <c r="O1831">
        <v>0</v>
      </c>
      <c r="P1831">
        <v>126.08501118568201</v>
      </c>
      <c r="Q1831">
        <v>9.1526389189029E-2</v>
      </c>
    </row>
    <row r="1832" spans="1:17" hidden="1" x14ac:dyDescent="0.3">
      <c r="A1832" t="s">
        <v>3843</v>
      </c>
      <c r="B1832" t="s">
        <v>3844</v>
      </c>
      <c r="C1832" t="s">
        <v>10309</v>
      </c>
      <c r="D1832" t="s">
        <v>3845</v>
      </c>
      <c r="E1832">
        <v>494.88476800000001</v>
      </c>
      <c r="F1832">
        <v>246.85</v>
      </c>
      <c r="G1832">
        <v>56.355466575810397</v>
      </c>
      <c r="H1832">
        <v>20.3359710459521</v>
      </c>
      <c r="I1832">
        <v>50.197443132971699</v>
      </c>
      <c r="J1832">
        <v>3.11961835730926</v>
      </c>
      <c r="K1832">
        <v>223.515886794278</v>
      </c>
      <c r="L1832">
        <v>173.80074216279201</v>
      </c>
      <c r="M1832">
        <v>60.247308429975597</v>
      </c>
      <c r="N1832">
        <v>0.56189773469370397</v>
      </c>
      <c r="O1832">
        <v>12.5784889609074</v>
      </c>
      <c r="P1832">
        <v>99.072580645161295</v>
      </c>
      <c r="Q1832">
        <v>0.119174249917715</v>
      </c>
    </row>
    <row r="1833" spans="1:17" hidden="1" x14ac:dyDescent="0.3">
      <c r="A1833" t="s">
        <v>3846</v>
      </c>
      <c r="B1833" t="s">
        <v>3847</v>
      </c>
      <c r="C1833" t="s">
        <v>10309</v>
      </c>
      <c r="D1833" t="s">
        <v>630</v>
      </c>
      <c r="E1833">
        <v>494.585149631999</v>
      </c>
      <c r="F1833">
        <v>147.47999999999999</v>
      </c>
      <c r="G1833">
        <v>-33.002962342303398</v>
      </c>
      <c r="H1833">
        <v>-9.8151787912925901</v>
      </c>
      <c r="I1833">
        <v>-22.2191549327428</v>
      </c>
      <c r="J1833">
        <v>-6.9125481516784397</v>
      </c>
      <c r="K1833">
        <v>155.454548872386</v>
      </c>
      <c r="L1833">
        <v>152.45980728049599</v>
      </c>
      <c r="M1833">
        <v>25.8477777499205</v>
      </c>
      <c r="N1833">
        <v>0.76199935943313701</v>
      </c>
      <c r="O1833">
        <v>23.806617846487601</v>
      </c>
      <c r="P1833">
        <v>10.8455467869221</v>
      </c>
      <c r="Q1833">
        <v>5.0684039302472998E-2</v>
      </c>
    </row>
    <row r="1834" spans="1:17" hidden="1" x14ac:dyDescent="0.3">
      <c r="A1834" t="s">
        <v>3848</v>
      </c>
      <c r="B1834" t="s">
        <v>3849</v>
      </c>
      <c r="C1834" t="s">
        <v>10309</v>
      </c>
      <c r="D1834" t="s">
        <v>630</v>
      </c>
      <c r="E1834">
        <v>492.51249999999999</v>
      </c>
      <c r="F1834">
        <v>127.35</v>
      </c>
      <c r="G1834">
        <v>-23.6369422146334</v>
      </c>
      <c r="H1834">
        <v>-2.1803236409923499</v>
      </c>
      <c r="I1834">
        <v>-19.354581585557</v>
      </c>
      <c r="J1834">
        <v>-4.8254365877456804</v>
      </c>
      <c r="K1834">
        <v>125.03293200720999</v>
      </c>
      <c r="L1834">
        <v>122.95564791835299</v>
      </c>
      <c r="M1834">
        <v>48.280153449066503</v>
      </c>
      <c r="N1834">
        <v>0.59338545144488997</v>
      </c>
      <c r="O1834">
        <v>21.397722811150299</v>
      </c>
      <c r="P1834">
        <v>25.7777777777777</v>
      </c>
      <c r="Q1834">
        <v>8.0139313560124006E-2</v>
      </c>
    </row>
    <row r="1835" spans="1:17" hidden="1" x14ac:dyDescent="0.3">
      <c r="A1835" t="s">
        <v>3850</v>
      </c>
      <c r="B1835" t="s">
        <v>3851</v>
      </c>
      <c r="C1835" t="s">
        <v>10309</v>
      </c>
      <c r="D1835" t="s">
        <v>297</v>
      </c>
      <c r="E1835">
        <v>490.90406733399999</v>
      </c>
      <c r="F1835">
        <v>91.54</v>
      </c>
      <c r="G1835">
        <v>-4.4373836264356896</v>
      </c>
      <c r="H1835">
        <v>9.7466498588822894</v>
      </c>
      <c r="I1835">
        <v>2.9934085178132501</v>
      </c>
      <c r="J1835">
        <v>-4.9794736589080397</v>
      </c>
      <c r="K1835">
        <v>86.302293377850503</v>
      </c>
      <c r="L1835">
        <v>80.808689148750602</v>
      </c>
      <c r="N1835">
        <v>1.3788262789600401</v>
      </c>
      <c r="O1835">
        <v>10.6620056805767</v>
      </c>
      <c r="P1835">
        <v>38.696969696969603</v>
      </c>
    </row>
    <row r="1836" spans="1:17" hidden="1" x14ac:dyDescent="0.3">
      <c r="A1836" t="s">
        <v>3852</v>
      </c>
      <c r="B1836" t="s">
        <v>3853</v>
      </c>
      <c r="C1836" t="s">
        <v>10309</v>
      </c>
      <c r="D1836" t="s">
        <v>21</v>
      </c>
      <c r="E1836">
        <v>488.18588</v>
      </c>
      <c r="F1836">
        <v>68.7</v>
      </c>
      <c r="G1836">
        <v>17.340403417454802</v>
      </c>
      <c r="H1836">
        <v>0.32695583872101303</v>
      </c>
      <c r="I1836">
        <v>-21.317408481675301</v>
      </c>
      <c r="J1836">
        <v>-2.5946673569764398</v>
      </c>
      <c r="K1836">
        <v>73.094102569891504</v>
      </c>
      <c r="L1836">
        <v>67.463445045485898</v>
      </c>
      <c r="M1836">
        <v>42.917175775347602</v>
      </c>
      <c r="N1836">
        <v>0.14705882352941099</v>
      </c>
      <c r="O1836">
        <v>31.6593886462882</v>
      </c>
      <c r="P1836">
        <v>85.425101214574894</v>
      </c>
      <c r="Q1836">
        <v>0.21123145733818799</v>
      </c>
    </row>
    <row r="1837" spans="1:17" hidden="1" x14ac:dyDescent="0.3">
      <c r="A1837" t="s">
        <v>3854</v>
      </c>
      <c r="B1837" t="s">
        <v>3855</v>
      </c>
      <c r="C1837" t="s">
        <v>10309</v>
      </c>
      <c r="D1837" t="s">
        <v>413</v>
      </c>
      <c r="E1837">
        <v>486.629645581999</v>
      </c>
      <c r="F1837">
        <v>25.96</v>
      </c>
      <c r="G1837">
        <v>-33.903557228496503</v>
      </c>
      <c r="H1837">
        <v>5.6078289694494101</v>
      </c>
      <c r="I1837">
        <v>-22.046530054131601</v>
      </c>
      <c r="J1837">
        <v>-6.0299259451229101</v>
      </c>
      <c r="K1837">
        <v>25.489904988743302</v>
      </c>
      <c r="L1837">
        <v>25.543301875279099</v>
      </c>
      <c r="M1837">
        <v>51.4435942097709</v>
      </c>
      <c r="N1837">
        <v>0.66317576161206904</v>
      </c>
      <c r="O1837">
        <v>40.446841294298899</v>
      </c>
      <c r="P1837">
        <v>16.2561576354679</v>
      </c>
      <c r="Q1837">
        <v>6.8158254128220006E-2</v>
      </c>
    </row>
    <row r="1838" spans="1:17" hidden="1" x14ac:dyDescent="0.3">
      <c r="A1838" t="s">
        <v>3856</v>
      </c>
      <c r="B1838" t="s">
        <v>3857</v>
      </c>
      <c r="C1838" t="s">
        <v>10309</v>
      </c>
      <c r="D1838" t="s">
        <v>54</v>
      </c>
      <c r="E1838">
        <v>486.19622942799998</v>
      </c>
      <c r="F1838">
        <v>112.1</v>
      </c>
      <c r="G1838">
        <v>-43.659086974123298</v>
      </c>
      <c r="H1838">
        <v>18.9634365772678</v>
      </c>
      <c r="I1838">
        <v>-28.246294026611402</v>
      </c>
      <c r="J1838">
        <v>9.3098606854555399</v>
      </c>
      <c r="M1838">
        <v>60.646967384259099</v>
      </c>
      <c r="O1838">
        <v>19.536128456735</v>
      </c>
      <c r="P1838">
        <v>20.914680185524698</v>
      </c>
    </row>
    <row r="1839" spans="1:17" hidden="1" x14ac:dyDescent="0.3">
      <c r="A1839" t="s">
        <v>3858</v>
      </c>
      <c r="B1839" t="s">
        <v>3859</v>
      </c>
      <c r="C1839" t="s">
        <v>10309</v>
      </c>
      <c r="D1839" t="s">
        <v>21</v>
      </c>
      <c r="E1839">
        <v>485.70194994399998</v>
      </c>
      <c r="F1839">
        <v>64.319999999999993</v>
      </c>
      <c r="G1839">
        <v>-3.5536947427468202</v>
      </c>
      <c r="H1839">
        <v>-6.2007814619118298</v>
      </c>
      <c r="I1839">
        <v>-34.394371670752001</v>
      </c>
      <c r="J1839">
        <v>-6.4778790358085496</v>
      </c>
      <c r="K1839">
        <v>68.907562213154193</v>
      </c>
      <c r="L1839">
        <v>65.522554975613303</v>
      </c>
      <c r="M1839">
        <v>36.460158110354797</v>
      </c>
      <c r="N1839">
        <v>0.98261046139961605</v>
      </c>
      <c r="O1839">
        <v>66.744402985074601</v>
      </c>
      <c r="P1839">
        <v>56.878048780487703</v>
      </c>
      <c r="Q1839">
        <v>0.114998073162384</v>
      </c>
    </row>
    <row r="1840" spans="1:17" hidden="1" x14ac:dyDescent="0.3">
      <c r="A1840" t="s">
        <v>3860</v>
      </c>
      <c r="B1840" t="s">
        <v>3861</v>
      </c>
      <c r="C1840" t="s">
        <v>10309</v>
      </c>
      <c r="D1840" t="s">
        <v>630</v>
      </c>
      <c r="E1840">
        <v>484.76137499999999</v>
      </c>
      <c r="F1840">
        <v>454.7</v>
      </c>
      <c r="G1840">
        <v>161.31233791156501</v>
      </c>
      <c r="H1840">
        <v>2.9354536978550998</v>
      </c>
      <c r="I1840">
        <v>60.644710421339603</v>
      </c>
      <c r="J1840">
        <v>-5.1212017363026998</v>
      </c>
      <c r="K1840">
        <v>389.69150711522298</v>
      </c>
      <c r="L1840">
        <v>298.40198791702898</v>
      </c>
      <c r="M1840">
        <v>54.101520244320596</v>
      </c>
      <c r="N1840">
        <v>1.02565797920143</v>
      </c>
      <c r="O1840">
        <v>2.26522982186057</v>
      </c>
      <c r="P1840">
        <v>211.01231190150401</v>
      </c>
      <c r="Q1840">
        <v>0.10893083206489899</v>
      </c>
    </row>
    <row r="1841" spans="1:17" hidden="1" x14ac:dyDescent="0.3">
      <c r="A1841" t="s">
        <v>3862</v>
      </c>
      <c r="B1841" t="s">
        <v>3863</v>
      </c>
      <c r="C1841" t="s">
        <v>10309</v>
      </c>
      <c r="D1841" t="s">
        <v>1386</v>
      </c>
      <c r="E1841">
        <v>484.72162367999999</v>
      </c>
      <c r="F1841">
        <v>234.5</v>
      </c>
      <c r="G1841">
        <v>-25.478102566435201</v>
      </c>
      <c r="H1841">
        <v>-5.7200446985543101</v>
      </c>
      <c r="I1841">
        <v>-24.598049851410401</v>
      </c>
      <c r="J1841">
        <v>-7.6047683670774502</v>
      </c>
      <c r="K1841">
        <v>244.79989640966099</v>
      </c>
      <c r="L1841">
        <v>252.64638849731699</v>
      </c>
      <c r="M1841">
        <v>40.392783017397697</v>
      </c>
      <c r="N1841">
        <v>1.3797173992387499</v>
      </c>
      <c r="O1841">
        <v>34.0298507462686</v>
      </c>
      <c r="P1841">
        <v>2.69323407050581</v>
      </c>
      <c r="Q1841">
        <v>8.6317363060676E-2</v>
      </c>
    </row>
    <row r="1842" spans="1:17" hidden="1" x14ac:dyDescent="0.3">
      <c r="A1842" t="s">
        <v>3864</v>
      </c>
      <c r="B1842" t="s">
        <v>3865</v>
      </c>
      <c r="C1842" t="s">
        <v>10309</v>
      </c>
      <c r="D1842" t="s">
        <v>938</v>
      </c>
      <c r="E1842">
        <v>483.01357300000001</v>
      </c>
      <c r="F1842">
        <v>279.3</v>
      </c>
      <c r="G1842">
        <v>6.6198554308033604</v>
      </c>
      <c r="H1842">
        <v>-7.0228312701065203</v>
      </c>
      <c r="I1842">
        <v>22.032648378315201</v>
      </c>
      <c r="J1842">
        <v>-5.1401219024309901</v>
      </c>
      <c r="K1842">
        <v>301.82366666666599</v>
      </c>
      <c r="M1842">
        <v>26.9325540193705</v>
      </c>
      <c r="O1842">
        <v>42.964554242749699</v>
      </c>
      <c r="P1842">
        <v>41.060606060605998</v>
      </c>
    </row>
    <row r="1843" spans="1:17" hidden="1" x14ac:dyDescent="0.3">
      <c r="A1843" t="s">
        <v>3866</v>
      </c>
      <c r="B1843" t="s">
        <v>3867</v>
      </c>
      <c r="C1843" t="s">
        <v>10309</v>
      </c>
      <c r="D1843" t="s">
        <v>258</v>
      </c>
      <c r="E1843">
        <v>483</v>
      </c>
      <c r="F1843">
        <v>137.5</v>
      </c>
      <c r="G1843">
        <v>-2.1528026569232201</v>
      </c>
      <c r="H1843">
        <v>-3.4834520855370399</v>
      </c>
      <c r="I1843">
        <v>-17.971163323609598</v>
      </c>
      <c r="J1843">
        <v>-1.12407912168232</v>
      </c>
      <c r="K1843">
        <v>140.674174159904</v>
      </c>
      <c r="L1843">
        <v>137.08866088833901</v>
      </c>
      <c r="M1843">
        <v>48.495715622851499</v>
      </c>
      <c r="N1843">
        <v>0.40443858317999798</v>
      </c>
      <c r="O1843">
        <v>23.4181818181818</v>
      </c>
      <c r="P1843">
        <v>33.495145631067899</v>
      </c>
      <c r="Q1843">
        <v>6.4071585983786997E-2</v>
      </c>
    </row>
    <row r="1844" spans="1:17" hidden="1" x14ac:dyDescent="0.3">
      <c r="A1844" t="s">
        <v>3868</v>
      </c>
      <c r="B1844" t="s">
        <v>3869</v>
      </c>
      <c r="C1844" t="s">
        <v>10309</v>
      </c>
      <c r="D1844" t="s">
        <v>526</v>
      </c>
      <c r="E1844">
        <v>482.68425000000002</v>
      </c>
      <c r="F1844">
        <v>208.65</v>
      </c>
      <c r="G1844">
        <v>-9.3406001892267199</v>
      </c>
      <c r="H1844">
        <v>8.8863740891547494</v>
      </c>
      <c r="I1844">
        <v>6.0721927582851496</v>
      </c>
      <c r="J1844">
        <v>9.6865297068293099</v>
      </c>
      <c r="K1844">
        <v>184.38981752351799</v>
      </c>
      <c r="M1844">
        <v>71.166412000638203</v>
      </c>
      <c r="N1844">
        <v>0.781052631578947</v>
      </c>
      <c r="O1844">
        <v>58.9743589743589</v>
      </c>
      <c r="P1844">
        <v>40.457758330528399</v>
      </c>
    </row>
    <row r="1845" spans="1:17" hidden="1" x14ac:dyDescent="0.3">
      <c r="A1845" t="s">
        <v>3870</v>
      </c>
      <c r="B1845" t="s">
        <v>3871</v>
      </c>
      <c r="C1845" t="s">
        <v>10309</v>
      </c>
      <c r="D1845" t="s">
        <v>394</v>
      </c>
      <c r="E1845">
        <v>482.64139849999998</v>
      </c>
      <c r="F1845">
        <v>582.4</v>
      </c>
      <c r="G1845">
        <v>27.082581469737502</v>
      </c>
      <c r="H1845">
        <v>-0.58014553277090097</v>
      </c>
      <c r="I1845">
        <v>-7.2413289923606596</v>
      </c>
      <c r="J1845">
        <v>-6.0415180761035696</v>
      </c>
      <c r="K1845">
        <v>579.05319279357298</v>
      </c>
      <c r="L1845">
        <v>508.26054098967802</v>
      </c>
      <c r="M1845">
        <v>44.4623871817384</v>
      </c>
      <c r="N1845">
        <v>0.55268612952436202</v>
      </c>
      <c r="O1845">
        <v>10.748626373626299</v>
      </c>
      <c r="P1845">
        <v>79.2</v>
      </c>
      <c r="Q1845">
        <v>4.9537853061679002E-2</v>
      </c>
    </row>
    <row r="1846" spans="1:17" hidden="1" x14ac:dyDescent="0.3">
      <c r="A1846" t="s">
        <v>3872</v>
      </c>
      <c r="B1846" t="s">
        <v>3873</v>
      </c>
      <c r="C1846" t="s">
        <v>10309</v>
      </c>
      <c r="D1846" t="s">
        <v>127</v>
      </c>
      <c r="E1846">
        <v>482.00487737999998</v>
      </c>
      <c r="F1846">
        <v>195.85</v>
      </c>
      <c r="G1846">
        <v>63.9104719679952</v>
      </c>
      <c r="H1846">
        <v>3.41329477451134</v>
      </c>
      <c r="I1846">
        <v>51.649029857400699</v>
      </c>
      <c r="J1846">
        <v>0.48961873714744802</v>
      </c>
      <c r="K1846">
        <v>190.526400166386</v>
      </c>
      <c r="L1846">
        <v>157.63141526637901</v>
      </c>
      <c r="M1846">
        <v>42.911786011716899</v>
      </c>
      <c r="N1846">
        <v>0.58240102580541697</v>
      </c>
      <c r="O1846">
        <v>19.223895838651998</v>
      </c>
      <c r="P1846">
        <v>133.15476190476099</v>
      </c>
    </row>
    <row r="1847" spans="1:17" hidden="1" x14ac:dyDescent="0.3">
      <c r="A1847" t="s">
        <v>3874</v>
      </c>
      <c r="B1847" t="s">
        <v>3875</v>
      </c>
      <c r="C1847" t="s">
        <v>10309</v>
      </c>
      <c r="D1847" t="s">
        <v>726</v>
      </c>
      <c r="E1847">
        <v>481.92970355999898</v>
      </c>
      <c r="F1847">
        <v>28.4</v>
      </c>
      <c r="G1847">
        <v>1.4847923339568101</v>
      </c>
      <c r="H1847">
        <v>-1.4650271357225899E-2</v>
      </c>
      <c r="I1847">
        <v>0.74653887564521604</v>
      </c>
      <c r="J1847">
        <v>-0.470837263383934</v>
      </c>
      <c r="K1847">
        <v>27.613899391529799</v>
      </c>
      <c r="L1847">
        <v>25.623158910491199</v>
      </c>
      <c r="M1847">
        <v>56.344784633490001</v>
      </c>
      <c r="N1847">
        <v>0.80452045062222399</v>
      </c>
      <c r="O1847">
        <v>5.6690140845070598</v>
      </c>
      <c r="P1847">
        <v>41.999999999999901</v>
      </c>
      <c r="Q1847">
        <v>3.3094991646369998E-3</v>
      </c>
    </row>
    <row r="1848" spans="1:17" hidden="1" x14ac:dyDescent="0.3">
      <c r="A1848" t="s">
        <v>3876</v>
      </c>
      <c r="B1848" t="s">
        <v>3877</v>
      </c>
      <c r="C1848" t="s">
        <v>10309</v>
      </c>
      <c r="D1848" t="s">
        <v>938</v>
      </c>
      <c r="E1848">
        <v>481.52843534399898</v>
      </c>
      <c r="F1848">
        <v>4.41</v>
      </c>
      <c r="G1848">
        <v>27.0539175558377</v>
      </c>
      <c r="H1848">
        <v>19.291162302782698</v>
      </c>
      <c r="I1848">
        <v>-23.4286592802558</v>
      </c>
      <c r="J1848">
        <v>-14.336350331536099</v>
      </c>
      <c r="K1848">
        <v>4.0682468895475203</v>
      </c>
      <c r="L1848">
        <v>3.9507439098842401</v>
      </c>
      <c r="M1848">
        <v>64.9577476917799</v>
      </c>
      <c r="N1848">
        <v>3.70901166416609</v>
      </c>
      <c r="O1848">
        <v>71.547703921804597</v>
      </c>
      <c r="P1848">
        <v>69.379147078701607</v>
      </c>
      <c r="Q1848">
        <v>0.142600909229085</v>
      </c>
    </row>
    <row r="1849" spans="1:17" hidden="1" x14ac:dyDescent="0.3">
      <c r="A1849" t="s">
        <v>3878</v>
      </c>
      <c r="B1849" t="s">
        <v>3879</v>
      </c>
      <c r="C1849" t="s">
        <v>10309</v>
      </c>
      <c r="D1849" t="s">
        <v>130</v>
      </c>
      <c r="E1849">
        <v>481.31490000000002</v>
      </c>
      <c r="F1849">
        <v>277.39999999999998</v>
      </c>
      <c r="G1849">
        <v>42.721889597353602</v>
      </c>
      <c r="H1849">
        <v>13.999743160868499</v>
      </c>
      <c r="I1849">
        <v>6.6429018564932401</v>
      </c>
      <c r="J1849">
        <v>-0.26310870083546301</v>
      </c>
      <c r="K1849">
        <v>254.03765907373801</v>
      </c>
      <c r="L1849">
        <v>227.972978276503</v>
      </c>
      <c r="M1849">
        <v>64.5987786029674</v>
      </c>
      <c r="N1849">
        <v>1.04109316682758</v>
      </c>
      <c r="O1849">
        <v>3.1002162941600599</v>
      </c>
      <c r="P1849">
        <v>102.186588921282</v>
      </c>
      <c r="Q1849">
        <v>0.12087603928511099</v>
      </c>
    </row>
    <row r="1850" spans="1:17" hidden="1" x14ac:dyDescent="0.3">
      <c r="A1850" t="s">
        <v>3880</v>
      </c>
      <c r="B1850" t="s">
        <v>3881</v>
      </c>
      <c r="C1850" t="s">
        <v>10309</v>
      </c>
      <c r="D1850" t="s">
        <v>130</v>
      </c>
      <c r="E1850">
        <v>481.041</v>
      </c>
      <c r="F1850">
        <v>336.85</v>
      </c>
      <c r="G1850">
        <v>-4.3353005243525899</v>
      </c>
      <c r="H1850">
        <v>4.3365600623201903</v>
      </c>
      <c r="I1850">
        <v>18.428589156169402</v>
      </c>
      <c r="J1850">
        <v>-1.7044596418429101</v>
      </c>
      <c r="K1850">
        <v>318.36339124929202</v>
      </c>
      <c r="L1850">
        <v>261.38561855463001</v>
      </c>
      <c r="M1850">
        <v>48.711467881519397</v>
      </c>
      <c r="N1850">
        <v>0.34626298282533402</v>
      </c>
      <c r="O1850">
        <v>27.4157636930384</v>
      </c>
      <c r="P1850">
        <v>76.361256544502595</v>
      </c>
    </row>
    <row r="1851" spans="1:17" hidden="1" x14ac:dyDescent="0.3">
      <c r="A1851" t="s">
        <v>3882</v>
      </c>
      <c r="B1851" t="s">
        <v>3883</v>
      </c>
      <c r="C1851" t="s">
        <v>10309</v>
      </c>
      <c r="D1851" t="s">
        <v>288</v>
      </c>
      <c r="E1851">
        <v>479.24354890000001</v>
      </c>
      <c r="F1851">
        <v>387.35</v>
      </c>
      <c r="G1851">
        <v>145.154194951405</v>
      </c>
      <c r="H1851">
        <v>5.8540427142701104</v>
      </c>
      <c r="I1851">
        <v>24.0080597149794</v>
      </c>
      <c r="J1851">
        <v>4.2501454466817501</v>
      </c>
      <c r="K1851">
        <v>350.603477476698</v>
      </c>
      <c r="L1851">
        <v>301.86924805232297</v>
      </c>
      <c r="M1851">
        <v>68.742741703172996</v>
      </c>
      <c r="N1851">
        <v>1.70524471319853</v>
      </c>
      <c r="O1851">
        <v>6.1572221505098597</v>
      </c>
      <c r="P1851">
        <v>175.49786628734</v>
      </c>
      <c r="Q1851">
        <v>0.11335405646091901</v>
      </c>
    </row>
    <row r="1852" spans="1:17" hidden="1" x14ac:dyDescent="0.3">
      <c r="A1852" t="s">
        <v>3884</v>
      </c>
      <c r="B1852" t="s">
        <v>3885</v>
      </c>
      <c r="C1852" t="s">
        <v>10309</v>
      </c>
      <c r="D1852" t="s">
        <v>54</v>
      </c>
      <c r="E1852">
        <v>477.66755343999898</v>
      </c>
      <c r="F1852">
        <v>14.77</v>
      </c>
      <c r="G1852">
        <v>180.627151776304</v>
      </c>
      <c r="H1852">
        <v>30.798546827643001</v>
      </c>
      <c r="I1852">
        <v>30.948185906849801</v>
      </c>
      <c r="J1852">
        <v>0.65567842448965896</v>
      </c>
      <c r="K1852">
        <v>13.105176596873401</v>
      </c>
      <c r="L1852">
        <v>10.0781371495882</v>
      </c>
      <c r="M1852">
        <v>45.214017847605298</v>
      </c>
      <c r="N1852">
        <v>0.82437090517236999</v>
      </c>
      <c r="O1852">
        <v>43.6018957345971</v>
      </c>
      <c r="P1852">
        <v>231.165919282511</v>
      </c>
      <c r="Q1852">
        <v>0.154071402382158</v>
      </c>
    </row>
    <row r="1853" spans="1:17" hidden="1" x14ac:dyDescent="0.3">
      <c r="A1853" t="s">
        <v>3886</v>
      </c>
      <c r="B1853" t="s">
        <v>3887</v>
      </c>
      <c r="C1853" t="s">
        <v>10309</v>
      </c>
      <c r="D1853" t="s">
        <v>3180</v>
      </c>
      <c r="E1853">
        <v>476.15169600000002</v>
      </c>
      <c r="F1853">
        <v>213.5</v>
      </c>
      <c r="G1853">
        <v>14.9712479821691</v>
      </c>
      <c r="H1853">
        <v>-24.981262866673099</v>
      </c>
      <c r="I1853">
        <v>30.384040929680999</v>
      </c>
      <c r="J1853">
        <v>-11.3851641172356</v>
      </c>
      <c r="M1853">
        <v>34.5855947960086</v>
      </c>
      <c r="O1853">
        <v>51.943793911006999</v>
      </c>
      <c r="P1853">
        <v>49.824561403508703</v>
      </c>
    </row>
    <row r="1854" spans="1:17" hidden="1" x14ac:dyDescent="0.3">
      <c r="A1854" t="s">
        <v>3888</v>
      </c>
      <c r="B1854" t="s">
        <v>3889</v>
      </c>
      <c r="C1854" t="s">
        <v>10309</v>
      </c>
      <c r="D1854" t="s">
        <v>297</v>
      </c>
      <c r="E1854">
        <v>475.68464999999998</v>
      </c>
      <c r="F1854">
        <v>191.2</v>
      </c>
      <c r="G1854">
        <v>108.763743288976</v>
      </c>
      <c r="H1854">
        <v>11.273016346175201</v>
      </c>
      <c r="I1854">
        <v>-13.6778223334451</v>
      </c>
      <c r="J1854">
        <v>-3.5087441394261698</v>
      </c>
      <c r="K1854">
        <v>181.80614826912</v>
      </c>
      <c r="L1854">
        <v>176.674505946328</v>
      </c>
      <c r="M1854">
        <v>56.394635168184998</v>
      </c>
      <c r="N1854">
        <v>1.0387047031611401</v>
      </c>
      <c r="O1854">
        <v>27.1443514644351</v>
      </c>
      <c r="P1854">
        <v>153.41285619615601</v>
      </c>
    </row>
    <row r="1855" spans="1:17" hidden="1" x14ac:dyDescent="0.3">
      <c r="A1855" t="s">
        <v>3890</v>
      </c>
      <c r="B1855" t="s">
        <v>3891</v>
      </c>
      <c r="C1855" t="s">
        <v>10309</v>
      </c>
      <c r="D1855" t="s">
        <v>997</v>
      </c>
      <c r="E1855">
        <v>474.801898819999</v>
      </c>
      <c r="F1855">
        <v>39.770000000000003</v>
      </c>
      <c r="G1855">
        <v>24.9443673445667</v>
      </c>
      <c r="H1855">
        <v>6.0429794293119103</v>
      </c>
      <c r="I1855">
        <v>-9.8107859651190896</v>
      </c>
      <c r="J1855">
        <v>3.4578943632253001</v>
      </c>
      <c r="K1855">
        <v>38.002987945903698</v>
      </c>
      <c r="L1855">
        <v>34.510219104487199</v>
      </c>
      <c r="M1855">
        <v>69.370945719866299</v>
      </c>
      <c r="N1855">
        <v>0.48328562406810899</v>
      </c>
      <c r="O1855">
        <v>17.550917777218999</v>
      </c>
      <c r="P1855">
        <v>56.267190569744599</v>
      </c>
      <c r="Q1855">
        <v>8.3590982817716E-2</v>
      </c>
    </row>
    <row r="1856" spans="1:17" hidden="1" x14ac:dyDescent="0.3">
      <c r="A1856" t="s">
        <v>3892</v>
      </c>
      <c r="B1856" t="s">
        <v>3893</v>
      </c>
      <c r="C1856" t="s">
        <v>10309</v>
      </c>
      <c r="D1856" t="s">
        <v>1146</v>
      </c>
      <c r="E1856">
        <v>473.827907839999</v>
      </c>
      <c r="F1856">
        <v>269.39999999999998</v>
      </c>
      <c r="G1856">
        <v>294.86465638148599</v>
      </c>
      <c r="H1856">
        <v>2.9430511489858402</v>
      </c>
      <c r="I1856">
        <v>103.55459865026501</v>
      </c>
      <c r="J1856">
        <v>-3.49226765007041</v>
      </c>
      <c r="K1856">
        <v>260.86876685508702</v>
      </c>
      <c r="L1856">
        <v>191.711564741556</v>
      </c>
      <c r="M1856">
        <v>48.447206560336397</v>
      </c>
      <c r="N1856">
        <v>0.46245461147421901</v>
      </c>
      <c r="O1856">
        <v>26.187824795842602</v>
      </c>
      <c r="P1856">
        <v>325.592417061611</v>
      </c>
      <c r="Q1856">
        <v>0.13410991885915399</v>
      </c>
    </row>
    <row r="1857" spans="1:17" hidden="1" x14ac:dyDescent="0.3">
      <c r="A1857" t="s">
        <v>3894</v>
      </c>
      <c r="B1857" t="s">
        <v>3895</v>
      </c>
      <c r="C1857" t="s">
        <v>10309</v>
      </c>
      <c r="D1857" t="s">
        <v>1737</v>
      </c>
      <c r="E1857">
        <v>473.37099999999998</v>
      </c>
      <c r="F1857">
        <v>194.6</v>
      </c>
      <c r="G1857">
        <v>288.08838689933401</v>
      </c>
      <c r="H1857">
        <v>25.3578289694494</v>
      </c>
      <c r="I1857">
        <v>73.909309728660801</v>
      </c>
      <c r="J1857">
        <v>5.6292047161246401</v>
      </c>
      <c r="K1857">
        <v>163.73271138560401</v>
      </c>
      <c r="L1857">
        <v>121.113588367948</v>
      </c>
      <c r="M1857">
        <v>67.150619197999603</v>
      </c>
      <c r="N1857">
        <v>1.6924657534246501</v>
      </c>
      <c r="O1857">
        <v>4.3165467625899199</v>
      </c>
      <c r="P1857">
        <v>374.63414634146301</v>
      </c>
      <c r="Q1857">
        <v>0.208096250817254</v>
      </c>
    </row>
    <row r="1858" spans="1:17" hidden="1" x14ac:dyDescent="0.3">
      <c r="A1858" t="s">
        <v>3896</v>
      </c>
      <c r="B1858" t="s">
        <v>3897</v>
      </c>
      <c r="C1858" t="s">
        <v>10309</v>
      </c>
      <c r="D1858" t="s">
        <v>258</v>
      </c>
      <c r="E1858">
        <v>472.81310411499999</v>
      </c>
      <c r="F1858">
        <v>1445</v>
      </c>
      <c r="G1858">
        <v>-21.081512491966699</v>
      </c>
      <c r="H1858">
        <v>-2.6704196181211999</v>
      </c>
      <c r="I1858">
        <v>-24.7880724581536</v>
      </c>
      <c r="J1858">
        <v>-0.84028139206416497</v>
      </c>
      <c r="K1858">
        <v>1485.4620072135299</v>
      </c>
      <c r="L1858">
        <v>1476.406722943</v>
      </c>
      <c r="M1858">
        <v>50.054994934649798</v>
      </c>
      <c r="N1858">
        <v>0.42550881953866998</v>
      </c>
      <c r="O1858">
        <v>33.910034602076102</v>
      </c>
      <c r="P1858">
        <v>15.5999999999999</v>
      </c>
      <c r="Q1858">
        <v>0.17801299841532101</v>
      </c>
    </row>
    <row r="1859" spans="1:17" hidden="1" x14ac:dyDescent="0.3">
      <c r="A1859" t="s">
        <v>3898</v>
      </c>
      <c r="B1859" t="s">
        <v>3899</v>
      </c>
      <c r="C1859" t="s">
        <v>10309</v>
      </c>
      <c r="D1859" t="s">
        <v>203</v>
      </c>
      <c r="E1859">
        <v>472.61305064099997</v>
      </c>
      <c r="F1859">
        <v>29.34</v>
      </c>
      <c r="G1859">
        <v>7.1729728115069404</v>
      </c>
      <c r="H1859">
        <v>13.6519466165082</v>
      </c>
      <c r="I1859">
        <v>-45.017207983467699</v>
      </c>
      <c r="J1859">
        <v>2.17235773262929</v>
      </c>
      <c r="K1859">
        <v>27.786752763585699</v>
      </c>
      <c r="L1859">
        <v>28.466391535031502</v>
      </c>
      <c r="M1859">
        <v>61.896451959710802</v>
      </c>
      <c r="N1859">
        <v>2.41955029744704</v>
      </c>
      <c r="O1859">
        <v>82.344921608725201</v>
      </c>
      <c r="P1859">
        <v>62.099447513812102</v>
      </c>
      <c r="Q1859">
        <v>4.9481885905176E-2</v>
      </c>
    </row>
    <row r="1860" spans="1:17" hidden="1" x14ac:dyDescent="0.3">
      <c r="A1860" t="s">
        <v>3900</v>
      </c>
      <c r="B1860" t="s">
        <v>3901</v>
      </c>
      <c r="C1860" t="s">
        <v>10309</v>
      </c>
      <c r="D1860" t="s">
        <v>139</v>
      </c>
      <c r="E1860">
        <v>471.84811423599899</v>
      </c>
      <c r="F1860">
        <v>30.36</v>
      </c>
      <c r="G1860">
        <v>-24.982462161361902</v>
      </c>
      <c r="H1860">
        <v>2.7828848978610501</v>
      </c>
      <c r="I1860">
        <v>-35.254948401667299</v>
      </c>
      <c r="J1860">
        <v>-2.2050569673660498</v>
      </c>
      <c r="K1860">
        <v>31.157991094798899</v>
      </c>
      <c r="L1860">
        <v>31.781314108120299</v>
      </c>
      <c r="M1860">
        <v>49.1947528453667</v>
      </c>
      <c r="N1860">
        <v>0.65152635943471104</v>
      </c>
      <c r="O1860">
        <v>47.562582345190997</v>
      </c>
      <c r="P1860">
        <v>18.132295719844301</v>
      </c>
      <c r="Q1860">
        <v>6.0960463061409996E-3</v>
      </c>
    </row>
    <row r="1861" spans="1:17" hidden="1" x14ac:dyDescent="0.3">
      <c r="A1861" t="s">
        <v>3902</v>
      </c>
      <c r="B1861" t="s">
        <v>3903</v>
      </c>
      <c r="C1861" t="s">
        <v>10309</v>
      </c>
      <c r="D1861" t="s">
        <v>297</v>
      </c>
      <c r="E1861">
        <v>471.73185675000002</v>
      </c>
      <c r="F1861">
        <v>89.8</v>
      </c>
      <c r="G1861">
        <v>-48.951649088069502</v>
      </c>
      <c r="H1861">
        <v>-7.1860970498864303</v>
      </c>
      <c r="I1861">
        <v>-31.693136265864201</v>
      </c>
      <c r="J1861">
        <v>-3.9758828265897002</v>
      </c>
      <c r="K1861">
        <v>96.338963755207999</v>
      </c>
      <c r="L1861">
        <v>100.00205991142801</v>
      </c>
      <c r="M1861">
        <v>26.065093027417401</v>
      </c>
      <c r="N1861">
        <v>0.63635215543412205</v>
      </c>
      <c r="O1861">
        <v>47.494432071269401</v>
      </c>
      <c r="P1861">
        <v>16.638524483699101</v>
      </c>
      <c r="Q1861">
        <v>0.16321995134560899</v>
      </c>
    </row>
    <row r="1862" spans="1:17" hidden="1" x14ac:dyDescent="0.3">
      <c r="A1862" t="s">
        <v>3904</v>
      </c>
      <c r="B1862" t="s">
        <v>3905</v>
      </c>
      <c r="C1862" t="s">
        <v>10309</v>
      </c>
      <c r="D1862" t="s">
        <v>51</v>
      </c>
      <c r="E1862">
        <v>471.14150380799998</v>
      </c>
      <c r="F1862">
        <v>63.8</v>
      </c>
      <c r="G1862">
        <v>108.74788142836201</v>
      </c>
      <c r="H1862">
        <v>-2.9525451802104401</v>
      </c>
      <c r="I1862">
        <v>-4.4858746925147504</v>
      </c>
      <c r="J1862">
        <v>3.1864751068914101</v>
      </c>
      <c r="K1862">
        <v>59.8037289325069</v>
      </c>
      <c r="L1862">
        <v>50.389851438029503</v>
      </c>
      <c r="M1862">
        <v>46.625231501664402</v>
      </c>
      <c r="N1862">
        <v>0.52181826379597696</v>
      </c>
      <c r="O1862">
        <v>21.786833855799301</v>
      </c>
      <c r="P1862">
        <v>141.666666666666</v>
      </c>
      <c r="Q1862">
        <v>6.7249821328174003E-2</v>
      </c>
    </row>
    <row r="1863" spans="1:17" hidden="1" x14ac:dyDescent="0.3">
      <c r="A1863" t="s">
        <v>3906</v>
      </c>
      <c r="B1863" t="s">
        <v>3907</v>
      </c>
      <c r="C1863" t="s">
        <v>10309</v>
      </c>
      <c r="D1863" t="s">
        <v>51</v>
      </c>
      <c r="E1863">
        <v>470.08555000000001</v>
      </c>
      <c r="F1863">
        <v>108.58</v>
      </c>
      <c r="G1863">
        <v>-62.919042953215801</v>
      </c>
      <c r="H1863">
        <v>-19.768155282519</v>
      </c>
      <c r="I1863">
        <v>-50.477072981064403</v>
      </c>
      <c r="J1863">
        <v>-11.226121963793799</v>
      </c>
      <c r="K1863">
        <v>132.02337093316899</v>
      </c>
      <c r="L1863">
        <v>159.33059466204401</v>
      </c>
      <c r="M1863">
        <v>25.477335980691301</v>
      </c>
      <c r="N1863">
        <v>1.2552219153392601</v>
      </c>
      <c r="O1863">
        <v>97.9646343709707</v>
      </c>
      <c r="P1863">
        <v>8.3632734530938002</v>
      </c>
    </row>
    <row r="1864" spans="1:17" hidden="1" x14ac:dyDescent="0.3">
      <c r="A1864" t="s">
        <v>3908</v>
      </c>
      <c r="B1864" t="s">
        <v>3909</v>
      </c>
      <c r="C1864" t="s">
        <v>10309</v>
      </c>
      <c r="D1864" t="s">
        <v>153</v>
      </c>
      <c r="E1864">
        <v>469.75174125000001</v>
      </c>
      <c r="F1864">
        <v>64.86</v>
      </c>
      <c r="G1864">
        <v>204.04112696972101</v>
      </c>
      <c r="H1864">
        <v>-2.06925436388391</v>
      </c>
      <c r="I1864">
        <v>35.602554969886597</v>
      </c>
      <c r="J1864">
        <v>6.1682192409616796</v>
      </c>
      <c r="K1864">
        <v>61.145338307383</v>
      </c>
      <c r="L1864">
        <v>47.197872203059298</v>
      </c>
      <c r="M1864">
        <v>57.918970558571097</v>
      </c>
      <c r="N1864">
        <v>0.855084126016735</v>
      </c>
      <c r="O1864">
        <v>12.3496762257169</v>
      </c>
      <c r="P1864">
        <v>279.29824561403501</v>
      </c>
      <c r="Q1864">
        <v>0.131236334857292</v>
      </c>
    </row>
    <row r="1865" spans="1:17" hidden="1" x14ac:dyDescent="0.3">
      <c r="A1865" t="s">
        <v>3910</v>
      </c>
      <c r="B1865" t="s">
        <v>3911</v>
      </c>
      <c r="C1865" t="s">
        <v>10309</v>
      </c>
      <c r="D1865" t="s">
        <v>630</v>
      </c>
      <c r="E1865">
        <v>469.03297500000002</v>
      </c>
      <c r="F1865">
        <v>199.8</v>
      </c>
      <c r="G1865">
        <v>279.615870628653</v>
      </c>
      <c r="H1865">
        <v>26.2512802223447</v>
      </c>
      <c r="I1865">
        <v>225.76028002472799</v>
      </c>
      <c r="J1865">
        <v>0.71387329447265202</v>
      </c>
      <c r="K1865">
        <v>162.56728608206899</v>
      </c>
      <c r="L1865">
        <v>102.24439791527701</v>
      </c>
      <c r="M1865">
        <v>77.340137874838504</v>
      </c>
      <c r="N1865">
        <v>0.43285655905190001</v>
      </c>
      <c r="O1865">
        <v>2.3523523523523302</v>
      </c>
      <c r="P1865">
        <v>392.72503082614003</v>
      </c>
      <c r="Q1865">
        <v>9.3236269227664995E-2</v>
      </c>
    </row>
    <row r="1866" spans="1:17" hidden="1" x14ac:dyDescent="0.3">
      <c r="A1866" t="s">
        <v>3912</v>
      </c>
      <c r="B1866" t="s">
        <v>3913</v>
      </c>
      <c r="C1866" t="s">
        <v>10309</v>
      </c>
      <c r="D1866" t="s">
        <v>559</v>
      </c>
      <c r="E1866">
        <v>468.34699879499999</v>
      </c>
      <c r="F1866">
        <v>651.70000000000005</v>
      </c>
      <c r="G1866">
        <v>56.372466285109098</v>
      </c>
      <c r="H1866">
        <v>-17.274858515292099</v>
      </c>
      <c r="I1866">
        <v>18.539530268190799</v>
      </c>
      <c r="J1866">
        <v>-3.6104153884725099</v>
      </c>
      <c r="K1866">
        <v>670.78475997609098</v>
      </c>
      <c r="L1866">
        <v>565.32475772115095</v>
      </c>
      <c r="M1866">
        <v>19.273028203478301</v>
      </c>
      <c r="N1866">
        <v>1.15789734192058</v>
      </c>
      <c r="O1866">
        <v>22.633113395734199</v>
      </c>
      <c r="P1866">
        <v>92.8106508875739</v>
      </c>
      <c r="Q1866">
        <v>4.5422581540503999E-2</v>
      </c>
    </row>
    <row r="1867" spans="1:17" hidden="1" x14ac:dyDescent="0.3">
      <c r="A1867" t="s">
        <v>3914</v>
      </c>
      <c r="B1867" t="s">
        <v>3915</v>
      </c>
      <c r="C1867" t="s">
        <v>10309</v>
      </c>
      <c r="D1867" t="s">
        <v>46</v>
      </c>
      <c r="E1867">
        <v>466.004311212</v>
      </c>
      <c r="F1867">
        <v>36.25</v>
      </c>
      <c r="G1867">
        <v>100.26384247101601</v>
      </c>
      <c r="H1867">
        <v>27.142736443614201</v>
      </c>
      <c r="I1867">
        <v>-39.299708422319497</v>
      </c>
      <c r="J1867">
        <v>3.49488488182952</v>
      </c>
      <c r="K1867">
        <v>28.4812931688829</v>
      </c>
      <c r="L1867">
        <v>27.858741593185002</v>
      </c>
      <c r="M1867">
        <v>95.625551391751102</v>
      </c>
      <c r="N1867">
        <v>0.76275106403381898</v>
      </c>
      <c r="O1867">
        <v>42.482758620689602</v>
      </c>
      <c r="Q1867">
        <v>0.152552015218961</v>
      </c>
    </row>
    <row r="1868" spans="1:17" hidden="1" x14ac:dyDescent="0.3">
      <c r="A1868" t="s">
        <v>3916</v>
      </c>
      <c r="B1868" t="s">
        <v>3917</v>
      </c>
      <c r="C1868" t="s">
        <v>10309</v>
      </c>
      <c r="D1868" t="s">
        <v>997</v>
      </c>
      <c r="E1868">
        <v>465.29509727999999</v>
      </c>
      <c r="F1868">
        <v>116.75</v>
      </c>
      <c r="G1868">
        <v>-10.386895495545501</v>
      </c>
      <c r="H1868">
        <v>4.1411446286929703</v>
      </c>
      <c r="I1868">
        <v>-0.64172809806984399</v>
      </c>
      <c r="J1868">
        <v>7.0973282166126399</v>
      </c>
      <c r="K1868">
        <v>112.041653062951</v>
      </c>
      <c r="L1868">
        <v>104.48592214736399</v>
      </c>
      <c r="M1868">
        <v>69.852721644477498</v>
      </c>
      <c r="N1868">
        <v>0.58082724895478899</v>
      </c>
      <c r="O1868">
        <v>16.573875802997801</v>
      </c>
      <c r="P1868">
        <v>39.988009592326101</v>
      </c>
      <c r="Q1868">
        <v>3.2976901106415997E-2</v>
      </c>
    </row>
    <row r="1869" spans="1:17" hidden="1" x14ac:dyDescent="0.3">
      <c r="A1869" t="s">
        <v>3918</v>
      </c>
      <c r="B1869" t="s">
        <v>3919</v>
      </c>
      <c r="C1869" t="s">
        <v>10309</v>
      </c>
      <c r="D1869" t="s">
        <v>139</v>
      </c>
      <c r="E1869">
        <v>464.84341493199997</v>
      </c>
      <c r="F1869">
        <v>120.25</v>
      </c>
      <c r="G1869">
        <v>273.10975442070202</v>
      </c>
      <c r="H1869">
        <v>42.0423728707704</v>
      </c>
      <c r="I1869">
        <v>65.969421596037293</v>
      </c>
      <c r="J1869">
        <v>4.28126687321787</v>
      </c>
      <c r="K1869">
        <v>87.723749333378393</v>
      </c>
      <c r="L1869">
        <v>67.508440602190703</v>
      </c>
      <c r="M1869">
        <v>88.324202528879894</v>
      </c>
      <c r="N1869">
        <v>2.73852267656043</v>
      </c>
      <c r="O1869">
        <v>0</v>
      </c>
      <c r="P1869">
        <v>345.37037037036998</v>
      </c>
      <c r="Q1869">
        <v>0.166978340251285</v>
      </c>
    </row>
    <row r="1870" spans="1:17" hidden="1" x14ac:dyDescent="0.3">
      <c r="A1870" t="s">
        <v>3920</v>
      </c>
      <c r="B1870" t="s">
        <v>3921</v>
      </c>
      <c r="C1870" t="s">
        <v>10309</v>
      </c>
      <c r="D1870" t="s">
        <v>997</v>
      </c>
      <c r="E1870">
        <v>464.70150081000003</v>
      </c>
      <c r="F1870">
        <v>528.95000000000005</v>
      </c>
      <c r="G1870">
        <v>6.9549697824676802</v>
      </c>
      <c r="H1870">
        <v>6.5018745761578502</v>
      </c>
      <c r="I1870">
        <v>3.2435559245586698</v>
      </c>
      <c r="J1870">
        <v>2.1031241966849201</v>
      </c>
      <c r="K1870">
        <v>507.66309833942699</v>
      </c>
      <c r="L1870">
        <v>456.62865688862598</v>
      </c>
      <c r="M1870">
        <v>62.096393773241999</v>
      </c>
      <c r="N1870">
        <v>0.33259528659299797</v>
      </c>
      <c r="O1870">
        <v>13.2243123168541</v>
      </c>
      <c r="P1870">
        <v>45.615966964900203</v>
      </c>
      <c r="Q1870">
        <v>7.6288613731337995E-2</v>
      </c>
    </row>
    <row r="1871" spans="1:17" hidden="1" x14ac:dyDescent="0.3">
      <c r="A1871" t="s">
        <v>3922</v>
      </c>
      <c r="B1871" t="s">
        <v>3923</v>
      </c>
      <c r="C1871" t="s">
        <v>10309</v>
      </c>
      <c r="D1871" t="s">
        <v>997</v>
      </c>
      <c r="E1871">
        <v>464.09315942000001</v>
      </c>
      <c r="F1871">
        <v>56.15</v>
      </c>
      <c r="G1871">
        <v>-29.986416162413398</v>
      </c>
      <c r="H1871">
        <v>-1.8606167731598899</v>
      </c>
      <c r="I1871">
        <v>-25.926170580503701</v>
      </c>
      <c r="J1871">
        <v>-0.97942234790203397</v>
      </c>
      <c r="K1871">
        <v>57.373737203260397</v>
      </c>
      <c r="L1871">
        <v>55.976693255255</v>
      </c>
      <c r="M1871">
        <v>53.6074266671137</v>
      </c>
      <c r="N1871">
        <v>0.52533911827355495</v>
      </c>
      <c r="O1871">
        <v>27.693677649154001</v>
      </c>
      <c r="P1871">
        <v>18.210526315789402</v>
      </c>
      <c r="Q1871">
        <v>4.4262850763610001E-2</v>
      </c>
    </row>
    <row r="1872" spans="1:17" hidden="1" x14ac:dyDescent="0.3">
      <c r="A1872" t="s">
        <v>3924</v>
      </c>
      <c r="B1872" t="s">
        <v>3925</v>
      </c>
      <c r="C1872" t="s">
        <v>10309</v>
      </c>
      <c r="D1872" t="s">
        <v>553</v>
      </c>
      <c r="E1872">
        <v>463.44971578500002</v>
      </c>
      <c r="F1872">
        <v>256.95</v>
      </c>
      <c r="G1872">
        <v>36.514196734540597</v>
      </c>
      <c r="H1872">
        <v>26.374507780881601</v>
      </c>
      <c r="I1872">
        <v>72.213451018722793</v>
      </c>
      <c r="J1872">
        <v>-0.65027692337737897</v>
      </c>
      <c r="K1872">
        <v>210.110964570736</v>
      </c>
      <c r="L1872">
        <v>163.63283666796599</v>
      </c>
      <c r="M1872">
        <v>71.7494237363194</v>
      </c>
      <c r="N1872">
        <v>0.445083777691687</v>
      </c>
      <c r="O1872">
        <v>4.0863981319322704</v>
      </c>
      <c r="P1872">
        <v>119.521571977787</v>
      </c>
      <c r="Q1872">
        <v>0.15265408040943701</v>
      </c>
    </row>
    <row r="1873" spans="1:17" hidden="1" x14ac:dyDescent="0.3">
      <c r="A1873" t="s">
        <v>3926</v>
      </c>
      <c r="B1873" t="s">
        <v>3927</v>
      </c>
      <c r="C1873" t="s">
        <v>10309</v>
      </c>
      <c r="D1873" t="s">
        <v>938</v>
      </c>
      <c r="E1873">
        <v>463.129147585</v>
      </c>
      <c r="F1873">
        <v>341.9</v>
      </c>
      <c r="G1873">
        <v>8.6273682458934307</v>
      </c>
      <c r="H1873">
        <v>39.821421202459099</v>
      </c>
      <c r="I1873">
        <v>23.768816024930601</v>
      </c>
      <c r="J1873">
        <v>12.940602352567099</v>
      </c>
      <c r="K1873">
        <v>284.64601096790602</v>
      </c>
      <c r="L1873">
        <v>253.39648361587899</v>
      </c>
      <c r="M1873">
        <v>71.682652169473101</v>
      </c>
      <c r="N1873">
        <v>0.68770800936600696</v>
      </c>
      <c r="O1873">
        <v>15.238373793506801</v>
      </c>
      <c r="P1873">
        <v>81.861702127659498</v>
      </c>
      <c r="Q1873">
        <v>8.9510215274199001E-2</v>
      </c>
    </row>
    <row r="1874" spans="1:17" hidden="1" x14ac:dyDescent="0.3">
      <c r="A1874" t="s">
        <v>3928</v>
      </c>
      <c r="B1874" t="s">
        <v>3929</v>
      </c>
      <c r="C1874" t="s">
        <v>10309</v>
      </c>
      <c r="D1874" t="s">
        <v>183</v>
      </c>
      <c r="E1874">
        <v>460.6</v>
      </c>
      <c r="F1874">
        <v>194.9</v>
      </c>
      <c r="G1874">
        <v>2.2097544207023501</v>
      </c>
      <c r="H1874">
        <v>-8.0937309648691294</v>
      </c>
      <c r="I1874">
        <v>0.64198134870297097</v>
      </c>
      <c r="J1874">
        <v>-1.76579035162884</v>
      </c>
      <c r="K1874">
        <v>194.86377055171999</v>
      </c>
      <c r="L1874">
        <v>179.757882005472</v>
      </c>
      <c r="M1874">
        <v>32.439816878229301</v>
      </c>
      <c r="N1874">
        <v>0.29314420803782498</v>
      </c>
      <c r="O1874">
        <v>18.009235505387299</v>
      </c>
      <c r="P1874">
        <v>49.807840122982299</v>
      </c>
      <c r="Q1874">
        <v>9.3690758070071004E-2</v>
      </c>
    </row>
    <row r="1875" spans="1:17" hidden="1" x14ac:dyDescent="0.3">
      <c r="A1875" t="s">
        <v>3930</v>
      </c>
      <c r="B1875" t="s">
        <v>3931</v>
      </c>
      <c r="C1875" t="s">
        <v>10309</v>
      </c>
      <c r="D1875" t="s">
        <v>521</v>
      </c>
      <c r="E1875">
        <v>459.62741205999998</v>
      </c>
      <c r="F1875">
        <v>181.5</v>
      </c>
      <c r="G1875">
        <v>107.532415902663</v>
      </c>
      <c r="H1875">
        <v>11.8667421145598</v>
      </c>
      <c r="I1875">
        <v>26.716406681376402</v>
      </c>
      <c r="J1875">
        <v>-5.2716422176054403</v>
      </c>
      <c r="K1875">
        <v>174.202019770145</v>
      </c>
      <c r="L1875">
        <v>146.36368206310999</v>
      </c>
      <c r="M1875">
        <v>52.140558012850001</v>
      </c>
      <c r="N1875">
        <v>0.56667258206174498</v>
      </c>
      <c r="O1875">
        <v>14.049586776859501</v>
      </c>
      <c r="P1875">
        <v>137.410071942446</v>
      </c>
      <c r="Q1875">
        <v>4.0247375480137002E-2</v>
      </c>
    </row>
    <row r="1876" spans="1:17" hidden="1" x14ac:dyDescent="0.3">
      <c r="A1876" t="s">
        <v>3932</v>
      </c>
      <c r="B1876" t="s">
        <v>3933</v>
      </c>
      <c r="C1876" t="s">
        <v>10309</v>
      </c>
      <c r="D1876" t="s">
        <v>51</v>
      </c>
      <c r="E1876">
        <v>458.86633</v>
      </c>
      <c r="F1876">
        <v>154.28</v>
      </c>
      <c r="G1876">
        <v>3.6903904229737798</v>
      </c>
      <c r="H1876">
        <v>11.3506263333429</v>
      </c>
      <c r="I1876">
        <v>8.9785222109815201</v>
      </c>
      <c r="J1876">
        <v>0.306438589489337</v>
      </c>
      <c r="K1876">
        <v>118.199114382378</v>
      </c>
      <c r="L1876">
        <v>117.23623165284999</v>
      </c>
      <c r="M1876">
        <v>65.113722911252907</v>
      </c>
      <c r="N1876">
        <v>3.6919704847067298</v>
      </c>
      <c r="O1876">
        <v>0</v>
      </c>
      <c r="P1876">
        <v>57.589376915219603</v>
      </c>
      <c r="Q1876">
        <v>4.8009417350977003E-2</v>
      </c>
    </row>
    <row r="1877" spans="1:17" hidden="1" x14ac:dyDescent="0.3">
      <c r="A1877" t="s">
        <v>3934</v>
      </c>
      <c r="B1877" t="s">
        <v>3935</v>
      </c>
      <c r="C1877" t="s">
        <v>10309</v>
      </c>
      <c r="D1877" t="s">
        <v>368</v>
      </c>
      <c r="E1877">
        <v>457.25790499999999</v>
      </c>
      <c r="F1877">
        <v>45.7</v>
      </c>
      <c r="G1877">
        <v>21.3791943336985</v>
      </c>
      <c r="H1877">
        <v>19.940726002608201</v>
      </c>
      <c r="I1877">
        <v>-16.3023826037745</v>
      </c>
      <c r="J1877">
        <v>4.5747061929075299</v>
      </c>
      <c r="K1877">
        <v>42.034492533319202</v>
      </c>
      <c r="L1877">
        <v>41.809283403684397</v>
      </c>
      <c r="M1877">
        <v>79.174864521255898</v>
      </c>
      <c r="N1877">
        <v>1.8654360378906401</v>
      </c>
      <c r="O1877">
        <v>42.013129102844601</v>
      </c>
      <c r="P1877">
        <v>54.653130287647997</v>
      </c>
      <c r="Q1877">
        <v>4.4596472418698997E-2</v>
      </c>
    </row>
    <row r="1878" spans="1:17" hidden="1" x14ac:dyDescent="0.3">
      <c r="A1878" t="s">
        <v>3936</v>
      </c>
      <c r="B1878" t="s">
        <v>3937</v>
      </c>
      <c r="C1878" t="s">
        <v>10309</v>
      </c>
      <c r="D1878" t="s">
        <v>368</v>
      </c>
      <c r="E1878">
        <v>457.21404000000001</v>
      </c>
      <c r="F1878">
        <v>5531.5</v>
      </c>
      <c r="G1878">
        <v>10.563921087369</v>
      </c>
      <c r="H1878">
        <v>43.706740667782398</v>
      </c>
      <c r="I1878">
        <v>41.341991812658598</v>
      </c>
      <c r="J1878">
        <v>-13.5265218229877</v>
      </c>
      <c r="K1878">
        <v>4292.74941490739</v>
      </c>
      <c r="L1878">
        <v>3820.5434084993899</v>
      </c>
      <c r="M1878">
        <v>63.135907273146501</v>
      </c>
      <c r="N1878">
        <v>4.4411321791700997</v>
      </c>
      <c r="O1878">
        <v>8.46967368706499</v>
      </c>
      <c r="P1878">
        <v>76.979683250679898</v>
      </c>
      <c r="Q1878">
        <v>9.4480697187442994E-2</v>
      </c>
    </row>
    <row r="1879" spans="1:17" hidden="1" x14ac:dyDescent="0.3">
      <c r="A1879" t="s">
        <v>3938</v>
      </c>
      <c r="B1879" t="s">
        <v>3939</v>
      </c>
      <c r="C1879" t="s">
        <v>10309</v>
      </c>
      <c r="D1879" t="s">
        <v>113</v>
      </c>
      <c r="E1879">
        <v>456.86700000000002</v>
      </c>
      <c r="F1879">
        <v>30527.1</v>
      </c>
      <c r="G1879">
        <v>127.67642108736899</v>
      </c>
      <c r="H1879">
        <v>16.846678057060998</v>
      </c>
      <c r="I1879">
        <v>36.674572746447502</v>
      </c>
      <c r="J1879">
        <v>-1.74202682029303</v>
      </c>
      <c r="K1879">
        <v>27300.043201279801</v>
      </c>
      <c r="L1879">
        <v>20770.7717314076</v>
      </c>
      <c r="M1879">
        <v>56.861496438629104</v>
      </c>
      <c r="N1879">
        <v>0.33565068910842699</v>
      </c>
      <c r="O1879">
        <v>27.100183115985399</v>
      </c>
      <c r="P1879">
        <v>211.14225433938401</v>
      </c>
      <c r="Q1879">
        <v>7.2459799324242E-2</v>
      </c>
    </row>
    <row r="1880" spans="1:17" hidden="1" x14ac:dyDescent="0.3">
      <c r="A1880" t="s">
        <v>3940</v>
      </c>
      <c r="B1880" t="s">
        <v>3941</v>
      </c>
      <c r="C1880" t="s">
        <v>10309</v>
      </c>
      <c r="D1880" t="s">
        <v>285</v>
      </c>
      <c r="E1880">
        <v>454.85977600000001</v>
      </c>
      <c r="F1880">
        <v>273.55</v>
      </c>
      <c r="G1880">
        <v>24.629526072052901</v>
      </c>
      <c r="H1880">
        <v>8.2899876179018595</v>
      </c>
      <c r="I1880">
        <v>40.0423190195648</v>
      </c>
      <c r="J1880">
        <v>1.4981278146568799</v>
      </c>
      <c r="M1880">
        <v>49.896038818266</v>
      </c>
      <c r="O1880">
        <v>38.475598610857197</v>
      </c>
      <c r="P1880">
        <v>59.970760233918099</v>
      </c>
    </row>
    <row r="1881" spans="1:17" hidden="1" x14ac:dyDescent="0.3">
      <c r="A1881" t="s">
        <v>3942</v>
      </c>
      <c r="B1881" t="s">
        <v>3943</v>
      </c>
      <c r="C1881" t="s">
        <v>10309</v>
      </c>
      <c r="D1881" t="s">
        <v>248</v>
      </c>
      <c r="E1881">
        <v>454.71940752</v>
      </c>
      <c r="F1881">
        <v>14.74</v>
      </c>
      <c r="G1881">
        <v>74.194229306547101</v>
      </c>
      <c r="H1881">
        <v>12.5931230870964</v>
      </c>
      <c r="I1881">
        <v>24.805493104648299</v>
      </c>
      <c r="J1881">
        <v>0.68635974716050696</v>
      </c>
      <c r="K1881">
        <v>13.424133786228699</v>
      </c>
      <c r="L1881">
        <v>11.405829656935801</v>
      </c>
      <c r="M1881">
        <v>60.398926662691103</v>
      </c>
      <c r="N1881">
        <v>0.27776745008832798</v>
      </c>
      <c r="O1881">
        <v>24.7625508819538</v>
      </c>
      <c r="P1881">
        <v>106.153846153846</v>
      </c>
      <c r="Q1881">
        <v>7.3242791459234999E-2</v>
      </c>
    </row>
    <row r="1882" spans="1:17" hidden="1" x14ac:dyDescent="0.3">
      <c r="A1882" t="s">
        <v>3944</v>
      </c>
      <c r="B1882" t="s">
        <v>3945</v>
      </c>
      <c r="C1882" t="s">
        <v>10309</v>
      </c>
      <c r="D1882" t="s">
        <v>51</v>
      </c>
      <c r="E1882">
        <v>453.34139801999999</v>
      </c>
      <c r="F1882">
        <v>343.45</v>
      </c>
      <c r="G1882">
        <v>13.9929467733603</v>
      </c>
      <c r="H1882">
        <v>-9.3133422017217509</v>
      </c>
      <c r="I1882">
        <v>-20.466956576163302</v>
      </c>
      <c r="J1882">
        <v>-11.425312518266701</v>
      </c>
      <c r="K1882">
        <v>369.43708666818799</v>
      </c>
      <c r="L1882">
        <v>338.82599787187598</v>
      </c>
      <c r="M1882">
        <v>23.5006676088266</v>
      </c>
      <c r="N1882">
        <v>0.73707213164744501</v>
      </c>
      <c r="O1882">
        <v>25.200174697918101</v>
      </c>
      <c r="P1882">
        <v>54.707207207207198</v>
      </c>
      <c r="Q1882">
        <v>-3.8300610215576E-2</v>
      </c>
    </row>
    <row r="1883" spans="1:17" hidden="1" x14ac:dyDescent="0.3">
      <c r="A1883" t="s">
        <v>3946</v>
      </c>
      <c r="B1883" t="s">
        <v>3947</v>
      </c>
      <c r="C1883" t="s">
        <v>10309</v>
      </c>
      <c r="D1883" t="s">
        <v>130</v>
      </c>
      <c r="E1883">
        <v>453.001051789999</v>
      </c>
      <c r="F1883">
        <v>400.65</v>
      </c>
      <c r="G1883">
        <v>-54.9963061853582</v>
      </c>
      <c r="H1883">
        <v>-29.5118680002475</v>
      </c>
      <c r="I1883">
        <v>-32.1807859651191</v>
      </c>
      <c r="J1883">
        <v>-9.0113340236431103</v>
      </c>
      <c r="K1883">
        <v>513.60959394180804</v>
      </c>
      <c r="L1883">
        <v>519.26094290739798</v>
      </c>
      <c r="M1883">
        <v>20.878290623927601</v>
      </c>
      <c r="N1883">
        <v>0.85690376569037596</v>
      </c>
      <c r="O1883">
        <v>109.409709222513</v>
      </c>
      <c r="P1883">
        <v>1.9465648854961799</v>
      </c>
    </row>
    <row r="1884" spans="1:17" hidden="1" x14ac:dyDescent="0.3">
      <c r="A1884" t="s">
        <v>3948</v>
      </c>
      <c r="B1884" t="s">
        <v>3949</v>
      </c>
      <c r="C1884" t="s">
        <v>10309</v>
      </c>
      <c r="D1884" t="s">
        <v>139</v>
      </c>
      <c r="E1884">
        <v>451.91609288000001</v>
      </c>
      <c r="F1884">
        <v>33.659999999999997</v>
      </c>
      <c r="G1884">
        <v>87.356293291841794</v>
      </c>
      <c r="H1884">
        <v>-24.7322802300163</v>
      </c>
      <c r="I1884">
        <v>44.978933661049098</v>
      </c>
      <c r="J1884">
        <v>-0.80108648850570896</v>
      </c>
      <c r="K1884">
        <v>39.325757141644999</v>
      </c>
      <c r="L1884">
        <v>31.839840511377901</v>
      </c>
      <c r="M1884">
        <v>28.8963073972103</v>
      </c>
      <c r="N1884">
        <v>1.5575470838022401</v>
      </c>
      <c r="O1884">
        <v>57.486631016042701</v>
      </c>
      <c r="P1884">
        <v>154.99999999999901</v>
      </c>
      <c r="Q1884">
        <v>1.7444943655199E-2</v>
      </c>
    </row>
    <row r="1885" spans="1:17" hidden="1" x14ac:dyDescent="0.3">
      <c r="A1885" t="s">
        <v>3950</v>
      </c>
      <c r="B1885" t="s">
        <v>3951</v>
      </c>
      <c r="C1885" t="s">
        <v>10309</v>
      </c>
      <c r="D1885" t="s">
        <v>130</v>
      </c>
      <c r="E1885">
        <v>451.44718749999998</v>
      </c>
      <c r="F1885">
        <v>155</v>
      </c>
      <c r="G1885">
        <v>711.02100983195703</v>
      </c>
      <c r="H1885">
        <v>-9.8258424997263099</v>
      </c>
      <c r="I1885">
        <v>16.128060571175201</v>
      </c>
      <c r="J1885">
        <v>-4.49340153419163</v>
      </c>
      <c r="K1885">
        <v>160.21929874571899</v>
      </c>
      <c r="L1885">
        <v>124.487466890297</v>
      </c>
      <c r="M1885">
        <v>40.604758267401699</v>
      </c>
      <c r="N1885">
        <v>0.439472160529567</v>
      </c>
      <c r="O1885">
        <v>37.258064516128997</v>
      </c>
      <c r="P1885">
        <v>761.11111111111097</v>
      </c>
      <c r="Q1885">
        <v>0.16942842715285</v>
      </c>
    </row>
    <row r="1886" spans="1:17" hidden="1" x14ac:dyDescent="0.3">
      <c r="A1886" t="s">
        <v>3952</v>
      </c>
      <c r="B1886" t="s">
        <v>3953</v>
      </c>
      <c r="C1886" t="s">
        <v>10309</v>
      </c>
      <c r="D1886" t="s">
        <v>559</v>
      </c>
      <c r="E1886">
        <v>451.3494</v>
      </c>
      <c r="F1886">
        <v>435.65</v>
      </c>
      <c r="G1886">
        <v>5.2384232237950803</v>
      </c>
      <c r="H1886">
        <v>-0.12120915742923399</v>
      </c>
      <c r="I1886">
        <v>4.8624254388615098</v>
      </c>
      <c r="J1886">
        <v>5.0275154741200403</v>
      </c>
      <c r="K1886">
        <v>415.23755467217802</v>
      </c>
      <c r="L1886">
        <v>381.78678854268901</v>
      </c>
      <c r="M1886">
        <v>58.9523958420478</v>
      </c>
      <c r="N1886">
        <v>0.71697344731137902</v>
      </c>
      <c r="O1886">
        <v>9.2964535751176296</v>
      </c>
      <c r="P1886">
        <v>35.970661672908797</v>
      </c>
      <c r="Q1886">
        <v>-3.993589723054E-3</v>
      </c>
    </row>
    <row r="1887" spans="1:17" hidden="1" x14ac:dyDescent="0.3">
      <c r="A1887" t="s">
        <v>3954</v>
      </c>
      <c r="B1887" t="s">
        <v>3955</v>
      </c>
      <c r="C1887" t="s">
        <v>10309</v>
      </c>
      <c r="D1887" t="s">
        <v>918</v>
      </c>
      <c r="E1887">
        <v>449.7640212</v>
      </c>
      <c r="F1887">
        <v>137.19999999999999</v>
      </c>
      <c r="G1887">
        <v>66.061731821832197</v>
      </c>
      <c r="H1887">
        <v>10.4940296862952</v>
      </c>
      <c r="I1887">
        <v>-1.8882507538515001</v>
      </c>
      <c r="J1887">
        <v>6.7412701430235398</v>
      </c>
      <c r="K1887">
        <v>121.54731506876</v>
      </c>
      <c r="L1887">
        <v>120.51012976168499</v>
      </c>
      <c r="M1887">
        <v>70.098572150182207</v>
      </c>
      <c r="N1887">
        <v>0.67591458367819901</v>
      </c>
      <c r="O1887">
        <v>27.5510204081632</v>
      </c>
      <c r="P1887">
        <v>103.863298662704</v>
      </c>
    </row>
    <row r="1888" spans="1:17" hidden="1" x14ac:dyDescent="0.3">
      <c r="A1888" t="s">
        <v>3956</v>
      </c>
      <c r="B1888" t="s">
        <v>3957</v>
      </c>
      <c r="C1888" t="s">
        <v>10309</v>
      </c>
      <c r="D1888" t="s">
        <v>46</v>
      </c>
      <c r="E1888">
        <v>447.46319999999997</v>
      </c>
      <c r="F1888">
        <v>264.5</v>
      </c>
      <c r="G1888">
        <v>94.6387582038045</v>
      </c>
      <c r="H1888">
        <v>-19.352825967011899</v>
      </c>
      <c r="I1888">
        <v>110.051551151316</v>
      </c>
      <c r="J1888">
        <v>-17.951991229252101</v>
      </c>
      <c r="K1888">
        <v>291.329026965796</v>
      </c>
      <c r="M1888">
        <v>36.738273194814496</v>
      </c>
      <c r="N1888">
        <v>0.47177274361740301</v>
      </c>
      <c r="O1888">
        <v>87.826086956521706</v>
      </c>
      <c r="P1888">
        <v>175.520833333333</v>
      </c>
    </row>
    <row r="1889" spans="1:17" hidden="1" x14ac:dyDescent="0.3">
      <c r="A1889" t="s">
        <v>3958</v>
      </c>
      <c r="B1889" t="s">
        <v>3959</v>
      </c>
      <c r="C1889" t="s">
        <v>10309</v>
      </c>
      <c r="D1889" t="s">
        <v>947</v>
      </c>
      <c r="E1889">
        <v>446.9649</v>
      </c>
      <c r="F1889">
        <v>1418.15</v>
      </c>
      <c r="G1889">
        <v>-31.7424277850645</v>
      </c>
      <c r="H1889">
        <v>-8.97720615731237</v>
      </c>
      <c r="I1889">
        <v>-18.112845081691599</v>
      </c>
      <c r="J1889">
        <v>-0.37284917515826699</v>
      </c>
      <c r="K1889">
        <v>1471.9113353428099</v>
      </c>
      <c r="L1889">
        <v>1460.1870052566601</v>
      </c>
      <c r="M1889">
        <v>39.160441388470097</v>
      </c>
      <c r="N1889">
        <v>0.86784452296819703</v>
      </c>
      <c r="O1889">
        <v>26.925924620103601</v>
      </c>
      <c r="P1889">
        <v>9.8915149166989504</v>
      </c>
      <c r="Q1889">
        <v>0.121284962644657</v>
      </c>
    </row>
    <row r="1890" spans="1:17" hidden="1" x14ac:dyDescent="0.3">
      <c r="A1890" t="s">
        <v>3960</v>
      </c>
      <c r="B1890" t="s">
        <v>3961</v>
      </c>
      <c r="C1890" t="s">
        <v>10309</v>
      </c>
      <c r="D1890" t="s">
        <v>397</v>
      </c>
      <c r="E1890">
        <v>445.84232500000002</v>
      </c>
      <c r="F1890">
        <v>44.27</v>
      </c>
      <c r="G1890">
        <v>-4.9729896987116504</v>
      </c>
      <c r="H1890">
        <v>18.553974094165898</v>
      </c>
      <c r="I1890">
        <v>-57.555065495112899</v>
      </c>
      <c r="J1890">
        <v>-2.1420708824647599</v>
      </c>
      <c r="K1890">
        <v>40.555916556126398</v>
      </c>
      <c r="L1890">
        <v>47.473051734792001</v>
      </c>
      <c r="M1890">
        <v>60.562257307532803</v>
      </c>
      <c r="N1890">
        <v>1.3960150502306099</v>
      </c>
      <c r="O1890">
        <v>96.521346284165304</v>
      </c>
      <c r="P1890">
        <v>38.386995936230001</v>
      </c>
      <c r="Q1890">
        <v>0.13339380053831101</v>
      </c>
    </row>
    <row r="1891" spans="1:17" hidden="1" x14ac:dyDescent="0.3">
      <c r="A1891" t="s">
        <v>3962</v>
      </c>
      <c r="B1891" t="s">
        <v>3963</v>
      </c>
      <c r="C1891" t="s">
        <v>10309</v>
      </c>
      <c r="D1891" t="s">
        <v>1182</v>
      </c>
      <c r="E1891">
        <v>445.40690068999999</v>
      </c>
      <c r="F1891">
        <v>218.61</v>
      </c>
      <c r="G1891">
        <v>51.098506976939497</v>
      </c>
      <c r="H1891">
        <v>-1.39236402113264</v>
      </c>
      <c r="I1891">
        <v>4.4992594529947096</v>
      </c>
      <c r="J1891">
        <v>-0.213714976024065</v>
      </c>
      <c r="K1891">
        <v>213.78805070849501</v>
      </c>
      <c r="L1891">
        <v>185.91574961557399</v>
      </c>
      <c r="M1891">
        <v>48.540858653645998</v>
      </c>
      <c r="N1891">
        <v>0.40566242742747599</v>
      </c>
      <c r="O1891">
        <v>16.1429028864187</v>
      </c>
      <c r="P1891">
        <v>118.61</v>
      </c>
      <c r="Q1891">
        <v>9.3960806139588002E-2</v>
      </c>
    </row>
    <row r="1892" spans="1:17" hidden="1" x14ac:dyDescent="0.3">
      <c r="A1892" t="s">
        <v>3964</v>
      </c>
      <c r="B1892" t="s">
        <v>3965</v>
      </c>
      <c r="C1892" t="s">
        <v>10309</v>
      </c>
      <c r="D1892" t="s">
        <v>72</v>
      </c>
      <c r="E1892">
        <v>445.04124211999999</v>
      </c>
      <c r="F1892">
        <v>631.35</v>
      </c>
      <c r="G1892">
        <v>7.0650632735346903</v>
      </c>
      <c r="H1892">
        <v>-5.8085581830636501</v>
      </c>
      <c r="I1892">
        <v>-4.9565945010823702</v>
      </c>
      <c r="J1892">
        <v>-1.5750849002682199</v>
      </c>
      <c r="K1892">
        <v>620.01957207232203</v>
      </c>
      <c r="L1892">
        <v>557.09492631533499</v>
      </c>
      <c r="M1892">
        <v>49.671649557896899</v>
      </c>
      <c r="N1892">
        <v>1.67816802674623</v>
      </c>
      <c r="O1892">
        <v>16.417201235447799</v>
      </c>
      <c r="P1892">
        <v>70.612079448723094</v>
      </c>
      <c r="Q1892">
        <v>5.4206028908828002E-2</v>
      </c>
    </row>
    <row r="1893" spans="1:17" hidden="1" x14ac:dyDescent="0.3">
      <c r="A1893" t="s">
        <v>3966</v>
      </c>
      <c r="B1893" t="s">
        <v>3967</v>
      </c>
      <c r="C1893" t="s">
        <v>10309</v>
      </c>
      <c r="D1893" t="s">
        <v>297</v>
      </c>
      <c r="E1893">
        <v>443.12577707999998</v>
      </c>
      <c r="F1893">
        <v>386.8</v>
      </c>
      <c r="G1893">
        <v>-7.5060186950707601</v>
      </c>
      <c r="H1893">
        <v>-0.56448915632123497</v>
      </c>
      <c r="I1893">
        <v>11.6437085069206</v>
      </c>
      <c r="J1893">
        <v>-2.1974070830038399</v>
      </c>
      <c r="K1893">
        <v>345.03551973548798</v>
      </c>
      <c r="L1893">
        <v>312.89188674808798</v>
      </c>
      <c r="M1893">
        <v>48.928825187721401</v>
      </c>
      <c r="N1893">
        <v>0.371061280214804</v>
      </c>
      <c r="O1893">
        <v>8.2471561530506694</v>
      </c>
      <c r="P1893">
        <v>64.595744680850999</v>
      </c>
      <c r="Q1893">
        <v>-4.1006625370485002E-2</v>
      </c>
    </row>
    <row r="1894" spans="1:17" hidden="1" x14ac:dyDescent="0.3">
      <c r="A1894" t="s">
        <v>3968</v>
      </c>
      <c r="B1894" t="s">
        <v>3969</v>
      </c>
      <c r="C1894" t="s">
        <v>10309</v>
      </c>
      <c r="D1894" t="s">
        <v>203</v>
      </c>
      <c r="E1894">
        <v>442.01111750000001</v>
      </c>
      <c r="F1894">
        <v>204.3</v>
      </c>
      <c r="G1894">
        <v>40.840777523012498</v>
      </c>
      <c r="H1894">
        <v>7.62781717164561</v>
      </c>
      <c r="I1894">
        <v>-2.5900555676969601</v>
      </c>
      <c r="J1894">
        <v>-5.1831899454990298</v>
      </c>
      <c r="K1894">
        <v>190.352159696266</v>
      </c>
      <c r="L1894">
        <v>168.91317242009001</v>
      </c>
      <c r="M1894">
        <v>61.169777544521097</v>
      </c>
      <c r="N1894">
        <v>1.7856348612972499</v>
      </c>
      <c r="O1894">
        <v>15.4674498286833</v>
      </c>
      <c r="P1894">
        <v>71.6806722689075</v>
      </c>
      <c r="Q1894">
        <v>0.108259181544064</v>
      </c>
    </row>
    <row r="1895" spans="1:17" hidden="1" x14ac:dyDescent="0.3">
      <c r="A1895" t="s">
        <v>3970</v>
      </c>
      <c r="B1895" t="s">
        <v>3971</v>
      </c>
      <c r="C1895" t="s">
        <v>10309</v>
      </c>
      <c r="D1895" t="s">
        <v>46</v>
      </c>
      <c r="E1895">
        <v>441.84417683999999</v>
      </c>
      <c r="F1895">
        <v>17.2</v>
      </c>
      <c r="G1895">
        <v>158.466104947601</v>
      </c>
      <c r="H1895">
        <v>33.699927024776699</v>
      </c>
      <c r="I1895">
        <v>34.072192758285098</v>
      </c>
      <c r="J1895">
        <v>11.7010090725912</v>
      </c>
      <c r="K1895">
        <v>13.131352291289501</v>
      </c>
      <c r="L1895">
        <v>10.859688798204701</v>
      </c>
      <c r="M1895">
        <v>65.354516448759497</v>
      </c>
      <c r="N1895">
        <v>1.85161412859402</v>
      </c>
      <c r="O1895">
        <v>5.1162790697674296</v>
      </c>
      <c r="P1895">
        <v>210.46931407942199</v>
      </c>
      <c r="Q1895">
        <v>0.10551469445252799</v>
      </c>
    </row>
    <row r="1896" spans="1:17" hidden="1" x14ac:dyDescent="0.3">
      <c r="A1896" t="s">
        <v>3972</v>
      </c>
      <c r="B1896" t="s">
        <v>3973</v>
      </c>
      <c r="C1896" t="s">
        <v>10309</v>
      </c>
      <c r="D1896" t="s">
        <v>258</v>
      </c>
      <c r="E1896">
        <v>441.065</v>
      </c>
      <c r="F1896">
        <v>1267.5999999999999</v>
      </c>
      <c r="G1896">
        <v>196.51225687199599</v>
      </c>
      <c r="H1896">
        <v>50.900629804587602</v>
      </c>
      <c r="I1896">
        <v>115.797905775028</v>
      </c>
      <c r="J1896">
        <v>10.2096804691105</v>
      </c>
      <c r="K1896">
        <v>935.78060473482003</v>
      </c>
      <c r="L1896">
        <v>717.34295541922995</v>
      </c>
      <c r="M1896">
        <v>80.405407177336599</v>
      </c>
      <c r="N1896">
        <v>3.29251348748027</v>
      </c>
      <c r="O1896">
        <v>7.28936573051437</v>
      </c>
      <c r="P1896">
        <v>278.33159229965599</v>
      </c>
      <c r="Q1896">
        <v>0.21079236307155599</v>
      </c>
    </row>
    <row r="1897" spans="1:17" hidden="1" x14ac:dyDescent="0.3">
      <c r="A1897" t="s">
        <v>3974</v>
      </c>
      <c r="B1897" t="s">
        <v>3975</v>
      </c>
      <c r="C1897" t="s">
        <v>10309</v>
      </c>
      <c r="D1897" t="s">
        <v>630</v>
      </c>
      <c r="E1897">
        <v>440.40675086099998</v>
      </c>
      <c r="F1897">
        <v>52.01</v>
      </c>
      <c r="G1897">
        <v>45.067118761787597</v>
      </c>
      <c r="H1897">
        <v>27.363940371579599</v>
      </c>
      <c r="I1897">
        <v>-3.5032545843659602</v>
      </c>
      <c r="J1897">
        <v>14.490159405269599</v>
      </c>
      <c r="K1897">
        <v>41.149740369588798</v>
      </c>
      <c r="L1897">
        <v>38.996582042550401</v>
      </c>
      <c r="M1897">
        <v>75.184211611881096</v>
      </c>
      <c r="N1897">
        <v>5.0226028067146897</v>
      </c>
      <c r="O1897">
        <v>9.59430878677178</v>
      </c>
      <c r="P1897">
        <v>78.421955403087395</v>
      </c>
      <c r="Q1897">
        <v>3.9803539741882998E-2</v>
      </c>
    </row>
    <row r="1898" spans="1:17" hidden="1" x14ac:dyDescent="0.3">
      <c r="A1898" t="s">
        <v>3976</v>
      </c>
      <c r="B1898" t="s">
        <v>3977</v>
      </c>
      <c r="C1898" t="s">
        <v>10309</v>
      </c>
      <c r="D1898" t="s">
        <v>221</v>
      </c>
      <c r="E1898">
        <v>439.72268000000003</v>
      </c>
      <c r="F1898">
        <v>258.45</v>
      </c>
      <c r="G1898">
        <v>40.867419130421801</v>
      </c>
      <c r="H1898">
        <v>-5.1870428254223704</v>
      </c>
      <c r="I1898">
        <v>0.230037026389704</v>
      </c>
      <c r="J1898">
        <v>-2.9746673569764401</v>
      </c>
      <c r="K1898">
        <v>263.20759106837602</v>
      </c>
      <c r="L1898">
        <v>243.85622470909399</v>
      </c>
      <c r="M1898">
        <v>42.210172977300203</v>
      </c>
      <c r="N1898">
        <v>0.29186122627100097</v>
      </c>
      <c r="O1898">
        <v>42.774230992455003</v>
      </c>
      <c r="P1898">
        <v>77.020547945205394</v>
      </c>
    </row>
    <row r="1899" spans="1:17" hidden="1" x14ac:dyDescent="0.3">
      <c r="A1899" t="s">
        <v>3978</v>
      </c>
      <c r="B1899" t="s">
        <v>3979</v>
      </c>
      <c r="C1899" t="s">
        <v>10309</v>
      </c>
      <c r="D1899" t="s">
        <v>21</v>
      </c>
      <c r="E1899">
        <v>439.15765613399998</v>
      </c>
      <c r="F1899">
        <v>128.63999999999999</v>
      </c>
      <c r="G1899">
        <v>19.883994237110802</v>
      </c>
      <c r="H1899">
        <v>-0.30963040431198502</v>
      </c>
      <c r="I1899">
        <v>-28.778318432651499</v>
      </c>
      <c r="J1899">
        <v>-0.39766107981566201</v>
      </c>
      <c r="K1899">
        <v>129.666824200267</v>
      </c>
      <c r="L1899">
        <v>125.481338097555</v>
      </c>
      <c r="M1899">
        <v>53.323971959812802</v>
      </c>
      <c r="N1899">
        <v>1.2569667798211701</v>
      </c>
      <c r="O1899">
        <v>35.027985074626798</v>
      </c>
      <c r="P1899">
        <v>63.145212428661999</v>
      </c>
      <c r="Q1899">
        <v>0.15488334118364699</v>
      </c>
    </row>
    <row r="1900" spans="1:17" hidden="1" x14ac:dyDescent="0.3">
      <c r="A1900" t="s">
        <v>3980</v>
      </c>
      <c r="B1900" t="s">
        <v>3981</v>
      </c>
      <c r="C1900" t="s">
        <v>10309</v>
      </c>
      <c r="D1900" t="s">
        <v>118</v>
      </c>
      <c r="E1900">
        <v>438.63749999999999</v>
      </c>
      <c r="F1900">
        <v>421.2</v>
      </c>
      <c r="G1900">
        <v>-23.8518156573905</v>
      </c>
      <c r="H1900">
        <v>-4.6076882719298897</v>
      </c>
      <c r="I1900">
        <v>-18.856159827999001</v>
      </c>
      <c r="J1900">
        <v>1.6839396081976801</v>
      </c>
      <c r="K1900">
        <v>459.35181255601401</v>
      </c>
      <c r="L1900">
        <v>448.66572546486998</v>
      </c>
      <c r="M1900">
        <v>49.120705872787298</v>
      </c>
      <c r="N1900">
        <v>0.27668572778499601</v>
      </c>
      <c r="O1900">
        <v>50.6410256410256</v>
      </c>
      <c r="P1900">
        <v>32.348782403770599</v>
      </c>
    </row>
    <row r="1901" spans="1:17" hidden="1" x14ac:dyDescent="0.3">
      <c r="A1901" t="s">
        <v>3982</v>
      </c>
      <c r="B1901" t="s">
        <v>3983</v>
      </c>
      <c r="C1901" t="s">
        <v>10309</v>
      </c>
      <c r="D1901" t="s">
        <v>938</v>
      </c>
      <c r="E1901">
        <v>438.30825599999997</v>
      </c>
      <c r="F1901">
        <v>231.68</v>
      </c>
      <c r="G1901">
        <v>-19.5377278736396</v>
      </c>
      <c r="H1901">
        <v>-4.0272067598486103</v>
      </c>
      <c r="I1901">
        <v>-2.4577750594766199</v>
      </c>
      <c r="J1901">
        <v>2.5283955418384898</v>
      </c>
      <c r="K1901">
        <v>225.59821789053001</v>
      </c>
      <c r="L1901">
        <v>209.83515990675301</v>
      </c>
      <c r="M1901">
        <v>56.088690936435299</v>
      </c>
      <c r="N1901">
        <v>0.24583076391247999</v>
      </c>
      <c r="O1901">
        <v>14.084081491712601</v>
      </c>
      <c r="P1901">
        <v>38.606042476817201</v>
      </c>
      <c r="Q1901">
        <v>-6.119635207732E-2</v>
      </c>
    </row>
    <row r="1902" spans="1:17" hidden="1" x14ac:dyDescent="0.3">
      <c r="A1902" t="s">
        <v>3984</v>
      </c>
      <c r="B1902" t="s">
        <v>3985</v>
      </c>
      <c r="C1902" t="s">
        <v>10309</v>
      </c>
      <c r="D1902" t="s">
        <v>203</v>
      </c>
      <c r="E1902">
        <v>437.38073600000001</v>
      </c>
      <c r="F1902">
        <v>188.7</v>
      </c>
      <c r="G1902">
        <v>-31.028728797334999</v>
      </c>
      <c r="H1902">
        <v>-3.0889064257395802</v>
      </c>
      <c r="I1902">
        <v>-15.615935849823099</v>
      </c>
      <c r="J1902">
        <v>-2.6472989359238102</v>
      </c>
      <c r="K1902">
        <v>194.75832678638801</v>
      </c>
      <c r="M1902">
        <v>44.043640995675901</v>
      </c>
      <c r="N1902">
        <v>0.39483956334766701</v>
      </c>
      <c r="O1902">
        <v>38.659247482776799</v>
      </c>
      <c r="P1902">
        <v>43.9359267734553</v>
      </c>
    </row>
    <row r="1903" spans="1:17" hidden="1" x14ac:dyDescent="0.3">
      <c r="A1903" t="s">
        <v>3986</v>
      </c>
      <c r="B1903" t="s">
        <v>3987</v>
      </c>
      <c r="C1903" t="s">
        <v>10309</v>
      </c>
      <c r="D1903" t="s">
        <v>203</v>
      </c>
      <c r="E1903">
        <v>436.76400000000001</v>
      </c>
      <c r="F1903">
        <v>86.89</v>
      </c>
      <c r="G1903">
        <v>-2.7199905675757199</v>
      </c>
      <c r="H1903">
        <v>-3.5244347234651499</v>
      </c>
      <c r="I1903">
        <v>-29.440018201647401</v>
      </c>
      <c r="J1903">
        <v>-5.1546855615503402</v>
      </c>
      <c r="K1903">
        <v>89.140675962830599</v>
      </c>
      <c r="L1903">
        <v>86.696505331875301</v>
      </c>
      <c r="M1903">
        <v>29.9577429936888</v>
      </c>
      <c r="N1903">
        <v>0.63901595118135002</v>
      </c>
      <c r="O1903">
        <v>44.895845321670997</v>
      </c>
      <c r="P1903">
        <v>31.651515151515099</v>
      </c>
      <c r="Q1903">
        <v>8.2226324920343E-2</v>
      </c>
    </row>
    <row r="1904" spans="1:17" hidden="1" x14ac:dyDescent="0.3">
      <c r="A1904" t="s">
        <v>3988</v>
      </c>
      <c r="B1904" t="s">
        <v>3989</v>
      </c>
      <c r="C1904" t="s">
        <v>10309</v>
      </c>
      <c r="D1904" t="s">
        <v>46</v>
      </c>
      <c r="E1904">
        <v>434.27461088000001</v>
      </c>
      <c r="F1904">
        <v>339.2</v>
      </c>
      <c r="G1904">
        <v>195.324040134988</v>
      </c>
      <c r="H1904">
        <v>39.107054975641297</v>
      </c>
      <c r="I1904">
        <v>210.736833082499</v>
      </c>
      <c r="J1904">
        <v>5.1868158890137002</v>
      </c>
      <c r="K1904">
        <v>252.260549019607</v>
      </c>
      <c r="M1904">
        <v>65.590160822104806</v>
      </c>
      <c r="O1904">
        <v>6.0731132075471699</v>
      </c>
      <c r="P1904">
        <v>241.935483870967</v>
      </c>
    </row>
    <row r="1905" spans="1:17" hidden="1" x14ac:dyDescent="0.3">
      <c r="A1905" t="s">
        <v>3990</v>
      </c>
      <c r="B1905" t="s">
        <v>3991</v>
      </c>
      <c r="C1905" t="s">
        <v>10309</v>
      </c>
      <c r="D1905" t="s">
        <v>160</v>
      </c>
      <c r="E1905">
        <v>433.37401614499998</v>
      </c>
      <c r="F1905">
        <v>40.049999999999997</v>
      </c>
      <c r="G1905">
        <v>-71.513052596841504</v>
      </c>
      <c r="H1905">
        <v>-6.19182080393335</v>
      </c>
      <c r="I1905">
        <v>-32.050264923034902</v>
      </c>
      <c r="J1905">
        <v>-3.8311434002530902</v>
      </c>
      <c r="K1905">
        <v>41.274978353879497</v>
      </c>
      <c r="L1905">
        <v>48.345237207911502</v>
      </c>
      <c r="M1905">
        <v>27.499453013425899</v>
      </c>
      <c r="N1905">
        <v>1.05472575401906</v>
      </c>
      <c r="O1905">
        <v>87.265917602996197</v>
      </c>
      <c r="P1905">
        <v>6.7430703624733201</v>
      </c>
      <c r="Q1905">
        <v>-7.2608248463952002E-2</v>
      </c>
    </row>
    <row r="1906" spans="1:17" hidden="1" x14ac:dyDescent="0.3">
      <c r="A1906" t="s">
        <v>3992</v>
      </c>
      <c r="B1906" t="s">
        <v>3993</v>
      </c>
      <c r="C1906" t="s">
        <v>10309</v>
      </c>
      <c r="D1906" t="s">
        <v>1163</v>
      </c>
      <c r="E1906">
        <v>433.10477546700002</v>
      </c>
      <c r="F1906">
        <v>161.78</v>
      </c>
      <c r="G1906">
        <v>-14.4719163295018</v>
      </c>
      <c r="H1906">
        <v>0.94142854346432803</v>
      </c>
      <c r="I1906">
        <v>-18.552455046544701</v>
      </c>
      <c r="J1906">
        <v>3.6749042334026498</v>
      </c>
      <c r="K1906">
        <v>155.15164665727499</v>
      </c>
      <c r="L1906">
        <v>154.942423855643</v>
      </c>
      <c r="M1906">
        <v>54.475500560074899</v>
      </c>
      <c r="N1906">
        <v>0.55211420516939003</v>
      </c>
      <c r="O1906">
        <v>48.349610582272199</v>
      </c>
      <c r="P1906">
        <v>30.6785137318255</v>
      </c>
      <c r="Q1906">
        <v>2.5508935463325999E-2</v>
      </c>
    </row>
    <row r="1907" spans="1:17" hidden="1" x14ac:dyDescent="0.3">
      <c r="A1907" t="s">
        <v>3994</v>
      </c>
      <c r="B1907" t="s">
        <v>3995</v>
      </c>
      <c r="C1907" t="s">
        <v>10309</v>
      </c>
      <c r="D1907" t="s">
        <v>297</v>
      </c>
      <c r="E1907">
        <v>432.97526420000003</v>
      </c>
      <c r="F1907">
        <v>501.65</v>
      </c>
      <c r="G1907">
        <v>-4.7852135162334903</v>
      </c>
      <c r="H1907">
        <v>14.1839489390773</v>
      </c>
      <c r="I1907">
        <v>30.406141488650398</v>
      </c>
      <c r="J1907">
        <v>4.6042300136766396</v>
      </c>
      <c r="K1907">
        <v>426.15211487687299</v>
      </c>
      <c r="L1907">
        <v>394.39739826805902</v>
      </c>
      <c r="M1907">
        <v>72.129011207524201</v>
      </c>
      <c r="N1907">
        <v>1.7691853986808399</v>
      </c>
      <c r="O1907">
        <v>4.2559553473537397</v>
      </c>
      <c r="P1907">
        <v>85.796296296296205</v>
      </c>
      <c r="Q1907">
        <v>-7.1577167317824E-2</v>
      </c>
    </row>
    <row r="1908" spans="1:17" hidden="1" x14ac:dyDescent="0.3">
      <c r="A1908" t="s">
        <v>3996</v>
      </c>
      <c r="B1908" t="s">
        <v>3997</v>
      </c>
      <c r="C1908" t="s">
        <v>10309</v>
      </c>
      <c r="D1908" t="s">
        <v>118</v>
      </c>
      <c r="E1908">
        <v>432.53680000000003</v>
      </c>
      <c r="F1908">
        <v>175.87</v>
      </c>
      <c r="G1908">
        <v>-5.7610269015352698</v>
      </c>
      <c r="H1908">
        <v>13.2169915578126</v>
      </c>
      <c r="I1908">
        <v>15.1312430203881</v>
      </c>
      <c r="J1908">
        <v>0.57712842182321999</v>
      </c>
      <c r="K1908">
        <v>152.26242979336101</v>
      </c>
      <c r="L1908">
        <v>143.23322974889399</v>
      </c>
      <c r="M1908">
        <v>74.570064580113495</v>
      </c>
      <c r="N1908">
        <v>1.31098446444415</v>
      </c>
      <c r="O1908">
        <v>10.308750781827399</v>
      </c>
      <c r="P1908">
        <v>41.830645161290299</v>
      </c>
      <c r="Q1908">
        <v>6.8833115056707E-2</v>
      </c>
    </row>
    <row r="1909" spans="1:17" hidden="1" x14ac:dyDescent="0.3">
      <c r="A1909" t="s">
        <v>3998</v>
      </c>
      <c r="B1909" t="s">
        <v>3999</v>
      </c>
      <c r="C1909" t="s">
        <v>10309</v>
      </c>
      <c r="D1909" t="s">
        <v>118</v>
      </c>
      <c r="E1909">
        <v>432.22513140000001</v>
      </c>
      <c r="F1909">
        <v>171.2</v>
      </c>
      <c r="G1909">
        <v>-12.281906626724</v>
      </c>
      <c r="H1909">
        <v>3.91246428212659</v>
      </c>
      <c r="I1909">
        <v>16.109279670136299</v>
      </c>
      <c r="J1909">
        <v>-20.148724552977299</v>
      </c>
      <c r="K1909">
        <v>171.15586419675</v>
      </c>
      <c r="L1909">
        <v>152.013989465083</v>
      </c>
      <c r="M1909">
        <v>38.796977908823997</v>
      </c>
      <c r="N1909">
        <v>1.0429418623898701</v>
      </c>
      <c r="O1909">
        <v>25.613317757009298</v>
      </c>
      <c r="P1909">
        <v>39.755102040816297</v>
      </c>
      <c r="Q1909">
        <v>7.0575433368246995E-2</v>
      </c>
    </row>
    <row r="1910" spans="1:17" hidden="1" x14ac:dyDescent="0.3">
      <c r="A1910" t="s">
        <v>4000</v>
      </c>
      <c r="B1910" t="s">
        <v>4001</v>
      </c>
      <c r="C1910" t="s">
        <v>10309</v>
      </c>
      <c r="D1910" t="s">
        <v>521</v>
      </c>
      <c r="E1910">
        <v>432.11718000000002</v>
      </c>
      <c r="F1910">
        <v>351.35</v>
      </c>
      <c r="G1910">
        <v>108.081790214885</v>
      </c>
      <c r="H1910">
        <v>7.2615109982228798</v>
      </c>
      <c r="I1910">
        <v>40.383694695463198</v>
      </c>
      <c r="J1910">
        <v>0.45589678844770398</v>
      </c>
      <c r="K1910">
        <v>330.70263845540899</v>
      </c>
      <c r="L1910">
        <v>260.77270588647298</v>
      </c>
      <c r="M1910">
        <v>68.573903226682006</v>
      </c>
      <c r="N1910">
        <v>0.12658585297862199</v>
      </c>
      <c r="O1910">
        <v>13.846591717660401</v>
      </c>
      <c r="P1910">
        <v>152.40660919540201</v>
      </c>
      <c r="Q1910">
        <v>0.16122495421843799</v>
      </c>
    </row>
    <row r="1911" spans="1:17" hidden="1" x14ac:dyDescent="0.3">
      <c r="A1911" t="s">
        <v>4002</v>
      </c>
      <c r="B1911" t="s">
        <v>4003</v>
      </c>
      <c r="C1911" t="s">
        <v>10309</v>
      </c>
      <c r="D1911" t="s">
        <v>356</v>
      </c>
      <c r="E1911">
        <v>431.66417412499999</v>
      </c>
      <c r="F1911">
        <v>121.55</v>
      </c>
      <c r="G1911">
        <v>-18.563273569119499</v>
      </c>
      <c r="H1911">
        <v>-9.2237071637325698</v>
      </c>
      <c r="I1911">
        <v>-11.1455758111449</v>
      </c>
      <c r="J1911">
        <v>-0.703911054455437</v>
      </c>
      <c r="K1911">
        <v>129.102366890497</v>
      </c>
      <c r="L1911">
        <v>125.04877728834499</v>
      </c>
      <c r="M1911">
        <v>45.9099818818313</v>
      </c>
      <c r="N1911">
        <v>0.55621154279190799</v>
      </c>
      <c r="O1911">
        <v>41.546688605512102</v>
      </c>
      <c r="P1911">
        <v>22.7777777777777</v>
      </c>
      <c r="Q1911">
        <v>0.15279164955101099</v>
      </c>
    </row>
    <row r="1912" spans="1:17" hidden="1" x14ac:dyDescent="0.3">
      <c r="A1912" t="s">
        <v>4004</v>
      </c>
      <c r="B1912" t="s">
        <v>4005</v>
      </c>
      <c r="C1912" t="s">
        <v>10309</v>
      </c>
      <c r="D1912" t="s">
        <v>163</v>
      </c>
      <c r="E1912">
        <v>430.51359745000002</v>
      </c>
      <c r="F1912">
        <v>2994.15</v>
      </c>
      <c r="G1912">
        <v>0.231549292497224</v>
      </c>
      <c r="H1912">
        <v>3.8812870611731798</v>
      </c>
      <c r="I1912">
        <v>19.532014563282399</v>
      </c>
      <c r="J1912">
        <v>7.4643514552699504</v>
      </c>
      <c r="K1912">
        <v>2769.7479426474101</v>
      </c>
      <c r="L1912">
        <v>2528.5598818364401</v>
      </c>
      <c r="M1912">
        <v>66.107535934961007</v>
      </c>
      <c r="N1912">
        <v>0.598048190690042</v>
      </c>
      <c r="O1912">
        <v>10.181520631898801</v>
      </c>
      <c r="P1912">
        <v>53.695908834248698</v>
      </c>
      <c r="Q1912">
        <v>-8.3004669153812993E-2</v>
      </c>
    </row>
    <row r="1913" spans="1:17" hidden="1" x14ac:dyDescent="0.3">
      <c r="A1913" t="s">
        <v>4006</v>
      </c>
      <c r="B1913" t="s">
        <v>4007</v>
      </c>
      <c r="C1913" t="s">
        <v>10309</v>
      </c>
      <c r="D1913" t="s">
        <v>4008</v>
      </c>
      <c r="E1913">
        <v>429.64416527999998</v>
      </c>
      <c r="F1913">
        <v>31.09</v>
      </c>
      <c r="G1913">
        <v>49.192202574470699</v>
      </c>
      <c r="H1913">
        <v>-21.582331165400898</v>
      </c>
      <c r="I1913">
        <v>-50.130785965119102</v>
      </c>
      <c r="J1913">
        <v>-4.3468575947736996</v>
      </c>
      <c r="K1913">
        <v>38.436569947513398</v>
      </c>
      <c r="L1913">
        <v>38.386640188383097</v>
      </c>
      <c r="M1913">
        <v>33.5827452725418</v>
      </c>
      <c r="N1913">
        <v>0.99816925488914898</v>
      </c>
      <c r="O1913">
        <v>83.017047282084206</v>
      </c>
      <c r="P1913">
        <v>76.915781487101697</v>
      </c>
      <c r="Q1913">
        <v>0.250743834213913</v>
      </c>
    </row>
    <row r="1914" spans="1:17" hidden="1" x14ac:dyDescent="0.3">
      <c r="A1914" t="s">
        <v>4009</v>
      </c>
      <c r="B1914" t="s">
        <v>4010</v>
      </c>
      <c r="C1914" t="s">
        <v>10309</v>
      </c>
      <c r="D1914" t="s">
        <v>495</v>
      </c>
      <c r="E1914">
        <v>429.5625</v>
      </c>
      <c r="F1914">
        <v>595.04999999999995</v>
      </c>
      <c r="G1914">
        <v>16.216914556164301</v>
      </c>
      <c r="H1914">
        <v>1.1918163639077299</v>
      </c>
      <c r="I1914">
        <v>-22.816125113863201</v>
      </c>
      <c r="J1914">
        <v>-3.3398367530426301</v>
      </c>
      <c r="K1914">
        <v>580.73785051359903</v>
      </c>
      <c r="L1914">
        <v>588.18056589890796</v>
      </c>
      <c r="M1914">
        <v>53.413500930187702</v>
      </c>
      <c r="N1914">
        <v>0.99070978146129496</v>
      </c>
      <c r="O1914">
        <v>44.155953281236798</v>
      </c>
      <c r="Q1914">
        <v>9.6014523939380002E-3</v>
      </c>
    </row>
    <row r="1915" spans="1:17" hidden="1" x14ac:dyDescent="0.3">
      <c r="A1915" t="s">
        <v>4011</v>
      </c>
      <c r="B1915" t="s">
        <v>4012</v>
      </c>
      <c r="C1915" t="s">
        <v>10309</v>
      </c>
      <c r="D1915" t="s">
        <v>1555</v>
      </c>
      <c r="E1915">
        <v>429.05372833400003</v>
      </c>
      <c r="F1915">
        <v>81.93</v>
      </c>
      <c r="G1915">
        <v>-23.553203833164901</v>
      </c>
      <c r="H1915">
        <v>-17.702890644720799</v>
      </c>
      <c r="I1915">
        <v>-23.256438139032099</v>
      </c>
      <c r="J1915">
        <v>0.31245896152111602</v>
      </c>
      <c r="K1915">
        <v>85.248528242739695</v>
      </c>
      <c r="L1915">
        <v>84.4894334442222</v>
      </c>
      <c r="M1915">
        <v>36.419394796518702</v>
      </c>
      <c r="N1915">
        <v>0.93847139701779303</v>
      </c>
      <c r="O1915">
        <v>39.143170999633803</v>
      </c>
      <c r="P1915">
        <v>28.416927899686499</v>
      </c>
      <c r="Q1915">
        <v>8.0533954862130996E-2</v>
      </c>
    </row>
    <row r="1916" spans="1:17" hidden="1" x14ac:dyDescent="0.3">
      <c r="A1916" t="s">
        <v>4013</v>
      </c>
      <c r="B1916" t="s">
        <v>4014</v>
      </c>
      <c r="C1916" t="s">
        <v>10309</v>
      </c>
      <c r="D1916" t="s">
        <v>1039</v>
      </c>
      <c r="E1916">
        <v>428.90055000000001</v>
      </c>
      <c r="F1916">
        <v>53.64</v>
      </c>
      <c r="G1916">
        <v>43.376899556268498</v>
      </c>
      <c r="H1916">
        <v>-5.72941935269822</v>
      </c>
      <c r="I1916">
        <v>-44.0665111559587</v>
      </c>
      <c r="J1916">
        <v>6.1074603025980299</v>
      </c>
      <c r="K1916">
        <v>52.088365406911102</v>
      </c>
      <c r="L1916">
        <v>53.748011049194297</v>
      </c>
      <c r="M1916">
        <v>64.527047071565207</v>
      </c>
      <c r="N1916">
        <v>0.67777172567467103</v>
      </c>
      <c r="O1916">
        <v>83.631618195376504</v>
      </c>
      <c r="P1916">
        <v>72.753623188405797</v>
      </c>
      <c r="Q1916">
        <v>5.3779266504742997E-2</v>
      </c>
    </row>
    <row r="1917" spans="1:17" hidden="1" x14ac:dyDescent="0.3">
      <c r="A1917" t="s">
        <v>4015</v>
      </c>
      <c r="B1917" t="s">
        <v>4016</v>
      </c>
      <c r="C1917" t="s">
        <v>10309</v>
      </c>
      <c r="D1917" t="s">
        <v>51</v>
      </c>
      <c r="E1917">
        <v>427.692903</v>
      </c>
      <c r="F1917">
        <v>1034.7</v>
      </c>
      <c r="G1917">
        <v>17.060581165729001</v>
      </c>
      <c r="H1917">
        <v>10.6719610739041</v>
      </c>
      <c r="I1917">
        <v>23.2275949623108</v>
      </c>
      <c r="J1917">
        <v>7.0940706169907299</v>
      </c>
      <c r="K1917">
        <v>885.74596302766895</v>
      </c>
      <c r="L1917">
        <v>801.99358020000398</v>
      </c>
      <c r="M1917">
        <v>72.567040318055803</v>
      </c>
      <c r="N1917">
        <v>0.88775269980961102</v>
      </c>
      <c r="O1917">
        <v>1.3820431042814201</v>
      </c>
      <c r="P1917">
        <v>76.299199182143397</v>
      </c>
      <c r="Q1917">
        <v>6.1183804504700998E-2</v>
      </c>
    </row>
    <row r="1918" spans="1:17" hidden="1" x14ac:dyDescent="0.3">
      <c r="A1918" t="s">
        <v>4017</v>
      </c>
      <c r="B1918" t="s">
        <v>4018</v>
      </c>
      <c r="C1918" t="s">
        <v>10309</v>
      </c>
      <c r="D1918" t="s">
        <v>3377</v>
      </c>
      <c r="E1918">
        <v>427.60034999999999</v>
      </c>
      <c r="F1918">
        <v>253.9</v>
      </c>
      <c r="G1918">
        <v>236.639013768545</v>
      </c>
      <c r="H1918">
        <v>-1.2348301169260001</v>
      </c>
      <c r="I1918">
        <v>-21.518724459665801</v>
      </c>
      <c r="J1918">
        <v>-2.5946673569764398</v>
      </c>
      <c r="K1918">
        <v>244.122723002025</v>
      </c>
      <c r="L1918">
        <v>198.18660300892401</v>
      </c>
      <c r="M1918">
        <v>47.835060951629103</v>
      </c>
      <c r="N1918">
        <v>0.88950660180680996</v>
      </c>
      <c r="O1918">
        <v>23.670736510437099</v>
      </c>
      <c r="P1918">
        <v>276.14814814814798</v>
      </c>
    </row>
    <row r="1919" spans="1:17" hidden="1" x14ac:dyDescent="0.3">
      <c r="A1919" t="s">
        <v>4019</v>
      </c>
      <c r="B1919" t="s">
        <v>4020</v>
      </c>
      <c r="C1919" t="s">
        <v>10309</v>
      </c>
      <c r="D1919" t="s">
        <v>2556</v>
      </c>
      <c r="E1919">
        <v>426.46499999999997</v>
      </c>
      <c r="F1919">
        <v>110.45</v>
      </c>
      <c r="G1919">
        <v>131.73143635633701</v>
      </c>
      <c r="H1919">
        <v>-20.748064892130401</v>
      </c>
      <c r="I1919">
        <v>-32.2165147540966</v>
      </c>
      <c r="J1919">
        <v>-11.9606018783191</v>
      </c>
      <c r="K1919">
        <v>145.15732601280101</v>
      </c>
      <c r="L1919">
        <v>143.268390329776</v>
      </c>
      <c r="M1919">
        <v>25.040788058714099</v>
      </c>
      <c r="N1919">
        <v>0.67572012384476798</v>
      </c>
      <c r="O1919">
        <v>274.19646899049297</v>
      </c>
      <c r="P1919">
        <v>190.657894736842</v>
      </c>
      <c r="Q1919">
        <v>0.21048268436228801</v>
      </c>
    </row>
    <row r="1920" spans="1:17" hidden="1" x14ac:dyDescent="0.3">
      <c r="A1920" t="s">
        <v>4021</v>
      </c>
      <c r="B1920" t="s">
        <v>4022</v>
      </c>
      <c r="C1920" t="s">
        <v>10309</v>
      </c>
      <c r="D1920" t="s">
        <v>258</v>
      </c>
      <c r="E1920">
        <v>425.78566044000002</v>
      </c>
      <c r="F1920">
        <v>125.8</v>
      </c>
      <c r="G1920">
        <v>47.192995058447899</v>
      </c>
      <c r="H1920">
        <v>-0.93519803579040595</v>
      </c>
      <c r="I1920">
        <v>0.41322837179846</v>
      </c>
      <c r="J1920">
        <v>-7.7532458820050998</v>
      </c>
      <c r="K1920">
        <v>126.648841907533</v>
      </c>
      <c r="L1920">
        <v>116.48829304197901</v>
      </c>
      <c r="M1920">
        <v>42.470789514905398</v>
      </c>
      <c r="N1920">
        <v>1.04435550008806</v>
      </c>
      <c r="O1920">
        <v>29.292527821939501</v>
      </c>
      <c r="P1920">
        <v>86.204854943753702</v>
      </c>
      <c r="Q1920">
        <v>0.101514940675948</v>
      </c>
    </row>
    <row r="1921" spans="1:17" hidden="1" x14ac:dyDescent="0.3">
      <c r="A1921" t="s">
        <v>4023</v>
      </c>
      <c r="B1921" t="s">
        <v>4024</v>
      </c>
      <c r="C1921" t="s">
        <v>10309</v>
      </c>
      <c r="D1921" t="s">
        <v>413</v>
      </c>
      <c r="E1921">
        <v>424.44466241100002</v>
      </c>
      <c r="F1921">
        <v>3.97</v>
      </c>
      <c r="G1921">
        <v>4.4709571470388898</v>
      </c>
      <c r="H1921">
        <v>-5.6096507053473097</v>
      </c>
      <c r="I1921">
        <v>-41.291107968696899</v>
      </c>
      <c r="J1921">
        <v>-6.0514574804332204</v>
      </c>
      <c r="K1921">
        <v>4.1643992619198498</v>
      </c>
      <c r="L1921">
        <v>4.24776963179725</v>
      </c>
      <c r="M1921">
        <v>36.683137730341798</v>
      </c>
      <c r="N1921">
        <v>0.80995162621655203</v>
      </c>
      <c r="O1921">
        <v>75.566750629722904</v>
      </c>
      <c r="P1921">
        <v>43.551454965139698</v>
      </c>
      <c r="Q1921">
        <v>3.3852691057031002E-2</v>
      </c>
    </row>
    <row r="1922" spans="1:17" hidden="1" x14ac:dyDescent="0.3">
      <c r="A1922" t="s">
        <v>4025</v>
      </c>
      <c r="B1922" t="s">
        <v>4026</v>
      </c>
      <c r="C1922" t="s">
        <v>10309</v>
      </c>
      <c r="D1922" t="s">
        <v>630</v>
      </c>
      <c r="E1922">
        <v>423.38974999999999</v>
      </c>
      <c r="F1922">
        <v>1289.0999999999999</v>
      </c>
      <c r="G1922">
        <v>10412.7506647504</v>
      </c>
      <c r="H1922">
        <v>42.1801845980008</v>
      </c>
      <c r="I1922">
        <v>453.953215791964</v>
      </c>
      <c r="J1922">
        <v>3.51758653664682</v>
      </c>
      <c r="K1922">
        <v>943.944256051823</v>
      </c>
      <c r="L1922">
        <v>550.71852876673302</v>
      </c>
      <c r="M1922">
        <v>97.520688272446904</v>
      </c>
      <c r="N1922">
        <v>0.36672904949065099</v>
      </c>
      <c r="O1922">
        <v>0</v>
      </c>
      <c r="P1922">
        <v>10440.4742436631</v>
      </c>
      <c r="Q1922">
        <v>0.448226664241551</v>
      </c>
    </row>
    <row r="1923" spans="1:17" hidden="1" x14ac:dyDescent="0.3">
      <c r="A1923" t="s">
        <v>4027</v>
      </c>
      <c r="B1923" t="s">
        <v>4028</v>
      </c>
      <c r="C1923" t="s">
        <v>10309</v>
      </c>
      <c r="D1923" t="s">
        <v>559</v>
      </c>
      <c r="E1923">
        <v>423.198622894999</v>
      </c>
      <c r="F1923">
        <v>167.1</v>
      </c>
      <c r="G1923">
        <v>75.388126447767704</v>
      </c>
      <c r="H1923">
        <v>45.358855293268398</v>
      </c>
      <c r="I1923">
        <v>126.403499749166</v>
      </c>
      <c r="J1923">
        <v>-11.0061256903097</v>
      </c>
      <c r="K1923">
        <v>130.285607821122</v>
      </c>
      <c r="L1923">
        <v>92.618538293859004</v>
      </c>
      <c r="M1923">
        <v>55.548507356307702</v>
      </c>
      <c r="N1923">
        <v>0.381450357920946</v>
      </c>
      <c r="O1923">
        <v>18.6116098144823</v>
      </c>
      <c r="P1923">
        <v>187.113402061855</v>
      </c>
    </row>
    <row r="1924" spans="1:17" hidden="1" x14ac:dyDescent="0.3">
      <c r="A1924" t="s">
        <v>4029</v>
      </c>
      <c r="B1924" t="s">
        <v>4030</v>
      </c>
      <c r="C1924" t="s">
        <v>10309</v>
      </c>
      <c r="D1924" t="s">
        <v>46</v>
      </c>
      <c r="E1924">
        <v>423.147648</v>
      </c>
      <c r="F1924">
        <v>169.9</v>
      </c>
      <c r="G1924">
        <v>98.658832812885294</v>
      </c>
      <c r="H1924">
        <v>20.024495636116001</v>
      </c>
      <c r="I1924">
        <v>114.071625760397</v>
      </c>
      <c r="J1924">
        <v>-1.09676442108669</v>
      </c>
      <c r="K1924">
        <v>141.34386214351599</v>
      </c>
      <c r="M1924">
        <v>65.532137225428102</v>
      </c>
      <c r="N1924">
        <v>0.71909029294374505</v>
      </c>
      <c r="O1924">
        <v>8.2989994114184693</v>
      </c>
      <c r="P1924">
        <v>169.68253968253899</v>
      </c>
    </row>
    <row r="1925" spans="1:17" hidden="1" x14ac:dyDescent="0.3">
      <c r="A1925" t="s">
        <v>4031</v>
      </c>
      <c r="B1925" t="s">
        <v>4032</v>
      </c>
      <c r="C1925" t="s">
        <v>10309</v>
      </c>
      <c r="D1925" t="s">
        <v>630</v>
      </c>
      <c r="E1925">
        <v>423.01365935199999</v>
      </c>
      <c r="F1925">
        <v>231.25</v>
      </c>
      <c r="G1925">
        <v>23.321489669994701</v>
      </c>
      <c r="H1925">
        <v>-4.3797596830328498</v>
      </c>
      <c r="I1925">
        <v>15.5222709724154</v>
      </c>
      <c r="J1925">
        <v>3.9781025960751899</v>
      </c>
      <c r="K1925">
        <v>229.981471287825</v>
      </c>
      <c r="L1925">
        <v>206.54392642213401</v>
      </c>
      <c r="M1925">
        <v>49.859052047137602</v>
      </c>
      <c r="N1925">
        <v>0.370165490284663</v>
      </c>
      <c r="O1925">
        <v>28.778378378378299</v>
      </c>
      <c r="P1925">
        <v>60.5902777777777</v>
      </c>
      <c r="Q1925">
        <v>1.1176304122425E-2</v>
      </c>
    </row>
    <row r="1926" spans="1:17" hidden="1" x14ac:dyDescent="0.3">
      <c r="A1926" t="s">
        <v>4033</v>
      </c>
      <c r="B1926" t="s">
        <v>4034</v>
      </c>
      <c r="C1926" t="s">
        <v>10309</v>
      </c>
      <c r="D1926" t="s">
        <v>139</v>
      </c>
      <c r="E1926">
        <v>419.386885726</v>
      </c>
      <c r="F1926">
        <v>123.76</v>
      </c>
      <c r="G1926">
        <v>-17.174226523171399</v>
      </c>
      <c r="H1926">
        <v>-7.62259861260417</v>
      </c>
      <c r="I1926">
        <v>-18.3396394199406</v>
      </c>
      <c r="J1926">
        <v>0.74699930969022399</v>
      </c>
      <c r="K1926">
        <v>127.36908845878401</v>
      </c>
      <c r="L1926">
        <v>125.146134601169</v>
      </c>
      <c r="M1926">
        <v>45.977537667887098</v>
      </c>
      <c r="N1926">
        <v>0.50170520507352301</v>
      </c>
      <c r="O1926">
        <v>49.402068519715499</v>
      </c>
      <c r="Q1926">
        <v>2.6619049627052999E-2</v>
      </c>
    </row>
    <row r="1927" spans="1:17" hidden="1" x14ac:dyDescent="0.3">
      <c r="A1927" t="s">
        <v>4035</v>
      </c>
      <c r="B1927" t="s">
        <v>4036</v>
      </c>
      <c r="C1927" t="s">
        <v>10309</v>
      </c>
      <c r="D1927" t="s">
        <v>297</v>
      </c>
      <c r="E1927">
        <v>419.34149503999998</v>
      </c>
      <c r="F1927">
        <v>336.8</v>
      </c>
      <c r="G1927">
        <v>-11.062685251390899</v>
      </c>
      <c r="H1927">
        <v>-8.71384245717916</v>
      </c>
      <c r="I1927">
        <v>-24.270006981979598</v>
      </c>
      <c r="J1927">
        <v>-4.8425059736911402</v>
      </c>
      <c r="K1927">
        <v>356.62930069761001</v>
      </c>
      <c r="L1927">
        <v>356.89929374986599</v>
      </c>
      <c r="M1927">
        <v>42.676028571426897</v>
      </c>
      <c r="N1927">
        <v>0.470974234766105</v>
      </c>
      <c r="O1927">
        <v>45.130641330166199</v>
      </c>
      <c r="P1927">
        <v>24.717644880577598</v>
      </c>
      <c r="Q1927">
        <v>-1.5310551553640001E-2</v>
      </c>
    </row>
    <row r="1928" spans="1:17" hidden="1" x14ac:dyDescent="0.3">
      <c r="A1928" t="s">
        <v>4037</v>
      </c>
      <c r="B1928" t="s">
        <v>4038</v>
      </c>
      <c r="C1928" t="s">
        <v>10309</v>
      </c>
      <c r="D1928" t="s">
        <v>750</v>
      </c>
      <c r="E1928">
        <v>417.21738665999999</v>
      </c>
      <c r="F1928">
        <v>64.84</v>
      </c>
      <c r="G1928">
        <v>36.220795297229898</v>
      </c>
      <c r="H1928">
        <v>31.620223940907302</v>
      </c>
      <c r="I1928">
        <v>1.6435198345294</v>
      </c>
      <c r="J1928">
        <v>22.468853514166899</v>
      </c>
      <c r="K1928">
        <v>54.466139053653102</v>
      </c>
      <c r="L1928">
        <v>51.233033270061902</v>
      </c>
      <c r="M1928">
        <v>79.819965443739903</v>
      </c>
      <c r="N1928">
        <v>2.8402162815471601</v>
      </c>
      <c r="O1928">
        <v>10.8883405305367</v>
      </c>
      <c r="P1928">
        <v>66.256410256410206</v>
      </c>
      <c r="Q1928">
        <v>9.8266020474806995E-2</v>
      </c>
    </row>
    <row r="1929" spans="1:17" hidden="1" x14ac:dyDescent="0.3">
      <c r="A1929" t="s">
        <v>4039</v>
      </c>
      <c r="B1929" t="s">
        <v>4040</v>
      </c>
      <c r="C1929" t="s">
        <v>10309</v>
      </c>
      <c r="D1929" t="s">
        <v>630</v>
      </c>
      <c r="E1929">
        <v>416.91266999999999</v>
      </c>
      <c r="F1929">
        <v>6012.1</v>
      </c>
      <c r="G1929">
        <v>25.548568952251099</v>
      </c>
      <c r="H1929">
        <v>2.1382062846624401</v>
      </c>
      <c r="I1929">
        <v>36.627070921160303</v>
      </c>
      <c r="J1929">
        <v>0.46496933803133</v>
      </c>
      <c r="K1929">
        <v>5721.7683016824803</v>
      </c>
      <c r="L1929">
        <v>4849.1636315018104</v>
      </c>
      <c r="M1929">
        <v>50.147496020707599</v>
      </c>
      <c r="N1929">
        <v>0.47390651232658798</v>
      </c>
      <c r="O1929">
        <v>17.593686066432699</v>
      </c>
      <c r="P1929">
        <v>79.465671641791005</v>
      </c>
      <c r="Q1929">
        <v>5.0678834990066E-2</v>
      </c>
    </row>
    <row r="1930" spans="1:17" hidden="1" x14ac:dyDescent="0.3">
      <c r="A1930" t="s">
        <v>4041</v>
      </c>
      <c r="B1930" t="s">
        <v>4042</v>
      </c>
      <c r="C1930" t="s">
        <v>10309</v>
      </c>
      <c r="D1930" t="s">
        <v>4043</v>
      </c>
      <c r="E1930">
        <v>416.73535071999999</v>
      </c>
      <c r="F1930">
        <v>87.75</v>
      </c>
      <c r="G1930">
        <v>-69.243072414796899</v>
      </c>
      <c r="H1930">
        <v>-2.9493344814265998</v>
      </c>
      <c r="I1930">
        <v>-48.654637978176702</v>
      </c>
      <c r="J1930">
        <v>-1.73899137294906</v>
      </c>
      <c r="K1930">
        <v>91.498019232730698</v>
      </c>
      <c r="L1930">
        <v>112.656150343444</v>
      </c>
      <c r="M1930">
        <v>50.9470888428935</v>
      </c>
      <c r="N1930">
        <v>0.43822747551644597</v>
      </c>
      <c r="O1930">
        <v>101.70940170940101</v>
      </c>
      <c r="P1930">
        <v>9.6875</v>
      </c>
      <c r="Q1930">
        <v>-3.2863964594017997E-2</v>
      </c>
    </row>
    <row r="1931" spans="1:17" hidden="1" x14ac:dyDescent="0.3">
      <c r="A1931" t="s">
        <v>4044</v>
      </c>
      <c r="B1931" t="s">
        <v>4045</v>
      </c>
      <c r="C1931" t="s">
        <v>10309</v>
      </c>
      <c r="D1931" t="s">
        <v>203</v>
      </c>
      <c r="E1931">
        <v>415.27527132</v>
      </c>
      <c r="F1931">
        <v>394.95</v>
      </c>
      <c r="G1931">
        <v>107.856498629868</v>
      </c>
      <c r="H1931">
        <v>13.3347417723496</v>
      </c>
      <c r="I1931">
        <v>-8.2670557227587302</v>
      </c>
      <c r="J1931">
        <v>0.37001426199751603</v>
      </c>
      <c r="K1931">
        <v>360.68077877104503</v>
      </c>
      <c r="L1931">
        <v>308.83913058025502</v>
      </c>
      <c r="M1931">
        <v>73.524797876259299</v>
      </c>
      <c r="N1931">
        <v>1.6388040695741599</v>
      </c>
      <c r="O1931">
        <v>6.1020382326876899</v>
      </c>
      <c r="P1931">
        <v>158.89872173058001</v>
      </c>
      <c r="Q1931">
        <v>0.111799089975396</v>
      </c>
    </row>
    <row r="1932" spans="1:17" hidden="1" x14ac:dyDescent="0.3">
      <c r="A1932" t="s">
        <v>4046</v>
      </c>
      <c r="B1932" t="s">
        <v>4047</v>
      </c>
      <c r="C1932" t="s">
        <v>10309</v>
      </c>
      <c r="D1932" t="s">
        <v>130</v>
      </c>
      <c r="E1932">
        <v>414.572089169999</v>
      </c>
      <c r="F1932">
        <v>219.75</v>
      </c>
      <c r="G1932">
        <v>51.225932488020398</v>
      </c>
      <c r="H1932">
        <v>6.3596401162346403</v>
      </c>
      <c r="I1932">
        <v>38.357709064020398</v>
      </c>
      <c r="J1932">
        <v>-3.7994866340848601</v>
      </c>
      <c r="K1932">
        <v>211.470272971193</v>
      </c>
      <c r="L1932">
        <v>186.70708778839801</v>
      </c>
      <c r="M1932">
        <v>60.840412861436498</v>
      </c>
      <c r="N1932">
        <v>1.54255017930871</v>
      </c>
      <c r="O1932">
        <v>18.2707622298065</v>
      </c>
      <c r="P1932">
        <v>91.086956521739097</v>
      </c>
      <c r="Q1932">
        <v>7.1556339435000005E-2</v>
      </c>
    </row>
    <row r="1933" spans="1:17" hidden="1" x14ac:dyDescent="0.3">
      <c r="A1933" t="s">
        <v>4048</v>
      </c>
      <c r="B1933" t="s">
        <v>4049</v>
      </c>
      <c r="C1933" t="s">
        <v>10309</v>
      </c>
      <c r="D1933" t="s">
        <v>715</v>
      </c>
      <c r="E1933">
        <v>414.42746170999999</v>
      </c>
      <c r="F1933">
        <v>141.47</v>
      </c>
      <c r="G1933">
        <v>-18.269033458085499</v>
      </c>
      <c r="H1933">
        <v>0.308230136480796</v>
      </c>
      <c r="I1933">
        <v>-7.1677164742235302</v>
      </c>
      <c r="J1933">
        <v>-1.67896968255782</v>
      </c>
      <c r="K1933">
        <v>135.536804717601</v>
      </c>
      <c r="L1933">
        <v>131.27706648077901</v>
      </c>
      <c r="M1933">
        <v>65.704788006335505</v>
      </c>
      <c r="N1933">
        <v>0.60982192871324004</v>
      </c>
      <c r="O1933">
        <v>16.067010673641001</v>
      </c>
      <c r="P1933">
        <v>31.538819153881899</v>
      </c>
      <c r="Q1933">
        <v>6.0031322647845997E-2</v>
      </c>
    </row>
    <row r="1934" spans="1:17" hidden="1" x14ac:dyDescent="0.3">
      <c r="A1934" t="s">
        <v>4050</v>
      </c>
      <c r="B1934" t="s">
        <v>4051</v>
      </c>
      <c r="C1934" t="s">
        <v>10309</v>
      </c>
      <c r="D1934" t="s">
        <v>46</v>
      </c>
      <c r="E1934">
        <v>413.72266130999998</v>
      </c>
      <c r="F1934">
        <v>188</v>
      </c>
      <c r="G1934">
        <v>-29.551255152839801</v>
      </c>
      <c r="H1934">
        <v>5.3019079168178296</v>
      </c>
      <c r="I1934">
        <v>-14.138462205327899</v>
      </c>
      <c r="J1934">
        <v>-7.5002351764515502</v>
      </c>
      <c r="M1934">
        <v>34.770919151958203</v>
      </c>
      <c r="O1934">
        <v>31.3829787234042</v>
      </c>
      <c r="P1934">
        <v>3.0701754385964799</v>
      </c>
    </row>
    <row r="1935" spans="1:17" hidden="1" x14ac:dyDescent="0.3">
      <c r="A1935" t="s">
        <v>4052</v>
      </c>
      <c r="B1935" t="s">
        <v>4053</v>
      </c>
      <c r="C1935" t="s">
        <v>10309</v>
      </c>
      <c r="D1935" t="s">
        <v>559</v>
      </c>
      <c r="E1935">
        <v>413.04999249000002</v>
      </c>
      <c r="F1935">
        <v>330</v>
      </c>
      <c r="G1935">
        <v>-54.6338779159532</v>
      </c>
      <c r="H1935">
        <v>-8.8910356990337807</v>
      </c>
      <c r="I1935">
        <v>-39.221084968441303</v>
      </c>
      <c r="J1935">
        <v>-3.73551860752494</v>
      </c>
      <c r="K1935">
        <v>374.704294966178</v>
      </c>
      <c r="M1935">
        <v>42.640918801142803</v>
      </c>
      <c r="O1935">
        <v>65.727272727272705</v>
      </c>
      <c r="P1935">
        <v>21.996303142329001</v>
      </c>
    </row>
    <row r="1936" spans="1:17" hidden="1" x14ac:dyDescent="0.3">
      <c r="A1936" t="s">
        <v>4054</v>
      </c>
      <c r="B1936" t="s">
        <v>4055</v>
      </c>
      <c r="C1936" t="s">
        <v>10309</v>
      </c>
      <c r="D1936" t="s">
        <v>297</v>
      </c>
      <c r="E1936">
        <v>412.93316679999998</v>
      </c>
      <c r="F1936">
        <v>25.61</v>
      </c>
      <c r="G1936">
        <v>5.3250676896783098</v>
      </c>
      <c r="H1936">
        <v>-5.7103528487324002</v>
      </c>
      <c r="I1936">
        <v>-0.239571764469797</v>
      </c>
      <c r="J1936">
        <v>-1.4688129138723101</v>
      </c>
      <c r="K1936">
        <v>24.836920067135299</v>
      </c>
      <c r="L1936">
        <v>22.0812997568284</v>
      </c>
      <c r="M1936">
        <v>42.605672610988897</v>
      </c>
      <c r="N1936">
        <v>0.13344467876779501</v>
      </c>
      <c r="O1936">
        <v>24.9511909410386</v>
      </c>
      <c r="P1936">
        <v>105.094751679449</v>
      </c>
      <c r="Q1936">
        <v>8.3106237200571004E-2</v>
      </c>
    </row>
    <row r="1937" spans="1:17" hidden="1" x14ac:dyDescent="0.3">
      <c r="A1937" t="s">
        <v>4056</v>
      </c>
      <c r="B1937" t="s">
        <v>4057</v>
      </c>
      <c r="C1937" t="s">
        <v>10309</v>
      </c>
      <c r="D1937" t="s">
        <v>938</v>
      </c>
      <c r="E1937">
        <v>410.81731530000002</v>
      </c>
      <c r="F1937">
        <v>233.6</v>
      </c>
      <c r="G1937">
        <v>42.476785386093901</v>
      </c>
      <c r="H1937">
        <v>-2.2133587496153102</v>
      </c>
      <c r="I1937">
        <v>4.9582903401017697</v>
      </c>
      <c r="J1937">
        <v>0.41319937139005097</v>
      </c>
      <c r="K1937">
        <v>220.54343793641601</v>
      </c>
      <c r="L1937">
        <v>187.82981697873601</v>
      </c>
      <c r="M1937">
        <v>42.665707734886098</v>
      </c>
      <c r="N1937">
        <v>0.47454848361160101</v>
      </c>
      <c r="O1937">
        <v>13.4845890410959</v>
      </c>
      <c r="P1937">
        <v>74.850299401197603</v>
      </c>
      <c r="Q1937">
        <v>-2.4397441863150001E-3</v>
      </c>
    </row>
    <row r="1938" spans="1:17" hidden="1" x14ac:dyDescent="0.3">
      <c r="A1938" t="s">
        <v>4058</v>
      </c>
      <c r="B1938" t="s">
        <v>4059</v>
      </c>
      <c r="C1938" t="s">
        <v>10309</v>
      </c>
      <c r="D1938" t="s">
        <v>521</v>
      </c>
      <c r="E1938">
        <v>410.7</v>
      </c>
      <c r="F1938">
        <v>405.85</v>
      </c>
      <c r="G1938">
        <v>17.430212217554899</v>
      </c>
      <c r="H1938">
        <v>4.8613723272641201</v>
      </c>
      <c r="I1938">
        <v>9.9331899384953495</v>
      </c>
      <c r="J1938">
        <v>2.98373881268936</v>
      </c>
      <c r="K1938">
        <v>388.81235026794297</v>
      </c>
      <c r="L1938">
        <v>353.63767593116</v>
      </c>
      <c r="M1938">
        <v>74.4538261324346</v>
      </c>
      <c r="N1938">
        <v>0.79204951604576701</v>
      </c>
      <c r="O1938">
        <v>8.1557225575951495</v>
      </c>
      <c r="P1938">
        <v>61.628833134209401</v>
      </c>
      <c r="Q1938">
        <v>6.9683309655061004E-2</v>
      </c>
    </row>
    <row r="1939" spans="1:17" hidden="1" x14ac:dyDescent="0.3">
      <c r="A1939" t="s">
        <v>4060</v>
      </c>
      <c r="B1939" t="s">
        <v>4061</v>
      </c>
      <c r="C1939" t="s">
        <v>10309</v>
      </c>
      <c r="D1939" t="s">
        <v>139</v>
      </c>
      <c r="E1939">
        <v>408.75090599999999</v>
      </c>
      <c r="F1939">
        <v>161.1</v>
      </c>
      <c r="G1939">
        <v>-6.0468417525101401</v>
      </c>
      <c r="H1939">
        <v>-3.2888279363582802</v>
      </c>
      <c r="I1939">
        <v>-31.841255495588602</v>
      </c>
      <c r="J1939">
        <v>-5.6461058922859397</v>
      </c>
      <c r="K1939">
        <v>168.301795947122</v>
      </c>
      <c r="L1939">
        <v>166.01990218588699</v>
      </c>
      <c r="M1939">
        <v>41.721342639684003</v>
      </c>
      <c r="N1939">
        <v>0.62041546007805504</v>
      </c>
      <c r="O1939">
        <v>46.989447548106703</v>
      </c>
      <c r="P1939">
        <v>30.922389272653302</v>
      </c>
      <c r="Q1939">
        <v>0.14008748287949899</v>
      </c>
    </row>
    <row r="1940" spans="1:17" hidden="1" x14ac:dyDescent="0.3">
      <c r="A1940" t="s">
        <v>4062</v>
      </c>
      <c r="B1940" t="s">
        <v>4063</v>
      </c>
      <c r="C1940" t="s">
        <v>10309</v>
      </c>
      <c r="D1940" t="s">
        <v>80</v>
      </c>
      <c r="E1940">
        <v>402.793296</v>
      </c>
      <c r="F1940">
        <v>225.25</v>
      </c>
      <c r="G1940">
        <v>42.469092035612299</v>
      </c>
      <c r="H1940">
        <v>14.776886174616299</v>
      </c>
      <c r="I1940">
        <v>-36.672773876469002</v>
      </c>
      <c r="J1940">
        <v>-12.7333663216179</v>
      </c>
      <c r="K1940">
        <v>206.72841085036799</v>
      </c>
      <c r="L1940">
        <v>200.55819729626899</v>
      </c>
      <c r="M1940">
        <v>63.343486091010398</v>
      </c>
      <c r="N1940">
        <v>3.3142370977089399</v>
      </c>
      <c r="O1940">
        <v>41.731409544949997</v>
      </c>
      <c r="P1940">
        <v>77.013752455795597</v>
      </c>
      <c r="Q1940">
        <v>0.12662353542447999</v>
      </c>
    </row>
    <row r="1941" spans="1:17" hidden="1" x14ac:dyDescent="0.3">
      <c r="A1941" t="s">
        <v>4064</v>
      </c>
      <c r="B1941" t="s">
        <v>4065</v>
      </c>
      <c r="C1941" t="s">
        <v>10309</v>
      </c>
      <c r="D1941" t="s">
        <v>630</v>
      </c>
      <c r="E1941">
        <v>402.72918611399899</v>
      </c>
      <c r="F1941">
        <v>22.05</v>
      </c>
      <c r="G1941">
        <v>9.6595986574624693</v>
      </c>
      <c r="K1941">
        <v>22.064075533845699</v>
      </c>
      <c r="L1941">
        <v>20.559754299100199</v>
      </c>
      <c r="M1941">
        <v>35.6509857849477</v>
      </c>
      <c r="N1941">
        <v>1</v>
      </c>
      <c r="O1941">
        <v>18.367346938775501</v>
      </c>
      <c r="P1941">
        <v>45.5445544554455</v>
      </c>
      <c r="Q1941">
        <v>2.5042493907753999E-2</v>
      </c>
    </row>
    <row r="1942" spans="1:17" hidden="1" x14ac:dyDescent="0.3">
      <c r="A1942" t="s">
        <v>4066</v>
      </c>
      <c r="B1942" t="s">
        <v>4067</v>
      </c>
      <c r="C1942" t="s">
        <v>10309</v>
      </c>
      <c r="D1942" t="s">
        <v>21</v>
      </c>
      <c r="E1942">
        <v>402.72375913000002</v>
      </c>
      <c r="F1942">
        <v>397.95</v>
      </c>
      <c r="G1942">
        <v>-39.798258541442301</v>
      </c>
      <c r="H1942">
        <v>-6.5538176168959499</v>
      </c>
      <c r="I1942">
        <v>-18.8184800800022</v>
      </c>
      <c r="J1942">
        <v>-0.72283582181459805</v>
      </c>
      <c r="K1942">
        <v>397.85110368797302</v>
      </c>
      <c r="L1942">
        <v>404.69384941833198</v>
      </c>
      <c r="M1942">
        <v>57.795955890077003</v>
      </c>
      <c r="N1942">
        <v>1.18513107887558</v>
      </c>
      <c r="O1942">
        <v>43.234074632491499</v>
      </c>
      <c r="P1942">
        <v>16.6666666666666</v>
      </c>
      <c r="Q1942">
        <v>0.13344999190707399</v>
      </c>
    </row>
    <row r="1943" spans="1:17" hidden="1" x14ac:dyDescent="0.3">
      <c r="A1943" t="s">
        <v>4068</v>
      </c>
      <c r="B1943" t="s">
        <v>4069</v>
      </c>
      <c r="C1943" t="s">
        <v>10309</v>
      </c>
      <c r="D1943" t="s">
        <v>4070</v>
      </c>
      <c r="E1943">
        <v>402.393508</v>
      </c>
      <c r="F1943">
        <v>20.21</v>
      </c>
      <c r="G1943">
        <v>26.198736395822898</v>
      </c>
      <c r="H1943">
        <v>19.7483718766298</v>
      </c>
      <c r="I1943">
        <v>-32.712518930853598</v>
      </c>
      <c r="J1943">
        <v>-7.5142075868614997</v>
      </c>
      <c r="K1943">
        <v>20.196939968294501</v>
      </c>
      <c r="L1943">
        <v>21.3764205199566</v>
      </c>
      <c r="M1943">
        <v>53.408373218219502</v>
      </c>
      <c r="N1943">
        <v>0.69370346947510197</v>
      </c>
      <c r="O1943">
        <v>68.233547748639197</v>
      </c>
      <c r="P1943">
        <v>81.908190819081895</v>
      </c>
      <c r="Q1943">
        <v>0.13168296331506099</v>
      </c>
    </row>
    <row r="1944" spans="1:17" hidden="1" x14ac:dyDescent="0.3">
      <c r="A1944" t="s">
        <v>4071</v>
      </c>
      <c r="B1944" t="s">
        <v>4072</v>
      </c>
      <c r="C1944" t="s">
        <v>10309</v>
      </c>
      <c r="D1944" t="s">
        <v>46</v>
      </c>
      <c r="E1944">
        <v>402.21</v>
      </c>
      <c r="F1944">
        <v>180.55</v>
      </c>
      <c r="G1944">
        <v>101.54626235721</v>
      </c>
      <c r="H1944">
        <v>-14.8643932527728</v>
      </c>
      <c r="I1944">
        <v>116.959055304722</v>
      </c>
      <c r="J1944">
        <v>-3.6584971442104801</v>
      </c>
      <c r="K1944">
        <v>197.00156472477701</v>
      </c>
      <c r="M1944">
        <v>28.407870919114099</v>
      </c>
      <c r="N1944">
        <v>0.24464226838114</v>
      </c>
      <c r="O1944">
        <v>56.743284408751002</v>
      </c>
      <c r="P1944">
        <v>140.73333333333301</v>
      </c>
    </row>
    <row r="1945" spans="1:17" hidden="1" x14ac:dyDescent="0.3">
      <c r="A1945" t="s">
        <v>4073</v>
      </c>
      <c r="B1945" t="s">
        <v>4074</v>
      </c>
      <c r="C1945" t="s">
        <v>10309</v>
      </c>
      <c r="D1945" t="s">
        <v>72</v>
      </c>
      <c r="E1945">
        <v>399.85176000000001</v>
      </c>
      <c r="F1945">
        <v>294</v>
      </c>
      <c r="G1945">
        <v>-37.262040451092503</v>
      </c>
      <c r="I1945">
        <v>-14.3107859651191</v>
      </c>
      <c r="K1945">
        <v>240.93553543611401</v>
      </c>
      <c r="M1945" s="1">
        <v>6.0965434000000003E-8</v>
      </c>
      <c r="N1945">
        <v>1.29729729729729</v>
      </c>
      <c r="O1945">
        <v>10.5442176870748</v>
      </c>
      <c r="P1945">
        <v>0.34129692832765002</v>
      </c>
    </row>
    <row r="1946" spans="1:17" hidden="1" x14ac:dyDescent="0.3">
      <c r="A1946" t="s">
        <v>4075</v>
      </c>
      <c r="B1946" t="s">
        <v>4076</v>
      </c>
      <c r="C1946" t="s">
        <v>10309</v>
      </c>
      <c r="D1946" t="s">
        <v>630</v>
      </c>
      <c r="E1946">
        <v>399.45954416500001</v>
      </c>
      <c r="F1946">
        <v>173.9</v>
      </c>
      <c r="G1946">
        <v>-20.045560336779499</v>
      </c>
      <c r="H1946">
        <v>-5.8582103104196497</v>
      </c>
      <c r="I1946">
        <v>-15.699674854007901</v>
      </c>
      <c r="J1946">
        <v>-2.39351793168909</v>
      </c>
      <c r="K1946">
        <v>177.326191753682</v>
      </c>
      <c r="L1946">
        <v>180.23884027026401</v>
      </c>
      <c r="M1946">
        <v>40.2051323254789</v>
      </c>
      <c r="N1946">
        <v>0.53372590490210803</v>
      </c>
      <c r="O1946">
        <v>43.3582518688901</v>
      </c>
      <c r="P1946">
        <v>15.9333333333333</v>
      </c>
      <c r="Q1946">
        <v>0.27473820327151799</v>
      </c>
    </row>
    <row r="1947" spans="1:17" hidden="1" x14ac:dyDescent="0.3">
      <c r="A1947" t="s">
        <v>4077</v>
      </c>
      <c r="B1947" t="s">
        <v>4078</v>
      </c>
      <c r="C1947" t="s">
        <v>10309</v>
      </c>
      <c r="D1947" t="s">
        <v>297</v>
      </c>
      <c r="E1947">
        <v>399.44274999999999</v>
      </c>
      <c r="F1947">
        <v>352.9</v>
      </c>
      <c r="G1947">
        <v>2.4978233013911502</v>
      </c>
      <c r="H1947">
        <v>25.081677625501399</v>
      </c>
      <c r="I1947">
        <v>-1.0735913236691501</v>
      </c>
      <c r="J1947">
        <v>12.6683257551087</v>
      </c>
      <c r="K1947">
        <v>305.94166503254098</v>
      </c>
      <c r="L1947">
        <v>294.896182462566</v>
      </c>
      <c r="M1947">
        <v>79.277766626182498</v>
      </c>
      <c r="N1947">
        <v>3.7769040685419202</v>
      </c>
      <c r="O1947">
        <v>18.432983848115601</v>
      </c>
      <c r="P1947">
        <v>40.4297652208515</v>
      </c>
      <c r="Q1947">
        <v>8.4026566474034003E-2</v>
      </c>
    </row>
    <row r="1948" spans="1:17" hidden="1" x14ac:dyDescent="0.3">
      <c r="A1948" t="s">
        <v>4079</v>
      </c>
      <c r="B1948" t="s">
        <v>4080</v>
      </c>
      <c r="C1948" t="s">
        <v>10309</v>
      </c>
      <c r="D1948" t="s">
        <v>297</v>
      </c>
      <c r="E1948">
        <v>399.19499999999999</v>
      </c>
      <c r="F1948">
        <v>3902.25</v>
      </c>
      <c r="G1948">
        <v>110.94614585801099</v>
      </c>
      <c r="H1948">
        <v>12.1750058401977</v>
      </c>
      <c r="I1948">
        <v>26.911091376205899</v>
      </c>
      <c r="J1948">
        <v>-6.70578647494143</v>
      </c>
      <c r="K1948">
        <v>3808.4584222407502</v>
      </c>
      <c r="L1948">
        <v>3221.02225072789</v>
      </c>
      <c r="M1948">
        <v>57.680037986780398</v>
      </c>
      <c r="N1948">
        <v>1.3533509888995301</v>
      </c>
      <c r="O1948">
        <v>30.565699276058599</v>
      </c>
      <c r="P1948">
        <v>153.392857142857</v>
      </c>
      <c r="Q1948">
        <v>0.14250129049097099</v>
      </c>
    </row>
    <row r="1949" spans="1:17" hidden="1" x14ac:dyDescent="0.3">
      <c r="A1949" t="s">
        <v>4081</v>
      </c>
      <c r="B1949" t="s">
        <v>4082</v>
      </c>
      <c r="C1949" t="s">
        <v>10309</v>
      </c>
      <c r="D1949" t="s">
        <v>495</v>
      </c>
      <c r="E1949">
        <v>399.11250000000001</v>
      </c>
      <c r="F1949">
        <v>531.04999999999995</v>
      </c>
      <c r="G1949">
        <v>30.691235902183799</v>
      </c>
      <c r="H1949">
        <v>-5.2650727092076597</v>
      </c>
      <c r="I1949">
        <v>7.6056643002077298</v>
      </c>
      <c r="J1949">
        <v>-2.58527062703847</v>
      </c>
      <c r="K1949">
        <v>526.30952197407498</v>
      </c>
      <c r="L1949">
        <v>467.15507305957999</v>
      </c>
      <c r="M1949">
        <v>52.889327608109198</v>
      </c>
      <c r="N1949">
        <v>0.85073957891368901</v>
      </c>
      <c r="O1949">
        <v>15.8083043027963</v>
      </c>
      <c r="P1949">
        <v>81.991089787525596</v>
      </c>
      <c r="Q1949">
        <v>4.8628696152627E-2</v>
      </c>
    </row>
    <row r="1950" spans="1:17" hidden="1" x14ac:dyDescent="0.3">
      <c r="A1950" t="s">
        <v>4083</v>
      </c>
      <c r="B1950" t="s">
        <v>4084</v>
      </c>
      <c r="C1950" t="s">
        <v>10309</v>
      </c>
      <c r="D1950" t="s">
        <v>1386</v>
      </c>
      <c r="E1950">
        <v>399.06021379999999</v>
      </c>
      <c r="F1950">
        <v>227.43</v>
      </c>
      <c r="G1950">
        <v>-31.2322764094489</v>
      </c>
      <c r="H1950">
        <v>-0.85497057137422805</v>
      </c>
      <c r="I1950">
        <v>-14.972887398887501</v>
      </c>
      <c r="J1950">
        <v>1.8652473072948299</v>
      </c>
      <c r="K1950">
        <v>233.42202443923901</v>
      </c>
      <c r="L1950">
        <v>231.44230703689101</v>
      </c>
      <c r="M1950">
        <v>45.3212345428988</v>
      </c>
      <c r="N1950">
        <v>0.64861686011002795</v>
      </c>
      <c r="O1950">
        <v>35.865980741327</v>
      </c>
      <c r="P1950">
        <v>26.420233463035</v>
      </c>
      <c r="Q1950">
        <v>-3.60409172029E-4</v>
      </c>
    </row>
    <row r="1951" spans="1:17" hidden="1" x14ac:dyDescent="0.3">
      <c r="A1951" t="s">
        <v>4085</v>
      </c>
      <c r="B1951" t="s">
        <v>4086</v>
      </c>
      <c r="C1951" t="s">
        <v>10309</v>
      </c>
      <c r="D1951" t="s">
        <v>775</v>
      </c>
      <c r="E1951">
        <v>399.00371580000001</v>
      </c>
      <c r="F1951">
        <v>370.95</v>
      </c>
      <c r="G1951">
        <v>-36.771022825834301</v>
      </c>
      <c r="H1951">
        <v>-5.1195530862458796</v>
      </c>
      <c r="I1951">
        <v>-21.669368738485002</v>
      </c>
      <c r="J1951">
        <v>-0.66590486225589895</v>
      </c>
      <c r="K1951">
        <v>368.839824695868</v>
      </c>
      <c r="L1951">
        <v>383.46553785422299</v>
      </c>
      <c r="M1951">
        <v>48.640823519017097</v>
      </c>
      <c r="N1951">
        <v>0.95887687584229198</v>
      </c>
      <c r="O1951">
        <v>30.3949319315271</v>
      </c>
      <c r="P1951">
        <v>19.584139264990299</v>
      </c>
      <c r="Q1951">
        <v>1.114076819657E-2</v>
      </c>
    </row>
    <row r="1952" spans="1:17" hidden="1" x14ac:dyDescent="0.3">
      <c r="A1952" t="s">
        <v>4087</v>
      </c>
      <c r="B1952" t="s">
        <v>4088</v>
      </c>
      <c r="C1952" t="s">
        <v>10309</v>
      </c>
      <c r="D1952" t="s">
        <v>356</v>
      </c>
      <c r="E1952">
        <v>397.66399999999999</v>
      </c>
      <c r="F1952">
        <v>348</v>
      </c>
      <c r="G1952">
        <v>-67.723578912630899</v>
      </c>
      <c r="H1952">
        <v>3.2669198785403202</v>
      </c>
      <c r="I1952">
        <v>-35.827269481602599</v>
      </c>
      <c r="J1952">
        <v>-0.81951942798236299</v>
      </c>
      <c r="K1952">
        <v>352.35261616920297</v>
      </c>
      <c r="L1952">
        <v>412.22513637388698</v>
      </c>
      <c r="M1952">
        <v>61.546726976376497</v>
      </c>
      <c r="N1952">
        <v>1.1831460674157299</v>
      </c>
      <c r="O1952">
        <v>83.879310344827502</v>
      </c>
      <c r="P1952">
        <v>12.258064516129</v>
      </c>
      <c r="Q1952">
        <v>0.22602136495528599</v>
      </c>
    </row>
    <row r="1953" spans="1:17" hidden="1" x14ac:dyDescent="0.3">
      <c r="A1953" t="s">
        <v>4089</v>
      </c>
      <c r="B1953" t="s">
        <v>4090</v>
      </c>
      <c r="C1953" t="s">
        <v>10309</v>
      </c>
      <c r="D1953" t="s">
        <v>21</v>
      </c>
      <c r="E1953">
        <v>396.69420000000002</v>
      </c>
      <c r="F1953">
        <v>336.95</v>
      </c>
      <c r="G1953">
        <v>-5.41867873114278</v>
      </c>
      <c r="H1953">
        <v>6.0078289694494096</v>
      </c>
      <c r="I1953">
        <v>9.9941142163690895</v>
      </c>
      <c r="J1953">
        <v>13.6705019964015</v>
      </c>
      <c r="K1953">
        <v>284.81669968365998</v>
      </c>
      <c r="M1953">
        <v>65.504256559752605</v>
      </c>
      <c r="N1953">
        <v>0.234107760751359</v>
      </c>
      <c r="O1953">
        <v>12.1234604540733</v>
      </c>
      <c r="P1953">
        <v>137.28873239436601</v>
      </c>
    </row>
    <row r="1954" spans="1:17" hidden="1" x14ac:dyDescent="0.3">
      <c r="A1954" t="s">
        <v>4091</v>
      </c>
      <c r="B1954" t="s">
        <v>4092</v>
      </c>
      <c r="C1954" t="s">
        <v>10309</v>
      </c>
      <c r="D1954" t="s">
        <v>4093</v>
      </c>
      <c r="E1954">
        <v>396.68639999999999</v>
      </c>
      <c r="F1954">
        <v>290</v>
      </c>
      <c r="G1954">
        <v>53.753267144940899</v>
      </c>
      <c r="H1954">
        <v>39.483987776382101</v>
      </c>
      <c r="I1954">
        <v>34.7853337406886</v>
      </c>
      <c r="J1954">
        <v>11.3100198365909</v>
      </c>
      <c r="K1954">
        <v>235.75338855113199</v>
      </c>
      <c r="L1954">
        <v>200.999975825484</v>
      </c>
      <c r="M1954">
        <v>77.607512076871004</v>
      </c>
      <c r="N1954">
        <v>0.49346334416756898</v>
      </c>
      <c r="O1954">
        <v>2.4137931034482598</v>
      </c>
      <c r="P1954">
        <v>95.879770347855398</v>
      </c>
    </row>
    <row r="1955" spans="1:17" hidden="1" x14ac:dyDescent="0.3">
      <c r="A1955" t="s">
        <v>4094</v>
      </c>
      <c r="B1955" t="s">
        <v>4095</v>
      </c>
      <c r="C1955" t="s">
        <v>10309</v>
      </c>
      <c r="D1955" t="s">
        <v>3845</v>
      </c>
      <c r="E1955">
        <v>395.93088534999998</v>
      </c>
      <c r="F1955">
        <v>167.65</v>
      </c>
      <c r="G1955">
        <v>79.251729729344305</v>
      </c>
      <c r="H1955">
        <v>8.8520818430126305</v>
      </c>
      <c r="I1955">
        <v>-9.7725596654249092</v>
      </c>
      <c r="J1955">
        <v>2.1750694851288102</v>
      </c>
      <c r="K1955">
        <v>145.188286484419</v>
      </c>
      <c r="L1955">
        <v>127.256475578143</v>
      </c>
      <c r="M1955">
        <v>62.9943058137763</v>
      </c>
      <c r="N1955">
        <v>5.0988747186796699</v>
      </c>
      <c r="O1955">
        <v>18.103191172084699</v>
      </c>
      <c r="P1955">
        <v>203.438914027149</v>
      </c>
    </row>
    <row r="1956" spans="1:17" hidden="1" x14ac:dyDescent="0.3">
      <c r="A1956" t="s">
        <v>4096</v>
      </c>
      <c r="B1956" t="s">
        <v>4097</v>
      </c>
      <c r="C1956" t="s">
        <v>10309</v>
      </c>
      <c r="D1956" t="s">
        <v>153</v>
      </c>
      <c r="E1956">
        <v>395.71964565500002</v>
      </c>
      <c r="F1956">
        <v>176.1</v>
      </c>
      <c r="G1956">
        <v>-2.4300890513716502</v>
      </c>
      <c r="H1956">
        <v>-3.71676310514265</v>
      </c>
      <c r="I1956">
        <v>-6.8616841687119203</v>
      </c>
      <c r="J1956">
        <v>-3.2518102141192999</v>
      </c>
      <c r="K1956">
        <v>181.26083112340399</v>
      </c>
      <c r="L1956">
        <v>166.092256042809</v>
      </c>
      <c r="M1956">
        <v>38.886629483026198</v>
      </c>
      <c r="N1956">
        <v>0.318581217251108</v>
      </c>
      <c r="O1956">
        <v>19.2504258943781</v>
      </c>
      <c r="P1956">
        <v>55.771782397169403</v>
      </c>
    </row>
    <row r="1957" spans="1:17" hidden="1" x14ac:dyDescent="0.3">
      <c r="A1957" t="s">
        <v>4098</v>
      </c>
      <c r="B1957" t="s">
        <v>4099</v>
      </c>
      <c r="C1957" t="s">
        <v>10309</v>
      </c>
      <c r="D1957" t="s">
        <v>51</v>
      </c>
      <c r="E1957">
        <v>395.44593959999997</v>
      </c>
      <c r="F1957">
        <v>1304.0999999999999</v>
      </c>
      <c r="G1957">
        <v>132.62778862579901</v>
      </c>
      <c r="H1957">
        <v>57.225994387156803</v>
      </c>
      <c r="I1957">
        <v>119.03567491832899</v>
      </c>
      <c r="J1957">
        <v>-0.95156456752287299</v>
      </c>
      <c r="K1957">
        <v>962.64383176945705</v>
      </c>
      <c r="L1957">
        <v>743.21518828266596</v>
      </c>
      <c r="M1957">
        <v>76.441199994874097</v>
      </c>
      <c r="N1957">
        <v>2.6089738944293601</v>
      </c>
      <c r="O1957">
        <v>4.2788129744651702</v>
      </c>
      <c r="P1957">
        <v>176.26310772163899</v>
      </c>
      <c r="Q1957">
        <v>4.5132507967246001E-2</v>
      </c>
    </row>
    <row r="1958" spans="1:17" hidden="1" x14ac:dyDescent="0.3">
      <c r="A1958" t="s">
        <v>4100</v>
      </c>
      <c r="B1958" t="s">
        <v>4101</v>
      </c>
      <c r="C1958" t="s">
        <v>10309</v>
      </c>
      <c r="D1958" t="s">
        <v>297</v>
      </c>
      <c r="E1958">
        <v>394.73750000000001</v>
      </c>
      <c r="F1958">
        <v>343.3</v>
      </c>
      <c r="G1958">
        <v>-37.357693153220602</v>
      </c>
      <c r="H1958">
        <v>-1.1645127965678199</v>
      </c>
      <c r="I1958">
        <v>-17.345364111730401</v>
      </c>
      <c r="J1958">
        <v>-2.53636681769646</v>
      </c>
      <c r="K1958">
        <v>346.280206104451</v>
      </c>
      <c r="L1958">
        <v>352.05086939153301</v>
      </c>
      <c r="M1958">
        <v>47.477847206139501</v>
      </c>
      <c r="N1958">
        <v>0.89661605020022395</v>
      </c>
      <c r="O1958">
        <v>28.153218759102799</v>
      </c>
      <c r="P1958">
        <v>9.6805111821086207</v>
      </c>
      <c r="Q1958">
        <v>4.9976135196877998E-2</v>
      </c>
    </row>
    <row r="1959" spans="1:17" hidden="1" x14ac:dyDescent="0.3">
      <c r="A1959" t="s">
        <v>4102</v>
      </c>
      <c r="B1959" t="s">
        <v>4103</v>
      </c>
      <c r="C1959" t="s">
        <v>10309</v>
      </c>
      <c r="D1959" t="s">
        <v>500</v>
      </c>
      <c r="E1959">
        <v>394.684683255999</v>
      </c>
      <c r="F1959">
        <v>65.36</v>
      </c>
      <c r="G1959">
        <v>-5.7947399613201203</v>
      </c>
      <c r="H1959">
        <v>-1.19152041079025</v>
      </c>
      <c r="I1959">
        <v>-22.518232042876999</v>
      </c>
      <c r="J1959">
        <v>-4.2970537378853999</v>
      </c>
      <c r="K1959">
        <v>64.364233685072804</v>
      </c>
      <c r="L1959">
        <v>64.036009919641401</v>
      </c>
      <c r="M1959">
        <v>46.927706240832499</v>
      </c>
      <c r="N1959">
        <v>0.53452528131658394</v>
      </c>
      <c r="O1959">
        <v>23.929008567931401</v>
      </c>
      <c r="P1959">
        <v>25.692307692307601</v>
      </c>
      <c r="Q1959">
        <v>3.1311936248600001E-3</v>
      </c>
    </row>
    <row r="1960" spans="1:17" hidden="1" x14ac:dyDescent="0.3">
      <c r="A1960" t="s">
        <v>4104</v>
      </c>
      <c r="B1960" t="s">
        <v>4105</v>
      </c>
      <c r="C1960" t="s">
        <v>10309</v>
      </c>
      <c r="D1960" t="s">
        <v>46</v>
      </c>
      <c r="E1960">
        <v>393.39379680000002</v>
      </c>
      <c r="F1960">
        <v>212.75</v>
      </c>
      <c r="G1960">
        <v>-23.4343632263564</v>
      </c>
      <c r="H1960">
        <v>-8.1438035624591496</v>
      </c>
      <c r="I1960">
        <v>-5.1589350459551699</v>
      </c>
      <c r="J1960">
        <v>-5.61792317092993</v>
      </c>
      <c r="K1960">
        <v>213.766516199645</v>
      </c>
      <c r="L1960">
        <v>198.21936498163001</v>
      </c>
      <c r="M1960">
        <v>29.821104270924401</v>
      </c>
      <c r="N1960">
        <v>0.31942549371633699</v>
      </c>
      <c r="O1960">
        <v>35.605170387778998</v>
      </c>
      <c r="P1960">
        <v>50.8330379298121</v>
      </c>
      <c r="Q1960">
        <v>0.12020719826772799</v>
      </c>
    </row>
    <row r="1961" spans="1:17" hidden="1" x14ac:dyDescent="0.3">
      <c r="A1961" t="s">
        <v>4106</v>
      </c>
      <c r="B1961" t="s">
        <v>4107</v>
      </c>
      <c r="C1961" t="s">
        <v>10309</v>
      </c>
      <c r="D1961" t="s">
        <v>46</v>
      </c>
      <c r="E1961">
        <v>391.78384</v>
      </c>
      <c r="F1961">
        <v>160.30000000000001</v>
      </c>
      <c r="G1961">
        <v>57.701522301943903</v>
      </c>
      <c r="H1961">
        <v>7.23014766199283</v>
      </c>
      <c r="I1961">
        <v>19.9499401074881</v>
      </c>
      <c r="J1961">
        <v>-0.80094538388226799</v>
      </c>
      <c r="K1961">
        <v>153.53976150840199</v>
      </c>
      <c r="L1961">
        <v>123.743733280765</v>
      </c>
      <c r="M1961">
        <v>59.554018326893697</v>
      </c>
      <c r="N1961">
        <v>0.40363144678385099</v>
      </c>
      <c r="O1961">
        <v>15.408608858390499</v>
      </c>
      <c r="P1961">
        <v>108.181818181818</v>
      </c>
    </row>
    <row r="1962" spans="1:17" hidden="1" x14ac:dyDescent="0.3">
      <c r="A1962" t="s">
        <v>4108</v>
      </c>
      <c r="B1962" t="s">
        <v>4109</v>
      </c>
      <c r="C1962" t="s">
        <v>10309</v>
      </c>
      <c r="D1962" t="s">
        <v>203</v>
      </c>
      <c r="E1962">
        <v>390.4</v>
      </c>
      <c r="F1962">
        <v>767.25</v>
      </c>
      <c r="G1962">
        <v>44.866680900663297</v>
      </c>
      <c r="H1962">
        <v>33.159523981761097</v>
      </c>
      <c r="I1962">
        <v>17.3798834060776</v>
      </c>
      <c r="J1962">
        <v>6.9144490525607099</v>
      </c>
      <c r="K1962">
        <v>652.86021221554302</v>
      </c>
      <c r="L1962">
        <v>594.44505907330699</v>
      </c>
      <c r="M1962">
        <v>79.397511397494</v>
      </c>
      <c r="N1962">
        <v>1.35027683107603</v>
      </c>
      <c r="O1962">
        <v>4.2684913652655698</v>
      </c>
      <c r="P1962">
        <v>90.007429420505105</v>
      </c>
      <c r="Q1962">
        <v>8.3905363324064994E-2</v>
      </c>
    </row>
    <row r="1963" spans="1:17" hidden="1" x14ac:dyDescent="0.3">
      <c r="A1963" t="s">
        <v>4110</v>
      </c>
      <c r="B1963" t="s">
        <v>4111</v>
      </c>
      <c r="C1963" t="s">
        <v>10309</v>
      </c>
      <c r="D1963" t="s">
        <v>118</v>
      </c>
      <c r="E1963">
        <v>388.43903999999998</v>
      </c>
      <c r="F1963">
        <v>240.5</v>
      </c>
      <c r="G1963">
        <v>-79.268097386283301</v>
      </c>
      <c r="H1963">
        <v>-4.56116173440184</v>
      </c>
      <c r="I1963">
        <v>-8.8476756188080596</v>
      </c>
      <c r="J1963">
        <v>2.6227239473713801</v>
      </c>
      <c r="K1963">
        <v>236.06639212165899</v>
      </c>
      <c r="L1963">
        <v>249.297570695855</v>
      </c>
      <c r="M1963">
        <v>52.344634969703598</v>
      </c>
      <c r="N1963">
        <v>0.64578313253011999</v>
      </c>
      <c r="O1963">
        <v>111.018711018711</v>
      </c>
      <c r="P1963">
        <v>49.286157666045902</v>
      </c>
      <c r="Q1963">
        <v>0.131836306814546</v>
      </c>
    </row>
    <row r="1964" spans="1:17" hidden="1" x14ac:dyDescent="0.3">
      <c r="A1964" t="s">
        <v>4112</v>
      </c>
      <c r="B1964" t="s">
        <v>4113</v>
      </c>
      <c r="C1964" t="s">
        <v>10309</v>
      </c>
      <c r="D1964" t="s">
        <v>80</v>
      </c>
      <c r="E1964">
        <v>388.26526100000001</v>
      </c>
      <c r="F1964">
        <v>357.3</v>
      </c>
      <c r="G1964">
        <v>-41.241671615039301</v>
      </c>
      <c r="H1964">
        <v>-9.3217575938580701</v>
      </c>
      <c r="I1964">
        <v>-25.3447399629285</v>
      </c>
      <c r="J1964">
        <v>-3.5164550664736498</v>
      </c>
      <c r="K1964">
        <v>385.86377415079198</v>
      </c>
      <c r="L1964">
        <v>391.34187699126397</v>
      </c>
      <c r="M1964">
        <v>31.330651307523802</v>
      </c>
      <c r="N1964">
        <v>1.5237672861709699</v>
      </c>
      <c r="O1964">
        <v>35.488385110551299</v>
      </c>
      <c r="P1964">
        <v>9.9215505306875897</v>
      </c>
    </row>
    <row r="1965" spans="1:17" hidden="1" x14ac:dyDescent="0.3">
      <c r="A1965" t="s">
        <v>4114</v>
      </c>
      <c r="B1965" t="s">
        <v>4115</v>
      </c>
      <c r="C1965" t="s">
        <v>10309</v>
      </c>
      <c r="D1965" t="s">
        <v>475</v>
      </c>
      <c r="E1965">
        <v>387.39893302500002</v>
      </c>
      <c r="F1965">
        <v>23.44</v>
      </c>
      <c r="G1965">
        <v>60.119068458146998</v>
      </c>
      <c r="H1965">
        <v>-10.508578293845</v>
      </c>
      <c r="I1965">
        <v>-37.494316127902302</v>
      </c>
      <c r="J1965">
        <v>-6.0815913918456799</v>
      </c>
      <c r="K1965">
        <v>23.730978519825399</v>
      </c>
      <c r="L1965">
        <v>22.103266957625799</v>
      </c>
      <c r="M1965">
        <v>46.420168429385498</v>
      </c>
      <c r="N1965">
        <v>1.9751946309011199</v>
      </c>
      <c r="O1965">
        <v>40.784982935153501</v>
      </c>
      <c r="P1965">
        <v>88.037656607602003</v>
      </c>
    </row>
    <row r="1966" spans="1:17" hidden="1" x14ac:dyDescent="0.3">
      <c r="A1966" t="s">
        <v>4116</v>
      </c>
      <c r="B1966" t="s">
        <v>4117</v>
      </c>
      <c r="C1966" t="s">
        <v>10309</v>
      </c>
      <c r="D1966" t="s">
        <v>139</v>
      </c>
      <c r="E1966">
        <v>386.38610669000002</v>
      </c>
      <c r="F1966">
        <v>101.2</v>
      </c>
      <c r="G1966">
        <v>21.099950499133701</v>
      </c>
      <c r="H1966">
        <v>6.9640241274999397</v>
      </c>
      <c r="I1966">
        <v>-15.0965688661757</v>
      </c>
      <c r="J1966">
        <v>9.67716022164681</v>
      </c>
      <c r="K1966">
        <v>98.599507466043306</v>
      </c>
      <c r="L1966">
        <v>99.8931501109153</v>
      </c>
      <c r="M1966">
        <v>61.875224873727397</v>
      </c>
      <c r="N1966">
        <v>3.3972259690688298</v>
      </c>
      <c r="O1966">
        <v>50.345849802371497</v>
      </c>
      <c r="P1966">
        <v>49.3726937269372</v>
      </c>
      <c r="Q1966">
        <v>4.5062010593975001E-2</v>
      </c>
    </row>
    <row r="1967" spans="1:17" hidden="1" x14ac:dyDescent="0.3">
      <c r="A1967" t="s">
        <v>4118</v>
      </c>
      <c r="B1967" t="s">
        <v>4119</v>
      </c>
      <c r="C1967" t="s">
        <v>10309</v>
      </c>
      <c r="D1967" t="s">
        <v>46</v>
      </c>
      <c r="E1967">
        <v>385.85244</v>
      </c>
      <c r="F1967">
        <v>330.2</v>
      </c>
      <c r="G1967">
        <v>-41.565718508195197</v>
      </c>
      <c r="H1967">
        <v>-14.064509599486</v>
      </c>
      <c r="I1967">
        <v>-26.1529255606833</v>
      </c>
      <c r="J1967">
        <v>-9.0735405964130607</v>
      </c>
      <c r="K1967">
        <v>391.80654632291203</v>
      </c>
      <c r="M1967">
        <v>28.097053044852998</v>
      </c>
      <c r="N1967">
        <v>0.52274063188831699</v>
      </c>
      <c r="O1967">
        <v>79.2852816474863</v>
      </c>
      <c r="P1967">
        <v>8.2622950819671992</v>
      </c>
    </row>
    <row r="1968" spans="1:17" hidden="1" x14ac:dyDescent="0.3">
      <c r="A1968" t="s">
        <v>4120</v>
      </c>
      <c r="B1968" t="s">
        <v>4121</v>
      </c>
      <c r="C1968" t="s">
        <v>10309</v>
      </c>
      <c r="D1968" t="s">
        <v>297</v>
      </c>
      <c r="E1968">
        <v>385.77500651999998</v>
      </c>
      <c r="F1968">
        <v>705.65</v>
      </c>
      <c r="G1968">
        <v>217.421933437576</v>
      </c>
      <c r="H1968">
        <v>35.726728396440102</v>
      </c>
      <c r="I1968">
        <v>95.263857364782297</v>
      </c>
      <c r="J1968">
        <v>5.3700595545812697E-2</v>
      </c>
      <c r="K1968">
        <v>551.81908899212704</v>
      </c>
      <c r="L1968">
        <v>379.67023345095402</v>
      </c>
      <c r="M1968">
        <v>80.016911318360101</v>
      </c>
      <c r="N1968">
        <v>0.35886688732226901</v>
      </c>
      <c r="O1968">
        <v>0</v>
      </c>
      <c r="P1968">
        <v>315.088235294117</v>
      </c>
      <c r="Q1968">
        <v>0.21453022500864399</v>
      </c>
    </row>
    <row r="1969" spans="1:17" hidden="1" x14ac:dyDescent="0.3">
      <c r="A1969" t="s">
        <v>4122</v>
      </c>
      <c r="B1969" t="s">
        <v>4123</v>
      </c>
      <c r="C1969" t="s">
        <v>10309</v>
      </c>
      <c r="D1969" t="s">
        <v>521</v>
      </c>
      <c r="E1969">
        <v>385.5061445</v>
      </c>
      <c r="F1969">
        <v>462.75</v>
      </c>
      <c r="G1969">
        <v>485.75912027867201</v>
      </c>
      <c r="H1969">
        <v>47.515121629125296</v>
      </c>
      <c r="I1969">
        <v>106.122067468914</v>
      </c>
      <c r="J1969">
        <v>47.204980022411199</v>
      </c>
      <c r="K1969">
        <v>323.31798122460702</v>
      </c>
      <c r="L1969">
        <v>236.422720127085</v>
      </c>
      <c r="M1969">
        <v>88.0394849501061</v>
      </c>
      <c r="N1969">
        <v>2.8187555186596698</v>
      </c>
      <c r="O1969">
        <v>12.9119394921664</v>
      </c>
      <c r="P1969">
        <v>619.673405909797</v>
      </c>
      <c r="Q1969">
        <v>0.21898378484032599</v>
      </c>
    </row>
    <row r="1970" spans="1:17" hidden="1" x14ac:dyDescent="0.3">
      <c r="A1970" t="s">
        <v>4124</v>
      </c>
      <c r="B1970" t="s">
        <v>4125</v>
      </c>
      <c r="C1970" t="s">
        <v>10309</v>
      </c>
      <c r="D1970" t="s">
        <v>2161</v>
      </c>
      <c r="E1970">
        <v>385.2</v>
      </c>
      <c r="F1970">
        <v>719</v>
      </c>
      <c r="G1970">
        <v>360.56165028940597</v>
      </c>
      <c r="H1970">
        <v>-9.6688376972172492</v>
      </c>
      <c r="I1970">
        <v>165.29539164105799</v>
      </c>
      <c r="J1970">
        <v>-0.86399811535125404</v>
      </c>
      <c r="K1970">
        <v>659.742203438616</v>
      </c>
      <c r="L1970">
        <v>383.03892745744099</v>
      </c>
      <c r="M1970">
        <v>43.970360209153903</v>
      </c>
      <c r="N1970">
        <v>0.55104895104895102</v>
      </c>
      <c r="O1970">
        <v>30.7301808066759</v>
      </c>
      <c r="P1970">
        <v>517.16738197424797</v>
      </c>
    </row>
    <row r="1971" spans="1:17" hidden="1" x14ac:dyDescent="0.3">
      <c r="A1971" t="s">
        <v>4126</v>
      </c>
      <c r="B1971" t="s">
        <v>4127</v>
      </c>
      <c r="C1971" t="s">
        <v>10309</v>
      </c>
      <c r="D1971" t="s">
        <v>258</v>
      </c>
      <c r="E1971">
        <v>385.101</v>
      </c>
      <c r="F1971">
        <v>337</v>
      </c>
      <c r="G1971">
        <v>-40.0202607603863</v>
      </c>
      <c r="H1971">
        <v>0.51703294954892098</v>
      </c>
      <c r="I1971">
        <v>-24.6074678128744</v>
      </c>
      <c r="J1971">
        <v>-5.43793068030834</v>
      </c>
      <c r="K1971">
        <v>357.28217644394601</v>
      </c>
      <c r="M1971">
        <v>38.355576042154603</v>
      </c>
      <c r="N1971">
        <v>0.25616890257312502</v>
      </c>
      <c r="O1971">
        <v>38.813056379821901</v>
      </c>
      <c r="P1971">
        <v>16.2068965517241</v>
      </c>
    </row>
    <row r="1972" spans="1:17" hidden="1" x14ac:dyDescent="0.3">
      <c r="A1972" t="s">
        <v>4128</v>
      </c>
      <c r="B1972" t="s">
        <v>4129</v>
      </c>
      <c r="C1972" t="s">
        <v>10309</v>
      </c>
      <c r="D1972" t="s">
        <v>413</v>
      </c>
      <c r="E1972">
        <v>385.01997583999997</v>
      </c>
      <c r="F1972">
        <v>175.5</v>
      </c>
      <c r="G1972">
        <v>-35.135871183799502</v>
      </c>
      <c r="H1972">
        <v>-24.158461757367601</v>
      </c>
      <c r="I1972">
        <v>-19.723078236287598</v>
      </c>
      <c r="J1972">
        <v>2.44302969579942</v>
      </c>
      <c r="M1972">
        <v>48.194504290500497</v>
      </c>
      <c r="O1972">
        <v>13.9316239316239</v>
      </c>
      <c r="P1972">
        <v>39.396346306592498</v>
      </c>
    </row>
    <row r="1973" spans="1:17" hidden="1" x14ac:dyDescent="0.3">
      <c r="A1973" t="s">
        <v>4130</v>
      </c>
      <c r="B1973" t="s">
        <v>4131</v>
      </c>
      <c r="C1973" t="s">
        <v>10309</v>
      </c>
      <c r="D1973" t="s">
        <v>77</v>
      </c>
      <c r="E1973">
        <v>383.41569490000001</v>
      </c>
      <c r="F1973">
        <v>29.48</v>
      </c>
      <c r="G1973">
        <v>-58.521700978358602</v>
      </c>
      <c r="H1973">
        <v>6.53658191354263</v>
      </c>
      <c r="I1973">
        <v>-58.1693718237049</v>
      </c>
      <c r="J1973">
        <v>-2.4214171837262701</v>
      </c>
      <c r="K1973">
        <v>26.670613808248302</v>
      </c>
      <c r="L1973">
        <v>33.821338238892203</v>
      </c>
      <c r="M1973">
        <v>71.333465621395405</v>
      </c>
      <c r="N1973">
        <v>0.42183831506736902</v>
      </c>
      <c r="O1973">
        <v>165.094979647218</v>
      </c>
      <c r="P1973">
        <v>39.914570479354502</v>
      </c>
      <c r="Q1973">
        <v>8.5024628474470995E-2</v>
      </c>
    </row>
    <row r="1974" spans="1:17" hidden="1" x14ac:dyDescent="0.3">
      <c r="A1974" t="s">
        <v>4132</v>
      </c>
      <c r="B1974" t="s">
        <v>4133</v>
      </c>
      <c r="C1974" t="s">
        <v>10309</v>
      </c>
      <c r="D1974" t="s">
        <v>4134</v>
      </c>
      <c r="E1974">
        <v>383.33205299999997</v>
      </c>
      <c r="F1974">
        <v>1069.5</v>
      </c>
      <c r="G1974">
        <v>-0.25039655267865801</v>
      </c>
      <c r="H1974">
        <v>52.835537514104701</v>
      </c>
      <c r="I1974">
        <v>1.46580977956174</v>
      </c>
      <c r="J1974">
        <v>36.593635816377798</v>
      </c>
      <c r="K1974">
        <v>790.44373266231003</v>
      </c>
      <c r="L1974">
        <v>825.57327887592896</v>
      </c>
      <c r="M1974">
        <v>86.977752412906497</v>
      </c>
      <c r="N1974">
        <v>1.8388666908826701</v>
      </c>
      <c r="O1974">
        <v>6.9658719027583</v>
      </c>
      <c r="P1974">
        <v>101.033834586466</v>
      </c>
      <c r="Q1974">
        <v>0.14293111005498099</v>
      </c>
    </row>
    <row r="1975" spans="1:17" hidden="1" x14ac:dyDescent="0.3">
      <c r="A1975" t="s">
        <v>4135</v>
      </c>
      <c r="B1975" t="s">
        <v>4136</v>
      </c>
      <c r="C1975" t="s">
        <v>10309</v>
      </c>
      <c r="D1975" t="s">
        <v>258</v>
      </c>
      <c r="E1975">
        <v>383.26820328000002</v>
      </c>
      <c r="F1975">
        <v>89.43</v>
      </c>
      <c r="G1975">
        <v>-16.2148507330798</v>
      </c>
      <c r="H1975">
        <v>2.3263824285689099</v>
      </c>
      <c r="I1975">
        <v>-21.840376253434702</v>
      </c>
      <c r="J1975">
        <v>-3.0492128115219002</v>
      </c>
      <c r="K1975">
        <v>87.747576712744305</v>
      </c>
      <c r="L1975">
        <v>96.913531482112006</v>
      </c>
      <c r="M1975">
        <v>51.399671045468601</v>
      </c>
      <c r="N1975">
        <v>0.99279094785834099</v>
      </c>
      <c r="O1975">
        <v>94.006485519400599</v>
      </c>
      <c r="P1975">
        <v>19.399198931909201</v>
      </c>
    </row>
    <row r="1976" spans="1:17" hidden="1" x14ac:dyDescent="0.3">
      <c r="A1976" t="s">
        <v>4137</v>
      </c>
      <c r="B1976" t="s">
        <v>4138</v>
      </c>
      <c r="C1976" t="s">
        <v>10309</v>
      </c>
      <c r="D1976" t="s">
        <v>40</v>
      </c>
      <c r="E1976">
        <v>383.25481200000002</v>
      </c>
      <c r="F1976">
        <v>10.41</v>
      </c>
      <c r="G1976">
        <v>-88.443030519448101</v>
      </c>
      <c r="H1976">
        <v>-9.56995378196806</v>
      </c>
      <c r="I1976">
        <v>-42.771707808806397</v>
      </c>
      <c r="J1976">
        <v>-7.8822369302602899</v>
      </c>
      <c r="K1976">
        <v>11.566397060961201</v>
      </c>
      <c r="L1976">
        <v>14.8632480172892</v>
      </c>
      <c r="M1976">
        <v>18.203397841831698</v>
      </c>
      <c r="N1976">
        <v>0.40073951864281299</v>
      </c>
      <c r="O1976">
        <v>220.365033621517</v>
      </c>
      <c r="P1976">
        <v>10.1587301587301</v>
      </c>
      <c r="Q1976">
        <v>0.179640424230602</v>
      </c>
    </row>
    <row r="1977" spans="1:17" hidden="1" x14ac:dyDescent="0.3">
      <c r="A1977" t="s">
        <v>4139</v>
      </c>
      <c r="B1977" t="s">
        <v>4140</v>
      </c>
      <c r="C1977" t="s">
        <v>10309</v>
      </c>
      <c r="D1977" t="s">
        <v>139</v>
      </c>
      <c r="E1977">
        <v>382.46641319999998</v>
      </c>
      <c r="F1977">
        <v>9.89</v>
      </c>
      <c r="G1977">
        <v>196.538716169336</v>
      </c>
      <c r="H1977">
        <v>20.551404271910801</v>
      </c>
      <c r="I1977">
        <v>72.549027118992996</v>
      </c>
      <c r="J1977">
        <v>-2.49157457347127</v>
      </c>
      <c r="K1977">
        <v>8.8320586917790198</v>
      </c>
      <c r="L1977">
        <v>7.0406144199872003</v>
      </c>
      <c r="M1977">
        <v>65.125791781377799</v>
      </c>
      <c r="N1977">
        <v>1.84615507309121</v>
      </c>
      <c r="O1977">
        <v>12.234580384226399</v>
      </c>
      <c r="P1977">
        <v>253.21428571428501</v>
      </c>
      <c r="Q1977">
        <v>0.13016671360604301</v>
      </c>
    </row>
    <row r="1978" spans="1:17" hidden="1" x14ac:dyDescent="0.3">
      <c r="A1978" t="s">
        <v>4141</v>
      </c>
      <c r="B1978" t="s">
        <v>4142</v>
      </c>
      <c r="C1978" t="s">
        <v>10309</v>
      </c>
      <c r="D1978" t="s">
        <v>51</v>
      </c>
      <c r="E1978">
        <v>381.84983248499998</v>
      </c>
      <c r="F1978">
        <v>315.60000000000002</v>
      </c>
      <c r="G1978">
        <v>138.26968708063501</v>
      </c>
      <c r="H1978">
        <v>2.0602099218303702</v>
      </c>
      <c r="I1978">
        <v>-3.1444075493460102</v>
      </c>
      <c r="J1978">
        <v>-5.4268780122121996</v>
      </c>
      <c r="K1978">
        <v>320.18483116642199</v>
      </c>
      <c r="L1978">
        <v>277.922192881152</v>
      </c>
      <c r="M1978">
        <v>44.609268107620899</v>
      </c>
      <c r="N1978">
        <v>0.32470877450441998</v>
      </c>
      <c r="O1978">
        <v>32.129277566539898</v>
      </c>
      <c r="P1978">
        <v>173.958333333333</v>
      </c>
      <c r="Q1978">
        <v>0.132566361918565</v>
      </c>
    </row>
    <row r="1979" spans="1:17" hidden="1" x14ac:dyDescent="0.3">
      <c r="A1979" t="s">
        <v>4143</v>
      </c>
      <c r="B1979" t="s">
        <v>4144</v>
      </c>
      <c r="C1979" t="s">
        <v>10309</v>
      </c>
      <c r="D1979" t="s">
        <v>251</v>
      </c>
      <c r="E1979">
        <v>381.18653999999998</v>
      </c>
      <c r="F1979">
        <v>315.55</v>
      </c>
      <c r="G1979">
        <v>-47.583896372948402</v>
      </c>
      <c r="H1979">
        <v>-14.083612471992</v>
      </c>
      <c r="I1979">
        <v>-32.171103425436499</v>
      </c>
      <c r="J1979">
        <v>-7.4059182822169998</v>
      </c>
      <c r="M1979">
        <v>51.309943231019197</v>
      </c>
      <c r="O1979">
        <v>48.946284265568003</v>
      </c>
      <c r="P1979">
        <v>12.6964285714285</v>
      </c>
    </row>
    <row r="1980" spans="1:17" hidden="1" x14ac:dyDescent="0.3">
      <c r="A1980" t="s">
        <v>4145</v>
      </c>
      <c r="B1980" t="s">
        <v>4146</v>
      </c>
      <c r="C1980" t="s">
        <v>10309</v>
      </c>
      <c r="D1980" t="s">
        <v>258</v>
      </c>
      <c r="E1980">
        <v>381.17221157</v>
      </c>
      <c r="F1980">
        <v>72.64</v>
      </c>
      <c r="G1980">
        <v>157.92329485850499</v>
      </c>
      <c r="H1980">
        <v>31.262728104896102</v>
      </c>
      <c r="I1980">
        <v>32.911125270386599</v>
      </c>
      <c r="J1980">
        <v>-10.6988062087788</v>
      </c>
      <c r="K1980">
        <v>59.461971801823502</v>
      </c>
      <c r="L1980">
        <v>49.684410313326701</v>
      </c>
      <c r="M1980">
        <v>59.184378589853701</v>
      </c>
      <c r="N1980">
        <v>3.4097728858173499</v>
      </c>
      <c r="O1980">
        <v>9.8568281938325999</v>
      </c>
      <c r="P1980">
        <v>207.796610169491</v>
      </c>
      <c r="Q1980">
        <v>8.3850594094871E-2</v>
      </c>
    </row>
    <row r="1981" spans="1:17" hidden="1" x14ac:dyDescent="0.3">
      <c r="A1981" t="s">
        <v>4147</v>
      </c>
      <c r="B1981" t="s">
        <v>4148</v>
      </c>
      <c r="C1981" t="s">
        <v>10309</v>
      </c>
      <c r="D1981" t="s">
        <v>46</v>
      </c>
      <c r="E1981">
        <v>380.54640419999998</v>
      </c>
      <c r="F1981">
        <v>75</v>
      </c>
      <c r="G1981">
        <v>118.160680145261</v>
      </c>
      <c r="H1981">
        <v>40.691162302782701</v>
      </c>
      <c r="I1981">
        <v>49.257503565255703</v>
      </c>
      <c r="J1981">
        <v>0.78371102140193205</v>
      </c>
      <c r="K1981">
        <v>62.488367912994001</v>
      </c>
      <c r="L1981">
        <v>48.731575262982503</v>
      </c>
      <c r="M1981">
        <v>76.918232082527993</v>
      </c>
      <c r="N1981">
        <v>2.46509751176866</v>
      </c>
      <c r="O1981">
        <v>3.3333333333333401</v>
      </c>
      <c r="P1981">
        <v>196.31061345633401</v>
      </c>
      <c r="Q1981">
        <v>0.23969134418082599</v>
      </c>
    </row>
    <row r="1982" spans="1:17" hidden="1" x14ac:dyDescent="0.3">
      <c r="A1982" t="s">
        <v>4149</v>
      </c>
      <c r="B1982" t="s">
        <v>4150</v>
      </c>
      <c r="C1982" t="s">
        <v>10309</v>
      </c>
      <c r="D1982" t="s">
        <v>630</v>
      </c>
      <c r="E1982">
        <v>378.61168476900002</v>
      </c>
      <c r="F1982">
        <v>60.39</v>
      </c>
      <c r="G1982">
        <v>-3.2081149951052002</v>
      </c>
      <c r="H1982">
        <v>23.258538189307501</v>
      </c>
      <c r="I1982">
        <v>4.0475955377710697</v>
      </c>
      <c r="J1982">
        <v>5.5349622726531802</v>
      </c>
      <c r="K1982">
        <v>52.152394797767201</v>
      </c>
      <c r="L1982">
        <v>48.981908915191603</v>
      </c>
      <c r="M1982">
        <v>69.528532507151496</v>
      </c>
      <c r="N1982">
        <v>0.825878044418076</v>
      </c>
      <c r="O1982">
        <v>3.7257824143070102</v>
      </c>
      <c r="P1982">
        <v>61.04</v>
      </c>
      <c r="Q1982">
        <v>-2.3838609340199999E-4</v>
      </c>
    </row>
    <row r="1983" spans="1:17" hidden="1" x14ac:dyDescent="0.3">
      <c r="A1983" t="s">
        <v>4151</v>
      </c>
      <c r="B1983" t="s">
        <v>4152</v>
      </c>
      <c r="C1983" t="s">
        <v>10309</v>
      </c>
      <c r="D1983" t="s">
        <v>1555</v>
      </c>
      <c r="E1983">
        <v>378.60535700000003</v>
      </c>
      <c r="F1983">
        <v>185.58</v>
      </c>
      <c r="G1983">
        <v>-16.896466341714198</v>
      </c>
      <c r="H1983">
        <v>4.9552657342105704</v>
      </c>
      <c r="I1983">
        <v>-41.841828304211496</v>
      </c>
      <c r="J1983">
        <v>6.02432796067197</v>
      </c>
      <c r="K1983">
        <v>187.05874249219301</v>
      </c>
      <c r="L1983">
        <v>215.61974884560101</v>
      </c>
      <c r="M1983">
        <v>60.436569832728502</v>
      </c>
      <c r="N1983">
        <v>1.3800190318705801</v>
      </c>
      <c r="O1983">
        <v>106.21834249380299</v>
      </c>
      <c r="P1983">
        <v>14.520209811786399</v>
      </c>
      <c r="Q1983">
        <v>0.15779565129499701</v>
      </c>
    </row>
    <row r="1984" spans="1:17" hidden="1" x14ac:dyDescent="0.3">
      <c r="A1984" t="s">
        <v>4153</v>
      </c>
      <c r="B1984" t="s">
        <v>4154</v>
      </c>
      <c r="C1984" t="s">
        <v>10309</v>
      </c>
      <c r="D1984" t="s">
        <v>918</v>
      </c>
      <c r="E1984">
        <v>378.33244500000001</v>
      </c>
      <c r="F1984">
        <v>668</v>
      </c>
      <c r="G1984">
        <v>84.339913150860994</v>
      </c>
      <c r="H1984">
        <v>8.9418510080169096</v>
      </c>
      <c r="I1984">
        <v>-5.5759453483578998</v>
      </c>
      <c r="J1984">
        <v>-3.7686902429921898</v>
      </c>
      <c r="K1984">
        <v>603.04418588911199</v>
      </c>
      <c r="M1984">
        <v>69.981328088679504</v>
      </c>
      <c r="N1984">
        <v>1.3420054200542</v>
      </c>
      <c r="O1984">
        <v>2.9191616766466901</v>
      </c>
      <c r="P1984">
        <v>160.9375</v>
      </c>
    </row>
    <row r="1985" spans="1:17" hidden="1" x14ac:dyDescent="0.3">
      <c r="A1985" t="s">
        <v>4155</v>
      </c>
      <c r="B1985" t="s">
        <v>4156</v>
      </c>
      <c r="C1985" t="s">
        <v>10309</v>
      </c>
      <c r="D1985" t="s">
        <v>4157</v>
      </c>
      <c r="E1985">
        <v>377.83634169999999</v>
      </c>
      <c r="F1985">
        <v>750.4</v>
      </c>
      <c r="G1985">
        <v>22.898661151600201</v>
      </c>
      <c r="H1985">
        <v>-2.9561645839572699</v>
      </c>
      <c r="I1985">
        <v>13.6375188351494</v>
      </c>
      <c r="J1985">
        <v>-1.91653871802858</v>
      </c>
      <c r="K1985">
        <v>741.94715714584697</v>
      </c>
      <c r="L1985">
        <v>636.68719192295305</v>
      </c>
      <c r="M1985">
        <v>50.412491627355898</v>
      </c>
      <c r="N1985">
        <v>0.65281537845414495</v>
      </c>
      <c r="O1985">
        <v>17.937100213219601</v>
      </c>
      <c r="P1985">
        <v>69.850611136260696</v>
      </c>
      <c r="Q1985">
        <v>0.19462881704507301</v>
      </c>
    </row>
    <row r="1986" spans="1:17" hidden="1" x14ac:dyDescent="0.3">
      <c r="A1986" t="s">
        <v>4158</v>
      </c>
      <c r="B1986" t="s">
        <v>4159</v>
      </c>
      <c r="C1986" t="s">
        <v>10309</v>
      </c>
      <c r="D1986" t="s">
        <v>4093</v>
      </c>
      <c r="E1986">
        <v>377.75561060000001</v>
      </c>
      <c r="F1986">
        <v>46.83</v>
      </c>
      <c r="G1986">
        <v>95.915389568744303</v>
      </c>
      <c r="H1986">
        <v>20.800684803011801</v>
      </c>
      <c r="I1986">
        <v>33.622526593310297</v>
      </c>
      <c r="J1986">
        <v>20.433110420801299</v>
      </c>
      <c r="K1986">
        <v>34.455351368462999</v>
      </c>
      <c r="L1986">
        <v>30.7529709424368</v>
      </c>
      <c r="M1986">
        <v>81.566264750157998</v>
      </c>
      <c r="N1986">
        <v>2.2814864806306998</v>
      </c>
      <c r="O1986">
        <v>5.7014734144779</v>
      </c>
      <c r="P1986">
        <v>127.994157740993</v>
      </c>
      <c r="Q1986">
        <v>8.7159564828316993E-2</v>
      </c>
    </row>
    <row r="1987" spans="1:17" hidden="1" x14ac:dyDescent="0.3">
      <c r="A1987" t="s">
        <v>4160</v>
      </c>
      <c r="B1987" t="s">
        <v>4161</v>
      </c>
      <c r="C1987" t="s">
        <v>10309</v>
      </c>
      <c r="D1987" t="s">
        <v>1323</v>
      </c>
      <c r="E1987">
        <v>377.16561615000001</v>
      </c>
      <c r="F1987">
        <v>287.7</v>
      </c>
      <c r="G1987">
        <v>172.12008966475301</v>
      </c>
      <c r="H1987">
        <v>3.27449563611607</v>
      </c>
      <c r="I1987">
        <v>-31.2456972077226</v>
      </c>
      <c r="J1987">
        <v>-5.2946673569764497</v>
      </c>
      <c r="K1987">
        <v>314.88025388786099</v>
      </c>
      <c r="L1987">
        <v>289.770130902652</v>
      </c>
      <c r="M1987">
        <v>43.704221590884103</v>
      </c>
      <c r="N1987">
        <v>0.94790071909069795</v>
      </c>
      <c r="O1987">
        <v>58.116093152589499</v>
      </c>
      <c r="P1987">
        <v>228.79999999999899</v>
      </c>
      <c r="Q1987">
        <v>0.14466913567058301</v>
      </c>
    </row>
    <row r="1988" spans="1:17" hidden="1" x14ac:dyDescent="0.3">
      <c r="A1988" t="s">
        <v>4162</v>
      </c>
      <c r="B1988" t="s">
        <v>4163</v>
      </c>
      <c r="C1988" t="s">
        <v>10309</v>
      </c>
      <c r="D1988" t="s">
        <v>312</v>
      </c>
      <c r="E1988">
        <v>376.56779790000002</v>
      </c>
      <c r="F1988">
        <v>71.5</v>
      </c>
      <c r="G1988">
        <v>74.539504538571194</v>
      </c>
      <c r="H1988">
        <v>-2.3042714871715799</v>
      </c>
      <c r="I1988">
        <v>-14.365580485667</v>
      </c>
      <c r="J1988">
        <v>-3.4071157183094098</v>
      </c>
      <c r="K1988">
        <v>77.008337397836698</v>
      </c>
      <c r="L1988">
        <v>68.165151490780502</v>
      </c>
      <c r="M1988">
        <v>27.492412600436701</v>
      </c>
      <c r="N1988">
        <v>0.14934759346985699</v>
      </c>
      <c r="O1988">
        <v>27.412587412587399</v>
      </c>
      <c r="P1988">
        <v>102.836879432624</v>
      </c>
      <c r="Q1988">
        <v>8.6394282247038004E-2</v>
      </c>
    </row>
    <row r="1989" spans="1:17" hidden="1" x14ac:dyDescent="0.3">
      <c r="A1989" t="s">
        <v>4164</v>
      </c>
      <c r="B1989" t="s">
        <v>4165</v>
      </c>
      <c r="C1989" t="s">
        <v>10309</v>
      </c>
      <c r="D1989" t="s">
        <v>475</v>
      </c>
      <c r="E1989">
        <v>376.39233708299997</v>
      </c>
      <c r="F1989">
        <v>45.96</v>
      </c>
      <c r="G1989">
        <v>-20.214806982806401</v>
      </c>
      <c r="H1989">
        <v>-2.0530905707804599</v>
      </c>
      <c r="I1989">
        <v>-5.7986191053276697</v>
      </c>
      <c r="J1989">
        <v>0.85360850509252195</v>
      </c>
      <c r="K1989">
        <v>43.468770653266603</v>
      </c>
      <c r="L1989">
        <v>42.3809624748272</v>
      </c>
      <c r="M1989">
        <v>53.270513706310602</v>
      </c>
      <c r="N1989">
        <v>0.36260531877873903</v>
      </c>
      <c r="O1989">
        <v>29.895561357702299</v>
      </c>
      <c r="P1989">
        <v>60.699300699300601</v>
      </c>
      <c r="Q1989">
        <v>8.5178085311734E-2</v>
      </c>
    </row>
    <row r="1990" spans="1:17" hidden="1" x14ac:dyDescent="0.3">
      <c r="A1990" t="s">
        <v>4166</v>
      </c>
      <c r="B1990" t="s">
        <v>4167</v>
      </c>
      <c r="C1990" t="s">
        <v>10309</v>
      </c>
      <c r="D1990" t="s">
        <v>72</v>
      </c>
      <c r="E1990">
        <v>375.95989810499998</v>
      </c>
      <c r="F1990">
        <v>261.95</v>
      </c>
      <c r="G1990">
        <v>592.51287970710996</v>
      </c>
      <c r="H1990">
        <v>40.306123798932298</v>
      </c>
      <c r="I1990">
        <v>137.07040215369199</v>
      </c>
      <c r="J1990">
        <v>0.18644508800155099</v>
      </c>
      <c r="K1990">
        <v>199.39487416125999</v>
      </c>
      <c r="L1990">
        <v>137.29667439566401</v>
      </c>
      <c r="M1990">
        <v>81.564767567303804</v>
      </c>
      <c r="N1990">
        <v>0.72586080146429999</v>
      </c>
      <c r="O1990">
        <v>0</v>
      </c>
      <c r="P1990">
        <v>649.71379507727499</v>
      </c>
      <c r="Q1990">
        <v>0.23222135852367501</v>
      </c>
    </row>
    <row r="1991" spans="1:17" hidden="1" x14ac:dyDescent="0.3">
      <c r="A1991" t="s">
        <v>4168</v>
      </c>
      <c r="B1991" t="s">
        <v>4169</v>
      </c>
      <c r="C1991" t="s">
        <v>10309</v>
      </c>
      <c r="D1991" t="s">
        <v>46</v>
      </c>
      <c r="E1991">
        <v>375.46875</v>
      </c>
      <c r="F1991">
        <v>39.25</v>
      </c>
      <c r="G1991">
        <v>122.488915775001</v>
      </c>
      <c r="H1991">
        <v>39.814277684393502</v>
      </c>
      <c r="I1991">
        <v>66.694990866744604</v>
      </c>
      <c r="J1991">
        <v>3.4980478748116202</v>
      </c>
      <c r="K1991">
        <v>31.0852510797828</v>
      </c>
      <c r="L1991">
        <v>24.6793313701504</v>
      </c>
      <c r="M1991">
        <v>87.601036325470403</v>
      </c>
      <c r="N1991">
        <v>1.8172420644915199</v>
      </c>
      <c r="O1991">
        <v>2.0382165605095501</v>
      </c>
      <c r="P1991">
        <v>161.20230700976001</v>
      </c>
      <c r="Q1991">
        <v>0.17973140506652199</v>
      </c>
    </row>
    <row r="1992" spans="1:17" hidden="1" x14ac:dyDescent="0.3">
      <c r="A1992" t="s">
        <v>4170</v>
      </c>
      <c r="B1992" t="s">
        <v>4171</v>
      </c>
      <c r="C1992" t="s">
        <v>10309</v>
      </c>
      <c r="D1992" t="s">
        <v>51</v>
      </c>
      <c r="E1992">
        <v>375.28866210000001</v>
      </c>
      <c r="F1992">
        <v>16.170000000000002</v>
      </c>
      <c r="G1992">
        <v>65.697473718948004</v>
      </c>
      <c r="H1992">
        <v>15.2216787347076</v>
      </c>
      <c r="I1992">
        <v>-31.622163210627999</v>
      </c>
      <c r="J1992">
        <v>8.7413650316875202</v>
      </c>
      <c r="K1992">
        <v>15.113898221766901</v>
      </c>
      <c r="L1992">
        <v>15.028293049458799</v>
      </c>
      <c r="M1992">
        <v>81.429186181324596</v>
      </c>
      <c r="N1992">
        <v>1.32744517189582</v>
      </c>
      <c r="O1992">
        <v>35.374149659863903</v>
      </c>
      <c r="P1992">
        <v>115.6</v>
      </c>
      <c r="Q1992">
        <v>7.2838997871588998E-2</v>
      </c>
    </row>
    <row r="1993" spans="1:17" hidden="1" x14ac:dyDescent="0.3">
      <c r="A1993" t="s">
        <v>4172</v>
      </c>
      <c r="B1993" t="s">
        <v>4173</v>
      </c>
      <c r="C1993" t="s">
        <v>10309</v>
      </c>
      <c r="D1993" t="s">
        <v>505</v>
      </c>
      <c r="E1993">
        <v>374.49660599999999</v>
      </c>
      <c r="F1993">
        <v>1448.65</v>
      </c>
      <c r="G1993">
        <v>-31.256241894584701</v>
      </c>
      <c r="H1993">
        <v>0.20970702829722701</v>
      </c>
      <c r="I1993">
        <v>-43.805359535213398</v>
      </c>
      <c r="J1993">
        <v>-10.277043083251399</v>
      </c>
      <c r="K1993">
        <v>1522.6872530653</v>
      </c>
      <c r="L1993">
        <v>1631.3819391058701</v>
      </c>
      <c r="M1993">
        <v>39.788889028953498</v>
      </c>
      <c r="N1993">
        <v>0.57064956014480495</v>
      </c>
      <c r="O1993">
        <v>83.066993407655403</v>
      </c>
      <c r="P1993">
        <v>7.6702961834330399</v>
      </c>
      <c r="Q1993">
        <v>4.6996902922713003E-2</v>
      </c>
    </row>
    <row r="1994" spans="1:17" hidden="1" x14ac:dyDescent="0.3">
      <c r="A1994" t="s">
        <v>4174</v>
      </c>
      <c r="B1994" t="s">
        <v>4175</v>
      </c>
      <c r="C1994" t="s">
        <v>10309</v>
      </c>
      <c r="D1994" t="s">
        <v>356</v>
      </c>
      <c r="E1994">
        <v>374.377754025</v>
      </c>
      <c r="F1994">
        <v>28.61</v>
      </c>
      <c r="G1994">
        <v>36.230575815162702</v>
      </c>
      <c r="H1994">
        <v>2.9133845250049699</v>
      </c>
      <c r="I1994">
        <v>-12.797742486858199</v>
      </c>
      <c r="J1994">
        <v>-0.371635287005602</v>
      </c>
      <c r="K1994">
        <v>27.1303524079817</v>
      </c>
      <c r="L1994">
        <v>25.752056724240401</v>
      </c>
      <c r="M1994">
        <v>63.297724085438702</v>
      </c>
      <c r="N1994">
        <v>0.47332631906118899</v>
      </c>
      <c r="O1994">
        <v>23.907724571827998</v>
      </c>
      <c r="P1994">
        <v>66.8221574344023</v>
      </c>
      <c r="Q1994">
        <v>8.9909221841521003E-2</v>
      </c>
    </row>
    <row r="1995" spans="1:17" hidden="1" x14ac:dyDescent="0.3">
      <c r="A1995" t="s">
        <v>4176</v>
      </c>
      <c r="B1995" t="s">
        <v>4177</v>
      </c>
      <c r="C1995" t="s">
        <v>10309</v>
      </c>
      <c r="D1995" t="s">
        <v>726</v>
      </c>
      <c r="E1995">
        <v>373.16630627000001</v>
      </c>
      <c r="F1995">
        <v>222.35</v>
      </c>
      <c r="G1995">
        <v>24.300214332275299</v>
      </c>
      <c r="H1995">
        <v>3.0276757324542798</v>
      </c>
      <c r="I1995">
        <v>8.4266162937861893</v>
      </c>
      <c r="J1995">
        <v>3.58185906907229E-2</v>
      </c>
      <c r="K1995">
        <v>214.43492673727999</v>
      </c>
      <c r="L1995">
        <v>191.18329679297401</v>
      </c>
      <c r="M1995">
        <v>43.478451693180702</v>
      </c>
      <c r="N1995">
        <v>0.74343813534982806</v>
      </c>
      <c r="O1995">
        <v>2.9907803013267298</v>
      </c>
      <c r="P1995">
        <v>55.489510489510401</v>
      </c>
      <c r="Q1995">
        <v>8.1463636799704003E-2</v>
      </c>
    </row>
    <row r="1996" spans="1:17" hidden="1" x14ac:dyDescent="0.3">
      <c r="A1996" t="s">
        <v>4178</v>
      </c>
      <c r="B1996" t="s">
        <v>4179</v>
      </c>
      <c r="C1996" t="s">
        <v>10309</v>
      </c>
      <c r="D1996" t="s">
        <v>51</v>
      </c>
      <c r="E1996">
        <v>372.96</v>
      </c>
      <c r="F1996">
        <v>9.7100000000000009</v>
      </c>
      <c r="G1996">
        <v>-103.728274183381</v>
      </c>
      <c r="H1996">
        <v>-51.483797568806303</v>
      </c>
      <c r="I1996">
        <v>-83.327874242113296</v>
      </c>
      <c r="J1996">
        <v>-10.0946673569764</v>
      </c>
      <c r="K1996">
        <v>15.126923188967501</v>
      </c>
      <c r="L1996">
        <v>21.1314742176768</v>
      </c>
      <c r="M1996">
        <v>18.009334724720901</v>
      </c>
      <c r="N1996">
        <v>0.81921773484926996</v>
      </c>
      <c r="O1996">
        <v>337.07518022657001</v>
      </c>
      <c r="P1996">
        <v>16.009557945041799</v>
      </c>
      <c r="Q1996">
        <v>0.14830750892397901</v>
      </c>
    </row>
    <row r="1997" spans="1:17" hidden="1" x14ac:dyDescent="0.3">
      <c r="A1997" t="s">
        <v>4180</v>
      </c>
      <c r="B1997" t="s">
        <v>4181</v>
      </c>
      <c r="C1997" t="s">
        <v>10309</v>
      </c>
      <c r="D1997" t="s">
        <v>51</v>
      </c>
      <c r="E1997">
        <v>372.16139884</v>
      </c>
      <c r="F1997">
        <v>784.7</v>
      </c>
      <c r="G1997">
        <v>-48.568890860984197</v>
      </c>
      <c r="H1997">
        <v>-6.3820450179493102</v>
      </c>
      <c r="I1997">
        <v>-22.523040670765798</v>
      </c>
      <c r="J1997">
        <v>-4.1988119172410796</v>
      </c>
      <c r="K1997">
        <v>832.23299115376801</v>
      </c>
      <c r="L1997">
        <v>852.22911797141899</v>
      </c>
      <c r="M1997">
        <v>32.875935800407902</v>
      </c>
      <c r="N1997">
        <v>0.83733008948966903</v>
      </c>
      <c r="O1997">
        <v>34.318847967376001</v>
      </c>
      <c r="P1997">
        <v>20.723076923076899</v>
      </c>
      <c r="Q1997">
        <v>6.5676070272527004E-2</v>
      </c>
    </row>
    <row r="1998" spans="1:17" hidden="1" x14ac:dyDescent="0.3">
      <c r="A1998" t="s">
        <v>4182</v>
      </c>
      <c r="B1998" t="s">
        <v>4183</v>
      </c>
      <c r="C1998" t="s">
        <v>10309</v>
      </c>
      <c r="D1998" t="s">
        <v>1737</v>
      </c>
      <c r="E1998">
        <v>371.35713515399999</v>
      </c>
      <c r="F1998">
        <v>132.30000000000001</v>
      </c>
      <c r="G1998">
        <v>-22.052652395058999</v>
      </c>
      <c r="H1998">
        <v>-6.6445184483909596</v>
      </c>
      <c r="I1998">
        <v>-17.165154897157901</v>
      </c>
      <c r="J1998">
        <v>1.24254194534912</v>
      </c>
      <c r="K1998">
        <v>141.67346030801301</v>
      </c>
      <c r="L1998">
        <v>135.38184037900601</v>
      </c>
      <c r="M1998">
        <v>45.128517485755999</v>
      </c>
      <c r="N1998">
        <v>0.18157636832930199</v>
      </c>
      <c r="O1998">
        <v>35.789871504157198</v>
      </c>
      <c r="P1998">
        <v>22.4433132808884</v>
      </c>
      <c r="Q1998">
        <v>-3.3507780924027002E-2</v>
      </c>
    </row>
    <row r="1999" spans="1:17" hidden="1" x14ac:dyDescent="0.3">
      <c r="A1999" t="s">
        <v>4184</v>
      </c>
      <c r="B1999" t="s">
        <v>4185</v>
      </c>
      <c r="C1999" t="s">
        <v>10309</v>
      </c>
      <c r="D1999" t="s">
        <v>232</v>
      </c>
      <c r="E1999">
        <v>371.13347577600001</v>
      </c>
      <c r="F1999">
        <v>130.15</v>
      </c>
      <c r="G1999">
        <v>4.0071903181382504</v>
      </c>
      <c r="H1999">
        <v>10.451580775703301</v>
      </c>
      <c r="I1999">
        <v>-5.8921432831894096</v>
      </c>
      <c r="J1999">
        <v>-0.59466735697643802</v>
      </c>
      <c r="K1999">
        <v>119.252480936943</v>
      </c>
      <c r="L1999">
        <v>109.62312170631201</v>
      </c>
      <c r="M1999">
        <v>59.0115555801193</v>
      </c>
      <c r="N1999">
        <v>1.5004226624171599</v>
      </c>
      <c r="O1999">
        <v>5.10948905109489</v>
      </c>
      <c r="P1999">
        <v>51.161440185830401</v>
      </c>
      <c r="Q1999">
        <v>-8.2181019849789996E-3</v>
      </c>
    </row>
    <row r="2000" spans="1:17" hidden="1" x14ac:dyDescent="0.3">
      <c r="A2000" t="s">
        <v>4186</v>
      </c>
      <c r="B2000" t="s">
        <v>4187</v>
      </c>
      <c r="C2000" t="s">
        <v>10309</v>
      </c>
      <c r="D2000" t="s">
        <v>21</v>
      </c>
      <c r="E2000">
        <v>370.53711849600001</v>
      </c>
      <c r="F2000">
        <v>119.25</v>
      </c>
      <c r="G2000">
        <v>-31.125766032922598</v>
      </c>
      <c r="H2000">
        <v>-8.6737042872849095</v>
      </c>
      <c r="I2000">
        <v>-19.110317031941999</v>
      </c>
      <c r="J2000">
        <v>-4.4036634456335504</v>
      </c>
      <c r="K2000">
        <v>126.719841393436</v>
      </c>
      <c r="L2000">
        <v>124.32967959595101</v>
      </c>
      <c r="M2000">
        <v>42.349407990995502</v>
      </c>
      <c r="N2000">
        <v>0.26284800676603598</v>
      </c>
      <c r="O2000">
        <v>40.880503144654</v>
      </c>
      <c r="P2000">
        <v>29.4788273615635</v>
      </c>
      <c r="Q2000">
        <v>-4.233125353474E-3</v>
      </c>
    </row>
    <row r="2001" spans="1:17" hidden="1" x14ac:dyDescent="0.3">
      <c r="A2001" t="s">
        <v>4188</v>
      </c>
      <c r="B2001" t="s">
        <v>4189</v>
      </c>
      <c r="C2001" t="s">
        <v>10309</v>
      </c>
      <c r="D2001" t="s">
        <v>750</v>
      </c>
      <c r="E2001">
        <v>369.74020247999999</v>
      </c>
      <c r="F2001">
        <v>83.47</v>
      </c>
      <c r="G2001">
        <v>-61.1605805075273</v>
      </c>
      <c r="H2001">
        <v>-8.0380324790436095</v>
      </c>
      <c r="I2001">
        <v>-39.948410585838602</v>
      </c>
      <c r="J2001">
        <v>-2.3155750138141999</v>
      </c>
      <c r="K2001">
        <v>89.323411452223297</v>
      </c>
      <c r="L2001">
        <v>101.668893063193</v>
      </c>
      <c r="M2001">
        <v>43.258936373124499</v>
      </c>
      <c r="N2001">
        <v>0.64369496574584995</v>
      </c>
      <c r="O2001">
        <v>82.101353779801101</v>
      </c>
      <c r="P2001">
        <v>9.8434004474272996</v>
      </c>
      <c r="Q2001">
        <v>-7.2114491097870007E-2</v>
      </c>
    </row>
    <row r="2002" spans="1:17" hidden="1" x14ac:dyDescent="0.3">
      <c r="A2002" t="s">
        <v>4190</v>
      </c>
      <c r="B2002" t="s">
        <v>4191</v>
      </c>
      <c r="C2002" t="s">
        <v>10309</v>
      </c>
      <c r="D2002" t="s">
        <v>139</v>
      </c>
      <c r="E2002">
        <v>369.37768237</v>
      </c>
      <c r="F2002">
        <v>112.03</v>
      </c>
      <c r="G2002">
        <v>-45.257623815096899</v>
      </c>
      <c r="H2002">
        <v>15.664580697253699</v>
      </c>
      <c r="I2002">
        <v>-13.7795634497277</v>
      </c>
      <c r="J2002">
        <v>7.1053326430235497</v>
      </c>
      <c r="K2002">
        <v>100.953970826762</v>
      </c>
      <c r="L2002">
        <v>112.42773087813499</v>
      </c>
      <c r="M2002">
        <v>68.378816109412696</v>
      </c>
      <c r="N2002">
        <v>1.00871879898915</v>
      </c>
      <c r="O2002">
        <v>46.389359992858999</v>
      </c>
      <c r="P2002">
        <v>37.7135832821143</v>
      </c>
      <c r="Q2002">
        <v>8.9162839543383998E-2</v>
      </c>
    </row>
    <row r="2003" spans="1:17" hidden="1" x14ac:dyDescent="0.3">
      <c r="A2003" t="s">
        <v>4192</v>
      </c>
      <c r="B2003" t="s">
        <v>4193</v>
      </c>
      <c r="C2003" t="s">
        <v>10309</v>
      </c>
      <c r="D2003" t="s">
        <v>997</v>
      </c>
      <c r="E2003">
        <v>368.86990364000002</v>
      </c>
      <c r="F2003">
        <v>23.8</v>
      </c>
      <c r="G2003">
        <v>-31.755836977147101</v>
      </c>
      <c r="H2003">
        <v>-4.3946515883408601</v>
      </c>
      <c r="I2003">
        <v>-21.471091308630498</v>
      </c>
      <c r="J2003">
        <v>-2.0923651384749702</v>
      </c>
      <c r="K2003">
        <v>24.193196894735401</v>
      </c>
      <c r="L2003">
        <v>23.863238578267701</v>
      </c>
      <c r="M2003">
        <v>51.043371682910397</v>
      </c>
      <c r="N2003">
        <v>0.41013897317496401</v>
      </c>
      <c r="O2003">
        <v>27.731092436974699</v>
      </c>
      <c r="P2003">
        <v>30.769230769230699</v>
      </c>
      <c r="Q2003">
        <v>-2.3260558669732999E-2</v>
      </c>
    </row>
    <row r="2004" spans="1:17" hidden="1" x14ac:dyDescent="0.3">
      <c r="A2004" t="s">
        <v>4194</v>
      </c>
      <c r="B2004" t="s">
        <v>4195</v>
      </c>
      <c r="C2004" t="s">
        <v>10309</v>
      </c>
      <c r="D2004" t="s">
        <v>397</v>
      </c>
      <c r="E2004">
        <v>368.85036960000002</v>
      </c>
      <c r="F2004">
        <v>105.2</v>
      </c>
      <c r="G2004">
        <v>79.976322370685907</v>
      </c>
      <c r="H2004">
        <v>-11.1040757924553</v>
      </c>
      <c r="I2004">
        <v>101.22101376424401</v>
      </c>
      <c r="J2004">
        <v>-9.8070567375074198</v>
      </c>
      <c r="K2004">
        <v>106.318641188367</v>
      </c>
      <c r="L2004">
        <v>83.979094389921798</v>
      </c>
      <c r="M2004">
        <v>71.473007495370794</v>
      </c>
      <c r="N2004">
        <v>0.88416191498908403</v>
      </c>
      <c r="O2004">
        <v>16.603295310519599</v>
      </c>
      <c r="P2004">
        <v>146.5625</v>
      </c>
    </row>
    <row r="2005" spans="1:17" hidden="1" x14ac:dyDescent="0.3">
      <c r="A2005" t="s">
        <v>4196</v>
      </c>
      <c r="B2005" t="s">
        <v>4197</v>
      </c>
      <c r="C2005" t="s">
        <v>10309</v>
      </c>
      <c r="D2005" t="s">
        <v>258</v>
      </c>
      <c r="E2005">
        <v>367.87364000000002</v>
      </c>
      <c r="F2005">
        <v>685.95</v>
      </c>
      <c r="G2005">
        <v>103.664513514422</v>
      </c>
      <c r="H2005">
        <v>3.0300632204031199</v>
      </c>
      <c r="I2005">
        <v>34.3537425788193</v>
      </c>
      <c r="J2005">
        <v>-2.37112041211802</v>
      </c>
      <c r="K2005">
        <v>654.29307012748598</v>
      </c>
      <c r="L2005">
        <v>524.85139388735195</v>
      </c>
      <c r="M2005">
        <v>52.103462220569597</v>
      </c>
      <c r="N2005">
        <v>0.17532384479590901</v>
      </c>
      <c r="O2005">
        <v>15.125009111451201</v>
      </c>
      <c r="P2005">
        <v>136.53448275861999</v>
      </c>
      <c r="Q2005">
        <v>0.112985869557296</v>
      </c>
    </row>
    <row r="2006" spans="1:17" hidden="1" x14ac:dyDescent="0.3">
      <c r="A2006" t="s">
        <v>4198</v>
      </c>
      <c r="B2006" t="s">
        <v>4199</v>
      </c>
      <c r="C2006" t="s">
        <v>10309</v>
      </c>
      <c r="D2006" t="s">
        <v>95</v>
      </c>
      <c r="E2006">
        <v>367.86901</v>
      </c>
      <c r="F2006">
        <v>162.15</v>
      </c>
      <c r="G2006">
        <v>12.6052830518865</v>
      </c>
      <c r="H2006">
        <v>39.4335865452069</v>
      </c>
      <c r="I2006">
        <v>28.018075999398398</v>
      </c>
      <c r="J2006">
        <v>2.2237920933119701</v>
      </c>
      <c r="O2006">
        <v>0.21584952204747301</v>
      </c>
      <c r="P2006">
        <v>47.342117219445697</v>
      </c>
    </row>
    <row r="2007" spans="1:17" hidden="1" x14ac:dyDescent="0.3">
      <c r="A2007" t="s">
        <v>4200</v>
      </c>
      <c r="B2007" t="s">
        <v>4201</v>
      </c>
      <c r="C2007" t="s">
        <v>10309</v>
      </c>
      <c r="D2007" t="s">
        <v>715</v>
      </c>
      <c r="E2007">
        <v>367.10839199999998</v>
      </c>
      <c r="F2007">
        <v>240.79</v>
      </c>
      <c r="G2007">
        <v>0.629299552187781</v>
      </c>
      <c r="H2007">
        <v>-7.2152809447735997</v>
      </c>
      <c r="I2007">
        <v>-14.7657181101464</v>
      </c>
      <c r="J2007">
        <v>-3.3170397800923599</v>
      </c>
      <c r="K2007">
        <v>243.81260570999299</v>
      </c>
      <c r="L2007">
        <v>234.85855904148201</v>
      </c>
      <c r="M2007">
        <v>41.538016284687203</v>
      </c>
      <c r="N2007">
        <v>0.233841510371321</v>
      </c>
      <c r="O2007">
        <v>19.6062959425225</v>
      </c>
      <c r="P2007">
        <v>29.805929919137402</v>
      </c>
      <c r="Q2007">
        <v>4.1367221859728E-2</v>
      </c>
    </row>
    <row r="2008" spans="1:17" hidden="1" x14ac:dyDescent="0.3">
      <c r="A2008" t="s">
        <v>4202</v>
      </c>
      <c r="B2008" t="s">
        <v>4203</v>
      </c>
      <c r="C2008" t="s">
        <v>10309</v>
      </c>
      <c r="E2008">
        <v>366.33286800000002</v>
      </c>
      <c r="F2008">
        <v>194.45</v>
      </c>
      <c r="G2008">
        <v>-15.486926675978699</v>
      </c>
      <c r="H2008">
        <v>8.0244956361160806</v>
      </c>
      <c r="I2008">
        <v>-7.4133728466874105E-2</v>
      </c>
      <c r="J2008">
        <v>-11.485244864575201</v>
      </c>
      <c r="M2008">
        <v>49.580234271125001</v>
      </c>
      <c r="O2008">
        <v>5.91411673952173</v>
      </c>
      <c r="P2008">
        <v>24.051036682615599</v>
      </c>
    </row>
    <row r="2009" spans="1:17" hidden="1" x14ac:dyDescent="0.3">
      <c r="A2009" t="s">
        <v>4204</v>
      </c>
      <c r="B2009" t="s">
        <v>4205</v>
      </c>
      <c r="C2009" t="s">
        <v>10309</v>
      </c>
      <c r="D2009" t="s">
        <v>72</v>
      </c>
      <c r="E2009">
        <v>364.89152955499998</v>
      </c>
      <c r="F2009">
        <v>64.510000000000005</v>
      </c>
      <c r="G2009">
        <v>193.22169471920901</v>
      </c>
      <c r="H2009">
        <v>39.527979565088799</v>
      </c>
      <c r="I2009">
        <v>48.964214034880897</v>
      </c>
      <c r="J2009">
        <v>21.679686519763099</v>
      </c>
      <c r="K2009">
        <v>48.281716231038899</v>
      </c>
      <c r="L2009">
        <v>40.833026245182097</v>
      </c>
      <c r="M2009">
        <v>77.7142558586267</v>
      </c>
      <c r="N2009">
        <v>2.1752616014336499</v>
      </c>
      <c r="O2009">
        <v>7.2701906681134698</v>
      </c>
      <c r="P2009">
        <v>245.52758435993499</v>
      </c>
      <c r="Q2009">
        <v>0.119520363015628</v>
      </c>
    </row>
    <row r="2010" spans="1:17" hidden="1" x14ac:dyDescent="0.3">
      <c r="A2010" t="s">
        <v>4206</v>
      </c>
      <c r="B2010" t="s">
        <v>4207</v>
      </c>
      <c r="C2010" t="s">
        <v>10309</v>
      </c>
      <c r="D2010" t="s">
        <v>715</v>
      </c>
      <c r="E2010">
        <v>364.01224999999999</v>
      </c>
      <c r="F2010">
        <v>261.3</v>
      </c>
      <c r="G2010">
        <v>-7.8886786603952599</v>
      </c>
      <c r="H2010">
        <v>-9.0740959131796792</v>
      </c>
      <c r="I2010">
        <v>-10.7166957629418</v>
      </c>
      <c r="J2010">
        <v>-3.4493682116772999</v>
      </c>
      <c r="K2010">
        <v>273.13445516801397</v>
      </c>
      <c r="L2010">
        <v>254.661706588127</v>
      </c>
      <c r="M2010">
        <v>37.5093116366576</v>
      </c>
      <c r="N2010">
        <v>0.31936386894679702</v>
      </c>
      <c r="O2010">
        <v>32.797550707998397</v>
      </c>
      <c r="P2010">
        <v>34.068753206772698</v>
      </c>
      <c r="Q2010">
        <v>7.4154195203955997E-2</v>
      </c>
    </row>
    <row r="2011" spans="1:17" hidden="1" x14ac:dyDescent="0.3">
      <c r="A2011" t="s">
        <v>4208</v>
      </c>
      <c r="B2011" t="s">
        <v>4209</v>
      </c>
      <c r="C2011" t="s">
        <v>10309</v>
      </c>
      <c r="D2011" t="s">
        <v>368</v>
      </c>
      <c r="E2011">
        <v>362.94904368499999</v>
      </c>
      <c r="F2011">
        <v>283.35000000000002</v>
      </c>
      <c r="G2011">
        <v>-26.6534879548995</v>
      </c>
      <c r="H2011">
        <v>-1.4569858453654001</v>
      </c>
      <c r="I2011">
        <v>-16.858537354709799</v>
      </c>
      <c r="J2011">
        <v>-14.452958319744999</v>
      </c>
      <c r="K2011">
        <v>270.269246663557</v>
      </c>
      <c r="L2011">
        <v>261.03885529678399</v>
      </c>
      <c r="M2011">
        <v>35.347674397092803</v>
      </c>
      <c r="N2011">
        <v>0.57038900350844102</v>
      </c>
      <c r="O2011">
        <v>24.986765484383199</v>
      </c>
      <c r="P2011">
        <v>35.8992805755395</v>
      </c>
      <c r="Q2011">
        <v>5.2115671932060001E-3</v>
      </c>
    </row>
    <row r="2012" spans="1:17" hidden="1" x14ac:dyDescent="0.3">
      <c r="A2012" t="s">
        <v>4210</v>
      </c>
      <c r="B2012" t="s">
        <v>4211</v>
      </c>
      <c r="C2012" t="s">
        <v>10309</v>
      </c>
      <c r="E2012">
        <v>361.58007800000001</v>
      </c>
      <c r="F2012">
        <v>301.85000000000002</v>
      </c>
      <c r="G2012">
        <v>70.081139304931298</v>
      </c>
      <c r="H2012">
        <v>87.151638048082404</v>
      </c>
      <c r="I2012">
        <v>94.435789377346595</v>
      </c>
      <c r="J2012">
        <v>7.6299081405586904</v>
      </c>
      <c r="K2012">
        <v>197.81020014350401</v>
      </c>
      <c r="L2012">
        <v>161.97462986865699</v>
      </c>
      <c r="M2012">
        <v>99.602484996350199</v>
      </c>
      <c r="N2012">
        <v>0.13031242207260099</v>
      </c>
      <c r="O2012">
        <v>0</v>
      </c>
      <c r="P2012">
        <v>117.6279740447</v>
      </c>
    </row>
    <row r="2013" spans="1:17" hidden="1" x14ac:dyDescent="0.3">
      <c r="A2013" t="s">
        <v>4212</v>
      </c>
      <c r="B2013" t="s">
        <v>4213</v>
      </c>
      <c r="C2013" t="s">
        <v>10309</v>
      </c>
      <c r="D2013" t="s">
        <v>297</v>
      </c>
      <c r="E2013">
        <v>360.9882394</v>
      </c>
      <c r="F2013">
        <v>54.22</v>
      </c>
      <c r="G2013">
        <v>64.137709127000903</v>
      </c>
      <c r="H2013">
        <v>5.1670988358000596</v>
      </c>
      <c r="I2013">
        <v>-12.2554251974497</v>
      </c>
      <c r="J2013">
        <v>-3.7715706302386698</v>
      </c>
      <c r="K2013">
        <v>51.756001646598598</v>
      </c>
      <c r="L2013">
        <v>45.813555692442002</v>
      </c>
      <c r="M2013">
        <v>47.2699708741238</v>
      </c>
      <c r="N2013">
        <v>0.88244643545720303</v>
      </c>
      <c r="O2013">
        <v>21.6340833640723</v>
      </c>
      <c r="P2013">
        <v>93.642857142857096</v>
      </c>
      <c r="Q2013">
        <v>3.8293294027358003E-2</v>
      </c>
    </row>
    <row r="2014" spans="1:17" hidden="1" x14ac:dyDescent="0.3">
      <c r="A2014" t="s">
        <v>4214</v>
      </c>
      <c r="B2014" t="s">
        <v>4215</v>
      </c>
      <c r="C2014" t="s">
        <v>10309</v>
      </c>
      <c r="D2014" t="s">
        <v>938</v>
      </c>
      <c r="E2014">
        <v>360.10849932999997</v>
      </c>
      <c r="F2014">
        <v>105.26</v>
      </c>
      <c r="G2014">
        <v>91.112179923127798</v>
      </c>
      <c r="H2014">
        <v>26.719016676758699</v>
      </c>
      <c r="I2014">
        <v>-0.98344593338985198</v>
      </c>
      <c r="J2014">
        <v>19.690062838201499</v>
      </c>
      <c r="K2014">
        <v>88.813230060906605</v>
      </c>
      <c r="L2014">
        <v>79.811861363041203</v>
      </c>
      <c r="M2014">
        <v>82.005217562106296</v>
      </c>
      <c r="N2014">
        <v>3.2891305638666601</v>
      </c>
      <c r="O2014">
        <v>12.768383051491501</v>
      </c>
      <c r="P2014">
        <v>131.34065934065899</v>
      </c>
      <c r="Q2014">
        <v>2.6041550916418001E-2</v>
      </c>
    </row>
    <row r="2015" spans="1:17" hidden="1" x14ac:dyDescent="0.3">
      <c r="A2015" t="s">
        <v>4216</v>
      </c>
      <c r="B2015" t="s">
        <v>4217</v>
      </c>
      <c r="C2015" t="s">
        <v>10309</v>
      </c>
      <c r="D2015" t="s">
        <v>203</v>
      </c>
      <c r="E2015">
        <v>359.89924687500002</v>
      </c>
      <c r="F2015">
        <v>164.29</v>
      </c>
      <c r="G2015">
        <v>-7.4967219788585799</v>
      </c>
      <c r="H2015">
        <v>4.2808645493698503</v>
      </c>
      <c r="I2015">
        <v>-10.48866015167</v>
      </c>
      <c r="J2015">
        <v>-8.8015639087005901</v>
      </c>
      <c r="K2015">
        <v>166.80041888174799</v>
      </c>
      <c r="L2015">
        <v>158.50347099062901</v>
      </c>
      <c r="M2015">
        <v>40.777614737393499</v>
      </c>
      <c r="N2015">
        <v>0.74412069679958004</v>
      </c>
      <c r="O2015">
        <v>18.996895733154702</v>
      </c>
      <c r="P2015">
        <v>28.1013645224171</v>
      </c>
      <c r="Q2015">
        <v>-9.4193891375960008E-3</v>
      </c>
    </row>
    <row r="2016" spans="1:17" hidden="1" x14ac:dyDescent="0.3">
      <c r="A2016" t="s">
        <v>4218</v>
      </c>
      <c r="B2016" t="s">
        <v>4219</v>
      </c>
      <c r="C2016" t="s">
        <v>10309</v>
      </c>
      <c r="D2016" t="s">
        <v>130</v>
      </c>
      <c r="E2016">
        <v>359.20887206999998</v>
      </c>
      <c r="F2016">
        <v>17.02</v>
      </c>
      <c r="G2016">
        <v>-39.5370504152216</v>
      </c>
      <c r="H2016">
        <v>-0.91657684473246104</v>
      </c>
      <c r="I2016">
        <v>-37.661663158101497</v>
      </c>
      <c r="J2016">
        <v>-4.1598847482807901</v>
      </c>
      <c r="K2016">
        <v>17.405409953801399</v>
      </c>
      <c r="L2016">
        <v>19.009606249565799</v>
      </c>
      <c r="M2016">
        <v>45.300892104216402</v>
      </c>
      <c r="N2016">
        <v>1.8193294297079601</v>
      </c>
      <c r="O2016">
        <v>90.364277320799005</v>
      </c>
      <c r="P2016">
        <v>6.3749999999999902</v>
      </c>
      <c r="Q2016">
        <v>2.9268666508761001E-2</v>
      </c>
    </row>
    <row r="2017" spans="1:17" hidden="1" x14ac:dyDescent="0.3">
      <c r="A2017" t="s">
        <v>4220</v>
      </c>
      <c r="B2017" t="s">
        <v>4221</v>
      </c>
      <c r="C2017" t="s">
        <v>10309</v>
      </c>
      <c r="D2017" t="s">
        <v>258</v>
      </c>
      <c r="E2017">
        <v>358.08190857599999</v>
      </c>
      <c r="F2017">
        <v>129.49</v>
      </c>
      <c r="G2017">
        <v>-24.994503149044998</v>
      </c>
      <c r="H2017">
        <v>-2.7881931856361799</v>
      </c>
      <c r="I2017">
        <v>-10.350156043859201</v>
      </c>
      <c r="J2017">
        <v>-0.95275961655424501</v>
      </c>
      <c r="K2017">
        <v>131.35418346254599</v>
      </c>
      <c r="L2017">
        <v>128.91550660203399</v>
      </c>
      <c r="M2017">
        <v>51.474382087575897</v>
      </c>
      <c r="N2017">
        <v>2.2498622233912502</v>
      </c>
      <c r="O2017">
        <v>10.657193605683799</v>
      </c>
      <c r="P2017">
        <v>7.3714759535654997</v>
      </c>
      <c r="Q2017">
        <v>2.3927755679153999E-2</v>
      </c>
    </row>
    <row r="2018" spans="1:17" hidden="1" x14ac:dyDescent="0.3">
      <c r="A2018" t="s">
        <v>4222</v>
      </c>
      <c r="B2018" t="s">
        <v>4223</v>
      </c>
      <c r="C2018" t="s">
        <v>10309</v>
      </c>
      <c r="D2018" t="s">
        <v>450</v>
      </c>
      <c r="E2018">
        <v>357.97802999999999</v>
      </c>
      <c r="F2018">
        <v>281.95</v>
      </c>
      <c r="G2018">
        <v>14.6754109863589</v>
      </c>
      <c r="H2018">
        <v>-13.3886725910056</v>
      </c>
      <c r="I2018">
        <v>-67.328335422681306</v>
      </c>
      <c r="J2018">
        <v>14.3408165139912</v>
      </c>
      <c r="K2018">
        <v>328.54708323104501</v>
      </c>
      <c r="L2018">
        <v>358.79651104293703</v>
      </c>
      <c r="M2018">
        <v>52.641605092116102</v>
      </c>
      <c r="N2018">
        <v>0.744305148039477</v>
      </c>
      <c r="O2018">
        <v>160.54264940592299</v>
      </c>
      <c r="P2018">
        <v>51.423200859291001</v>
      </c>
      <c r="Q2018">
        <v>0.16965858874845</v>
      </c>
    </row>
    <row r="2019" spans="1:17" hidden="1" x14ac:dyDescent="0.3">
      <c r="A2019" t="s">
        <v>4224</v>
      </c>
      <c r="B2019" t="s">
        <v>4225</v>
      </c>
      <c r="C2019" t="s">
        <v>10309</v>
      </c>
      <c r="D2019" t="s">
        <v>46</v>
      </c>
      <c r="E2019">
        <v>357.3775</v>
      </c>
      <c r="F2019">
        <v>44.72</v>
      </c>
      <c r="G2019">
        <v>197.51278472373201</v>
      </c>
      <c r="H2019">
        <v>10.8582115249199</v>
      </c>
      <c r="I2019">
        <v>74.411552239473707</v>
      </c>
      <c r="J2019">
        <v>-3.49862215923633</v>
      </c>
      <c r="K2019">
        <v>42.732675382138403</v>
      </c>
      <c r="L2019">
        <v>32.048281020823701</v>
      </c>
      <c r="M2019">
        <v>37.856861235766203</v>
      </c>
      <c r="N2019">
        <v>0.50059963179758604</v>
      </c>
      <c r="O2019">
        <v>15.563506261180599</v>
      </c>
      <c r="P2019">
        <v>241.37404580152599</v>
      </c>
      <c r="Q2019">
        <v>0.1015352040938</v>
      </c>
    </row>
    <row r="2020" spans="1:17" hidden="1" x14ac:dyDescent="0.3">
      <c r="A2020" t="s">
        <v>4226</v>
      </c>
      <c r="B2020" t="s">
        <v>4227</v>
      </c>
      <c r="C2020" t="s">
        <v>10309</v>
      </c>
      <c r="D2020" t="s">
        <v>394</v>
      </c>
      <c r="E2020">
        <v>355.92875843000002</v>
      </c>
      <c r="F2020">
        <v>316</v>
      </c>
      <c r="G2020">
        <v>61.271636398373801</v>
      </c>
      <c r="H2020">
        <v>2.6987380603585001</v>
      </c>
      <c r="I2020">
        <v>-4.1841820301319297</v>
      </c>
      <c r="J2020">
        <v>-9.1816980736999998</v>
      </c>
      <c r="K2020">
        <v>273.69660838968099</v>
      </c>
      <c r="L2020">
        <v>246.62428978509999</v>
      </c>
      <c r="M2020">
        <v>44.925075303018701</v>
      </c>
      <c r="N2020">
        <v>1.2999502755171599</v>
      </c>
      <c r="O2020">
        <v>8.4493670886075893</v>
      </c>
      <c r="P2020">
        <v>99.936728883264706</v>
      </c>
      <c r="Q2020">
        <v>5.4432003664489997E-2</v>
      </c>
    </row>
    <row r="2021" spans="1:17" hidden="1" x14ac:dyDescent="0.3">
      <c r="A2021" t="s">
        <v>4228</v>
      </c>
      <c r="B2021" t="s">
        <v>4229</v>
      </c>
      <c r="C2021" t="s">
        <v>10309</v>
      </c>
      <c r="D2021" t="s">
        <v>21</v>
      </c>
      <c r="E2021">
        <v>355.79174399999999</v>
      </c>
      <c r="F2021">
        <v>246.05</v>
      </c>
      <c r="G2021">
        <v>-34.857000312895103</v>
      </c>
      <c r="H2021">
        <v>-4.0555043638839097</v>
      </c>
      <c r="I2021">
        <v>-37.295542062679999</v>
      </c>
      <c r="J2021">
        <v>-3.4944628579989301</v>
      </c>
      <c r="K2021">
        <v>254.10350042131299</v>
      </c>
      <c r="L2021">
        <v>262.36673831711403</v>
      </c>
      <c r="M2021">
        <v>40.915772055486499</v>
      </c>
      <c r="N2021">
        <v>0.55520162656726502</v>
      </c>
      <c r="O2021">
        <v>65.698028855923496</v>
      </c>
      <c r="P2021">
        <v>17.727272727272702</v>
      </c>
    </row>
    <row r="2022" spans="1:17" hidden="1" x14ac:dyDescent="0.3">
      <c r="A2022" t="s">
        <v>4230</v>
      </c>
      <c r="B2022" t="s">
        <v>4231</v>
      </c>
      <c r="C2022" t="s">
        <v>10309</v>
      </c>
      <c r="D2022" t="s">
        <v>98</v>
      </c>
      <c r="E2022">
        <v>355.106386151999</v>
      </c>
      <c r="F2022">
        <v>26.19</v>
      </c>
      <c r="G2022">
        <v>77.290774378901901</v>
      </c>
      <c r="H2022">
        <v>-6.8799412239521702</v>
      </c>
      <c r="I2022">
        <v>-0.89894548951839504</v>
      </c>
      <c r="J2022">
        <v>-0.103961037273837</v>
      </c>
      <c r="K2022">
        <v>27.1491549130583</v>
      </c>
      <c r="L2022">
        <v>22.7431813841213</v>
      </c>
      <c r="M2022">
        <v>42.223409717199502</v>
      </c>
      <c r="N2022">
        <v>0.495054653529301</v>
      </c>
      <c r="O2022">
        <v>24.716990901810799</v>
      </c>
      <c r="P2022">
        <v>123.274741034098</v>
      </c>
      <c r="Q2022">
        <v>0.121600367372146</v>
      </c>
    </row>
    <row r="2023" spans="1:17" hidden="1" x14ac:dyDescent="0.3">
      <c r="A2023" t="s">
        <v>4232</v>
      </c>
      <c r="B2023" t="s">
        <v>4233</v>
      </c>
      <c r="C2023" t="s">
        <v>10309</v>
      </c>
      <c r="D2023" t="s">
        <v>130</v>
      </c>
      <c r="E2023">
        <v>354.67027860000002</v>
      </c>
      <c r="F2023">
        <v>53.86</v>
      </c>
      <c r="G2023">
        <v>-11.520774166136899</v>
      </c>
      <c r="H2023">
        <v>-6.0114755869055001</v>
      </c>
      <c r="I2023">
        <v>-44.732366893600897</v>
      </c>
      <c r="J2023">
        <v>-2.3724451347542201</v>
      </c>
      <c r="K2023">
        <v>56.197792932800098</v>
      </c>
      <c r="L2023">
        <v>56.460878125343399</v>
      </c>
      <c r="M2023">
        <v>44.803815320908498</v>
      </c>
      <c r="N2023">
        <v>2.5306984379745701</v>
      </c>
      <c r="O2023">
        <v>98.663200891199395</v>
      </c>
      <c r="P2023">
        <v>36.182048040455101</v>
      </c>
      <c r="Q2023">
        <v>3.6273742345692001E-2</v>
      </c>
    </row>
    <row r="2024" spans="1:17" hidden="1" x14ac:dyDescent="0.3">
      <c r="A2024" t="s">
        <v>4234</v>
      </c>
      <c r="B2024" t="s">
        <v>4235</v>
      </c>
      <c r="C2024" t="s">
        <v>10309</v>
      </c>
      <c r="D2024" t="s">
        <v>258</v>
      </c>
      <c r="E2024">
        <v>354.14300300000002</v>
      </c>
      <c r="F2024">
        <v>12.5</v>
      </c>
      <c r="G2024">
        <v>-11.0646895052581</v>
      </c>
      <c r="H2024">
        <v>-17.528171942543199</v>
      </c>
      <c r="I2024">
        <v>-50.643297065267099</v>
      </c>
      <c r="J2024">
        <v>-15.700080462389501</v>
      </c>
      <c r="K2024">
        <v>13.9414971901753</v>
      </c>
      <c r="L2024">
        <v>13.901637653983</v>
      </c>
      <c r="M2024">
        <v>27.660375419123898</v>
      </c>
      <c r="N2024">
        <v>1.2488141576288201</v>
      </c>
      <c r="O2024">
        <v>72</v>
      </c>
      <c r="P2024">
        <v>28.8659793814432</v>
      </c>
      <c r="Q2024">
        <v>0.121201541068425</v>
      </c>
    </row>
    <row r="2025" spans="1:17" hidden="1" x14ac:dyDescent="0.3">
      <c r="A2025" t="s">
        <v>4236</v>
      </c>
      <c r="B2025" t="s">
        <v>4237</v>
      </c>
      <c r="C2025" t="s">
        <v>10309</v>
      </c>
      <c r="D2025" t="s">
        <v>312</v>
      </c>
      <c r="E2025">
        <v>354.11664238399999</v>
      </c>
      <c r="F2025">
        <v>204.46</v>
      </c>
      <c r="G2025">
        <v>58.2336743843221</v>
      </c>
      <c r="H2025">
        <v>23.5495599822369</v>
      </c>
      <c r="I2025">
        <v>-4.5016638981536401</v>
      </c>
      <c r="J2025">
        <v>-1.5001399937923701</v>
      </c>
      <c r="K2025">
        <v>191.05163407796601</v>
      </c>
      <c r="L2025">
        <v>165.41648716689599</v>
      </c>
      <c r="M2025">
        <v>55.940871046786697</v>
      </c>
      <c r="N2025">
        <v>0.31712127433894</v>
      </c>
      <c r="O2025">
        <v>16.4922234177834</v>
      </c>
      <c r="P2025">
        <v>112.205500778412</v>
      </c>
    </row>
    <row r="2026" spans="1:17" hidden="1" x14ac:dyDescent="0.3">
      <c r="A2026" t="s">
        <v>4238</v>
      </c>
      <c r="B2026" t="s">
        <v>4239</v>
      </c>
      <c r="C2026" t="s">
        <v>10309</v>
      </c>
      <c r="D2026" t="s">
        <v>1651</v>
      </c>
      <c r="E2026">
        <v>353.22745599999899</v>
      </c>
      <c r="F2026">
        <v>63.96</v>
      </c>
      <c r="G2026">
        <v>-5.4758724906126304</v>
      </c>
      <c r="H2026">
        <v>-3.8460997466299598</v>
      </c>
      <c r="I2026">
        <v>2.6011795397317798</v>
      </c>
      <c r="J2026">
        <v>-1.3759272493474399</v>
      </c>
      <c r="K2026">
        <v>63.497913832480599</v>
      </c>
      <c r="L2026">
        <v>60.597585127492003</v>
      </c>
      <c r="M2026">
        <v>59.429581906584403</v>
      </c>
      <c r="N2026">
        <v>2.0456106182833498</v>
      </c>
      <c r="O2026">
        <v>21.951219512195099</v>
      </c>
      <c r="P2026">
        <v>28.304914744232601</v>
      </c>
      <c r="Q2026">
        <v>-2.7277470216565999E-2</v>
      </c>
    </row>
    <row r="2027" spans="1:17" hidden="1" x14ac:dyDescent="0.3">
      <c r="A2027" t="s">
        <v>4240</v>
      </c>
      <c r="B2027" t="s">
        <v>4241</v>
      </c>
      <c r="C2027" t="s">
        <v>10309</v>
      </c>
      <c r="D2027" t="s">
        <v>160</v>
      </c>
      <c r="E2027">
        <v>353.15</v>
      </c>
      <c r="F2027">
        <v>255.9</v>
      </c>
      <c r="G2027">
        <v>203.75310502519201</v>
      </c>
      <c r="H2027">
        <v>11.6361027789732</v>
      </c>
      <c r="I2027">
        <v>91.431252251441407</v>
      </c>
      <c r="J2027">
        <v>-8.2250452095765194</v>
      </c>
      <c r="K2027">
        <v>243.694048308829</v>
      </c>
      <c r="L2027">
        <v>176.61591978271201</v>
      </c>
      <c r="M2027">
        <v>29.179686931792101</v>
      </c>
      <c r="N2027">
        <v>1.0282644812150601</v>
      </c>
      <c r="O2027">
        <v>21.262211801484899</v>
      </c>
      <c r="P2027">
        <v>244.87870619946</v>
      </c>
      <c r="Q2027">
        <v>0.14178139529282299</v>
      </c>
    </row>
    <row r="2028" spans="1:17" hidden="1" x14ac:dyDescent="0.3">
      <c r="A2028" t="s">
        <v>4242</v>
      </c>
      <c r="B2028" t="s">
        <v>4243</v>
      </c>
      <c r="C2028" t="s">
        <v>10309</v>
      </c>
      <c r="D2028" t="s">
        <v>113</v>
      </c>
      <c r="E2028">
        <v>352.613133</v>
      </c>
      <c r="F2028">
        <v>14.36</v>
      </c>
      <c r="G2028">
        <v>-49.253633557439699</v>
      </c>
      <c r="H2028">
        <v>-3.2608229234407</v>
      </c>
      <c r="I2028">
        <v>-18.146851538889599</v>
      </c>
      <c r="J2028">
        <v>4.2992720369629396</v>
      </c>
      <c r="K2028">
        <v>14.068726710201201</v>
      </c>
      <c r="L2028">
        <v>14.437533094513499</v>
      </c>
      <c r="M2028">
        <v>51.281213740559799</v>
      </c>
      <c r="N2028">
        <v>0.45521099934527698</v>
      </c>
      <c r="O2028">
        <v>27.785515320334198</v>
      </c>
      <c r="P2028">
        <v>27.6444444444444</v>
      </c>
      <c r="Q2028">
        <v>1.4612802346665E-2</v>
      </c>
    </row>
    <row r="2029" spans="1:17" hidden="1" x14ac:dyDescent="0.3">
      <c r="A2029" t="s">
        <v>4244</v>
      </c>
      <c r="B2029" t="s">
        <v>4245</v>
      </c>
      <c r="C2029" t="s">
        <v>10309</v>
      </c>
      <c r="D2029" t="s">
        <v>997</v>
      </c>
      <c r="E2029">
        <v>352.17665075999997</v>
      </c>
      <c r="F2029">
        <v>38.81</v>
      </c>
      <c r="G2029">
        <v>-3.7299686889888002</v>
      </c>
      <c r="H2029">
        <v>-6.4633092419326896</v>
      </c>
      <c r="I2029">
        <v>-5.6899068442399701</v>
      </c>
      <c r="J2029">
        <v>-3.2356929980020799</v>
      </c>
      <c r="K2029">
        <v>40.110173766981802</v>
      </c>
      <c r="L2029">
        <v>36.666253347557202</v>
      </c>
      <c r="M2029">
        <v>41.087564134761301</v>
      </c>
      <c r="N2029">
        <v>0.12723576536620801</v>
      </c>
      <c r="O2029">
        <v>29.863437258438498</v>
      </c>
      <c r="P2029">
        <v>43.475046210720798</v>
      </c>
      <c r="Q2029">
        <v>3.2893300178613999E-2</v>
      </c>
    </row>
    <row r="2030" spans="1:17" hidden="1" x14ac:dyDescent="0.3">
      <c r="A2030" t="s">
        <v>4246</v>
      </c>
      <c r="B2030" t="s">
        <v>4247</v>
      </c>
      <c r="C2030" t="s">
        <v>10309</v>
      </c>
      <c r="D2030" t="s">
        <v>368</v>
      </c>
      <c r="E2030">
        <v>351.7620225</v>
      </c>
      <c r="F2030">
        <v>301.25</v>
      </c>
      <c r="G2030">
        <v>-17.938593489890401</v>
      </c>
      <c r="H2030">
        <v>6.5403319655117302</v>
      </c>
      <c r="I2030">
        <v>-27.3559072285144</v>
      </c>
      <c r="J2030">
        <v>2.0719993096902201</v>
      </c>
      <c r="K2030">
        <v>290.04095454762501</v>
      </c>
      <c r="L2030">
        <v>292.77013022260098</v>
      </c>
      <c r="M2030">
        <v>62.897998120163599</v>
      </c>
      <c r="N2030">
        <v>0.70578291840045104</v>
      </c>
      <c r="O2030">
        <v>34.423236514522799</v>
      </c>
      <c r="P2030">
        <v>40.116279069767401</v>
      </c>
      <c r="Q2030">
        <v>9.2076320240835993E-2</v>
      </c>
    </row>
    <row r="2031" spans="1:17" hidden="1" x14ac:dyDescent="0.3">
      <c r="A2031" t="s">
        <v>4248</v>
      </c>
      <c r="B2031" t="s">
        <v>4249</v>
      </c>
      <c r="C2031" t="s">
        <v>10309</v>
      </c>
      <c r="D2031" t="s">
        <v>258</v>
      </c>
      <c r="E2031">
        <v>351.51202499999999</v>
      </c>
      <c r="F2031">
        <v>1639.5</v>
      </c>
      <c r="G2031">
        <v>103.58285449594599</v>
      </c>
      <c r="H2031">
        <v>16.313175363232901</v>
      </c>
      <c r="I2031">
        <v>53.672509403142001</v>
      </c>
      <c r="J2031">
        <v>-4.23752231460485</v>
      </c>
      <c r="K2031">
        <v>1462.2516417428701</v>
      </c>
      <c r="L2031">
        <v>1162.5810279439299</v>
      </c>
      <c r="M2031">
        <v>55.480479274796899</v>
      </c>
      <c r="N2031">
        <v>0.75743276392667502</v>
      </c>
      <c r="O2031">
        <v>3.4034766697163601</v>
      </c>
      <c r="P2031">
        <v>146.54135338345799</v>
      </c>
      <c r="Q2031">
        <v>0.13578183313797901</v>
      </c>
    </row>
    <row r="2032" spans="1:17" hidden="1" x14ac:dyDescent="0.3">
      <c r="A2032" t="s">
        <v>4250</v>
      </c>
      <c r="B2032" t="s">
        <v>4251</v>
      </c>
      <c r="C2032" t="s">
        <v>10309</v>
      </c>
      <c r="D2032" t="s">
        <v>559</v>
      </c>
      <c r="E2032">
        <v>351.40390000000002</v>
      </c>
      <c r="F2032">
        <v>277.39999999999998</v>
      </c>
      <c r="G2032">
        <v>-17.3375860753846</v>
      </c>
      <c r="H2032">
        <v>10.4267760922073</v>
      </c>
      <c r="I2032">
        <v>-10.531295963284499</v>
      </c>
      <c r="J2032">
        <v>-2.0712016530053301</v>
      </c>
      <c r="K2032">
        <v>263.87358837857698</v>
      </c>
      <c r="L2032">
        <v>254.381635121676</v>
      </c>
      <c r="M2032">
        <v>71.892336912867194</v>
      </c>
      <c r="N2032">
        <v>1.2173973847578501</v>
      </c>
      <c r="O2032">
        <v>21.647440519105899</v>
      </c>
      <c r="P2032">
        <v>31.469194312796201</v>
      </c>
      <c r="Q2032">
        <v>3.078938521569E-3</v>
      </c>
    </row>
    <row r="2033" spans="1:17" hidden="1" x14ac:dyDescent="0.3">
      <c r="A2033" t="s">
        <v>4252</v>
      </c>
      <c r="B2033" t="s">
        <v>4253</v>
      </c>
      <c r="C2033" t="s">
        <v>10309</v>
      </c>
      <c r="D2033" t="s">
        <v>312</v>
      </c>
      <c r="E2033">
        <v>351.24750282399998</v>
      </c>
      <c r="F2033">
        <v>172.86</v>
      </c>
      <c r="G2033">
        <v>-7.05342184456814</v>
      </c>
      <c r="H2033">
        <v>6.8221146837351299</v>
      </c>
      <c r="I2033">
        <v>14.7921552113514</v>
      </c>
      <c r="J2033">
        <v>-2.54494634708748</v>
      </c>
      <c r="K2033">
        <v>170.824271291542</v>
      </c>
      <c r="L2033">
        <v>159.106551211138</v>
      </c>
      <c r="M2033">
        <v>48.495215463092599</v>
      </c>
      <c r="N2033">
        <v>0.746275861319185</v>
      </c>
      <c r="O2033">
        <v>38.233252342936403</v>
      </c>
      <c r="P2033">
        <v>58.805695911805202</v>
      </c>
      <c r="Q2033">
        <v>7.0285459270190004E-2</v>
      </c>
    </row>
    <row r="2034" spans="1:17" hidden="1" x14ac:dyDescent="0.3">
      <c r="A2034" t="s">
        <v>4254</v>
      </c>
      <c r="B2034" t="s">
        <v>4255</v>
      </c>
      <c r="C2034" t="s">
        <v>10309</v>
      </c>
      <c r="D2034" t="s">
        <v>368</v>
      </c>
      <c r="E2034">
        <v>350.86974655</v>
      </c>
      <c r="F2034">
        <v>3.09</v>
      </c>
      <c r="G2034">
        <v>52.978175473333899</v>
      </c>
      <c r="H2034">
        <v>10.372013366612499</v>
      </c>
      <c r="I2034">
        <v>12.7904286097796</v>
      </c>
      <c r="J2034">
        <v>0.35615231515471102</v>
      </c>
      <c r="K2034">
        <v>2.7876448483112002</v>
      </c>
      <c r="L2034">
        <v>2.46065217987227</v>
      </c>
      <c r="M2034">
        <v>76.810014224725293</v>
      </c>
      <c r="N2034">
        <v>1.0219255351047101</v>
      </c>
      <c r="O2034">
        <v>10.6796116504854</v>
      </c>
      <c r="P2034">
        <v>99.354838709677395</v>
      </c>
      <c r="Q2034">
        <v>-3.2050668034007003E-2</v>
      </c>
    </row>
    <row r="2035" spans="1:17" hidden="1" x14ac:dyDescent="0.3">
      <c r="A2035" t="s">
        <v>4256</v>
      </c>
      <c r="B2035" t="s">
        <v>4257</v>
      </c>
      <c r="C2035" t="s">
        <v>10309</v>
      </c>
      <c r="D2035" t="s">
        <v>51</v>
      </c>
      <c r="E2035">
        <v>349.84168</v>
      </c>
      <c r="F2035">
        <v>265.75</v>
      </c>
      <c r="G2035">
        <v>25.977982683667399</v>
      </c>
      <c r="H2035">
        <v>4.1709722790297903</v>
      </c>
      <c r="I2035">
        <v>18.5038829987007</v>
      </c>
      <c r="J2035">
        <v>-6.8829556452647198</v>
      </c>
      <c r="K2035">
        <v>241.47406863601799</v>
      </c>
      <c r="L2035">
        <v>213.36962080473299</v>
      </c>
      <c r="M2035">
        <v>51.021483745885703</v>
      </c>
      <c r="N2035">
        <v>1.1202511048173101</v>
      </c>
      <c r="O2035">
        <v>9.7271872060206999</v>
      </c>
      <c r="P2035">
        <v>57.155529272619702</v>
      </c>
      <c r="Q2035">
        <v>0.138282612777302</v>
      </c>
    </row>
    <row r="2036" spans="1:17" hidden="1" x14ac:dyDescent="0.3">
      <c r="A2036" t="s">
        <v>4258</v>
      </c>
      <c r="B2036" t="s">
        <v>4259</v>
      </c>
      <c r="C2036" t="s">
        <v>10309</v>
      </c>
      <c r="D2036" t="s">
        <v>297</v>
      </c>
      <c r="E2036">
        <v>348.71529237999999</v>
      </c>
      <c r="F2036">
        <v>441.6</v>
      </c>
      <c r="G2036">
        <v>-21.493124257831798</v>
      </c>
      <c r="H2036">
        <v>-8.9424806280738007</v>
      </c>
      <c r="I2036">
        <v>-17.465425140376801</v>
      </c>
      <c r="J2036">
        <v>-14.2451527938696</v>
      </c>
      <c r="K2036">
        <v>486.73576849838702</v>
      </c>
      <c r="L2036">
        <v>480.963998590279</v>
      </c>
      <c r="M2036">
        <v>31.1663895635789</v>
      </c>
      <c r="N2036">
        <v>0.96009837656913599</v>
      </c>
      <c r="O2036">
        <v>32.9257246376811</v>
      </c>
      <c r="P2036">
        <v>10.097232610321599</v>
      </c>
      <c r="Q2036">
        <v>5.5835561971963002E-2</v>
      </c>
    </row>
    <row r="2037" spans="1:17" hidden="1" x14ac:dyDescent="0.3">
      <c r="A2037" t="s">
        <v>4260</v>
      </c>
      <c r="B2037" t="s">
        <v>4261</v>
      </c>
      <c r="C2037" t="s">
        <v>10309</v>
      </c>
      <c r="D2037" t="s">
        <v>297</v>
      </c>
      <c r="E2037">
        <v>348.32530465600001</v>
      </c>
      <c r="F2037">
        <v>71.099999999999994</v>
      </c>
      <c r="G2037">
        <v>37.433215512456101</v>
      </c>
      <c r="H2037">
        <v>-2.16786178379484</v>
      </c>
      <c r="I2037">
        <v>-16.099689889341001</v>
      </c>
      <c r="J2037">
        <v>-2.09788185142413</v>
      </c>
      <c r="K2037">
        <v>70.035082707160996</v>
      </c>
      <c r="L2037">
        <v>63.855796058239001</v>
      </c>
      <c r="M2037">
        <v>41.969364979298298</v>
      </c>
      <c r="N2037">
        <v>0.58663244570858197</v>
      </c>
      <c r="O2037">
        <v>26.863572433192701</v>
      </c>
      <c r="P2037">
        <v>68.284023668638994</v>
      </c>
      <c r="Q2037">
        <v>1.9869582905693E-2</v>
      </c>
    </row>
    <row r="2038" spans="1:17" hidden="1" x14ac:dyDescent="0.3">
      <c r="A2038" t="s">
        <v>4262</v>
      </c>
      <c r="B2038" t="s">
        <v>4263</v>
      </c>
      <c r="C2038" t="s">
        <v>10309</v>
      </c>
      <c r="D2038" t="s">
        <v>203</v>
      </c>
      <c r="E2038">
        <v>347.61361140000002</v>
      </c>
      <c r="F2038">
        <v>689.5</v>
      </c>
      <c r="G2038">
        <v>-34.4975107676877</v>
      </c>
      <c r="H2038">
        <v>2.75877832055783</v>
      </c>
      <c r="I2038">
        <v>-4.1878441429456696</v>
      </c>
      <c r="J2038">
        <v>0.212929670273767</v>
      </c>
      <c r="K2038">
        <v>657.15515220689701</v>
      </c>
      <c r="L2038">
        <v>645.67761933414704</v>
      </c>
      <c r="M2038">
        <v>56.186268714617299</v>
      </c>
      <c r="N2038">
        <v>0.83687756614726005</v>
      </c>
      <c r="O2038">
        <v>24.938361131254499</v>
      </c>
      <c r="P2038">
        <v>37.9</v>
      </c>
      <c r="Q2038">
        <v>9.8418013700144996E-2</v>
      </c>
    </row>
    <row r="2039" spans="1:17" hidden="1" x14ac:dyDescent="0.3">
      <c r="A2039" t="s">
        <v>4264</v>
      </c>
      <c r="B2039" t="s">
        <v>4265</v>
      </c>
      <c r="C2039" t="s">
        <v>10309</v>
      </c>
      <c r="D2039" t="s">
        <v>715</v>
      </c>
      <c r="E2039">
        <v>347.11934129600002</v>
      </c>
      <c r="F2039">
        <v>23.04</v>
      </c>
      <c r="G2039">
        <v>48.154283682788801</v>
      </c>
      <c r="H2039">
        <v>15.333722568784401</v>
      </c>
      <c r="I2039">
        <v>4.6435287556930698</v>
      </c>
      <c r="J2039">
        <v>11.8874141354143</v>
      </c>
      <c r="K2039">
        <v>20.7004139151503</v>
      </c>
      <c r="L2039">
        <v>19.080294755913599</v>
      </c>
      <c r="M2039">
        <v>72.012123484386905</v>
      </c>
      <c r="N2039">
        <v>3.00025258845419</v>
      </c>
      <c r="O2039">
        <v>10.0260416666666</v>
      </c>
      <c r="P2039">
        <v>78.604651162790702</v>
      </c>
      <c r="Q2039">
        <v>1.6992502353178E-2</v>
      </c>
    </row>
    <row r="2040" spans="1:17" hidden="1" x14ac:dyDescent="0.3">
      <c r="A2040" t="s">
        <v>4266</v>
      </c>
      <c r="B2040" t="s">
        <v>4267</v>
      </c>
      <c r="C2040" t="s">
        <v>10309</v>
      </c>
      <c r="D2040" t="s">
        <v>46</v>
      </c>
      <c r="E2040">
        <v>346.95612025999998</v>
      </c>
      <c r="F2040">
        <v>20.52</v>
      </c>
      <c r="G2040">
        <v>108.138490052886</v>
      </c>
      <c r="H2040">
        <v>4.2033530840605504</v>
      </c>
      <c r="I2040">
        <v>35.848058800223797</v>
      </c>
      <c r="J2040">
        <v>13.3558917954661</v>
      </c>
      <c r="K2040">
        <v>18.978228527224001</v>
      </c>
      <c r="L2040">
        <v>15.6930232063145</v>
      </c>
      <c r="M2040">
        <v>64.750554459741593</v>
      </c>
      <c r="N2040">
        <v>0.76712609888405603</v>
      </c>
      <c r="O2040">
        <v>19.736842105263101</v>
      </c>
      <c r="Q2040">
        <v>0.124952861657809</v>
      </c>
    </row>
    <row r="2041" spans="1:17" hidden="1" x14ac:dyDescent="0.3">
      <c r="A2041" t="s">
        <v>4268</v>
      </c>
      <c r="B2041" t="s">
        <v>4269</v>
      </c>
      <c r="C2041" t="s">
        <v>10309</v>
      </c>
      <c r="D2041" t="s">
        <v>258</v>
      </c>
      <c r="E2041">
        <v>346.94</v>
      </c>
      <c r="F2041">
        <v>209.5</v>
      </c>
      <c r="G2041">
        <v>-24.3433667241286</v>
      </c>
      <c r="H2041">
        <v>-5.1039447308563899</v>
      </c>
      <c r="I2041">
        <v>-37.993652229751902</v>
      </c>
      <c r="J2041">
        <v>-3.5425346555546402</v>
      </c>
      <c r="K2041">
        <v>220.234020589918</v>
      </c>
      <c r="L2041">
        <v>226.00042490381199</v>
      </c>
      <c r="M2041">
        <v>42.731350987238997</v>
      </c>
      <c r="N2041">
        <v>0.75996607294317198</v>
      </c>
      <c r="O2041">
        <v>64.653937947494001</v>
      </c>
      <c r="P2041">
        <v>9.1145833333333197</v>
      </c>
      <c r="Q2041">
        <v>0.111030591768875</v>
      </c>
    </row>
    <row r="2042" spans="1:17" hidden="1" x14ac:dyDescent="0.3">
      <c r="A2042" t="s">
        <v>4270</v>
      </c>
      <c r="B2042" t="s">
        <v>4271</v>
      </c>
      <c r="C2042" t="s">
        <v>10309</v>
      </c>
      <c r="D2042" t="s">
        <v>139</v>
      </c>
      <c r="E2042">
        <v>346.86003849000002</v>
      </c>
      <c r="F2042">
        <v>96.78</v>
      </c>
      <c r="G2042">
        <v>-15.397673620151799</v>
      </c>
      <c r="H2042">
        <v>52.025479565273102</v>
      </c>
      <c r="I2042">
        <v>51.611978262523103</v>
      </c>
      <c r="J2042">
        <v>20.492403883129001</v>
      </c>
      <c r="K2042">
        <v>66.150811287624094</v>
      </c>
      <c r="L2042">
        <v>65.298510834830196</v>
      </c>
      <c r="M2042">
        <v>88.665029430996299</v>
      </c>
      <c r="N2042">
        <v>4.0684855507566899</v>
      </c>
      <c r="O2042">
        <v>1.6738995660260301</v>
      </c>
      <c r="P2042">
        <v>131.58650394831301</v>
      </c>
      <c r="Q2042">
        <v>0.11817222380155901</v>
      </c>
    </row>
    <row r="2043" spans="1:17" hidden="1" x14ac:dyDescent="0.3">
      <c r="A2043" t="s">
        <v>4272</v>
      </c>
      <c r="B2043" t="s">
        <v>4273</v>
      </c>
      <c r="C2043" t="s">
        <v>10309</v>
      </c>
      <c r="D2043" t="s">
        <v>54</v>
      </c>
      <c r="E2043">
        <v>346.16358000000002</v>
      </c>
      <c r="F2043">
        <v>1087.55</v>
      </c>
      <c r="G2043">
        <v>35.026458499450598</v>
      </c>
      <c r="H2043">
        <v>38.182690528255897</v>
      </c>
      <c r="I2043">
        <v>-31.7186928901626</v>
      </c>
      <c r="J2043">
        <v>41.2815103011662</v>
      </c>
      <c r="K2043">
        <v>853.36914032354105</v>
      </c>
      <c r="L2043">
        <v>883.99292079856002</v>
      </c>
      <c r="M2043">
        <v>94.078433000395194</v>
      </c>
      <c r="N2043">
        <v>2.8990178877528301</v>
      </c>
      <c r="O2043">
        <v>36.076502229782498</v>
      </c>
      <c r="P2043">
        <v>85.156915044549095</v>
      </c>
      <c r="Q2043">
        <v>7.6113877862880999E-2</v>
      </c>
    </row>
    <row r="2044" spans="1:17" hidden="1" x14ac:dyDescent="0.3">
      <c r="A2044" t="s">
        <v>4274</v>
      </c>
      <c r="B2044" t="s">
        <v>4275</v>
      </c>
      <c r="C2044" t="s">
        <v>10309</v>
      </c>
      <c r="D2044" t="s">
        <v>742</v>
      </c>
      <c r="E2044">
        <v>346.13347508999999</v>
      </c>
      <c r="F2044">
        <v>26.65</v>
      </c>
      <c r="G2044">
        <v>63.315847610666502</v>
      </c>
      <c r="H2044">
        <v>-12.9364208059324</v>
      </c>
      <c r="I2044">
        <v>10.6702938687525</v>
      </c>
      <c r="J2044">
        <v>3.49546662597117</v>
      </c>
      <c r="K2044">
        <v>26.073961499281499</v>
      </c>
      <c r="L2044">
        <v>21.989507675618501</v>
      </c>
      <c r="M2044">
        <v>55.844328091082602</v>
      </c>
      <c r="N2044">
        <v>0.14179316663380201</v>
      </c>
      <c r="O2044">
        <v>26.4540337711069</v>
      </c>
      <c r="P2044">
        <v>116.081081081081</v>
      </c>
      <c r="Q2044">
        <v>8.9049174834636993E-2</v>
      </c>
    </row>
    <row r="2045" spans="1:17" hidden="1" x14ac:dyDescent="0.3">
      <c r="A2045" t="s">
        <v>4276</v>
      </c>
      <c r="B2045" t="s">
        <v>4277</v>
      </c>
      <c r="C2045" t="s">
        <v>10309</v>
      </c>
      <c r="D2045" t="s">
        <v>4278</v>
      </c>
      <c r="E2045">
        <v>344.91452486399999</v>
      </c>
      <c r="F2045">
        <v>45.11</v>
      </c>
      <c r="G2045">
        <v>-52.390245579297599</v>
      </c>
      <c r="H2045">
        <v>-8.9594942522344496</v>
      </c>
      <c r="I2045">
        <v>-38.5775398062436</v>
      </c>
      <c r="J2045">
        <v>-5.5280006903097796</v>
      </c>
      <c r="K2045">
        <v>49.626077508535097</v>
      </c>
      <c r="L2045">
        <v>55.356440195222397</v>
      </c>
      <c r="M2045">
        <v>31.342075821386899</v>
      </c>
      <c r="N2045">
        <v>1.7216730394571</v>
      </c>
      <c r="O2045">
        <v>82.886277987142506</v>
      </c>
      <c r="P2045">
        <v>32.287390029325501</v>
      </c>
      <c r="Q2045">
        <v>5.8142993363584999E-2</v>
      </c>
    </row>
    <row r="2046" spans="1:17" hidden="1" x14ac:dyDescent="0.3">
      <c r="A2046" t="s">
        <v>4279</v>
      </c>
      <c r="B2046" t="s">
        <v>4280</v>
      </c>
      <c r="C2046" t="s">
        <v>10309</v>
      </c>
      <c r="D2046" t="s">
        <v>46</v>
      </c>
      <c r="E2046">
        <v>343.78814453000001</v>
      </c>
      <c r="F2046">
        <v>260.14999999999998</v>
      </c>
      <c r="G2046">
        <v>22.4351512460991</v>
      </c>
      <c r="H2046">
        <v>-3.5112186495982001</v>
      </c>
      <c r="I2046">
        <v>37.847944193610999</v>
      </c>
      <c r="J2046">
        <v>11.113665976356801</v>
      </c>
      <c r="K2046">
        <v>244.805819198091</v>
      </c>
      <c r="M2046">
        <v>67.679649750909505</v>
      </c>
      <c r="N2046">
        <v>0.25665656330146802</v>
      </c>
      <c r="O2046">
        <v>26.465500672688801</v>
      </c>
      <c r="P2046">
        <v>93.061224489795904</v>
      </c>
    </row>
    <row r="2047" spans="1:17" hidden="1" x14ac:dyDescent="0.3">
      <c r="A2047" t="s">
        <v>4281</v>
      </c>
      <c r="B2047" t="s">
        <v>4282</v>
      </c>
      <c r="C2047" t="s">
        <v>10309</v>
      </c>
      <c r="D2047" t="s">
        <v>312</v>
      </c>
      <c r="E2047">
        <v>343.602872969999</v>
      </c>
      <c r="F2047">
        <v>20.75</v>
      </c>
      <c r="G2047">
        <v>134.93464893546999</v>
      </c>
      <c r="H2047">
        <v>-5.3866003165896803</v>
      </c>
      <c r="I2047">
        <v>9.74803756429265</v>
      </c>
      <c r="J2047">
        <v>-6.2168590121804703</v>
      </c>
      <c r="K2047">
        <v>21.985452019769799</v>
      </c>
      <c r="L2047">
        <v>16.949691098228499</v>
      </c>
      <c r="M2047">
        <v>20.775575460699599</v>
      </c>
      <c r="N2047">
        <v>7.0344378826804402E-2</v>
      </c>
      <c r="O2047">
        <v>47.710843373493901</v>
      </c>
      <c r="P2047">
        <v>166.02564102564099</v>
      </c>
      <c r="Q2047">
        <v>9.5269007123880006E-2</v>
      </c>
    </row>
    <row r="2048" spans="1:17" hidden="1" x14ac:dyDescent="0.3">
      <c r="A2048" t="s">
        <v>4283</v>
      </c>
      <c r="B2048" t="s">
        <v>4284</v>
      </c>
      <c r="C2048" t="s">
        <v>10309</v>
      </c>
      <c r="D2048" t="s">
        <v>203</v>
      </c>
      <c r="E2048">
        <v>343.52774325000001</v>
      </c>
      <c r="F2048">
        <v>923</v>
      </c>
      <c r="G2048">
        <v>54.723545024906002</v>
      </c>
      <c r="H2048">
        <v>20.2030051681784</v>
      </c>
      <c r="I2048">
        <v>10.4122561835313</v>
      </c>
      <c r="J2048">
        <v>2.9545144557160299</v>
      </c>
      <c r="K2048">
        <v>794.31460374065102</v>
      </c>
      <c r="L2048">
        <v>699.890526390329</v>
      </c>
      <c r="M2048">
        <v>65.515868826255101</v>
      </c>
      <c r="N2048">
        <v>1.3477735333180401</v>
      </c>
      <c r="O2048">
        <v>1.76056338028169</v>
      </c>
      <c r="P2048">
        <v>91.493775933609896</v>
      </c>
      <c r="Q2048">
        <v>7.4421271172919995E-2</v>
      </c>
    </row>
    <row r="2049" spans="1:17" hidden="1" x14ac:dyDescent="0.3">
      <c r="A2049" t="s">
        <v>4285</v>
      </c>
      <c r="B2049" t="s">
        <v>4286</v>
      </c>
      <c r="C2049" t="s">
        <v>10309</v>
      </c>
      <c r="D2049" t="s">
        <v>21</v>
      </c>
      <c r="E2049">
        <v>342.78631560399998</v>
      </c>
      <c r="F2049">
        <v>144.9</v>
      </c>
      <c r="G2049">
        <v>58.523207719759696</v>
      </c>
      <c r="H2049">
        <v>-7.1545711986884397</v>
      </c>
      <c r="I2049">
        <v>-3.4043598095385001</v>
      </c>
      <c r="J2049">
        <v>2.9372475366405801</v>
      </c>
      <c r="K2049">
        <v>145.168422570525</v>
      </c>
      <c r="L2049">
        <v>124.426328072174</v>
      </c>
      <c r="M2049">
        <v>46.020245895595302</v>
      </c>
      <c r="N2049">
        <v>0.26295441019082899</v>
      </c>
      <c r="O2049">
        <v>23.064182194616901</v>
      </c>
      <c r="P2049">
        <v>96.607869742198105</v>
      </c>
      <c r="Q2049">
        <v>6.5277366726889996E-2</v>
      </c>
    </row>
    <row r="2050" spans="1:17" hidden="1" x14ac:dyDescent="0.3">
      <c r="A2050" t="s">
        <v>4287</v>
      </c>
      <c r="B2050" t="s">
        <v>4288</v>
      </c>
      <c r="C2050" t="s">
        <v>10309</v>
      </c>
      <c r="D2050" t="s">
        <v>397</v>
      </c>
      <c r="E2050">
        <v>342.271231306</v>
      </c>
      <c r="F2050">
        <v>35.39</v>
      </c>
      <c r="G2050">
        <v>56.120576931524802</v>
      </c>
      <c r="H2050">
        <v>-5.4205402968091203</v>
      </c>
      <c r="I2050">
        <v>-0.31711507904316</v>
      </c>
      <c r="J2050">
        <v>-7.8217000919289301</v>
      </c>
      <c r="K2050">
        <v>32.715097530421403</v>
      </c>
      <c r="L2050">
        <v>28.526445701332001</v>
      </c>
      <c r="M2050">
        <v>49.493686241379699</v>
      </c>
      <c r="N2050">
        <v>0.17761072927666699</v>
      </c>
      <c r="O2050">
        <v>25.572195535461901</v>
      </c>
      <c r="P2050">
        <v>85.287958115183201</v>
      </c>
      <c r="Q2050">
        <v>6.9204637378488004E-2</v>
      </c>
    </row>
    <row r="2051" spans="1:17" hidden="1" x14ac:dyDescent="0.3">
      <c r="A2051" t="s">
        <v>4289</v>
      </c>
      <c r="B2051" t="s">
        <v>4290</v>
      </c>
      <c r="C2051" t="s">
        <v>10309</v>
      </c>
      <c r="D2051" t="s">
        <v>130</v>
      </c>
      <c r="E2051">
        <v>341.38884961999997</v>
      </c>
      <c r="F2051">
        <v>134</v>
      </c>
      <c r="G2051">
        <v>-23.036078912630899</v>
      </c>
      <c r="H2051">
        <v>-5.7615812311790497</v>
      </c>
      <c r="I2051">
        <v>-5.9615796159127497</v>
      </c>
      <c r="J2051">
        <v>-4.6095927301107604</v>
      </c>
      <c r="K2051">
        <v>136.569068457464</v>
      </c>
      <c r="L2051">
        <v>133.21535466863099</v>
      </c>
      <c r="M2051">
        <v>41.812580315288898</v>
      </c>
      <c r="N2051">
        <v>0.67595505617977503</v>
      </c>
      <c r="O2051">
        <v>37.313432835820798</v>
      </c>
      <c r="P2051">
        <v>26.415094339622598</v>
      </c>
      <c r="Q2051">
        <v>8.7608781784189998E-3</v>
      </c>
    </row>
    <row r="2052" spans="1:17" hidden="1" x14ac:dyDescent="0.3">
      <c r="A2052" t="s">
        <v>4291</v>
      </c>
      <c r="B2052" t="s">
        <v>4292</v>
      </c>
      <c r="C2052" t="s">
        <v>10309</v>
      </c>
      <c r="D2052" t="s">
        <v>2556</v>
      </c>
      <c r="E2052">
        <v>341.11182000000002</v>
      </c>
      <c r="F2052">
        <v>210</v>
      </c>
      <c r="G2052">
        <v>43.244425646515801</v>
      </c>
      <c r="H2052">
        <v>16.9026881704972</v>
      </c>
      <c r="I2052">
        <v>32.817064760520097</v>
      </c>
      <c r="J2052">
        <v>-7.1401219024309901</v>
      </c>
      <c r="K2052">
        <v>186.46498560852501</v>
      </c>
      <c r="L2052">
        <v>154.68193122936799</v>
      </c>
      <c r="M2052">
        <v>50.713986524924501</v>
      </c>
      <c r="N2052">
        <v>0.40086206896551702</v>
      </c>
      <c r="O2052">
        <v>21.857142857142801</v>
      </c>
      <c r="P2052">
        <v>110</v>
      </c>
      <c r="Q2052">
        <v>0.15492703732675001</v>
      </c>
    </row>
    <row r="2053" spans="1:17" hidden="1" x14ac:dyDescent="0.3">
      <c r="A2053" t="s">
        <v>4293</v>
      </c>
      <c r="B2053" t="s">
        <v>4294</v>
      </c>
      <c r="C2053" t="s">
        <v>10309</v>
      </c>
      <c r="D2053" t="s">
        <v>130</v>
      </c>
      <c r="E2053">
        <v>340.70873585999999</v>
      </c>
      <c r="F2053">
        <v>64.58</v>
      </c>
      <c r="G2053">
        <v>49.645275797613401</v>
      </c>
      <c r="H2053">
        <v>2.9363589604015599</v>
      </c>
      <c r="I2053">
        <v>-38.8492912546197</v>
      </c>
      <c r="J2053">
        <v>-3.6136787638205501</v>
      </c>
      <c r="K2053">
        <v>65.734400292371205</v>
      </c>
      <c r="L2053">
        <v>64.289414010659399</v>
      </c>
      <c r="M2053">
        <v>48.9929073799495</v>
      </c>
      <c r="N2053">
        <v>1.74911457810016</v>
      </c>
      <c r="O2053">
        <v>46.949519975224497</v>
      </c>
      <c r="P2053">
        <v>81.404494382022406</v>
      </c>
      <c r="Q2053">
        <v>1.7319289759786E-2</v>
      </c>
    </row>
    <row r="2054" spans="1:17" hidden="1" x14ac:dyDescent="0.3">
      <c r="A2054" t="s">
        <v>4295</v>
      </c>
      <c r="B2054" t="s">
        <v>4296</v>
      </c>
      <c r="C2054" t="s">
        <v>10309</v>
      </c>
      <c r="D2054" t="s">
        <v>312</v>
      </c>
      <c r="E2054">
        <v>340.60742205000003</v>
      </c>
      <c r="F2054">
        <v>49.89</v>
      </c>
      <c r="G2054">
        <v>55.224715916851899</v>
      </c>
      <c r="H2054">
        <v>-4.1819171895352198</v>
      </c>
      <c r="I2054">
        <v>-14.333566797797801</v>
      </c>
      <c r="J2054">
        <v>-9.6921861105829095</v>
      </c>
      <c r="K2054">
        <v>47.752878888314299</v>
      </c>
      <c r="L2054">
        <v>45.897927118343802</v>
      </c>
      <c r="M2054">
        <v>45.925597754228399</v>
      </c>
      <c r="N2054">
        <v>0.96821622085599901</v>
      </c>
      <c r="O2054">
        <v>32.872319102024399</v>
      </c>
      <c r="P2054">
        <v>99.56</v>
      </c>
      <c r="Q2054">
        <v>9.8318460041401004E-2</v>
      </c>
    </row>
    <row r="2055" spans="1:17" hidden="1" x14ac:dyDescent="0.3">
      <c r="A2055" t="s">
        <v>4297</v>
      </c>
      <c r="B2055" t="s">
        <v>4298</v>
      </c>
      <c r="C2055" t="s">
        <v>10309</v>
      </c>
      <c r="D2055" t="s">
        <v>130</v>
      </c>
      <c r="E2055">
        <v>339.6375352</v>
      </c>
      <c r="F2055">
        <v>5.99</v>
      </c>
      <c r="G2055">
        <v>86.204992515940404</v>
      </c>
      <c r="H2055">
        <v>31.198408679594301</v>
      </c>
      <c r="I2055">
        <v>51.7988030759767</v>
      </c>
      <c r="J2055">
        <v>-5.6249703872794603</v>
      </c>
      <c r="K2055">
        <v>5.0870633823568197</v>
      </c>
      <c r="L2055">
        <v>4.1151369499510304</v>
      </c>
      <c r="M2055">
        <v>56.878256119795203</v>
      </c>
      <c r="N2055">
        <v>1.04937849823619</v>
      </c>
      <c r="O2055">
        <v>23.038397328881398</v>
      </c>
      <c r="P2055">
        <v>134.90196078431299</v>
      </c>
      <c r="Q2055">
        <v>7.4558902929358004E-2</v>
      </c>
    </row>
    <row r="2056" spans="1:17" hidden="1" x14ac:dyDescent="0.3">
      <c r="A2056" t="s">
        <v>4299</v>
      </c>
      <c r="B2056" t="s">
        <v>4300</v>
      </c>
      <c r="C2056" t="s">
        <v>10309</v>
      </c>
      <c r="D2056" t="s">
        <v>938</v>
      </c>
      <c r="E2056">
        <v>338.931816712</v>
      </c>
      <c r="F2056">
        <v>15.28</v>
      </c>
      <c r="G2056">
        <v>42.054198865146702</v>
      </c>
      <c r="H2056">
        <v>-0.55999189850995001</v>
      </c>
      <c r="I2056">
        <v>2.5764320799936602</v>
      </c>
      <c r="J2056">
        <v>-1.1251082247161099</v>
      </c>
      <c r="K2056">
        <v>14.3077959523371</v>
      </c>
      <c r="L2056">
        <v>13.0595205399525</v>
      </c>
      <c r="M2056">
        <v>43.061068598678503</v>
      </c>
      <c r="N2056">
        <v>0.82754010819995005</v>
      </c>
      <c r="O2056">
        <v>22.382198952879499</v>
      </c>
      <c r="P2056">
        <v>74.628571428571405</v>
      </c>
      <c r="Q2056">
        <v>6.1212963815008001E-2</v>
      </c>
    </row>
    <row r="2057" spans="1:17" hidden="1" x14ac:dyDescent="0.3">
      <c r="A2057" t="s">
        <v>4301</v>
      </c>
      <c r="B2057" t="s">
        <v>4302</v>
      </c>
      <c r="C2057" t="s">
        <v>10309</v>
      </c>
      <c r="D2057" t="s">
        <v>630</v>
      </c>
      <c r="E2057">
        <v>338.56012575</v>
      </c>
      <c r="F2057">
        <v>85.78</v>
      </c>
      <c r="G2057">
        <v>-4.47645247584936</v>
      </c>
      <c r="H2057">
        <v>20.840036667343401</v>
      </c>
      <c r="I2057">
        <v>-1.29745608288796</v>
      </c>
      <c r="J2057">
        <v>-2.1515535845213498</v>
      </c>
      <c r="K2057">
        <v>74.319619974119803</v>
      </c>
      <c r="L2057">
        <v>75.256335251547895</v>
      </c>
      <c r="M2057">
        <v>76.049563550057798</v>
      </c>
      <c r="N2057">
        <v>3.1947306391054502</v>
      </c>
      <c r="O2057">
        <v>45.663324784331998</v>
      </c>
      <c r="P2057">
        <v>48.9236111111111</v>
      </c>
      <c r="Q2057">
        <v>0.13521232937747499</v>
      </c>
    </row>
    <row r="2058" spans="1:17" hidden="1" x14ac:dyDescent="0.3">
      <c r="A2058" t="s">
        <v>4303</v>
      </c>
      <c r="B2058" t="s">
        <v>4304</v>
      </c>
      <c r="C2058" t="s">
        <v>10309</v>
      </c>
      <c r="D2058" t="s">
        <v>139</v>
      </c>
      <c r="E2058">
        <v>338.027511952</v>
      </c>
      <c r="F2058">
        <v>54.14</v>
      </c>
      <c r="G2058">
        <v>57.054578083956002</v>
      </c>
      <c r="H2058">
        <v>23.910859272479701</v>
      </c>
      <c r="I2058">
        <v>-0.68191998573766199</v>
      </c>
      <c r="J2058">
        <v>11.173448585052499</v>
      </c>
      <c r="K2058">
        <v>47.007256294171398</v>
      </c>
      <c r="L2058">
        <v>44.247486529099398</v>
      </c>
      <c r="M2058">
        <v>77.123913941662195</v>
      </c>
      <c r="N2058">
        <v>2.5942019221025299</v>
      </c>
      <c r="O2058">
        <v>18.027336534909399</v>
      </c>
      <c r="P2058">
        <v>103.533834586466</v>
      </c>
      <c r="Q2058">
        <v>8.1602506756200996E-2</v>
      </c>
    </row>
    <row r="2059" spans="1:17" hidden="1" x14ac:dyDescent="0.3">
      <c r="A2059" t="s">
        <v>4305</v>
      </c>
      <c r="B2059" t="s">
        <v>4306</v>
      </c>
      <c r="C2059" t="s">
        <v>10309</v>
      </c>
      <c r="D2059" t="s">
        <v>153</v>
      </c>
      <c r="E2059">
        <v>337.85856000000001</v>
      </c>
      <c r="F2059">
        <v>12.46</v>
      </c>
      <c r="G2059">
        <v>13.0673815393464</v>
      </c>
      <c r="H2059">
        <v>-16.1143932527728</v>
      </c>
      <c r="I2059">
        <v>-21.0287346830678</v>
      </c>
      <c r="J2059">
        <v>-4.99083349116174</v>
      </c>
      <c r="K2059">
        <v>12.442222640134601</v>
      </c>
      <c r="L2059">
        <v>12.1239886036826</v>
      </c>
      <c r="M2059">
        <v>40.160971146232598</v>
      </c>
      <c r="N2059">
        <v>0.76726365191404</v>
      </c>
      <c r="O2059">
        <v>71.348314606741496</v>
      </c>
      <c r="P2059">
        <v>43.218390804597703</v>
      </c>
      <c r="Q2059">
        <v>3.7150967892993998E-2</v>
      </c>
    </row>
    <row r="2060" spans="1:17" hidden="1" x14ac:dyDescent="0.3">
      <c r="A2060" t="s">
        <v>4307</v>
      </c>
      <c r="B2060" t="s">
        <v>4308</v>
      </c>
      <c r="C2060" t="s">
        <v>10309</v>
      </c>
      <c r="D2060" t="s">
        <v>1574</v>
      </c>
      <c r="E2060">
        <v>337.10809999999998</v>
      </c>
      <c r="F2060">
        <v>553.75</v>
      </c>
      <c r="G2060">
        <v>33.881752875256502</v>
      </c>
      <c r="H2060">
        <v>-2.8011710902128999</v>
      </c>
      <c r="I2060">
        <v>5.72182620582835</v>
      </c>
      <c r="J2060">
        <v>-1.0957776456514901</v>
      </c>
      <c r="K2060">
        <v>553.96119067039604</v>
      </c>
      <c r="L2060">
        <v>490.82946637162502</v>
      </c>
      <c r="M2060">
        <v>50.745445553513598</v>
      </c>
      <c r="N2060">
        <v>0.75574440901857598</v>
      </c>
      <c r="O2060">
        <v>13.408577878103801</v>
      </c>
      <c r="P2060">
        <v>78.026040829448604</v>
      </c>
      <c r="Q2060">
        <v>9.3160424665472003E-2</v>
      </c>
    </row>
    <row r="2061" spans="1:17" hidden="1" x14ac:dyDescent="0.3">
      <c r="A2061" t="s">
        <v>4309</v>
      </c>
      <c r="B2061" t="s">
        <v>4310</v>
      </c>
      <c r="C2061" t="s">
        <v>10309</v>
      </c>
      <c r="D2061" t="s">
        <v>356</v>
      </c>
      <c r="E2061">
        <v>337.08787875000002</v>
      </c>
      <c r="F2061">
        <v>160</v>
      </c>
      <c r="G2061">
        <v>-62.946250977408297</v>
      </c>
      <c r="H2061">
        <v>-4.0058073941869399</v>
      </c>
      <c r="I2061">
        <v>-47.533458029896401</v>
      </c>
      <c r="J2061">
        <v>-9.6254634057852702</v>
      </c>
      <c r="K2061">
        <v>173.07214023027899</v>
      </c>
      <c r="M2061">
        <v>44.365489975193803</v>
      </c>
      <c r="N2061">
        <v>0.55024533856722202</v>
      </c>
      <c r="O2061">
        <v>70.625</v>
      </c>
      <c r="P2061">
        <v>6.6666666666666599</v>
      </c>
    </row>
    <row r="2062" spans="1:17" hidden="1" x14ac:dyDescent="0.3">
      <c r="A2062" t="s">
        <v>4311</v>
      </c>
      <c r="B2062" t="s">
        <v>4312</v>
      </c>
      <c r="C2062" t="s">
        <v>10309</v>
      </c>
      <c r="D2062" t="s">
        <v>288</v>
      </c>
      <c r="E2062">
        <v>336.13471762</v>
      </c>
      <c r="F2062">
        <v>33.01</v>
      </c>
      <c r="G2062">
        <v>-32.042419492341097</v>
      </c>
      <c r="H2062">
        <v>-1.3718458272985301</v>
      </c>
      <c r="I2062">
        <v>-36.425728493854699</v>
      </c>
      <c r="J2062">
        <v>-4.9265059219988698</v>
      </c>
      <c r="K2062">
        <v>34.077182333199801</v>
      </c>
      <c r="L2062">
        <v>35.294866449628202</v>
      </c>
      <c r="M2062">
        <v>47.514281633513903</v>
      </c>
      <c r="N2062">
        <v>0.67339290789553996</v>
      </c>
      <c r="O2062">
        <v>33.292941532868802</v>
      </c>
      <c r="P2062">
        <v>16.849557522123799</v>
      </c>
    </row>
    <row r="2063" spans="1:17" hidden="1" x14ac:dyDescent="0.3">
      <c r="A2063" t="s">
        <v>4313</v>
      </c>
      <c r="B2063" t="s">
        <v>4314</v>
      </c>
      <c r="C2063" t="s">
        <v>10309</v>
      </c>
      <c r="D2063" t="s">
        <v>1386</v>
      </c>
      <c r="E2063">
        <v>335.34116399999999</v>
      </c>
      <c r="F2063">
        <v>191.7</v>
      </c>
      <c r="G2063">
        <v>51.4352995920419</v>
      </c>
      <c r="H2063">
        <v>30.4828289694494</v>
      </c>
      <c r="I2063">
        <v>1.72847637872384</v>
      </c>
      <c r="J2063">
        <v>8.1394654303882898</v>
      </c>
      <c r="K2063">
        <v>155.79423829467899</v>
      </c>
      <c r="L2063">
        <v>140.464304812531</v>
      </c>
      <c r="M2063">
        <v>79.794875239825103</v>
      </c>
      <c r="N2063">
        <v>1.2122962490251601</v>
      </c>
      <c r="O2063">
        <v>5.3729786124152303</v>
      </c>
      <c r="P2063">
        <v>97.527047913446594</v>
      </c>
      <c r="Q2063">
        <v>7.4186769260902993E-2</v>
      </c>
    </row>
    <row r="2064" spans="1:17" hidden="1" x14ac:dyDescent="0.3">
      <c r="A2064" t="s">
        <v>4315</v>
      </c>
      <c r="B2064" t="s">
        <v>4316</v>
      </c>
      <c r="C2064" t="s">
        <v>10309</v>
      </c>
      <c r="D2064" t="s">
        <v>258</v>
      </c>
      <c r="E2064">
        <v>335.28235000000001</v>
      </c>
      <c r="F2064">
        <v>684.1</v>
      </c>
      <c r="G2064">
        <v>90.198704989034297</v>
      </c>
      <c r="H2064">
        <v>4.4629833956450602</v>
      </c>
      <c r="I2064">
        <v>-0.75758580205346904</v>
      </c>
      <c r="J2064">
        <v>-6.3428993230301902</v>
      </c>
      <c r="K2064">
        <v>651.23691836860496</v>
      </c>
      <c r="L2064">
        <v>572.32508467503897</v>
      </c>
      <c r="M2064">
        <v>59.575213594127803</v>
      </c>
      <c r="N2064">
        <v>0.678666125041545</v>
      </c>
      <c r="O2064">
        <v>7.9959070311357898</v>
      </c>
      <c r="P2064">
        <v>124.22156669944199</v>
      </c>
      <c r="Q2064">
        <v>0.15395510279774699</v>
      </c>
    </row>
    <row r="2065" spans="1:17" hidden="1" x14ac:dyDescent="0.3">
      <c r="A2065" t="s">
        <v>4317</v>
      </c>
      <c r="B2065" t="s">
        <v>4318</v>
      </c>
      <c r="C2065" t="s">
        <v>10309</v>
      </c>
      <c r="D2065" t="s">
        <v>46</v>
      </c>
      <c r="E2065">
        <v>335.15679999999998</v>
      </c>
      <c r="F2065">
        <v>292.85000000000002</v>
      </c>
      <c r="G2065">
        <v>-5.3969289544020702</v>
      </c>
      <c r="H2065">
        <v>-14.615718992519801</v>
      </c>
      <c r="I2065">
        <v>-6.3975852417917896</v>
      </c>
      <c r="J2065">
        <v>-1.1684650352517301</v>
      </c>
      <c r="K2065">
        <v>316.51514979237197</v>
      </c>
      <c r="M2065">
        <v>41.6641382847884</v>
      </c>
      <c r="N2065">
        <v>0.46085443649719698</v>
      </c>
      <c r="O2065">
        <v>44.954754994024199</v>
      </c>
      <c r="P2065">
        <v>70.857642940489995</v>
      </c>
    </row>
    <row r="2066" spans="1:17" hidden="1" x14ac:dyDescent="0.3">
      <c r="A2066" t="s">
        <v>4319</v>
      </c>
      <c r="B2066" t="s">
        <v>4320</v>
      </c>
      <c r="C2066" t="s">
        <v>10309</v>
      </c>
      <c r="D2066" t="s">
        <v>630</v>
      </c>
      <c r="E2066">
        <v>334.78649999999999</v>
      </c>
      <c r="F2066">
        <v>267.7</v>
      </c>
      <c r="G2066">
        <v>196.368430772599</v>
      </c>
      <c r="H2066">
        <v>-12.6102613594656</v>
      </c>
      <c r="I2066">
        <v>28.732417406851301</v>
      </c>
      <c r="J2066">
        <v>-6.1660959284050101</v>
      </c>
      <c r="K2066">
        <v>286.24398720524903</v>
      </c>
      <c r="L2066">
        <v>224.22757348923199</v>
      </c>
      <c r="M2066">
        <v>35.670926989477998</v>
      </c>
      <c r="N2066">
        <v>0.31851274050961997</v>
      </c>
      <c r="O2066">
        <v>27.0078446021666</v>
      </c>
      <c r="P2066">
        <v>256.933333333333</v>
      </c>
    </row>
    <row r="2067" spans="1:17" hidden="1" x14ac:dyDescent="0.3">
      <c r="A2067" t="s">
        <v>4321</v>
      </c>
      <c r="B2067" t="s">
        <v>4322</v>
      </c>
      <c r="C2067" t="s">
        <v>10309</v>
      </c>
      <c r="D2067" t="s">
        <v>46</v>
      </c>
      <c r="E2067">
        <v>333.89153812000001</v>
      </c>
      <c r="F2067">
        <v>47.45</v>
      </c>
      <c r="G2067">
        <v>-54.554727717565399</v>
      </c>
      <c r="H2067">
        <v>2.30574563611609</v>
      </c>
      <c r="I2067">
        <v>-67.141818806623107</v>
      </c>
      <c r="J2067">
        <v>9.8202986294181294</v>
      </c>
      <c r="K2067">
        <v>43.621536244699698</v>
      </c>
      <c r="L2067">
        <v>53.895320568891201</v>
      </c>
      <c r="M2067">
        <v>69.7192831643396</v>
      </c>
      <c r="N2067">
        <v>2.0367649128198</v>
      </c>
      <c r="O2067">
        <v>151.84404636459399</v>
      </c>
      <c r="P2067">
        <v>43.353474320241702</v>
      </c>
      <c r="Q2067">
        <v>8.7271552753589998E-3</v>
      </c>
    </row>
    <row r="2068" spans="1:17" hidden="1" x14ac:dyDescent="0.3">
      <c r="A2068" t="s">
        <v>4323</v>
      </c>
      <c r="B2068" t="s">
        <v>4324</v>
      </c>
      <c r="C2068" t="s">
        <v>10309</v>
      </c>
      <c r="D2068" t="s">
        <v>368</v>
      </c>
      <c r="E2068">
        <v>333.02987638100001</v>
      </c>
      <c r="F2068">
        <v>81.680000000000007</v>
      </c>
      <c r="G2068">
        <v>-24.265694175455501</v>
      </c>
      <c r="H2068">
        <v>-4.4689017228274803</v>
      </c>
      <c r="I2068">
        <v>-11.6824750127968</v>
      </c>
      <c r="J2068">
        <v>-2.79330174555496</v>
      </c>
      <c r="K2068">
        <v>82.882190286089994</v>
      </c>
      <c r="L2068">
        <v>79.480780398536794</v>
      </c>
      <c r="M2068">
        <v>40.113461255613302</v>
      </c>
      <c r="N2068">
        <v>0.70702797909038895</v>
      </c>
      <c r="O2068">
        <v>28.5626836434867</v>
      </c>
      <c r="P2068">
        <v>25.661538461538399</v>
      </c>
      <c r="Q2068">
        <v>-7.9578624441047005E-2</v>
      </c>
    </row>
    <row r="2069" spans="1:17" hidden="1" x14ac:dyDescent="0.3">
      <c r="A2069" t="s">
        <v>4325</v>
      </c>
      <c r="B2069" t="s">
        <v>4326</v>
      </c>
      <c r="C2069" t="s">
        <v>10309</v>
      </c>
      <c r="D2069" t="s">
        <v>356</v>
      </c>
      <c r="E2069">
        <v>332.98342000000002</v>
      </c>
      <c r="F2069">
        <v>90.33</v>
      </c>
      <c r="G2069">
        <v>51.384154068201703</v>
      </c>
      <c r="H2069">
        <v>26.069664144017</v>
      </c>
      <c r="I2069">
        <v>-10.185291335384701</v>
      </c>
      <c r="J2069">
        <v>6.0385982175781301</v>
      </c>
      <c r="K2069">
        <v>78.270485293322906</v>
      </c>
      <c r="L2069">
        <v>75.835267595886293</v>
      </c>
      <c r="M2069">
        <v>77.719346863569996</v>
      </c>
      <c r="N2069">
        <v>2.8327873804289898</v>
      </c>
      <c r="O2069">
        <v>43.363223735193102</v>
      </c>
      <c r="P2069">
        <v>80.720240080026699</v>
      </c>
      <c r="Q2069">
        <v>4.3997256734024999E-2</v>
      </c>
    </row>
    <row r="2070" spans="1:17" hidden="1" x14ac:dyDescent="0.3">
      <c r="A2070" t="s">
        <v>4327</v>
      </c>
      <c r="B2070" t="s">
        <v>4328</v>
      </c>
      <c r="C2070" t="s">
        <v>10309</v>
      </c>
      <c r="D2070" t="s">
        <v>54</v>
      </c>
      <c r="E2070">
        <v>332.96635572999998</v>
      </c>
      <c r="F2070">
        <v>49.08</v>
      </c>
      <c r="G2070">
        <v>40.762517894783997</v>
      </c>
      <c r="H2070">
        <v>-15.8828645542629</v>
      </c>
      <c r="I2070">
        <v>-11.4476540292374</v>
      </c>
      <c r="J2070">
        <v>6.2314195995452897</v>
      </c>
      <c r="K2070">
        <v>49.210632168729497</v>
      </c>
      <c r="L2070">
        <v>42.939215186615698</v>
      </c>
      <c r="M2070">
        <v>58.584106557411097</v>
      </c>
      <c r="N2070">
        <v>0.61136278921523601</v>
      </c>
      <c r="O2070">
        <v>33.740831295843499</v>
      </c>
      <c r="P2070">
        <v>81.7777777777777</v>
      </c>
      <c r="Q2070">
        <v>0.14626131466539599</v>
      </c>
    </row>
    <row r="2071" spans="1:17" hidden="1" x14ac:dyDescent="0.3">
      <c r="A2071" t="s">
        <v>4329</v>
      </c>
      <c r="B2071" t="s">
        <v>4330</v>
      </c>
      <c r="C2071" t="s">
        <v>10309</v>
      </c>
      <c r="D2071" t="s">
        <v>46</v>
      </c>
      <c r="E2071">
        <v>332.917851988</v>
      </c>
      <c r="F2071">
        <v>60.33</v>
      </c>
      <c r="G2071">
        <v>68.471543038588493</v>
      </c>
      <c r="H2071">
        <v>-16.924379051296999</v>
      </c>
      <c r="I2071">
        <v>-15.082744063426899</v>
      </c>
      <c r="J2071">
        <v>-13.1769907385903</v>
      </c>
      <c r="K2071">
        <v>68.534427503065203</v>
      </c>
      <c r="L2071">
        <v>56.140194368373301</v>
      </c>
      <c r="M2071">
        <v>13.358962516988001</v>
      </c>
      <c r="N2071">
        <v>0.50638710012089405</v>
      </c>
      <c r="O2071">
        <v>46.693187468920897</v>
      </c>
      <c r="P2071">
        <v>101.1</v>
      </c>
    </row>
    <row r="2072" spans="1:17" hidden="1" x14ac:dyDescent="0.3">
      <c r="A2072" t="s">
        <v>4331</v>
      </c>
      <c r="B2072" t="s">
        <v>4332</v>
      </c>
      <c r="C2072" t="s">
        <v>10309</v>
      </c>
      <c r="D2072" t="s">
        <v>413</v>
      </c>
      <c r="E2072">
        <v>332.10050649999999</v>
      </c>
      <c r="F2072">
        <v>902</v>
      </c>
      <c r="G2072">
        <v>87.936911224846597</v>
      </c>
      <c r="H2072">
        <v>16.5179347963285</v>
      </c>
      <c r="I2072">
        <v>4.6422124141353498</v>
      </c>
      <c r="J2072">
        <v>-0.72441928549635104</v>
      </c>
      <c r="K2072">
        <v>821.77689993991805</v>
      </c>
      <c r="L2072">
        <v>717.93774467578999</v>
      </c>
      <c r="M2072">
        <v>62.8498498327574</v>
      </c>
      <c r="N2072">
        <v>1.2332611398548099</v>
      </c>
      <c r="O2072">
        <v>3.12084257206208</v>
      </c>
      <c r="P2072">
        <v>121.621621621621</v>
      </c>
      <c r="Q2072">
        <v>9.5254038151968007E-2</v>
      </c>
    </row>
    <row r="2073" spans="1:17" hidden="1" x14ac:dyDescent="0.3">
      <c r="A2073" t="s">
        <v>4333</v>
      </c>
      <c r="B2073" t="s">
        <v>4334</v>
      </c>
      <c r="C2073" t="s">
        <v>10309</v>
      </c>
      <c r="D2073" t="s">
        <v>139</v>
      </c>
      <c r="E2073">
        <v>330.44832860000002</v>
      </c>
      <c r="F2073">
        <v>319.89999999999998</v>
      </c>
      <c r="G2073">
        <v>48.870403974479103</v>
      </c>
      <c r="H2073">
        <v>11.0386299117344</v>
      </c>
      <c r="I2073">
        <v>-3.1112638623711901</v>
      </c>
      <c r="J2073">
        <v>12.2812159552177</v>
      </c>
      <c r="K2073">
        <v>285.97496837299201</v>
      </c>
      <c r="L2073">
        <v>266.30385530900099</v>
      </c>
      <c r="M2073">
        <v>78.500045566894897</v>
      </c>
      <c r="N2073">
        <v>1.51826484018264</v>
      </c>
      <c r="O2073">
        <v>1.5942482025633</v>
      </c>
      <c r="P2073">
        <v>81.6065852966221</v>
      </c>
      <c r="Q2073">
        <v>7.0507773309340993E-2</v>
      </c>
    </row>
    <row r="2074" spans="1:17" hidden="1" x14ac:dyDescent="0.3">
      <c r="A2074" t="s">
        <v>4335</v>
      </c>
      <c r="B2074" t="s">
        <v>4336</v>
      </c>
      <c r="C2074" t="s">
        <v>10309</v>
      </c>
      <c r="D2074" t="s">
        <v>130</v>
      </c>
      <c r="E2074">
        <v>329.49045691999999</v>
      </c>
      <c r="F2074">
        <v>807.25</v>
      </c>
      <c r="G2074">
        <v>56.16024796664</v>
      </c>
      <c r="H2074">
        <v>70.040420951876598</v>
      </c>
      <c r="I2074">
        <v>78.912712791247102</v>
      </c>
      <c r="J2074">
        <v>-0.82342552691109205</v>
      </c>
      <c r="K2074">
        <v>553.17744504400503</v>
      </c>
      <c r="L2074">
        <v>480.12326816240198</v>
      </c>
      <c r="M2074">
        <v>88.338810244235404</v>
      </c>
      <c r="N2074">
        <v>3.19858840153679</v>
      </c>
      <c r="O2074">
        <v>1.0219882316506701</v>
      </c>
      <c r="P2074">
        <v>108.05412371134</v>
      </c>
      <c r="Q2074">
        <v>0.12488426147104301</v>
      </c>
    </row>
    <row r="2075" spans="1:17" hidden="1" x14ac:dyDescent="0.3">
      <c r="A2075" t="s">
        <v>4337</v>
      </c>
      <c r="B2075" t="s">
        <v>4338</v>
      </c>
      <c r="C2075" t="s">
        <v>10309</v>
      </c>
      <c r="D2075" t="s">
        <v>394</v>
      </c>
      <c r="E2075">
        <v>329.16453465199999</v>
      </c>
      <c r="F2075">
        <v>187.85</v>
      </c>
      <c r="G2075">
        <v>-52.643642861471903</v>
      </c>
      <c r="H2075">
        <v>-2.5794132278703001</v>
      </c>
      <c r="I2075">
        <v>-15.455926465248</v>
      </c>
      <c r="J2075">
        <v>-1.8496972645348899</v>
      </c>
      <c r="K2075">
        <v>186.9332161188</v>
      </c>
      <c r="L2075">
        <v>196.37806076122001</v>
      </c>
      <c r="M2075">
        <v>46.009293674122198</v>
      </c>
      <c r="N2075">
        <v>0.48006666340466703</v>
      </c>
      <c r="O2075">
        <v>42.321000798509402</v>
      </c>
      <c r="P2075">
        <v>29.955032860601801</v>
      </c>
      <c r="Q2075">
        <v>-8.6659756994172998E-2</v>
      </c>
    </row>
    <row r="2076" spans="1:17" hidden="1" x14ac:dyDescent="0.3">
      <c r="A2076" t="s">
        <v>4339</v>
      </c>
      <c r="B2076" t="s">
        <v>4340</v>
      </c>
      <c r="C2076" t="s">
        <v>10309</v>
      </c>
      <c r="E2076">
        <v>327.5511075</v>
      </c>
      <c r="F2076">
        <v>165.35</v>
      </c>
      <c r="G2076">
        <v>261.70176258524901</v>
      </c>
      <c r="H2076">
        <v>57.219617587335598</v>
      </c>
      <c r="I2076">
        <v>-2.0039147176207801</v>
      </c>
      <c r="J2076">
        <v>3.4897291101481902</v>
      </c>
      <c r="K2076">
        <v>133.16232250278401</v>
      </c>
      <c r="L2076">
        <v>116.941985223269</v>
      </c>
      <c r="M2076">
        <v>92.826044432169894</v>
      </c>
      <c r="N2076">
        <v>1.2145675456064</v>
      </c>
      <c r="O2076">
        <v>21.983671000907101</v>
      </c>
      <c r="P2076">
        <v>353.01369863013701</v>
      </c>
    </row>
    <row r="2077" spans="1:17" hidden="1" x14ac:dyDescent="0.3">
      <c r="A2077" t="s">
        <v>4341</v>
      </c>
      <c r="B2077" t="s">
        <v>4342</v>
      </c>
      <c r="C2077" t="s">
        <v>10309</v>
      </c>
      <c r="D2077" t="s">
        <v>475</v>
      </c>
      <c r="E2077">
        <v>326.481085519999</v>
      </c>
      <c r="F2077">
        <v>129.83000000000001</v>
      </c>
      <c r="G2077">
        <v>-8.3396708666539592</v>
      </c>
      <c r="H2077">
        <v>0.62449563611608505</v>
      </c>
      <c r="I2077">
        <v>-10.6826059259801</v>
      </c>
      <c r="J2077">
        <v>-0.99466735697644504</v>
      </c>
      <c r="K2077">
        <v>129.46815120149299</v>
      </c>
      <c r="L2077">
        <v>124.329709232638</v>
      </c>
      <c r="M2077">
        <v>46.550963870032298</v>
      </c>
      <c r="N2077">
        <v>0.122204837910091</v>
      </c>
      <c r="O2077">
        <v>36.609412308403201</v>
      </c>
      <c r="P2077">
        <v>28.480950024740199</v>
      </c>
      <c r="Q2077">
        <v>-2.522477279412E-3</v>
      </c>
    </row>
    <row r="2078" spans="1:17" hidden="1" x14ac:dyDescent="0.3">
      <c r="A2078" t="s">
        <v>4343</v>
      </c>
      <c r="B2078" t="s">
        <v>4344</v>
      </c>
      <c r="C2078" t="s">
        <v>10309</v>
      </c>
      <c r="D2078" t="s">
        <v>80</v>
      </c>
      <c r="E2078">
        <v>325.40755000000001</v>
      </c>
      <c r="F2078">
        <v>14.21</v>
      </c>
      <c r="G2078">
        <v>75.276421087369002</v>
      </c>
      <c r="H2078">
        <v>8.4584579002670299</v>
      </c>
      <c r="I2078">
        <v>174.75992110558801</v>
      </c>
      <c r="J2078">
        <v>2.3874752011517199E-2</v>
      </c>
      <c r="K2078">
        <v>13.3772614899469</v>
      </c>
      <c r="L2078">
        <v>10.3450450364607</v>
      </c>
      <c r="M2078">
        <v>65.149441409710306</v>
      </c>
      <c r="N2078">
        <v>1.5951503250622301</v>
      </c>
      <c r="O2078">
        <v>18.226600985221602</v>
      </c>
      <c r="P2078">
        <v>284.05405405405401</v>
      </c>
      <c r="Q2078">
        <v>6.6075095202713999E-2</v>
      </c>
    </row>
    <row r="2079" spans="1:17" hidden="1" x14ac:dyDescent="0.3">
      <c r="A2079" t="s">
        <v>4345</v>
      </c>
      <c r="B2079" t="s">
        <v>4346</v>
      </c>
      <c r="C2079" t="s">
        <v>10309</v>
      </c>
      <c r="D2079" t="s">
        <v>559</v>
      </c>
      <c r="E2079">
        <v>325.22993124999999</v>
      </c>
      <c r="F2079">
        <v>256.55</v>
      </c>
      <c r="G2079">
        <v>69.017218633381205</v>
      </c>
      <c r="H2079">
        <v>29.592527340211099</v>
      </c>
      <c r="I2079">
        <v>12.9577687223808</v>
      </c>
      <c r="J2079">
        <v>2.5542688132363098</v>
      </c>
      <c r="K2079">
        <v>205.34704708101401</v>
      </c>
      <c r="L2079">
        <v>177.746567477366</v>
      </c>
      <c r="M2079">
        <v>65.250044828206399</v>
      </c>
      <c r="N2079">
        <v>1.4226109683248001</v>
      </c>
      <c r="O2079">
        <v>3.2157474176573699</v>
      </c>
      <c r="P2079">
        <v>112.81625881377001</v>
      </c>
      <c r="Q2079">
        <v>5.3737422229035998E-2</v>
      </c>
    </row>
    <row r="2080" spans="1:17" hidden="1" x14ac:dyDescent="0.3">
      <c r="A2080" t="s">
        <v>4347</v>
      </c>
      <c r="B2080" t="s">
        <v>4348</v>
      </c>
      <c r="C2080" t="s">
        <v>10309</v>
      </c>
      <c r="D2080" t="s">
        <v>1163</v>
      </c>
      <c r="E2080">
        <v>324.36927500000002</v>
      </c>
      <c r="F2080">
        <v>139.1</v>
      </c>
      <c r="G2080">
        <v>354.42546788112901</v>
      </c>
      <c r="H2080">
        <v>-18.1630043638839</v>
      </c>
      <c r="I2080">
        <v>94.590894832144002</v>
      </c>
      <c r="J2080">
        <v>5.2165612841952296</v>
      </c>
      <c r="K2080">
        <v>130.78821243986999</v>
      </c>
      <c r="L2080">
        <v>95.646863512654505</v>
      </c>
      <c r="M2080">
        <v>48.249024444825999</v>
      </c>
      <c r="N2080">
        <v>0.260130955770076</v>
      </c>
      <c r="O2080">
        <v>23.112868439971201</v>
      </c>
      <c r="P2080">
        <v>428.29472085074002</v>
      </c>
      <c r="Q2080">
        <v>0.31775352330043799</v>
      </c>
    </row>
    <row r="2081" spans="1:17" hidden="1" x14ac:dyDescent="0.3">
      <c r="A2081" t="s">
        <v>4349</v>
      </c>
      <c r="B2081" t="s">
        <v>4350</v>
      </c>
      <c r="C2081" t="s">
        <v>10309</v>
      </c>
      <c r="D2081" t="s">
        <v>413</v>
      </c>
      <c r="E2081">
        <v>324.24229500000001</v>
      </c>
      <c r="F2081">
        <v>135.25</v>
      </c>
      <c r="G2081">
        <v>315.71904403818797</v>
      </c>
      <c r="H2081">
        <v>-0.97550436388391404</v>
      </c>
      <c r="I2081">
        <v>69.232838195954699</v>
      </c>
      <c r="J2081">
        <v>-7.1117441105570496</v>
      </c>
      <c r="K2081">
        <v>127.772346208416</v>
      </c>
      <c r="L2081">
        <v>96.6279943112431</v>
      </c>
      <c r="M2081">
        <v>41.825170989446903</v>
      </c>
      <c r="N2081">
        <v>0.41481801002382701</v>
      </c>
      <c r="O2081">
        <v>10.646950092421401</v>
      </c>
      <c r="P2081">
        <v>404.664179104477</v>
      </c>
      <c r="Q2081">
        <v>0.161935052946551</v>
      </c>
    </row>
    <row r="2082" spans="1:17" hidden="1" x14ac:dyDescent="0.3">
      <c r="A2082" t="s">
        <v>4351</v>
      </c>
      <c r="B2082" t="s">
        <v>4352</v>
      </c>
      <c r="C2082" t="s">
        <v>10309</v>
      </c>
      <c r="D2082" t="s">
        <v>997</v>
      </c>
      <c r="E2082">
        <v>323.56984519999997</v>
      </c>
      <c r="F2082">
        <v>68.010000000000005</v>
      </c>
      <c r="G2082">
        <v>64.069991307335101</v>
      </c>
      <c r="H2082">
        <v>-0.93130221271255598</v>
      </c>
      <c r="I2082">
        <v>63.789680114632297</v>
      </c>
      <c r="J2082">
        <v>-0.68861903039681105</v>
      </c>
      <c r="K2082">
        <v>63.230158958997698</v>
      </c>
      <c r="L2082">
        <v>50.542167781140201</v>
      </c>
      <c r="M2082">
        <v>56.0965150624682</v>
      </c>
      <c r="N2082">
        <v>0.22001916988585199</v>
      </c>
      <c r="O2082">
        <v>26.334362593736198</v>
      </c>
      <c r="P2082">
        <v>110.23183925811399</v>
      </c>
      <c r="Q2082">
        <v>8.2794836610213002E-2</v>
      </c>
    </row>
    <row r="2083" spans="1:17" hidden="1" x14ac:dyDescent="0.3">
      <c r="A2083" t="s">
        <v>4353</v>
      </c>
      <c r="B2083" t="s">
        <v>4354</v>
      </c>
      <c r="C2083" t="s">
        <v>10309</v>
      </c>
      <c r="D2083" t="s">
        <v>51</v>
      </c>
      <c r="E2083">
        <v>323.421424</v>
      </c>
      <c r="F2083">
        <v>289.05</v>
      </c>
      <c r="G2083">
        <v>223.68837115402701</v>
      </c>
      <c r="H2083">
        <v>34.445239276037803</v>
      </c>
      <c r="I2083">
        <v>55.839301294915799</v>
      </c>
      <c r="J2083">
        <v>1.4654830189634001</v>
      </c>
      <c r="K2083">
        <v>228.67900394303601</v>
      </c>
      <c r="L2083">
        <v>177.22865170323101</v>
      </c>
      <c r="M2083">
        <v>67.5805683778798</v>
      </c>
      <c r="N2083">
        <v>0.87598166756108198</v>
      </c>
      <c r="O2083">
        <v>0.31136481577580499</v>
      </c>
      <c r="P2083">
        <v>250.321173191128</v>
      </c>
      <c r="Q2083">
        <v>0.16631814959017999</v>
      </c>
    </row>
    <row r="2084" spans="1:17" hidden="1" x14ac:dyDescent="0.3">
      <c r="A2084" t="s">
        <v>4355</v>
      </c>
      <c r="B2084" t="s">
        <v>4356</v>
      </c>
      <c r="C2084" t="s">
        <v>10309</v>
      </c>
      <c r="D2084" t="s">
        <v>715</v>
      </c>
      <c r="E2084">
        <v>322.559766669</v>
      </c>
      <c r="F2084">
        <v>48.58</v>
      </c>
      <c r="G2084">
        <v>17.628914419066799</v>
      </c>
      <c r="H2084">
        <v>-1.7521240246237499</v>
      </c>
      <c r="I2084">
        <v>-33.829364317299998</v>
      </c>
      <c r="J2084">
        <v>-9.2292827415918293</v>
      </c>
      <c r="K2084">
        <v>51.6263456412034</v>
      </c>
      <c r="L2084">
        <v>50.815023875503897</v>
      </c>
      <c r="M2084">
        <v>31.261866346308</v>
      </c>
      <c r="N2084">
        <v>0.83105294259206497</v>
      </c>
      <c r="O2084">
        <v>60.169437554876303</v>
      </c>
      <c r="P2084">
        <v>45.560139750742998</v>
      </c>
      <c r="Q2084">
        <v>0.140340402730978</v>
      </c>
    </row>
    <row r="2085" spans="1:17" hidden="1" x14ac:dyDescent="0.3">
      <c r="A2085" t="s">
        <v>4357</v>
      </c>
      <c r="B2085" t="s">
        <v>4358</v>
      </c>
      <c r="C2085" t="s">
        <v>10309</v>
      </c>
      <c r="D2085" t="s">
        <v>413</v>
      </c>
      <c r="E2085">
        <v>320.96248952500002</v>
      </c>
      <c r="F2085">
        <v>860</v>
      </c>
      <c r="G2085">
        <v>45.140742695409202</v>
      </c>
      <c r="H2085">
        <v>-2.1191825248034601</v>
      </c>
      <c r="I2085">
        <v>-22.6994490890119</v>
      </c>
      <c r="J2085">
        <v>-5.2268421560254597</v>
      </c>
      <c r="K2085">
        <v>886.56707226031597</v>
      </c>
      <c r="L2085">
        <v>851.68988732138098</v>
      </c>
      <c r="M2085">
        <v>41.8457994270304</v>
      </c>
      <c r="N2085">
        <v>0.79122581665118596</v>
      </c>
      <c r="O2085">
        <v>58.1279069767441</v>
      </c>
      <c r="P2085">
        <v>84.549356223175906</v>
      </c>
      <c r="Q2085">
        <v>6.9669554397371006E-2</v>
      </c>
    </row>
    <row r="2086" spans="1:17" hidden="1" x14ac:dyDescent="0.3">
      <c r="A2086" t="s">
        <v>4359</v>
      </c>
      <c r="B2086" t="s">
        <v>4360</v>
      </c>
      <c r="C2086" t="s">
        <v>10309</v>
      </c>
      <c r="D2086" t="s">
        <v>297</v>
      </c>
      <c r="E2086">
        <v>320.86198124999999</v>
      </c>
      <c r="F2086">
        <v>178.55</v>
      </c>
      <c r="G2086">
        <v>3.4667223364505801</v>
      </c>
      <c r="H2086">
        <v>2.7708933306405799</v>
      </c>
      <c r="I2086">
        <v>-28.089087851911501</v>
      </c>
      <c r="J2086">
        <v>-4.23401161927152</v>
      </c>
      <c r="K2086">
        <v>184.32009596523</v>
      </c>
      <c r="L2086">
        <v>183.26805558454799</v>
      </c>
      <c r="M2086">
        <v>44.191744703412297</v>
      </c>
      <c r="N2086">
        <v>0.51115311909262695</v>
      </c>
      <c r="O2086">
        <v>39.456734808176897</v>
      </c>
      <c r="P2086">
        <v>44.574898785425098</v>
      </c>
    </row>
    <row r="2087" spans="1:17" hidden="1" x14ac:dyDescent="0.3">
      <c r="A2087" t="s">
        <v>4361</v>
      </c>
      <c r="B2087" t="s">
        <v>4362</v>
      </c>
      <c r="C2087" t="s">
        <v>10309</v>
      </c>
      <c r="D2087" t="s">
        <v>1182</v>
      </c>
      <c r="E2087">
        <v>320.19839999999999</v>
      </c>
      <c r="F2087">
        <v>288</v>
      </c>
      <c r="G2087">
        <v>253.986162638064</v>
      </c>
      <c r="H2087">
        <v>43.204720917717999</v>
      </c>
      <c r="I2087">
        <v>100.235339496135</v>
      </c>
      <c r="J2087">
        <v>-1.5420357780290701</v>
      </c>
      <c r="K2087">
        <v>234.41559642395299</v>
      </c>
      <c r="L2087">
        <v>161.27956112951199</v>
      </c>
      <c r="M2087">
        <v>67.9275121559604</v>
      </c>
      <c r="N2087">
        <v>0.15959376133478401</v>
      </c>
      <c r="O2087">
        <v>7.2916666666666696</v>
      </c>
      <c r="P2087">
        <v>345.82043343653203</v>
      </c>
    </row>
    <row r="2088" spans="1:17" hidden="1" x14ac:dyDescent="0.3">
      <c r="A2088" t="s">
        <v>4363</v>
      </c>
      <c r="B2088" t="s">
        <v>4364</v>
      </c>
      <c r="C2088" t="s">
        <v>10309</v>
      </c>
      <c r="D2088" t="s">
        <v>139</v>
      </c>
      <c r="E2088">
        <v>320.04899999999998</v>
      </c>
      <c r="F2088">
        <v>379</v>
      </c>
      <c r="G2088">
        <v>536.83893204651304</v>
      </c>
      <c r="H2088">
        <v>44.423987724414502</v>
      </c>
      <c r="I2088">
        <v>233.27141518378201</v>
      </c>
      <c r="J2088">
        <v>3.5065443322608898</v>
      </c>
      <c r="K2088">
        <v>266.70464216797399</v>
      </c>
      <c r="L2088">
        <v>163.54430914512301</v>
      </c>
      <c r="M2088">
        <v>98.840976159595201</v>
      </c>
      <c r="N2088">
        <v>0.51925853207830397</v>
      </c>
      <c r="O2088">
        <v>0.14511873350924101</v>
      </c>
      <c r="P2088">
        <v>714.17830290010704</v>
      </c>
      <c r="Q2088">
        <v>0.17411139812147799</v>
      </c>
    </row>
    <row r="2089" spans="1:17" hidden="1" x14ac:dyDescent="0.3">
      <c r="A2089" t="s">
        <v>4365</v>
      </c>
      <c r="B2089" t="s">
        <v>4366</v>
      </c>
      <c r="C2089" t="s">
        <v>10309</v>
      </c>
      <c r="D2089" t="s">
        <v>3098</v>
      </c>
      <c r="E2089">
        <v>319.56400000000002</v>
      </c>
      <c r="F2089">
        <v>321.55</v>
      </c>
      <c r="G2089">
        <v>12.2938388970794</v>
      </c>
      <c r="H2089">
        <v>-3.1646054351461399</v>
      </c>
      <c r="I2089">
        <v>-16.3543550489746</v>
      </c>
      <c r="J2089">
        <v>-2.5946673569764398</v>
      </c>
      <c r="K2089">
        <v>332.74543709340401</v>
      </c>
      <c r="L2089">
        <v>311.29016445420399</v>
      </c>
      <c r="M2089">
        <v>31.469799555994399</v>
      </c>
      <c r="N2089">
        <v>1.0564069157598699</v>
      </c>
      <c r="O2089">
        <v>25.9368682941999</v>
      </c>
      <c r="P2089">
        <v>53.046168491194599</v>
      </c>
      <c r="Q2089">
        <v>0.23807954817551</v>
      </c>
    </row>
    <row r="2090" spans="1:17" hidden="1" x14ac:dyDescent="0.3">
      <c r="A2090" t="s">
        <v>4367</v>
      </c>
      <c r="B2090" t="s">
        <v>4368</v>
      </c>
      <c r="C2090" t="s">
        <v>10309</v>
      </c>
      <c r="D2090" t="s">
        <v>1651</v>
      </c>
      <c r="E2090">
        <v>319.171027199999</v>
      </c>
      <c r="F2090">
        <v>60.76</v>
      </c>
      <c r="G2090">
        <v>-5.8868032960278098</v>
      </c>
      <c r="H2090">
        <v>-4.0692692377534998</v>
      </c>
      <c r="I2090">
        <v>2.5040288496956999</v>
      </c>
      <c r="J2090">
        <v>-0.454199129551694</v>
      </c>
      <c r="K2090">
        <v>60.5092479985978</v>
      </c>
      <c r="L2090">
        <v>57.664022921365998</v>
      </c>
      <c r="M2090">
        <v>55.8285238094657</v>
      </c>
      <c r="N2090">
        <v>1.87949610342941</v>
      </c>
      <c r="O2090">
        <v>6.8136932192231798</v>
      </c>
      <c r="P2090">
        <v>27.888865501999501</v>
      </c>
      <c r="Q2090">
        <v>-2.0749357399728999E-2</v>
      </c>
    </row>
    <row r="2091" spans="1:17" hidden="1" x14ac:dyDescent="0.3">
      <c r="A2091" t="s">
        <v>4369</v>
      </c>
      <c r="B2091" t="s">
        <v>4370</v>
      </c>
      <c r="C2091" t="s">
        <v>10309</v>
      </c>
      <c r="D2091" t="s">
        <v>51</v>
      </c>
      <c r="E2091">
        <v>319.07348000000002</v>
      </c>
      <c r="F2091">
        <v>37.9</v>
      </c>
      <c r="G2091">
        <v>-80.875618467637096</v>
      </c>
      <c r="H2091">
        <v>4.3757579851830499</v>
      </c>
      <c r="I2091">
        <v>-69.021237135878593</v>
      </c>
      <c r="J2091">
        <v>-1.3017913675305299</v>
      </c>
      <c r="K2091">
        <v>39.493981891444797</v>
      </c>
      <c r="L2091">
        <v>53.992178602390403</v>
      </c>
      <c r="M2091">
        <v>58.151391919843299</v>
      </c>
      <c r="N2091">
        <v>0.57564733868941098</v>
      </c>
      <c r="O2091">
        <v>145.25065963060601</v>
      </c>
      <c r="P2091">
        <v>8.9080459770114899</v>
      </c>
      <c r="Q2091">
        <v>4.0683286931736E-2</v>
      </c>
    </row>
    <row r="2092" spans="1:17" hidden="1" x14ac:dyDescent="0.3">
      <c r="A2092" t="s">
        <v>4371</v>
      </c>
      <c r="B2092" t="s">
        <v>4372</v>
      </c>
      <c r="C2092" t="s">
        <v>10309</v>
      </c>
      <c r="D2092" t="s">
        <v>258</v>
      </c>
      <c r="E2092">
        <v>317.892</v>
      </c>
      <c r="F2092">
        <v>323.25</v>
      </c>
      <c r="G2092">
        <v>14.021652396292399</v>
      </c>
      <c r="H2092">
        <v>1.8551854744707801</v>
      </c>
      <c r="I2092">
        <v>2.1139927959428402</v>
      </c>
      <c r="J2092">
        <v>-1.0585114933571</v>
      </c>
      <c r="K2092">
        <v>265.69200386136498</v>
      </c>
      <c r="L2092">
        <v>254.03280277081799</v>
      </c>
      <c r="M2092">
        <v>50.566484822843897</v>
      </c>
      <c r="N2092">
        <v>3.7073751940559698</v>
      </c>
      <c r="O2092">
        <v>2.6140757927300702</v>
      </c>
      <c r="P2092">
        <v>56.917475728155303</v>
      </c>
      <c r="Q2092">
        <v>-2.2934148185570001E-3</v>
      </c>
    </row>
    <row r="2093" spans="1:17" hidden="1" x14ac:dyDescent="0.3">
      <c r="A2093" t="s">
        <v>4373</v>
      </c>
      <c r="B2093" t="s">
        <v>4374</v>
      </c>
      <c r="C2093" t="s">
        <v>10309</v>
      </c>
      <c r="D2093" t="s">
        <v>221</v>
      </c>
      <c r="E2093">
        <v>317.64636000000002</v>
      </c>
      <c r="F2093">
        <v>99.26</v>
      </c>
      <c r="G2093">
        <v>15.819443502408699</v>
      </c>
      <c r="H2093">
        <v>-13.872503837475699</v>
      </c>
      <c r="I2093">
        <v>-16.3610517940219</v>
      </c>
      <c r="J2093">
        <v>-2.33209413944462</v>
      </c>
      <c r="K2093">
        <v>106.951492168144</v>
      </c>
      <c r="L2093">
        <v>97.934146830831196</v>
      </c>
      <c r="M2093">
        <v>35.929192709984498</v>
      </c>
      <c r="N2093">
        <v>0.42232690555080399</v>
      </c>
      <c r="O2093">
        <v>29.850896635099701</v>
      </c>
      <c r="P2093">
        <v>57.5555555555555</v>
      </c>
      <c r="Q2093">
        <v>6.4879101878268994E-2</v>
      </c>
    </row>
    <row r="2094" spans="1:17" hidden="1" x14ac:dyDescent="0.3">
      <c r="A2094" t="s">
        <v>4375</v>
      </c>
      <c r="B2094" t="s">
        <v>4376</v>
      </c>
      <c r="C2094" t="s">
        <v>10309</v>
      </c>
      <c r="D2094" t="s">
        <v>183</v>
      </c>
      <c r="E2094">
        <v>316.96596210000001</v>
      </c>
      <c r="F2094">
        <v>332.05</v>
      </c>
      <c r="G2094">
        <v>128.19164266733</v>
      </c>
      <c r="H2094">
        <v>4.8213463023213103</v>
      </c>
      <c r="I2094">
        <v>61.491883493137799</v>
      </c>
      <c r="J2094">
        <v>-3.3414206037296901</v>
      </c>
      <c r="K2094">
        <v>285.72144050779599</v>
      </c>
      <c r="L2094">
        <v>228.92068612561599</v>
      </c>
      <c r="M2094">
        <v>56.747588069551298</v>
      </c>
      <c r="N2094">
        <v>0.64147973238882305</v>
      </c>
      <c r="O2094">
        <v>1.1895798825477899</v>
      </c>
      <c r="P2094">
        <v>167.24346076458701</v>
      </c>
    </row>
    <row r="2095" spans="1:17" hidden="1" x14ac:dyDescent="0.3">
      <c r="A2095" t="s">
        <v>4377</v>
      </c>
      <c r="B2095" t="s">
        <v>4378</v>
      </c>
      <c r="C2095" t="s">
        <v>10309</v>
      </c>
      <c r="D2095" t="s">
        <v>1555</v>
      </c>
      <c r="E2095">
        <v>316.72500000000002</v>
      </c>
      <c r="F2095">
        <v>221.7</v>
      </c>
      <c r="G2095">
        <v>433.82657306305202</v>
      </c>
      <c r="H2095">
        <v>69.788749578695899</v>
      </c>
      <c r="I2095">
        <v>268.094155695827</v>
      </c>
      <c r="J2095">
        <v>13.1356697216752</v>
      </c>
      <c r="K2095">
        <v>139.57020216107</v>
      </c>
      <c r="L2095">
        <v>92.254596573309797</v>
      </c>
      <c r="M2095">
        <v>100</v>
      </c>
      <c r="N2095">
        <v>6.3702159078196603</v>
      </c>
      <c r="O2095">
        <v>0</v>
      </c>
      <c r="P2095">
        <v>461.55015197568298</v>
      </c>
    </row>
    <row r="2096" spans="1:17" hidden="1" x14ac:dyDescent="0.3">
      <c r="A2096" t="s">
        <v>4379</v>
      </c>
      <c r="B2096" t="s">
        <v>4380</v>
      </c>
      <c r="C2096" t="s">
        <v>10309</v>
      </c>
      <c r="D2096" t="s">
        <v>521</v>
      </c>
      <c r="E2096">
        <v>315.8556504</v>
      </c>
      <c r="F2096">
        <v>345.9</v>
      </c>
      <c r="G2096">
        <v>135.01854034297</v>
      </c>
      <c r="H2096">
        <v>-0.83305422143377195</v>
      </c>
      <c r="I2096">
        <v>-35.784237292552703</v>
      </c>
      <c r="J2096">
        <v>-4.5882544195722801</v>
      </c>
      <c r="K2096">
        <v>351.96432762348297</v>
      </c>
      <c r="L2096">
        <v>329.60215745794699</v>
      </c>
      <c r="M2096">
        <v>59.1933129244021</v>
      </c>
      <c r="N2096">
        <v>0.76964544889073105</v>
      </c>
      <c r="O2096">
        <v>52.442902572997902</v>
      </c>
      <c r="P2096">
        <v>188.24999999999901</v>
      </c>
      <c r="Q2096">
        <v>0.26211326838430898</v>
      </c>
    </row>
    <row r="2097" spans="1:17" hidden="1" x14ac:dyDescent="0.3">
      <c r="A2097" t="s">
        <v>4381</v>
      </c>
      <c r="B2097" t="s">
        <v>4382</v>
      </c>
      <c r="C2097" t="s">
        <v>10309</v>
      </c>
      <c r="D2097" t="s">
        <v>221</v>
      </c>
      <c r="E2097">
        <v>314.00136578500002</v>
      </c>
      <c r="F2097">
        <v>180.94</v>
      </c>
      <c r="G2097">
        <v>3.0606639496747601</v>
      </c>
      <c r="H2097">
        <v>20.373391255529501</v>
      </c>
      <c r="I2097">
        <v>6.9247988783734797</v>
      </c>
      <c r="J2097">
        <v>1.6971236404205501</v>
      </c>
      <c r="K2097">
        <v>151.53165923969601</v>
      </c>
      <c r="L2097">
        <v>133.629853745757</v>
      </c>
      <c r="M2097">
        <v>51.1514720363447</v>
      </c>
      <c r="N2097">
        <v>1.5324322065046501</v>
      </c>
      <c r="O2097">
        <v>2.5201724328506701</v>
      </c>
      <c r="P2097">
        <v>70.617633191890604</v>
      </c>
      <c r="Q2097">
        <v>2.9532729806078999E-2</v>
      </c>
    </row>
    <row r="2098" spans="1:17" hidden="1" x14ac:dyDescent="0.3">
      <c r="A2098" t="s">
        <v>4383</v>
      </c>
      <c r="B2098" t="s">
        <v>4384</v>
      </c>
      <c r="C2098" t="s">
        <v>10309</v>
      </c>
      <c r="D2098" t="s">
        <v>4385</v>
      </c>
      <c r="E2098">
        <v>313.77088800000001</v>
      </c>
      <c r="F2098">
        <v>129.30000000000001</v>
      </c>
      <c r="G2098">
        <v>-42.6577894389467</v>
      </c>
      <c r="H2098">
        <v>-6.8070378412057204</v>
      </c>
      <c r="I2098">
        <v>-40.156768107976198</v>
      </c>
      <c r="J2098">
        <v>-1.5517936605685401</v>
      </c>
      <c r="K2098">
        <v>139.65217681938401</v>
      </c>
      <c r="L2098">
        <v>153.59373921514199</v>
      </c>
      <c r="M2098">
        <v>37.188742553551201</v>
      </c>
      <c r="N2098">
        <v>0.58645147589721802</v>
      </c>
      <c r="O2098">
        <v>70.920340293890106</v>
      </c>
      <c r="P2098">
        <v>3.23353293413175</v>
      </c>
    </row>
    <row r="2099" spans="1:17" hidden="1" x14ac:dyDescent="0.3">
      <c r="A2099" t="s">
        <v>4386</v>
      </c>
      <c r="B2099" t="s">
        <v>4387</v>
      </c>
      <c r="C2099" t="s">
        <v>10309</v>
      </c>
      <c r="D2099" t="s">
        <v>203</v>
      </c>
      <c r="E2099">
        <v>312.89017875000002</v>
      </c>
      <c r="F2099">
        <v>519</v>
      </c>
      <c r="G2099">
        <v>43.988579896301999</v>
      </c>
      <c r="H2099">
        <v>9.3027322007203193</v>
      </c>
      <c r="I2099">
        <v>33.475730888813402</v>
      </c>
      <c r="J2099">
        <v>1.0966478980707299</v>
      </c>
      <c r="K2099">
        <v>409.90891706023802</v>
      </c>
      <c r="L2099">
        <v>372.15689692570498</v>
      </c>
      <c r="M2099">
        <v>62.216172167934097</v>
      </c>
      <c r="N2099">
        <v>2.9219547910650099</v>
      </c>
      <c r="O2099">
        <v>0</v>
      </c>
      <c r="P2099">
        <v>88.009418583589905</v>
      </c>
      <c r="Q2099">
        <v>3.5427869268500001E-2</v>
      </c>
    </row>
    <row r="2100" spans="1:17" hidden="1" x14ac:dyDescent="0.3">
      <c r="A2100" t="s">
        <v>4388</v>
      </c>
      <c r="B2100" t="s">
        <v>4389</v>
      </c>
      <c r="C2100" t="s">
        <v>10309</v>
      </c>
      <c r="D2100" t="s">
        <v>288</v>
      </c>
      <c r="E2100">
        <v>312.834408</v>
      </c>
      <c r="F2100">
        <v>155.05000000000001</v>
      </c>
      <c r="G2100">
        <v>30.406502388181998</v>
      </c>
      <c r="H2100">
        <v>5.5277302292383199</v>
      </c>
      <c r="I2100">
        <v>24.477921577889202</v>
      </c>
      <c r="J2100">
        <v>0.30006948512881998</v>
      </c>
      <c r="K2100">
        <v>147.80184315552299</v>
      </c>
      <c r="L2100">
        <v>126.70656619523</v>
      </c>
      <c r="M2100">
        <v>53.752176237616901</v>
      </c>
      <c r="N2100">
        <v>0.73011689466211904</v>
      </c>
      <c r="O2100">
        <v>9.3195743308610108</v>
      </c>
      <c r="P2100">
        <v>82.949852507374601</v>
      </c>
      <c r="Q2100">
        <v>2.3601662961921999E-2</v>
      </c>
    </row>
    <row r="2101" spans="1:17" hidden="1" x14ac:dyDescent="0.3">
      <c r="A2101" t="s">
        <v>4390</v>
      </c>
      <c r="B2101" t="s">
        <v>4391</v>
      </c>
      <c r="C2101" t="s">
        <v>10309</v>
      </c>
      <c r="D2101" t="s">
        <v>742</v>
      </c>
      <c r="E2101">
        <v>312.72031249999998</v>
      </c>
      <c r="F2101">
        <v>243.2</v>
      </c>
      <c r="G2101">
        <v>-51.782907562123498</v>
      </c>
      <c r="H2101">
        <v>-9.3151700173793497</v>
      </c>
      <c r="I2101">
        <v>-52.202036583013303</v>
      </c>
      <c r="J2101">
        <v>2.1827484953579699</v>
      </c>
      <c r="K2101">
        <v>265.54200541716898</v>
      </c>
      <c r="L2101">
        <v>287.642016763269</v>
      </c>
      <c r="M2101">
        <v>42.827650188584002</v>
      </c>
      <c r="N2101">
        <v>0.41426410200994102</v>
      </c>
      <c r="O2101">
        <v>81.332236842105203</v>
      </c>
      <c r="P2101">
        <v>10.545454545454501</v>
      </c>
    </row>
    <row r="2102" spans="1:17" hidden="1" x14ac:dyDescent="0.3">
      <c r="A2102" t="s">
        <v>4392</v>
      </c>
      <c r="B2102" t="s">
        <v>4393</v>
      </c>
      <c r="C2102" t="s">
        <v>10309</v>
      </c>
      <c r="D2102" t="s">
        <v>51</v>
      </c>
      <c r="E2102">
        <v>312.66324800000001</v>
      </c>
      <c r="F2102">
        <v>285</v>
      </c>
      <c r="G2102">
        <v>7.3475111347623701</v>
      </c>
      <c r="H2102">
        <v>-10.1908632954365</v>
      </c>
      <c r="I2102">
        <v>40.915020486493802</v>
      </c>
      <c r="J2102">
        <v>-5.4875244998335901</v>
      </c>
      <c r="K2102">
        <v>258.358418953517</v>
      </c>
      <c r="L2102">
        <v>206.18005854819299</v>
      </c>
      <c r="M2102">
        <v>39.039384622877897</v>
      </c>
      <c r="N2102">
        <v>0.95184135977337103</v>
      </c>
      <c r="O2102">
        <v>14.0350877192982</v>
      </c>
      <c r="P2102">
        <v>109.558823529411</v>
      </c>
    </row>
    <row r="2103" spans="1:17" hidden="1" x14ac:dyDescent="0.3">
      <c r="A2103" t="s">
        <v>4394</v>
      </c>
      <c r="B2103" t="s">
        <v>4395</v>
      </c>
      <c r="C2103" t="s">
        <v>10309</v>
      </c>
      <c r="D2103" t="s">
        <v>21</v>
      </c>
      <c r="E2103">
        <v>312.332667767999</v>
      </c>
      <c r="F2103">
        <v>225.91</v>
      </c>
      <c r="G2103">
        <v>154.663921087369</v>
      </c>
      <c r="H2103">
        <v>14.1387217342381</v>
      </c>
      <c r="I2103">
        <v>13.0554737463126</v>
      </c>
      <c r="J2103">
        <v>8.4270044696489297</v>
      </c>
      <c r="K2103">
        <v>185.67477906878099</v>
      </c>
      <c r="L2103">
        <v>166.36581146968501</v>
      </c>
      <c r="M2103">
        <v>81.825359469578601</v>
      </c>
      <c r="N2103">
        <v>2.1426168252962099</v>
      </c>
      <c r="O2103">
        <v>0</v>
      </c>
      <c r="P2103">
        <v>185.05993690851699</v>
      </c>
      <c r="Q2103">
        <v>0.111473264013742</v>
      </c>
    </row>
    <row r="2104" spans="1:17" hidden="1" x14ac:dyDescent="0.3">
      <c r="A2104" t="s">
        <v>4396</v>
      </c>
      <c r="B2104" t="s">
        <v>4397</v>
      </c>
      <c r="C2104" t="s">
        <v>10309</v>
      </c>
      <c r="D2104" t="s">
        <v>521</v>
      </c>
      <c r="E2104">
        <v>311.60500000000002</v>
      </c>
      <c r="F2104">
        <v>3209.75</v>
      </c>
      <c r="G2104">
        <v>83.409458416755598</v>
      </c>
      <c r="H2104">
        <v>1.9529985386023101</v>
      </c>
      <c r="I2104">
        <v>16.3107327686015</v>
      </c>
      <c r="J2104">
        <v>-2.4364395088751798</v>
      </c>
      <c r="K2104">
        <v>2980.3775942378002</v>
      </c>
      <c r="L2104">
        <v>2543.3447924396301</v>
      </c>
      <c r="M2104">
        <v>56.058087161127503</v>
      </c>
      <c r="N2104">
        <v>0.271125232216955</v>
      </c>
      <c r="O2104">
        <v>17.143079679102701</v>
      </c>
      <c r="P2104">
        <v>113.840772818121</v>
      </c>
      <c r="Q2104">
        <v>6.9401692108037996E-2</v>
      </c>
    </row>
    <row r="2105" spans="1:17" hidden="1" x14ac:dyDescent="0.3">
      <c r="A2105" t="s">
        <v>4398</v>
      </c>
      <c r="B2105" t="s">
        <v>4399</v>
      </c>
      <c r="C2105" t="s">
        <v>10309</v>
      </c>
      <c r="D2105" t="s">
        <v>521</v>
      </c>
      <c r="E2105">
        <v>311.37381991000001</v>
      </c>
      <c r="F2105">
        <v>199.85</v>
      </c>
      <c r="G2105">
        <v>22.3364901668103</v>
      </c>
      <c r="H2105">
        <v>27.7947221733329</v>
      </c>
      <c r="I2105">
        <v>37.749283114322203</v>
      </c>
      <c r="J2105">
        <v>-0.56902633133542602</v>
      </c>
      <c r="K2105">
        <v>172.318873735463</v>
      </c>
      <c r="M2105">
        <v>65.663214889141102</v>
      </c>
      <c r="N2105">
        <v>1.13222124670763</v>
      </c>
      <c r="O2105">
        <v>2.4768576432324201</v>
      </c>
      <c r="P2105">
        <v>75</v>
      </c>
    </row>
    <row r="2106" spans="1:17" hidden="1" x14ac:dyDescent="0.3">
      <c r="A2106" t="s">
        <v>4400</v>
      </c>
      <c r="B2106" t="s">
        <v>4401</v>
      </c>
      <c r="C2106" t="s">
        <v>10309</v>
      </c>
      <c r="D2106" t="s">
        <v>630</v>
      </c>
      <c r="E2106">
        <v>309.64967999999999</v>
      </c>
      <c r="F2106">
        <v>79.739999999999995</v>
      </c>
      <c r="G2106">
        <v>21.1839841125791</v>
      </c>
      <c r="H2106">
        <v>5.0159364349748596</v>
      </c>
      <c r="I2106">
        <v>-12.7602241673662</v>
      </c>
      <c r="J2106">
        <v>-2.0533953678018899</v>
      </c>
      <c r="K2106">
        <v>74.6118272183447</v>
      </c>
      <c r="L2106">
        <v>72.418945927582698</v>
      </c>
      <c r="M2106">
        <v>50.122000551971702</v>
      </c>
      <c r="N2106">
        <v>0.899820214803282</v>
      </c>
      <c r="O2106">
        <v>27.915726109857001</v>
      </c>
      <c r="P2106">
        <v>55.287244401168401</v>
      </c>
      <c r="Q2106">
        <v>-4.0288691556499999E-3</v>
      </c>
    </row>
    <row r="2107" spans="1:17" hidden="1" x14ac:dyDescent="0.3">
      <c r="A2107" t="s">
        <v>4402</v>
      </c>
      <c r="B2107" t="s">
        <v>4403</v>
      </c>
      <c r="C2107" t="s">
        <v>10309</v>
      </c>
      <c r="D2107" t="s">
        <v>297</v>
      </c>
      <c r="E2107">
        <v>309.35666759999998</v>
      </c>
      <c r="F2107">
        <v>209.35</v>
      </c>
      <c r="G2107">
        <v>-61.323195464795802</v>
      </c>
      <c r="H2107">
        <v>-11.2610959464477</v>
      </c>
      <c r="I2107">
        <v>-45.6069465513864</v>
      </c>
      <c r="J2107">
        <v>-0.19270657266271701</v>
      </c>
      <c r="K2107">
        <v>224.295845420853</v>
      </c>
      <c r="L2107">
        <v>259.36253354417499</v>
      </c>
      <c r="M2107">
        <v>48.426492278331203</v>
      </c>
      <c r="N2107">
        <v>0.80801864397384604</v>
      </c>
      <c r="O2107">
        <v>71.483162168617099</v>
      </c>
      <c r="P2107">
        <v>8.7532467532467493</v>
      </c>
      <c r="Q2107">
        <v>3.6424458237961997E-2</v>
      </c>
    </row>
    <row r="2108" spans="1:17" hidden="1" x14ac:dyDescent="0.3">
      <c r="A2108" t="s">
        <v>4404</v>
      </c>
      <c r="B2108" t="s">
        <v>4405</v>
      </c>
      <c r="C2108" t="s">
        <v>10309</v>
      </c>
      <c r="D2108" t="s">
        <v>43</v>
      </c>
      <c r="E2108">
        <v>309.23016000000001</v>
      </c>
      <c r="F2108">
        <v>253.75</v>
      </c>
      <c r="G2108">
        <v>181.23782374169701</v>
      </c>
      <c r="H2108">
        <v>102.64226991845899</v>
      </c>
      <c r="I2108">
        <v>107.006413689159</v>
      </c>
      <c r="J2108">
        <v>-8.4320923433375992</v>
      </c>
      <c r="K2108">
        <v>185.834771270251</v>
      </c>
      <c r="L2108">
        <v>133.97151181886301</v>
      </c>
      <c r="M2108">
        <v>66.4390609718034</v>
      </c>
      <c r="N2108">
        <v>1.0719446375898201</v>
      </c>
      <c r="O2108">
        <v>10.561576354679801</v>
      </c>
      <c r="P2108">
        <v>215.805849408836</v>
      </c>
      <c r="Q2108">
        <v>9.2819818364148002E-2</v>
      </c>
    </row>
    <row r="2109" spans="1:17" hidden="1" x14ac:dyDescent="0.3">
      <c r="A2109" t="s">
        <v>4406</v>
      </c>
      <c r="B2109" t="s">
        <v>4407</v>
      </c>
      <c r="C2109" t="s">
        <v>10309</v>
      </c>
      <c r="D2109" t="s">
        <v>356</v>
      </c>
      <c r="E2109">
        <v>307.9006</v>
      </c>
      <c r="F2109">
        <v>145.80000000000001</v>
      </c>
      <c r="G2109">
        <v>-27.7578607089971</v>
      </c>
      <c r="H2109">
        <v>-6.6418544746784596</v>
      </c>
      <c r="I2109">
        <v>-40.150429617680302</v>
      </c>
      <c r="J2109">
        <v>-3.8864858399178099</v>
      </c>
      <c r="K2109">
        <v>156.71877608518199</v>
      </c>
      <c r="L2109">
        <v>165.76595485899401</v>
      </c>
      <c r="M2109">
        <v>39.926016003410403</v>
      </c>
      <c r="N2109">
        <v>1.5670303030303001</v>
      </c>
      <c r="O2109">
        <v>69.993141289437503</v>
      </c>
      <c r="P2109">
        <v>17.533252720677101</v>
      </c>
    </row>
    <row r="2110" spans="1:17" hidden="1" x14ac:dyDescent="0.3">
      <c r="A2110" t="s">
        <v>4408</v>
      </c>
      <c r="B2110" t="s">
        <v>4409</v>
      </c>
      <c r="C2110" t="s">
        <v>10309</v>
      </c>
      <c r="D2110" t="s">
        <v>938</v>
      </c>
      <c r="E2110">
        <v>307.59335535500003</v>
      </c>
      <c r="F2110">
        <v>939.1</v>
      </c>
      <c r="G2110">
        <v>-15.114909328123501</v>
      </c>
      <c r="H2110">
        <v>-12.2461664748821</v>
      </c>
      <c r="I2110">
        <v>-1.08913617533998</v>
      </c>
      <c r="J2110">
        <v>-11.948440941882099</v>
      </c>
      <c r="K2110">
        <v>1028.57968097602</v>
      </c>
      <c r="L2110">
        <v>941.67816691932796</v>
      </c>
      <c r="M2110">
        <v>27.539607118993001</v>
      </c>
      <c r="N2110">
        <v>0.61282257745158797</v>
      </c>
      <c r="O2110">
        <v>47.694601213928202</v>
      </c>
      <c r="P2110">
        <v>25.213333333333299</v>
      </c>
      <c r="Q2110">
        <v>-9.0362076194482999E-2</v>
      </c>
    </row>
    <row r="2111" spans="1:17" hidden="1" x14ac:dyDescent="0.3">
      <c r="A2111" t="s">
        <v>4410</v>
      </c>
      <c r="B2111" t="s">
        <v>4411</v>
      </c>
      <c r="C2111" t="s">
        <v>10309</v>
      </c>
      <c r="D2111" t="s">
        <v>1555</v>
      </c>
      <c r="E2111">
        <v>307.04521822499999</v>
      </c>
      <c r="F2111">
        <v>9.35</v>
      </c>
      <c r="G2111">
        <v>121.609754420702</v>
      </c>
      <c r="H2111">
        <v>13.780593197091701</v>
      </c>
      <c r="I2111">
        <v>-13.8897333335401</v>
      </c>
      <c r="J2111">
        <v>-7.6400760350793702</v>
      </c>
      <c r="K2111">
        <v>8.8401162403296105</v>
      </c>
      <c r="L2111">
        <v>7.4111368895098702</v>
      </c>
      <c r="M2111">
        <v>34.937491097863997</v>
      </c>
      <c r="N2111">
        <v>0.97729765522443401</v>
      </c>
      <c r="O2111">
        <v>20.213903743315502</v>
      </c>
      <c r="P2111">
        <v>149.333333333333</v>
      </c>
      <c r="Q2111">
        <v>2.6560571609810001E-3</v>
      </c>
    </row>
    <row r="2112" spans="1:17" hidden="1" x14ac:dyDescent="0.3">
      <c r="A2112" t="s">
        <v>4412</v>
      </c>
      <c r="B2112" t="s">
        <v>4413</v>
      </c>
      <c r="C2112" t="s">
        <v>10309</v>
      </c>
      <c r="D2112" t="s">
        <v>1494</v>
      </c>
      <c r="E2112">
        <v>306.96391499999999</v>
      </c>
      <c r="F2112">
        <v>420.85</v>
      </c>
      <c r="G2112">
        <v>-64.021164623673101</v>
      </c>
      <c r="H2112">
        <v>1.0994376597948301</v>
      </c>
      <c r="I2112">
        <v>-32.506102168778902</v>
      </c>
      <c r="J2112">
        <v>1.9036457755988301</v>
      </c>
      <c r="K2112">
        <v>431.30245037421599</v>
      </c>
      <c r="L2112">
        <v>485.59897784978301</v>
      </c>
      <c r="M2112">
        <v>54.179902761877003</v>
      </c>
      <c r="N2112">
        <v>0.563568345323741</v>
      </c>
      <c r="O2112">
        <v>73.458476892004199</v>
      </c>
      <c r="P2112">
        <v>21.632947976878601</v>
      </c>
      <c r="Q2112">
        <v>7.3984559162107E-2</v>
      </c>
    </row>
    <row r="2113" spans="1:17" hidden="1" x14ac:dyDescent="0.3">
      <c r="A2113" t="s">
        <v>4414</v>
      </c>
      <c r="B2113" t="s">
        <v>4415</v>
      </c>
      <c r="C2113" t="s">
        <v>10309</v>
      </c>
      <c r="D2113" t="s">
        <v>997</v>
      </c>
      <c r="E2113">
        <v>306.64474000000001</v>
      </c>
      <c r="F2113">
        <v>16.29</v>
      </c>
      <c r="G2113">
        <v>-27.784928605882499</v>
      </c>
      <c r="H2113">
        <v>1.8582487847306699</v>
      </c>
      <c r="I2113">
        <v>-27.245511813682999</v>
      </c>
      <c r="J2113">
        <v>-2.8999176622267502</v>
      </c>
      <c r="K2113">
        <v>16.4323754877365</v>
      </c>
      <c r="L2113">
        <v>16.674870671850101</v>
      </c>
      <c r="M2113">
        <v>51.812200832013602</v>
      </c>
      <c r="N2113">
        <v>0.57712326688609294</v>
      </c>
      <c r="O2113">
        <v>23.0816451810927</v>
      </c>
      <c r="P2113">
        <v>15.531914893617</v>
      </c>
      <c r="Q2113">
        <v>-8.2402142485213006E-2</v>
      </c>
    </row>
    <row r="2114" spans="1:17" hidden="1" x14ac:dyDescent="0.3">
      <c r="A2114" t="s">
        <v>4416</v>
      </c>
      <c r="B2114" t="s">
        <v>4417</v>
      </c>
      <c r="C2114" t="s">
        <v>10309</v>
      </c>
      <c r="D2114" t="s">
        <v>556</v>
      </c>
      <c r="E2114">
        <v>306.57192048000002</v>
      </c>
      <c r="F2114">
        <v>209.6</v>
      </c>
      <c r="G2114">
        <v>20.142382286663501</v>
      </c>
      <c r="H2114">
        <v>-2.0171710305505801</v>
      </c>
      <c r="I2114">
        <v>35.555175234175401</v>
      </c>
      <c r="J2114">
        <v>1.6736253259503799</v>
      </c>
      <c r="K2114">
        <v>213.72458161159599</v>
      </c>
      <c r="M2114">
        <v>58.542276248343597</v>
      </c>
      <c r="N2114">
        <v>0.52192356920826399</v>
      </c>
      <c r="O2114">
        <v>30.725190839694601</v>
      </c>
      <c r="P2114">
        <v>55.259259259259203</v>
      </c>
    </row>
    <row r="2115" spans="1:17" hidden="1" x14ac:dyDescent="0.3">
      <c r="A2115" t="s">
        <v>4418</v>
      </c>
      <c r="B2115" t="s">
        <v>4419</v>
      </c>
      <c r="C2115" t="s">
        <v>10309</v>
      </c>
      <c r="D2115" t="s">
        <v>139</v>
      </c>
      <c r="E2115">
        <v>306.26855</v>
      </c>
      <c r="F2115">
        <v>177.06</v>
      </c>
      <c r="G2115">
        <v>-32.144631544209901</v>
      </c>
      <c r="H2115">
        <v>1.68697674296411</v>
      </c>
      <c r="I2115">
        <v>-22.750846663146401</v>
      </c>
      <c r="J2115">
        <v>0.96482364167481305</v>
      </c>
      <c r="K2115">
        <v>178.88720103239001</v>
      </c>
      <c r="L2115">
        <v>186.448006650899</v>
      </c>
      <c r="M2115">
        <v>56.4138612367069</v>
      </c>
      <c r="N2115">
        <v>0.73941485135048002</v>
      </c>
      <c r="O2115">
        <v>34.954252795662399</v>
      </c>
      <c r="P2115">
        <v>9.2625732798518907</v>
      </c>
      <c r="Q2115">
        <v>-5.3456563379401002E-2</v>
      </c>
    </row>
    <row r="2116" spans="1:17" hidden="1" x14ac:dyDescent="0.3">
      <c r="A2116" t="s">
        <v>4420</v>
      </c>
      <c r="B2116" t="s">
        <v>4421</v>
      </c>
      <c r="C2116" t="s">
        <v>10309</v>
      </c>
      <c r="D2116" t="s">
        <v>492</v>
      </c>
      <c r="E2116">
        <v>305.86719663899999</v>
      </c>
      <c r="F2116">
        <v>22.13</v>
      </c>
      <c r="G2116">
        <v>96.946471848790296</v>
      </c>
      <c r="H2116">
        <v>-15.244954079253899</v>
      </c>
      <c r="I2116">
        <v>11.320498951082</v>
      </c>
      <c r="J2116">
        <v>-0.51604105783500498</v>
      </c>
      <c r="K2116">
        <v>23.134932430521499</v>
      </c>
      <c r="L2116">
        <v>18.545335455653198</v>
      </c>
      <c r="M2116">
        <v>42.359530851331797</v>
      </c>
      <c r="N2116">
        <v>0.38847983484434101</v>
      </c>
      <c r="O2116">
        <v>33.7550835969272</v>
      </c>
      <c r="P2116">
        <v>134.17989417989401</v>
      </c>
      <c r="Q2116">
        <v>0.112903034758499</v>
      </c>
    </row>
    <row r="2117" spans="1:17" hidden="1" x14ac:dyDescent="0.3">
      <c r="A2117" t="s">
        <v>4422</v>
      </c>
      <c r="B2117" t="s">
        <v>4423</v>
      </c>
      <c r="C2117" t="s">
        <v>10309</v>
      </c>
      <c r="D2117" t="s">
        <v>630</v>
      </c>
      <c r="E2117">
        <v>305.16095660000002</v>
      </c>
      <c r="F2117">
        <v>248.65</v>
      </c>
      <c r="G2117">
        <v>866.87642108736895</v>
      </c>
      <c r="H2117">
        <v>18.377729466961799</v>
      </c>
      <c r="I2117">
        <v>288.091790524413</v>
      </c>
      <c r="J2117">
        <v>10.432423337958699</v>
      </c>
      <c r="K2117">
        <v>194.99035072321701</v>
      </c>
      <c r="L2117">
        <v>116.093689385201</v>
      </c>
      <c r="M2117">
        <v>82.800104512308593</v>
      </c>
      <c r="N2117">
        <v>1.00944510035419</v>
      </c>
      <c r="O2117">
        <v>0.64347476372410495</v>
      </c>
      <c r="P2117">
        <v>1061.91588785046</v>
      </c>
    </row>
    <row r="2118" spans="1:17" hidden="1" x14ac:dyDescent="0.3">
      <c r="A2118" t="s">
        <v>4424</v>
      </c>
      <c r="B2118" t="s">
        <v>4425</v>
      </c>
      <c r="C2118" t="s">
        <v>10309</v>
      </c>
      <c r="D2118" t="s">
        <v>521</v>
      </c>
      <c r="E2118">
        <v>303.82539220000001</v>
      </c>
      <c r="F2118">
        <v>12.81</v>
      </c>
      <c r="G2118">
        <v>34.7367888743062</v>
      </c>
      <c r="H2118">
        <v>-9.2265621918105705</v>
      </c>
      <c r="I2118">
        <v>4.3558807015475498</v>
      </c>
      <c r="J2118">
        <v>-7.7695944706790696</v>
      </c>
      <c r="K2118">
        <v>13.679880552750699</v>
      </c>
      <c r="L2118">
        <v>11.4040439993509</v>
      </c>
      <c r="M2118">
        <v>21.937083767484499</v>
      </c>
      <c r="N2118">
        <v>0.20122103460431001</v>
      </c>
      <c r="O2118">
        <v>30.366900858704099</v>
      </c>
      <c r="P2118">
        <v>98.604651162790603</v>
      </c>
    </row>
    <row r="2119" spans="1:17" hidden="1" x14ac:dyDescent="0.3">
      <c r="A2119" t="s">
        <v>4426</v>
      </c>
      <c r="B2119" t="s">
        <v>4427</v>
      </c>
      <c r="C2119" t="s">
        <v>10309</v>
      </c>
      <c r="D2119" t="s">
        <v>258</v>
      </c>
      <c r="E2119">
        <v>303.50099999999998</v>
      </c>
      <c r="F2119">
        <v>297.89999999999998</v>
      </c>
      <c r="G2119">
        <v>116.50084352961299</v>
      </c>
      <c r="H2119">
        <v>44.561301701168603</v>
      </c>
      <c r="I2119">
        <v>71.691684695782598</v>
      </c>
      <c r="J2119">
        <v>33.896158331096899</v>
      </c>
      <c r="K2119">
        <v>217.56773680849699</v>
      </c>
      <c r="L2119">
        <v>184.24868518345599</v>
      </c>
      <c r="M2119">
        <v>86.947916721363498</v>
      </c>
      <c r="N2119">
        <v>2.6407881517032998</v>
      </c>
      <c r="O2119">
        <v>3.3736153071500499</v>
      </c>
      <c r="P2119">
        <v>152.45762711864401</v>
      </c>
      <c r="Q2119">
        <v>0.18253108319679101</v>
      </c>
    </row>
    <row r="2120" spans="1:17" hidden="1" x14ac:dyDescent="0.3">
      <c r="A2120" t="s">
        <v>4428</v>
      </c>
      <c r="B2120" t="s">
        <v>4429</v>
      </c>
      <c r="C2120" t="s">
        <v>10309</v>
      </c>
      <c r="D2120" t="s">
        <v>258</v>
      </c>
      <c r="E2120">
        <v>303.02551355999998</v>
      </c>
      <c r="F2120">
        <v>114.8</v>
      </c>
      <c r="G2120">
        <v>33.807306130284402</v>
      </c>
      <c r="H2120">
        <v>-10.9368943252738</v>
      </c>
      <c r="I2120">
        <v>-36.233913864390097</v>
      </c>
      <c r="J2120">
        <v>-6.1513257523445199</v>
      </c>
      <c r="K2120">
        <v>122.767418402188</v>
      </c>
      <c r="L2120">
        <v>117.540838571636</v>
      </c>
      <c r="M2120">
        <v>43.061206419872001</v>
      </c>
      <c r="N2120">
        <v>0.93181208167343299</v>
      </c>
      <c r="O2120">
        <v>50.609756097560897</v>
      </c>
      <c r="P2120">
        <v>73.413897280966694</v>
      </c>
      <c r="Q2120">
        <v>3.6700799479085999E-2</v>
      </c>
    </row>
    <row r="2121" spans="1:17" hidden="1" x14ac:dyDescent="0.3">
      <c r="A2121" t="s">
        <v>4430</v>
      </c>
      <c r="B2121" t="s">
        <v>4431</v>
      </c>
      <c r="C2121" t="s">
        <v>10309</v>
      </c>
      <c r="D2121" t="s">
        <v>136</v>
      </c>
      <c r="E2121">
        <v>302.9363568</v>
      </c>
      <c r="F2121">
        <v>107.74</v>
      </c>
      <c r="G2121">
        <v>-43.650227371468198</v>
      </c>
      <c r="H2121">
        <v>2.6783417899622299</v>
      </c>
      <c r="I2121">
        <v>-40.412220733220501</v>
      </c>
      <c r="J2121">
        <v>-0.27879795682458702</v>
      </c>
      <c r="K2121">
        <v>110.395276965961</v>
      </c>
      <c r="L2121">
        <v>125.173071303668</v>
      </c>
      <c r="M2121">
        <v>59.285528574158803</v>
      </c>
      <c r="N2121">
        <v>0.43463012798977801</v>
      </c>
      <c r="O2121">
        <v>74.679784666790397</v>
      </c>
      <c r="P2121">
        <v>9.8267074413863398</v>
      </c>
      <c r="Q2121">
        <v>1.2135154930354001E-2</v>
      </c>
    </row>
    <row r="2122" spans="1:17" hidden="1" x14ac:dyDescent="0.3">
      <c r="A2122" t="s">
        <v>4432</v>
      </c>
      <c r="B2122" t="s">
        <v>4433</v>
      </c>
      <c r="C2122" t="s">
        <v>10309</v>
      </c>
      <c r="D2122" t="s">
        <v>133</v>
      </c>
      <c r="E2122">
        <v>302.9235228</v>
      </c>
      <c r="F2122">
        <v>40.590000000000003</v>
      </c>
      <c r="G2122">
        <v>792.68458435267496</v>
      </c>
      <c r="H2122">
        <v>-16.250542715845299</v>
      </c>
      <c r="I2122">
        <v>16.915575066399501</v>
      </c>
      <c r="J2122">
        <v>-14.127848135008399</v>
      </c>
      <c r="K2122">
        <v>41.796871426494199</v>
      </c>
      <c r="L2122">
        <v>29.329958958709099</v>
      </c>
      <c r="M2122">
        <v>11.7161474158776</v>
      </c>
      <c r="N2122">
        <v>2.2371386287322599</v>
      </c>
      <c r="O2122">
        <v>33.0376940133037</v>
      </c>
      <c r="P2122">
        <v>965.354330708661</v>
      </c>
      <c r="Q2122">
        <v>0.29892669018462098</v>
      </c>
    </row>
    <row r="2123" spans="1:17" hidden="1" x14ac:dyDescent="0.3">
      <c r="A2123" t="s">
        <v>4434</v>
      </c>
      <c r="B2123" t="s">
        <v>4435</v>
      </c>
      <c r="C2123" t="s">
        <v>10309</v>
      </c>
      <c r="D2123" t="s">
        <v>521</v>
      </c>
      <c r="E2123">
        <v>302.39999999999998</v>
      </c>
      <c r="F2123">
        <v>2.86</v>
      </c>
      <c r="G2123">
        <v>28.688631918574401</v>
      </c>
      <c r="H2123">
        <v>-9.8362638575547994</v>
      </c>
      <c r="I2123">
        <v>-9.8338202481224197</v>
      </c>
      <c r="J2123">
        <v>-4.6354836835070596</v>
      </c>
      <c r="K2123">
        <v>2.7675752039030499</v>
      </c>
      <c r="L2123">
        <v>2.5443351658693101</v>
      </c>
      <c r="M2123">
        <v>51.939441194776002</v>
      </c>
      <c r="N2123">
        <v>1.1868624255042299</v>
      </c>
      <c r="O2123">
        <v>31.232182451694602</v>
      </c>
      <c r="P2123">
        <v>65.101778099605696</v>
      </c>
      <c r="Q2123">
        <v>1.6041410772983E-2</v>
      </c>
    </row>
    <row r="2124" spans="1:17" hidden="1" x14ac:dyDescent="0.3">
      <c r="A2124" t="s">
        <v>4436</v>
      </c>
      <c r="B2124" t="s">
        <v>4437</v>
      </c>
      <c r="C2124" t="s">
        <v>10309</v>
      </c>
      <c r="D2124" t="s">
        <v>947</v>
      </c>
      <c r="E2124">
        <v>301.62736999999998</v>
      </c>
      <c r="F2124">
        <v>263.39999999999998</v>
      </c>
      <c r="G2124">
        <v>423.32244619197098</v>
      </c>
      <c r="H2124">
        <v>3.3326656341754699</v>
      </c>
      <c r="I2124">
        <v>40.252202740354299</v>
      </c>
      <c r="J2124">
        <v>-8.4615675321077894</v>
      </c>
      <c r="K2124">
        <v>269.82814970242202</v>
      </c>
      <c r="L2124">
        <v>200.61685784727501</v>
      </c>
      <c r="M2124">
        <v>36.716441093265097</v>
      </c>
      <c r="N2124">
        <v>0.61026308041740496</v>
      </c>
      <c r="O2124">
        <v>23.405466970387199</v>
      </c>
      <c r="P2124">
        <v>487.94642857142799</v>
      </c>
      <c r="Q2124">
        <v>0.25333709212614602</v>
      </c>
    </row>
    <row r="2125" spans="1:17" hidden="1" x14ac:dyDescent="0.3">
      <c r="A2125" t="s">
        <v>4438</v>
      </c>
      <c r="B2125" t="s">
        <v>4439</v>
      </c>
      <c r="C2125" t="s">
        <v>10309</v>
      </c>
      <c r="D2125" t="s">
        <v>742</v>
      </c>
      <c r="E2125">
        <v>301.58834999999999</v>
      </c>
      <c r="F2125">
        <v>122</v>
      </c>
      <c r="G2125">
        <v>-45.402391328285503</v>
      </c>
      <c r="H2125">
        <v>-1.0983042001508001</v>
      </c>
      <c r="I2125">
        <v>-58.304588532626802</v>
      </c>
      <c r="J2125">
        <v>-7.6899610170308996</v>
      </c>
      <c r="K2125">
        <v>130.80422162057701</v>
      </c>
      <c r="L2125">
        <v>146.39386511071899</v>
      </c>
      <c r="M2125">
        <v>38.6749368331363</v>
      </c>
      <c r="N2125">
        <v>1.38063516653756</v>
      </c>
      <c r="O2125">
        <v>112.29508196721299</v>
      </c>
      <c r="P2125">
        <v>14.392873886544701</v>
      </c>
    </row>
    <row r="2126" spans="1:17" hidden="1" x14ac:dyDescent="0.3">
      <c r="A2126" t="s">
        <v>4440</v>
      </c>
      <c r="B2126" t="s">
        <v>4441</v>
      </c>
      <c r="C2126" t="s">
        <v>10309</v>
      </c>
      <c r="D2126" t="s">
        <v>106</v>
      </c>
      <c r="E2126">
        <v>300.2848644</v>
      </c>
      <c r="F2126">
        <v>54.8</v>
      </c>
      <c r="G2126">
        <v>-37.591999965262502</v>
      </c>
      <c r="H2126">
        <v>-15.8192543638839</v>
      </c>
      <c r="I2126">
        <v>-22.179207017750599</v>
      </c>
      <c r="J2126">
        <v>7.6176683356423496</v>
      </c>
      <c r="M2126">
        <v>63.756044869005599</v>
      </c>
      <c r="O2126">
        <v>16.788321167883201</v>
      </c>
      <c r="P2126">
        <v>22.869955156950599</v>
      </c>
    </row>
    <row r="2127" spans="1:17" hidden="1" x14ac:dyDescent="0.3">
      <c r="A2127" t="s">
        <v>4442</v>
      </c>
      <c r="B2127" t="s">
        <v>4443</v>
      </c>
      <c r="C2127" t="s">
        <v>10309</v>
      </c>
      <c r="D2127" t="s">
        <v>3798</v>
      </c>
      <c r="E2127">
        <v>300.20687400000003</v>
      </c>
      <c r="F2127">
        <v>220</v>
      </c>
      <c r="G2127">
        <v>-44.073388798562497</v>
      </c>
      <c r="H2127">
        <v>14.510059940578</v>
      </c>
      <c r="I2127">
        <v>-41.571236125890799</v>
      </c>
      <c r="J2127">
        <v>-2.5946673569764398</v>
      </c>
      <c r="K2127">
        <v>207.02310936929999</v>
      </c>
      <c r="L2127">
        <v>233.772370938249</v>
      </c>
      <c r="M2127">
        <v>74.193048686867499</v>
      </c>
      <c r="N2127">
        <v>0.18281718281718201</v>
      </c>
      <c r="O2127">
        <v>56.818181818181799</v>
      </c>
      <c r="P2127">
        <v>31.736526946107698</v>
      </c>
      <c r="Q2127">
        <v>0.10723067773982201</v>
      </c>
    </row>
    <row r="2128" spans="1:17" hidden="1" x14ac:dyDescent="0.3">
      <c r="A2128" t="s">
        <v>4444</v>
      </c>
      <c r="B2128" t="s">
        <v>4445</v>
      </c>
      <c r="C2128" t="s">
        <v>10309</v>
      </c>
      <c r="E2128">
        <v>300.09059250000001</v>
      </c>
      <c r="F2128">
        <v>935.75</v>
      </c>
      <c r="G2128">
        <v>895.513162476106</v>
      </c>
      <c r="H2128">
        <v>-22.140817101488398</v>
      </c>
      <c r="I2128">
        <v>152.025372226971</v>
      </c>
      <c r="J2128">
        <v>-12.9677337809982</v>
      </c>
      <c r="K2128">
        <v>1069.27259318079</v>
      </c>
      <c r="M2128">
        <v>36.114516084111997</v>
      </c>
      <c r="N2128">
        <v>1.4483004914431901</v>
      </c>
      <c r="O2128">
        <v>48.319529788939299</v>
      </c>
      <c r="P2128">
        <v>974.33983926521205</v>
      </c>
    </row>
    <row r="2129" spans="1:17" hidden="1" x14ac:dyDescent="0.3">
      <c r="A2129" t="s">
        <v>4446</v>
      </c>
      <c r="B2129" t="s">
        <v>4447</v>
      </c>
      <c r="C2129" t="s">
        <v>10309</v>
      </c>
      <c r="D2129" t="s">
        <v>258</v>
      </c>
      <c r="E2129">
        <v>299.15499277999999</v>
      </c>
      <c r="F2129">
        <v>1419.9</v>
      </c>
      <c r="G2129">
        <v>25.085288930674999</v>
      </c>
      <c r="H2129">
        <v>-9.7480096485256595</v>
      </c>
      <c r="I2129">
        <v>-33.062027802480202</v>
      </c>
      <c r="J2129">
        <v>5.6053845147275299</v>
      </c>
      <c r="K2129">
        <v>1435.5251467656001</v>
      </c>
      <c r="L2129">
        <v>1481.8755306232999</v>
      </c>
      <c r="M2129">
        <v>50.607361247095703</v>
      </c>
      <c r="N2129">
        <v>0.903011294223241</v>
      </c>
      <c r="O2129">
        <v>61.983238256215202</v>
      </c>
      <c r="P2129">
        <v>55.861690450054802</v>
      </c>
      <c r="Q2129">
        <v>0.17939084143141901</v>
      </c>
    </row>
    <row r="2130" spans="1:17" hidden="1" x14ac:dyDescent="0.3">
      <c r="A2130" t="s">
        <v>4448</v>
      </c>
      <c r="B2130" t="s">
        <v>4449</v>
      </c>
      <c r="C2130" t="s">
        <v>10309</v>
      </c>
      <c r="D2130" t="s">
        <v>4450</v>
      </c>
      <c r="E2130">
        <v>298.79829000000001</v>
      </c>
      <c r="F2130">
        <v>278.60000000000002</v>
      </c>
      <c r="G2130">
        <v>176.34190539841899</v>
      </c>
      <c r="H2130">
        <v>3.7753440018956899</v>
      </c>
      <c r="I2130">
        <v>32.642387812196198</v>
      </c>
      <c r="J2130">
        <v>-2.5946673569764398</v>
      </c>
      <c r="K2130">
        <v>280.34467410871099</v>
      </c>
      <c r="L2130">
        <v>222.30853108750799</v>
      </c>
      <c r="M2130">
        <v>68.042812980908195</v>
      </c>
      <c r="N2130">
        <v>0.48644115180318698</v>
      </c>
      <c r="O2130">
        <v>23.833452979181601</v>
      </c>
      <c r="P2130">
        <v>213.033707865168</v>
      </c>
    </row>
    <row r="2131" spans="1:17" hidden="1" x14ac:dyDescent="0.3">
      <c r="A2131" t="s">
        <v>4451</v>
      </c>
      <c r="B2131" t="s">
        <v>4452</v>
      </c>
      <c r="C2131" t="s">
        <v>10309</v>
      </c>
      <c r="D2131" t="s">
        <v>4453</v>
      </c>
      <c r="E2131">
        <v>298.57783920000003</v>
      </c>
      <c r="F2131">
        <v>39.61</v>
      </c>
      <c r="G2131">
        <v>368.02110193843203</v>
      </c>
      <c r="H2131">
        <v>9.0216635772092602</v>
      </c>
      <c r="I2131">
        <v>149.31404890938501</v>
      </c>
      <c r="J2131">
        <v>-4.6128308282176</v>
      </c>
      <c r="K2131">
        <v>32.2863341398279</v>
      </c>
      <c r="L2131">
        <v>18.150855129232401</v>
      </c>
      <c r="M2131">
        <v>40.235636560764497</v>
      </c>
      <c r="N2131">
        <v>1.86456372351459</v>
      </c>
      <c r="O2131">
        <v>14.869982327695</v>
      </c>
      <c r="P2131">
        <v>457.88732394366099</v>
      </c>
      <c r="Q2131">
        <v>0.13703681603971701</v>
      </c>
    </row>
    <row r="2132" spans="1:17" hidden="1" x14ac:dyDescent="0.3">
      <c r="A2132" t="s">
        <v>4454</v>
      </c>
      <c r="B2132" t="s">
        <v>4455</v>
      </c>
      <c r="C2132" t="s">
        <v>10309</v>
      </c>
      <c r="D2132" t="s">
        <v>726</v>
      </c>
      <c r="E2132">
        <v>298.53358683599998</v>
      </c>
      <c r="F2132">
        <v>11.93</v>
      </c>
      <c r="G2132">
        <v>-20.342840838823602</v>
      </c>
      <c r="H2132">
        <v>-0.55533629665703299</v>
      </c>
      <c r="I2132">
        <v>-8.7517581873413199</v>
      </c>
      <c r="J2132">
        <v>-2.42702276351458</v>
      </c>
      <c r="K2132">
        <v>11.8655524701106</v>
      </c>
      <c r="L2132">
        <v>11.6097074157809</v>
      </c>
      <c r="M2132">
        <v>70.589314799391403</v>
      </c>
      <c r="N2132">
        <v>0.70329886203508096</v>
      </c>
      <c r="O2132">
        <v>11.4836546521374</v>
      </c>
      <c r="P2132">
        <v>25.578947368421002</v>
      </c>
    </row>
    <row r="2133" spans="1:17" hidden="1" x14ac:dyDescent="0.3">
      <c r="A2133" t="s">
        <v>4456</v>
      </c>
      <c r="B2133" t="s">
        <v>4457</v>
      </c>
      <c r="C2133" t="s">
        <v>10309</v>
      </c>
      <c r="D2133" t="s">
        <v>397</v>
      </c>
      <c r="E2133">
        <v>298.47055108500001</v>
      </c>
      <c r="F2133">
        <v>136.9</v>
      </c>
      <c r="G2133">
        <v>22.1395847436361</v>
      </c>
      <c r="H2133">
        <v>-5.0495784379579796</v>
      </c>
      <c r="I2133">
        <v>37.552377691148003</v>
      </c>
      <c r="J2133">
        <v>0.42840344652394902</v>
      </c>
      <c r="K2133">
        <v>124.998030102607</v>
      </c>
      <c r="M2133">
        <v>56.442734098597903</v>
      </c>
      <c r="N2133">
        <v>0.48584442261319999</v>
      </c>
      <c r="O2133">
        <v>27.7574872169466</v>
      </c>
      <c r="P2133">
        <v>99.417334304442804</v>
      </c>
    </row>
    <row r="2134" spans="1:17" hidden="1" x14ac:dyDescent="0.3">
      <c r="A2134" t="s">
        <v>4458</v>
      </c>
      <c r="B2134" t="s">
        <v>4459</v>
      </c>
      <c r="C2134" t="s">
        <v>10309</v>
      </c>
      <c r="E2134">
        <v>298.42872</v>
      </c>
      <c r="F2134">
        <v>5.67</v>
      </c>
      <c r="G2134">
        <v>27.194453874254201</v>
      </c>
      <c r="H2134">
        <v>-1.33521659409973</v>
      </c>
      <c r="I2134">
        <v>-12.662279813976699</v>
      </c>
      <c r="J2134">
        <v>-0.19170987083966401</v>
      </c>
      <c r="K2134">
        <v>5.3691597821710797</v>
      </c>
      <c r="L2134">
        <v>4.5455297133891799</v>
      </c>
      <c r="M2134">
        <v>44.397258907527203</v>
      </c>
      <c r="N2134">
        <v>0.88365319048077995</v>
      </c>
      <c r="O2134">
        <v>32.098765432098702</v>
      </c>
      <c r="P2134">
        <v>135.26970954356801</v>
      </c>
      <c r="Q2134">
        <v>-2.935639007209E-2</v>
      </c>
    </row>
    <row r="2135" spans="1:17" hidden="1" x14ac:dyDescent="0.3">
      <c r="A2135" t="s">
        <v>4460</v>
      </c>
      <c r="B2135" t="s">
        <v>4461</v>
      </c>
      <c r="C2135" t="s">
        <v>10309</v>
      </c>
      <c r="D2135" t="s">
        <v>297</v>
      </c>
      <c r="E2135">
        <v>298.19902215500002</v>
      </c>
      <c r="F2135">
        <v>141.74</v>
      </c>
      <c r="G2135">
        <v>-31.071686652146798</v>
      </c>
      <c r="H2135">
        <v>12.1640781166727</v>
      </c>
      <c r="I2135">
        <v>-10.9593379851405</v>
      </c>
      <c r="J2135">
        <v>-3.7745028950529602</v>
      </c>
      <c r="K2135">
        <v>132.50000579560299</v>
      </c>
      <c r="L2135">
        <v>137.938613819019</v>
      </c>
      <c r="M2135">
        <v>42.541483263054602</v>
      </c>
      <c r="N2135">
        <v>1.52119512018194</v>
      </c>
      <c r="O2135">
        <v>37.5758430929871</v>
      </c>
      <c r="P2135">
        <v>55.758241758241702</v>
      </c>
      <c r="Q2135">
        <v>9.9416413082425006E-2</v>
      </c>
    </row>
    <row r="2136" spans="1:17" hidden="1" x14ac:dyDescent="0.3">
      <c r="A2136" t="s">
        <v>4462</v>
      </c>
      <c r="B2136" t="s">
        <v>4463</v>
      </c>
      <c r="C2136" t="s">
        <v>10309</v>
      </c>
      <c r="D2136" t="s">
        <v>139</v>
      </c>
      <c r="E2136">
        <v>297.164924759999</v>
      </c>
      <c r="F2136">
        <v>44.37</v>
      </c>
      <c r="G2136">
        <v>-13.9835122630539</v>
      </c>
      <c r="H2136">
        <v>-2.6547450550496601</v>
      </c>
      <c r="I2136">
        <v>-19.194311673408698</v>
      </c>
      <c r="J2136">
        <v>-6.4270882091544896</v>
      </c>
      <c r="K2136">
        <v>43.435254421684398</v>
      </c>
      <c r="L2136">
        <v>42.644494779879402</v>
      </c>
      <c r="M2136">
        <v>42.874855665311003</v>
      </c>
      <c r="N2136">
        <v>0.94101061988245804</v>
      </c>
      <c r="O2136">
        <v>41.987829614604401</v>
      </c>
      <c r="P2136">
        <v>42.302758178319401</v>
      </c>
    </row>
    <row r="2137" spans="1:17" hidden="1" x14ac:dyDescent="0.3">
      <c r="A2137" t="s">
        <v>4464</v>
      </c>
      <c r="B2137" t="s">
        <v>4465</v>
      </c>
      <c r="C2137" t="s">
        <v>10309</v>
      </c>
      <c r="D2137" t="s">
        <v>495</v>
      </c>
      <c r="E2137">
        <v>297.048</v>
      </c>
      <c r="F2137">
        <v>628</v>
      </c>
      <c r="G2137">
        <v>7.8550048524812697</v>
      </c>
      <c r="H2137">
        <v>22.4981588444161</v>
      </c>
      <c r="I2137">
        <v>9.2885944202037596</v>
      </c>
      <c r="J2137">
        <v>8.7092894775559309</v>
      </c>
      <c r="K2137">
        <v>528.61992634124397</v>
      </c>
      <c r="L2137">
        <v>495.69073356824498</v>
      </c>
      <c r="M2137">
        <v>88.521435088133899</v>
      </c>
      <c r="N2137">
        <v>1.62768098135885</v>
      </c>
      <c r="O2137">
        <v>0.302547770700623</v>
      </c>
      <c r="P2137">
        <v>52.984165651644297</v>
      </c>
      <c r="Q2137">
        <v>-1.4479942284987E-2</v>
      </c>
    </row>
    <row r="2138" spans="1:17" hidden="1" x14ac:dyDescent="0.3">
      <c r="A2138" t="s">
        <v>4466</v>
      </c>
      <c r="B2138" t="s">
        <v>4467</v>
      </c>
      <c r="C2138" t="s">
        <v>10309</v>
      </c>
      <c r="D2138" t="s">
        <v>1801</v>
      </c>
      <c r="E2138">
        <v>297.00832000000003</v>
      </c>
      <c r="F2138">
        <v>485.95</v>
      </c>
      <c r="G2138">
        <v>43.687355831636999</v>
      </c>
      <c r="H2138">
        <v>-10.783196671576199</v>
      </c>
      <c r="I2138">
        <v>-15.892135171468301</v>
      </c>
      <c r="J2138">
        <v>3.03596327365418</v>
      </c>
      <c r="K2138">
        <v>470.48147978366001</v>
      </c>
      <c r="L2138">
        <v>437.97194058381899</v>
      </c>
      <c r="M2138">
        <v>52.7731400055169</v>
      </c>
      <c r="N2138">
        <v>0.45531793555745598</v>
      </c>
      <c r="O2138">
        <v>37.051136948245698</v>
      </c>
      <c r="P2138">
        <v>89.898397811645097</v>
      </c>
    </row>
    <row r="2139" spans="1:17" hidden="1" x14ac:dyDescent="0.3">
      <c r="A2139" t="s">
        <v>4468</v>
      </c>
      <c r="B2139" t="s">
        <v>4469</v>
      </c>
      <c r="C2139" t="s">
        <v>10309</v>
      </c>
      <c r="D2139" t="s">
        <v>46</v>
      </c>
      <c r="E2139">
        <v>296.81170320000001</v>
      </c>
      <c r="F2139">
        <v>121.24</v>
      </c>
      <c r="G2139">
        <v>72.012829654090496</v>
      </c>
      <c r="H2139">
        <v>-12.0706466461489</v>
      </c>
      <c r="I2139">
        <v>-0.97928917907687496</v>
      </c>
      <c r="J2139">
        <v>-0.65003980259279404</v>
      </c>
      <c r="K2139">
        <v>116.741224922336</v>
      </c>
      <c r="L2139">
        <v>97.264034783873498</v>
      </c>
      <c r="M2139">
        <v>59.995116151139499</v>
      </c>
      <c r="N2139">
        <v>0.208041034236778</v>
      </c>
      <c r="O2139">
        <v>22.484328604420899</v>
      </c>
      <c r="P2139">
        <v>102.573099415204</v>
      </c>
      <c r="Q2139">
        <v>4.8493403395183002E-2</v>
      </c>
    </row>
    <row r="2140" spans="1:17" hidden="1" x14ac:dyDescent="0.3">
      <c r="A2140" t="s">
        <v>4470</v>
      </c>
      <c r="B2140" t="s">
        <v>4471</v>
      </c>
      <c r="C2140" t="s">
        <v>10309</v>
      </c>
      <c r="D2140" t="s">
        <v>51</v>
      </c>
      <c r="E2140">
        <v>296.28333024400001</v>
      </c>
      <c r="F2140">
        <v>239.79</v>
      </c>
      <c r="G2140">
        <v>-3.28663028782558</v>
      </c>
      <c r="H2140">
        <v>-0.83123395992678595</v>
      </c>
      <c r="I2140">
        <v>2.9340528204860598E-2</v>
      </c>
      <c r="J2140">
        <v>2.0484820593994799</v>
      </c>
      <c r="K2140">
        <v>237.05065267693701</v>
      </c>
      <c r="L2140">
        <v>226.49751045163001</v>
      </c>
      <c r="M2140">
        <v>61.808857966717802</v>
      </c>
      <c r="N2140">
        <v>0.55696524254350599</v>
      </c>
      <c r="O2140">
        <v>35.535260019183397</v>
      </c>
      <c r="P2140">
        <v>34.713483146067396</v>
      </c>
      <c r="Q2140">
        <v>7.0396094374528997E-2</v>
      </c>
    </row>
    <row r="2141" spans="1:17" hidden="1" x14ac:dyDescent="0.3">
      <c r="A2141" t="s">
        <v>4472</v>
      </c>
      <c r="B2141" t="s">
        <v>4473</v>
      </c>
      <c r="C2141" t="s">
        <v>10309</v>
      </c>
      <c r="D2141" t="s">
        <v>258</v>
      </c>
      <c r="E2141">
        <v>296.09145000000001</v>
      </c>
      <c r="F2141">
        <v>285</v>
      </c>
      <c r="G2141">
        <v>60.147218714264199</v>
      </c>
      <c r="H2141">
        <v>16.910674497904701</v>
      </c>
      <c r="I2141">
        <v>77.562631756399796</v>
      </c>
      <c r="J2141">
        <v>-9.0462802602022503</v>
      </c>
      <c r="K2141">
        <v>251.27687431876399</v>
      </c>
      <c r="L2141">
        <v>189.852492457202</v>
      </c>
      <c r="M2141">
        <v>55.961200403515498</v>
      </c>
      <c r="N2141">
        <v>0.94849368318756</v>
      </c>
      <c r="O2141">
        <v>8.7719298245614006</v>
      </c>
      <c r="P2141">
        <v>196.257796257796</v>
      </c>
    </row>
    <row r="2142" spans="1:17" hidden="1" x14ac:dyDescent="0.3">
      <c r="A2142" t="s">
        <v>4474</v>
      </c>
      <c r="B2142" t="s">
        <v>4475</v>
      </c>
      <c r="C2142" t="s">
        <v>10309</v>
      </c>
      <c r="D2142" t="s">
        <v>118</v>
      </c>
      <c r="E2142">
        <v>295.88681546999999</v>
      </c>
      <c r="F2142">
        <v>430.5</v>
      </c>
      <c r="G2142">
        <v>7.6112214646088603</v>
      </c>
      <c r="H2142">
        <v>1.4929466137890699</v>
      </c>
      <c r="I2142">
        <v>7.9406106829255796</v>
      </c>
      <c r="J2142">
        <v>-11.597130411163601</v>
      </c>
      <c r="K2142">
        <v>367.10926919359099</v>
      </c>
      <c r="L2142">
        <v>357.66420570509098</v>
      </c>
      <c r="M2142">
        <v>47.370485281846697</v>
      </c>
      <c r="N2142">
        <v>1.9041540075068399</v>
      </c>
      <c r="O2142">
        <v>9.1753774680603808</v>
      </c>
      <c r="P2142">
        <v>48.448275862068897</v>
      </c>
      <c r="Q2142">
        <v>5.4531135704460002E-3</v>
      </c>
    </row>
    <row r="2143" spans="1:17" hidden="1" x14ac:dyDescent="0.3">
      <c r="A2143" t="s">
        <v>4476</v>
      </c>
      <c r="B2143" t="s">
        <v>4477</v>
      </c>
      <c r="C2143" t="s">
        <v>10309</v>
      </c>
      <c r="D2143" t="s">
        <v>297</v>
      </c>
      <c r="E2143">
        <v>295.88181250000002</v>
      </c>
      <c r="F2143">
        <v>56.46</v>
      </c>
      <c r="G2143">
        <v>77.361782511270206</v>
      </c>
      <c r="H2143">
        <v>10.1783417899622</v>
      </c>
      <c r="I2143">
        <v>-18.523410549836701</v>
      </c>
      <c r="J2143">
        <v>10.738665976356801</v>
      </c>
      <c r="K2143">
        <v>52.120523876202498</v>
      </c>
      <c r="L2143">
        <v>47.230090512997101</v>
      </c>
      <c r="M2143">
        <v>69.104981542678999</v>
      </c>
      <c r="N2143">
        <v>2.52649574759812</v>
      </c>
      <c r="O2143">
        <v>23.450230251505499</v>
      </c>
      <c r="P2143">
        <v>141.79871520342601</v>
      </c>
      <c r="Q2143">
        <v>0.112052805908432</v>
      </c>
    </row>
    <row r="2144" spans="1:17" hidden="1" x14ac:dyDescent="0.3">
      <c r="A2144" t="s">
        <v>4478</v>
      </c>
      <c r="B2144" t="s">
        <v>4479</v>
      </c>
      <c r="C2144" t="s">
        <v>10309</v>
      </c>
      <c r="D2144" t="s">
        <v>21</v>
      </c>
      <c r="E2144">
        <v>294.70309674999999</v>
      </c>
      <c r="F2144">
        <v>131.15</v>
      </c>
      <c r="G2144">
        <v>-35.201533057251702</v>
      </c>
      <c r="H2144">
        <v>-1.5908889792685299</v>
      </c>
      <c r="I2144">
        <v>-13.5160590347989</v>
      </c>
      <c r="J2144">
        <v>2.87472039812558</v>
      </c>
      <c r="K2144">
        <v>128.82391952161399</v>
      </c>
      <c r="M2144">
        <v>55.073075152066203</v>
      </c>
      <c r="N2144">
        <v>0.80797342192691002</v>
      </c>
      <c r="O2144">
        <v>58.5970263057567</v>
      </c>
      <c r="P2144">
        <v>30.953569645531701</v>
      </c>
    </row>
    <row r="2145" spans="1:17" hidden="1" x14ac:dyDescent="0.3">
      <c r="A2145" t="s">
        <v>4480</v>
      </c>
      <c r="B2145" t="s">
        <v>4481</v>
      </c>
      <c r="C2145" t="s">
        <v>10309</v>
      </c>
      <c r="D2145" t="s">
        <v>51</v>
      </c>
      <c r="E2145">
        <v>293.95352800000001</v>
      </c>
      <c r="F2145">
        <v>863.9</v>
      </c>
      <c r="G2145">
        <v>214.14424855076399</v>
      </c>
      <c r="H2145">
        <v>20.0155992314399</v>
      </c>
      <c r="I2145">
        <v>113.30948042297101</v>
      </c>
      <c r="J2145">
        <v>13.308981044206799</v>
      </c>
      <c r="K2145">
        <v>677.69172358949697</v>
      </c>
      <c r="L2145">
        <v>505.282237511657</v>
      </c>
      <c r="M2145">
        <v>78.973347241276201</v>
      </c>
      <c r="N2145">
        <v>0.96213741338382097</v>
      </c>
      <c r="O2145">
        <v>0</v>
      </c>
      <c r="P2145">
        <v>244.04619673436801</v>
      </c>
      <c r="Q2145">
        <v>6.1199915525053002E-2</v>
      </c>
    </row>
    <row r="2146" spans="1:17" hidden="1" x14ac:dyDescent="0.3">
      <c r="A2146" t="s">
        <v>4482</v>
      </c>
      <c r="B2146" t="s">
        <v>4483</v>
      </c>
      <c r="C2146" t="s">
        <v>10309</v>
      </c>
      <c r="D2146" t="s">
        <v>130</v>
      </c>
      <c r="E2146">
        <v>292.76136703600002</v>
      </c>
      <c r="F2146">
        <v>268.33</v>
      </c>
      <c r="G2146">
        <v>-8.6774387174224703</v>
      </c>
      <c r="H2146">
        <v>16.588825715974099</v>
      </c>
      <c r="I2146">
        <v>-16.938473898298401</v>
      </c>
      <c r="J2146">
        <v>5.1248448381455001</v>
      </c>
      <c r="K2146">
        <v>233.727584596062</v>
      </c>
      <c r="L2146">
        <v>240.599919638617</v>
      </c>
      <c r="M2146">
        <v>80.260185474753101</v>
      </c>
      <c r="N2146">
        <v>2.3891850167706501</v>
      </c>
      <c r="O2146">
        <v>23.9704841053926</v>
      </c>
      <c r="P2146">
        <v>40.229945126731103</v>
      </c>
      <c r="Q2146">
        <v>9.8236876133480002E-3</v>
      </c>
    </row>
    <row r="2147" spans="1:17" hidden="1" x14ac:dyDescent="0.3">
      <c r="A2147" t="s">
        <v>4484</v>
      </c>
      <c r="B2147" t="s">
        <v>4485</v>
      </c>
      <c r="C2147" t="s">
        <v>10309</v>
      </c>
      <c r="D2147" t="s">
        <v>203</v>
      </c>
      <c r="E2147">
        <v>292.73182665299998</v>
      </c>
      <c r="F2147">
        <v>205.02</v>
      </c>
      <c r="G2147">
        <v>-31.5377942539399</v>
      </c>
      <c r="H2147">
        <v>3.1244956361160701</v>
      </c>
      <c r="I2147">
        <v>-15.052721448990001</v>
      </c>
      <c r="J2147">
        <v>1.65649683109624</v>
      </c>
      <c r="K2147">
        <v>206.69562272582999</v>
      </c>
      <c r="L2147">
        <v>211.10100733167599</v>
      </c>
      <c r="M2147">
        <v>57.457013620600399</v>
      </c>
      <c r="N2147">
        <v>0.62149637964013704</v>
      </c>
      <c r="O2147">
        <v>43.400643839625303</v>
      </c>
      <c r="P2147">
        <v>19.197674418604599</v>
      </c>
      <c r="Q2147">
        <v>-3.9025059037786997E-2</v>
      </c>
    </row>
    <row r="2148" spans="1:17" hidden="1" x14ac:dyDescent="0.3">
      <c r="A2148" t="s">
        <v>4486</v>
      </c>
      <c r="B2148" t="s">
        <v>4487</v>
      </c>
      <c r="C2148" t="s">
        <v>10309</v>
      </c>
      <c r="D2148" t="s">
        <v>51</v>
      </c>
      <c r="E2148">
        <v>292.67201025000003</v>
      </c>
      <c r="F2148">
        <v>312.35000000000002</v>
      </c>
      <c r="G2148">
        <v>-41.759632304677197</v>
      </c>
      <c r="H2148">
        <v>1.8323774095151</v>
      </c>
      <c r="I2148">
        <v>-20.913565774921501</v>
      </c>
      <c r="J2148">
        <v>-1.2839877453259501</v>
      </c>
      <c r="K2148">
        <v>315.08488348098501</v>
      </c>
      <c r="L2148">
        <v>334.46897021685197</v>
      </c>
      <c r="M2148">
        <v>49.229016581420098</v>
      </c>
      <c r="N2148">
        <v>0.55927469039616795</v>
      </c>
      <c r="O2148">
        <v>34.784696654394097</v>
      </c>
      <c r="P2148">
        <v>22.4901960784313</v>
      </c>
      <c r="Q2148">
        <v>7.3183933621191993E-2</v>
      </c>
    </row>
    <row r="2149" spans="1:17" hidden="1" x14ac:dyDescent="0.3">
      <c r="A2149" t="s">
        <v>4488</v>
      </c>
      <c r="B2149" t="s">
        <v>4489</v>
      </c>
      <c r="C2149" t="s">
        <v>10309</v>
      </c>
      <c r="D2149" t="s">
        <v>297</v>
      </c>
      <c r="E2149">
        <v>291.56196391999998</v>
      </c>
      <c r="F2149">
        <v>669.9</v>
      </c>
      <c r="G2149">
        <v>30.964091346755399</v>
      </c>
      <c r="H2149">
        <v>31.059510881517799</v>
      </c>
      <c r="I2149">
        <v>53.547099650132097</v>
      </c>
      <c r="J2149">
        <v>9.0115847215071003</v>
      </c>
      <c r="K2149">
        <v>512.28802902878704</v>
      </c>
      <c r="L2149">
        <v>456.18546310554501</v>
      </c>
      <c r="M2149">
        <v>90.151164676642395</v>
      </c>
      <c r="N2149">
        <v>2.6109982098650599</v>
      </c>
      <c r="O2149">
        <v>4.1946559187938401</v>
      </c>
      <c r="P2149">
        <v>92.5</v>
      </c>
      <c r="Q2149">
        <v>-3.8582769607253001E-2</v>
      </c>
    </row>
    <row r="2150" spans="1:17" hidden="1" x14ac:dyDescent="0.3">
      <c r="A2150" t="s">
        <v>4490</v>
      </c>
      <c r="B2150" t="s">
        <v>4491</v>
      </c>
      <c r="C2150" t="s">
        <v>10309</v>
      </c>
      <c r="D2150" t="s">
        <v>612</v>
      </c>
      <c r="E2150">
        <v>291.44151321599998</v>
      </c>
      <c r="F2150">
        <v>58.36</v>
      </c>
      <c r="G2150">
        <v>-3.02272421177627</v>
      </c>
      <c r="H2150">
        <v>-29.0933020591463</v>
      </c>
      <c r="I2150">
        <v>-19.9690138132203</v>
      </c>
      <c r="J2150">
        <v>-0.50337803164456996</v>
      </c>
      <c r="K2150">
        <v>78.008220729749993</v>
      </c>
      <c r="L2150">
        <v>76.869375540640306</v>
      </c>
      <c r="M2150">
        <v>38.986415710934303</v>
      </c>
      <c r="N2150">
        <v>1.2160572166957599</v>
      </c>
      <c r="O2150">
        <v>140.404386566141</v>
      </c>
      <c r="P2150">
        <v>30.1226309921962</v>
      </c>
      <c r="Q2150">
        <v>4.3606274581258E-2</v>
      </c>
    </row>
    <row r="2151" spans="1:17" hidden="1" x14ac:dyDescent="0.3">
      <c r="A2151" t="s">
        <v>4492</v>
      </c>
      <c r="B2151" t="s">
        <v>4493</v>
      </c>
      <c r="C2151" t="s">
        <v>10309</v>
      </c>
      <c r="D2151" t="s">
        <v>2161</v>
      </c>
      <c r="E2151">
        <v>291.4076</v>
      </c>
      <c r="F2151">
        <v>640.35</v>
      </c>
      <c r="G2151">
        <v>25.488527798698101</v>
      </c>
      <c r="H2151">
        <v>-18.279857781670501</v>
      </c>
      <c r="I2151">
        <v>5.5631210758381</v>
      </c>
      <c r="J2151">
        <v>-3.67159043389952</v>
      </c>
      <c r="K2151">
        <v>690.98444060256702</v>
      </c>
      <c r="M2151">
        <v>42.987421354833202</v>
      </c>
      <c r="N2151">
        <v>0.61071587002890504</v>
      </c>
      <c r="O2151">
        <v>42.031701413289603</v>
      </c>
      <c r="P2151">
        <v>60.871749780178298</v>
      </c>
    </row>
    <row r="2152" spans="1:17" hidden="1" x14ac:dyDescent="0.3">
      <c r="A2152" t="s">
        <v>4494</v>
      </c>
      <c r="B2152" t="s">
        <v>4495</v>
      </c>
      <c r="C2152" t="s">
        <v>10309</v>
      </c>
      <c r="D2152" t="s">
        <v>630</v>
      </c>
      <c r="E2152">
        <v>291.2075964</v>
      </c>
      <c r="F2152">
        <v>71.36</v>
      </c>
      <c r="G2152">
        <v>-4.3700784804788704</v>
      </c>
      <c r="H2152">
        <v>4.7959743035620201</v>
      </c>
      <c r="I2152">
        <v>-15.5383422439365</v>
      </c>
      <c r="J2152">
        <v>-0.63692087810320497</v>
      </c>
      <c r="K2152">
        <v>70.087603474061495</v>
      </c>
      <c r="L2152">
        <v>66.994219994006102</v>
      </c>
      <c r="M2152">
        <v>59.172636683499199</v>
      </c>
      <c r="N2152">
        <v>1.10180801245639</v>
      </c>
      <c r="O2152">
        <v>10.7062780269058</v>
      </c>
      <c r="P2152">
        <v>32.123680799851797</v>
      </c>
      <c r="Q2152">
        <v>5.6870189845984E-2</v>
      </c>
    </row>
    <row r="2153" spans="1:17" hidden="1" x14ac:dyDescent="0.3">
      <c r="A2153" t="s">
        <v>4496</v>
      </c>
      <c r="B2153" t="s">
        <v>4497</v>
      </c>
      <c r="C2153" t="s">
        <v>10309</v>
      </c>
      <c r="D2153" t="s">
        <v>4498</v>
      </c>
      <c r="E2153">
        <v>290.78682600000002</v>
      </c>
      <c r="F2153">
        <v>143.65</v>
      </c>
      <c r="G2153">
        <v>-53.737593541038699</v>
      </c>
      <c r="H2153">
        <v>-13.8440547324342</v>
      </c>
      <c r="I2153">
        <v>-38.836283382131001</v>
      </c>
      <c r="J2153">
        <v>-5.4371331104011</v>
      </c>
      <c r="K2153">
        <v>166.19237694729699</v>
      </c>
      <c r="M2153">
        <v>41.367975118465601</v>
      </c>
      <c r="N2153">
        <v>0.66058981233243896</v>
      </c>
      <c r="O2153">
        <v>83.780020884093204</v>
      </c>
      <c r="P2153">
        <v>8.8257575757575797</v>
      </c>
    </row>
    <row r="2154" spans="1:17" hidden="1" x14ac:dyDescent="0.3">
      <c r="A2154" t="s">
        <v>4499</v>
      </c>
      <c r="B2154" t="s">
        <v>4500</v>
      </c>
      <c r="C2154" t="s">
        <v>10309</v>
      </c>
      <c r="D2154" t="s">
        <v>203</v>
      </c>
      <c r="E2154">
        <v>290.580261818</v>
      </c>
      <c r="F2154">
        <v>135.47</v>
      </c>
      <c r="G2154">
        <v>122.91471895970901</v>
      </c>
      <c r="H2154">
        <v>-9.7592881476676894</v>
      </c>
      <c r="I2154">
        <v>-3.5868694322137999</v>
      </c>
      <c r="J2154">
        <v>-2.6686866019801401</v>
      </c>
      <c r="K2154">
        <v>142.17062334731301</v>
      </c>
      <c r="L2154">
        <v>116.200745633213</v>
      </c>
      <c r="M2154">
        <v>41.738723622322297</v>
      </c>
      <c r="N2154">
        <v>0.85417277877910103</v>
      </c>
      <c r="O2154">
        <v>24.012696537978801</v>
      </c>
      <c r="P2154">
        <v>162.793404461687</v>
      </c>
      <c r="Q2154">
        <v>9.2462949932306998E-2</v>
      </c>
    </row>
    <row r="2155" spans="1:17" hidden="1" x14ac:dyDescent="0.3">
      <c r="A2155" t="s">
        <v>4501</v>
      </c>
      <c r="B2155" t="s">
        <v>4502</v>
      </c>
      <c r="C2155" t="s">
        <v>10309</v>
      </c>
      <c r="D2155" t="s">
        <v>186</v>
      </c>
      <c r="E2155">
        <v>289.714946819999</v>
      </c>
      <c r="F2155">
        <v>3.73</v>
      </c>
      <c r="G2155">
        <v>-99.163088866689094</v>
      </c>
      <c r="H2155">
        <v>-18.480974823402502</v>
      </c>
      <c r="I2155">
        <v>-74.973448627781707</v>
      </c>
      <c r="J2155">
        <v>-7.6324507322913098</v>
      </c>
      <c r="K2155">
        <v>4.7777666582568399</v>
      </c>
      <c r="L2155">
        <v>7.6208493230304599</v>
      </c>
      <c r="M2155">
        <v>23.384990844174901</v>
      </c>
      <c r="N2155">
        <v>0.82961723772185203</v>
      </c>
      <c r="O2155">
        <v>293.83378016085697</v>
      </c>
      <c r="P2155">
        <v>1.3586956521739</v>
      </c>
      <c r="Q2155">
        <v>0.147811504685499</v>
      </c>
    </row>
    <row r="2156" spans="1:17" hidden="1" x14ac:dyDescent="0.3">
      <c r="A2156" t="s">
        <v>4503</v>
      </c>
      <c r="B2156" t="s">
        <v>4504</v>
      </c>
      <c r="C2156" t="s">
        <v>10309</v>
      </c>
      <c r="D2156" t="s">
        <v>208</v>
      </c>
      <c r="E2156">
        <v>289.71149404400001</v>
      </c>
      <c r="F2156">
        <v>120.56</v>
      </c>
      <c r="G2156">
        <v>-9.4695328116010593</v>
      </c>
      <c r="H2156">
        <v>20.3211989328193</v>
      </c>
      <c r="I2156">
        <v>-18.489774291967301</v>
      </c>
      <c r="J2156">
        <v>4.3834291733588699</v>
      </c>
      <c r="K2156">
        <v>96.865337331090998</v>
      </c>
      <c r="L2156">
        <v>102.016547035671</v>
      </c>
      <c r="M2156">
        <v>64.725074095427999</v>
      </c>
      <c r="N2156">
        <v>1.61599064429369</v>
      </c>
      <c r="O2156">
        <v>54.031187790311797</v>
      </c>
      <c r="P2156">
        <v>64.587030716723504</v>
      </c>
      <c r="Q2156">
        <v>-2.5021150981599998E-4</v>
      </c>
    </row>
    <row r="2157" spans="1:17" hidden="1" x14ac:dyDescent="0.3">
      <c r="A2157" t="s">
        <v>4505</v>
      </c>
      <c r="B2157" t="s">
        <v>4506</v>
      </c>
      <c r="C2157" t="s">
        <v>10309</v>
      </c>
      <c r="D2157" t="s">
        <v>938</v>
      </c>
      <c r="E2157">
        <v>289.25882999999999</v>
      </c>
      <c r="F2157">
        <v>4797.6000000000004</v>
      </c>
      <c r="G2157">
        <v>15.2749307744033</v>
      </c>
      <c r="H2157">
        <v>16.3835385920496</v>
      </c>
      <c r="I2157">
        <v>12.0341327814791</v>
      </c>
      <c r="J2157">
        <v>-8.3916954051516299</v>
      </c>
      <c r="K2157">
        <v>4399.6160764956603</v>
      </c>
      <c r="L2157">
        <v>3958.0704827693598</v>
      </c>
      <c r="M2157">
        <v>47.461657568319197</v>
      </c>
      <c r="N2157">
        <v>0.76372212115086502</v>
      </c>
      <c r="O2157">
        <v>12.3478405869601</v>
      </c>
      <c r="P2157">
        <v>52.304761904761897</v>
      </c>
      <c r="Q2157">
        <v>-1.4850696348758999E-2</v>
      </c>
    </row>
    <row r="2158" spans="1:17" hidden="1" x14ac:dyDescent="0.3">
      <c r="A2158" t="s">
        <v>4507</v>
      </c>
      <c r="B2158" t="s">
        <v>4508</v>
      </c>
      <c r="C2158" t="s">
        <v>10309</v>
      </c>
      <c r="D2158" t="s">
        <v>630</v>
      </c>
      <c r="E2158">
        <v>289.20330000000001</v>
      </c>
      <c r="F2158">
        <v>8.5500000000000007</v>
      </c>
      <c r="G2158">
        <v>1582.2764210873599</v>
      </c>
      <c r="H2158">
        <v>45.446834205051502</v>
      </c>
      <c r="I2158">
        <v>267.68921403488002</v>
      </c>
      <c r="J2158">
        <v>3.33967607736699</v>
      </c>
      <c r="K2158">
        <v>5.9650047127485299</v>
      </c>
      <c r="L2158">
        <v>3.5012010340789201</v>
      </c>
      <c r="M2158">
        <v>99.938029919544505</v>
      </c>
      <c r="N2158">
        <v>0.21683751055355299</v>
      </c>
      <c r="O2158">
        <v>0</v>
      </c>
      <c r="P2158">
        <v>2037.5</v>
      </c>
      <c r="Q2158">
        <v>0.18590945395862299</v>
      </c>
    </row>
    <row r="2159" spans="1:17" hidden="1" x14ac:dyDescent="0.3">
      <c r="A2159" t="s">
        <v>4509</v>
      </c>
      <c r="B2159" t="s">
        <v>4510</v>
      </c>
      <c r="C2159" t="s">
        <v>10309</v>
      </c>
      <c r="D2159" t="s">
        <v>2161</v>
      </c>
      <c r="E2159">
        <v>289.12283250000002</v>
      </c>
      <c r="F2159">
        <v>411</v>
      </c>
      <c r="G2159">
        <v>20.4913507664169</v>
      </c>
      <c r="H2159">
        <v>-13.7084909265193</v>
      </c>
      <c r="I2159">
        <v>-34.025071679404803</v>
      </c>
      <c r="J2159">
        <v>-2.5076676055471698</v>
      </c>
      <c r="K2159">
        <v>439.84747985771099</v>
      </c>
      <c r="M2159">
        <v>39.013195011158601</v>
      </c>
      <c r="N2159">
        <v>0.63584342636475299</v>
      </c>
      <c r="O2159">
        <v>58.150851581508498</v>
      </c>
      <c r="P2159">
        <v>55.622870124952598</v>
      </c>
    </row>
    <row r="2160" spans="1:17" hidden="1" x14ac:dyDescent="0.3">
      <c r="A2160" t="s">
        <v>4511</v>
      </c>
      <c r="B2160" t="s">
        <v>4512</v>
      </c>
      <c r="C2160" t="s">
        <v>10309</v>
      </c>
      <c r="D2160" t="s">
        <v>203</v>
      </c>
      <c r="E2160">
        <v>287.90525000000002</v>
      </c>
      <c r="F2160">
        <v>755</v>
      </c>
      <c r="G2160">
        <v>-34.334995821530697</v>
      </c>
      <c r="H2160">
        <v>-5.2171496080998496</v>
      </c>
      <c r="I2160">
        <v>-14.4684999546221</v>
      </c>
      <c r="J2160">
        <v>-5.3361817172897599</v>
      </c>
      <c r="K2160">
        <v>751.50124031288794</v>
      </c>
      <c r="L2160">
        <v>737.37459567126996</v>
      </c>
      <c r="M2160">
        <v>45.687115387999903</v>
      </c>
      <c r="N2160">
        <v>0.92418948813792001</v>
      </c>
      <c r="O2160">
        <v>19.0728476821192</v>
      </c>
      <c r="P2160">
        <v>16.1538461538461</v>
      </c>
      <c r="Q2160">
        <v>3.4136415984715E-2</v>
      </c>
    </row>
    <row r="2161" spans="1:17" hidden="1" x14ac:dyDescent="0.3">
      <c r="A2161" t="s">
        <v>4513</v>
      </c>
      <c r="B2161" t="s">
        <v>4514</v>
      </c>
      <c r="C2161" t="s">
        <v>10309</v>
      </c>
      <c r="D2161" t="s">
        <v>521</v>
      </c>
      <c r="E2161">
        <v>287.89999999999998</v>
      </c>
      <c r="F2161">
        <v>302</v>
      </c>
      <c r="G2161">
        <v>9.2068223569223999</v>
      </c>
      <c r="H2161">
        <v>1.7908707922824201</v>
      </c>
      <c r="I2161">
        <v>-20.3497628226099</v>
      </c>
      <c r="J2161">
        <v>1.2653615030524099</v>
      </c>
      <c r="K2161">
        <v>283.080000489143</v>
      </c>
      <c r="L2161">
        <v>284.86583489935202</v>
      </c>
      <c r="M2161">
        <v>61.205525360499699</v>
      </c>
      <c r="N2161">
        <v>3.42174786590421</v>
      </c>
      <c r="O2161">
        <v>23.609271523178801</v>
      </c>
      <c r="P2161">
        <v>47.173489278752399</v>
      </c>
      <c r="Q2161">
        <v>0.104046564063443</v>
      </c>
    </row>
    <row r="2162" spans="1:17" hidden="1" x14ac:dyDescent="0.3">
      <c r="A2162" t="s">
        <v>4515</v>
      </c>
      <c r="B2162" t="s">
        <v>4516</v>
      </c>
      <c r="C2162" t="s">
        <v>10309</v>
      </c>
      <c r="D2162" t="s">
        <v>925</v>
      </c>
      <c r="E2162">
        <v>287.12871000000001</v>
      </c>
      <c r="F2162">
        <v>143.71</v>
      </c>
      <c r="G2162">
        <v>78.017294387297397</v>
      </c>
      <c r="H2162">
        <v>46.2183731871364</v>
      </c>
      <c r="I2162">
        <v>37.856403167587203</v>
      </c>
      <c r="J2162">
        <v>3.4715091136117802</v>
      </c>
      <c r="K2162">
        <v>115.76858235967499</v>
      </c>
      <c r="L2162">
        <v>101.152912988192</v>
      </c>
      <c r="M2162">
        <v>74.0701792907048</v>
      </c>
      <c r="N2162">
        <v>2.6546128366100898</v>
      </c>
      <c r="O2162">
        <v>6.4644074873008099</v>
      </c>
      <c r="P2162">
        <v>124.546875</v>
      </c>
      <c r="Q2162">
        <v>0.12783261045198099</v>
      </c>
    </row>
    <row r="2163" spans="1:17" hidden="1" x14ac:dyDescent="0.3">
      <c r="A2163" t="s">
        <v>4517</v>
      </c>
      <c r="B2163" t="s">
        <v>4518</v>
      </c>
      <c r="C2163" t="s">
        <v>10309</v>
      </c>
      <c r="D2163" t="s">
        <v>726</v>
      </c>
      <c r="E2163">
        <v>286.83496256799998</v>
      </c>
      <c r="F2163">
        <v>264.19</v>
      </c>
      <c r="G2163">
        <v>1.92113597597437</v>
      </c>
      <c r="H2163">
        <v>0.39219481934925299</v>
      </c>
      <c r="I2163">
        <v>0.71650932024069103</v>
      </c>
      <c r="J2163">
        <v>-0.37235879798035898</v>
      </c>
      <c r="K2163">
        <v>256.44851120922601</v>
      </c>
      <c r="L2163">
        <v>237.95970337553101</v>
      </c>
      <c r="M2163">
        <v>58.2466499100683</v>
      </c>
      <c r="N2163">
        <v>1.50346397007229</v>
      </c>
      <c r="O2163">
        <v>1.6011204057685799</v>
      </c>
      <c r="P2163">
        <v>32.798833819241899</v>
      </c>
      <c r="Q2163">
        <v>4.1697795445031001E-2</v>
      </c>
    </row>
    <row r="2164" spans="1:17" hidden="1" x14ac:dyDescent="0.3">
      <c r="A2164" t="s">
        <v>4519</v>
      </c>
      <c r="B2164" t="s">
        <v>4520</v>
      </c>
      <c r="C2164" t="s">
        <v>10309</v>
      </c>
      <c r="D2164" t="s">
        <v>559</v>
      </c>
      <c r="E2164">
        <v>286.54406999999998</v>
      </c>
      <c r="F2164">
        <v>145.30000000000001</v>
      </c>
      <c r="G2164">
        <v>-59.746970725496404</v>
      </c>
      <c r="H2164">
        <v>9.9678918625311805</v>
      </c>
      <c r="I2164">
        <v>-7.0209308926553202</v>
      </c>
      <c r="J2164">
        <v>-1.5290090551544999</v>
      </c>
      <c r="K2164">
        <v>139.184184305429</v>
      </c>
      <c r="M2164">
        <v>56.460155198594997</v>
      </c>
      <c r="N2164">
        <v>0.87453416149068297</v>
      </c>
      <c r="O2164">
        <v>62.4225739848589</v>
      </c>
      <c r="P2164">
        <v>45.3</v>
      </c>
    </row>
    <row r="2165" spans="1:17" hidden="1" x14ac:dyDescent="0.3">
      <c r="A2165" t="s">
        <v>4521</v>
      </c>
      <c r="B2165" t="s">
        <v>4522</v>
      </c>
      <c r="C2165" t="s">
        <v>10309</v>
      </c>
      <c r="D2165" t="s">
        <v>121</v>
      </c>
      <c r="E2165">
        <v>285.76904070000001</v>
      </c>
      <c r="F2165">
        <v>257</v>
      </c>
      <c r="G2165">
        <v>255.858510639607</v>
      </c>
      <c r="H2165">
        <v>2.5009782537029901</v>
      </c>
      <c r="I2165">
        <v>-29.581025784851899</v>
      </c>
      <c r="J2165">
        <v>-3.2621192611774599</v>
      </c>
      <c r="K2165">
        <v>258.63383829886402</v>
      </c>
      <c r="L2165">
        <v>234.819808820204</v>
      </c>
      <c r="M2165">
        <v>47.306835284691502</v>
      </c>
      <c r="N2165">
        <v>1.1952212482675</v>
      </c>
      <c r="O2165">
        <v>40.155642023346203</v>
      </c>
      <c r="P2165">
        <v>298.44961240309999</v>
      </c>
      <c r="Q2165">
        <v>0.20745340122223699</v>
      </c>
    </row>
    <row r="2166" spans="1:17" hidden="1" x14ac:dyDescent="0.3">
      <c r="A2166" t="s">
        <v>4523</v>
      </c>
      <c r="B2166" t="s">
        <v>4524</v>
      </c>
      <c r="C2166" t="s">
        <v>10309</v>
      </c>
      <c r="D2166" t="s">
        <v>139</v>
      </c>
      <c r="E2166">
        <v>284.94372447000001</v>
      </c>
      <c r="F2166">
        <v>25.5</v>
      </c>
      <c r="G2166">
        <v>-13.1683228479409</v>
      </c>
      <c r="H2166">
        <v>-6.4691940446559997</v>
      </c>
      <c r="I2166">
        <v>-11.1203097746429</v>
      </c>
      <c r="J2166">
        <v>-2.2003455904149201</v>
      </c>
      <c r="K2166">
        <v>25.263510036136701</v>
      </c>
      <c r="L2166">
        <v>23.759347597308501</v>
      </c>
      <c r="M2166">
        <v>49.156400856124897</v>
      </c>
      <c r="N2166">
        <v>0.26852125313959402</v>
      </c>
      <c r="O2166">
        <v>45.647058823529399</v>
      </c>
      <c r="P2166">
        <v>34.210526315789402</v>
      </c>
      <c r="Q2166">
        <v>5.2719573775333997E-2</v>
      </c>
    </row>
    <row r="2167" spans="1:17" hidden="1" x14ac:dyDescent="0.3">
      <c r="A2167" t="s">
        <v>4525</v>
      </c>
      <c r="B2167" t="s">
        <v>4526</v>
      </c>
      <c r="C2167" t="s">
        <v>10309</v>
      </c>
      <c r="D2167" t="s">
        <v>232</v>
      </c>
      <c r="E2167">
        <v>283.91068773000001</v>
      </c>
      <c r="F2167">
        <v>27.81</v>
      </c>
      <c r="G2167">
        <v>22.1955585536762</v>
      </c>
      <c r="H2167">
        <v>-3.8326472210267699</v>
      </c>
      <c r="I2167">
        <v>-33.305104146937197</v>
      </c>
      <c r="J2167">
        <v>-1.4418224332129601</v>
      </c>
      <c r="K2167">
        <v>27.4881101398189</v>
      </c>
      <c r="L2167">
        <v>26.329840379003301</v>
      </c>
      <c r="M2167">
        <v>49.5932183237678</v>
      </c>
      <c r="N2167">
        <v>0.56312094604859098</v>
      </c>
      <c r="O2167">
        <v>36.102121539014703</v>
      </c>
      <c r="P2167">
        <v>60.288184438040297</v>
      </c>
      <c r="Q2167">
        <v>2.7691727227952E-2</v>
      </c>
    </row>
    <row r="2168" spans="1:17" hidden="1" x14ac:dyDescent="0.3">
      <c r="A2168" t="s">
        <v>4527</v>
      </c>
      <c r="B2168" t="s">
        <v>4528</v>
      </c>
      <c r="C2168" t="s">
        <v>10309</v>
      </c>
      <c r="D2168" t="s">
        <v>46</v>
      </c>
      <c r="E2168">
        <v>283.422258</v>
      </c>
      <c r="F2168">
        <v>127.65</v>
      </c>
      <c r="G2168">
        <v>2.7978934800070601</v>
      </c>
      <c r="H2168">
        <v>46.725645061403398</v>
      </c>
      <c r="I2168">
        <v>18.210686427518901</v>
      </c>
      <c r="J2168">
        <v>22.1626141964216</v>
      </c>
      <c r="O2168">
        <v>9.6748922835879299</v>
      </c>
      <c r="P2168">
        <v>39.5081967213114</v>
      </c>
    </row>
    <row r="2169" spans="1:17" hidden="1" x14ac:dyDescent="0.3">
      <c r="A2169" t="s">
        <v>4529</v>
      </c>
      <c r="B2169" t="s">
        <v>4530</v>
      </c>
      <c r="C2169" t="s">
        <v>10309</v>
      </c>
      <c r="D2169" t="s">
        <v>521</v>
      </c>
      <c r="E2169">
        <v>282.61955999999998</v>
      </c>
      <c r="F2169">
        <v>138.9</v>
      </c>
      <c r="G2169">
        <v>1014.54615792947</v>
      </c>
      <c r="H2169">
        <v>54.919844473325298</v>
      </c>
      <c r="I2169">
        <v>191.827598094438</v>
      </c>
      <c r="J2169">
        <v>-6.6933798033283898</v>
      </c>
      <c r="K2169">
        <v>102.87275741165099</v>
      </c>
      <c r="L2169">
        <v>69.902903098308599</v>
      </c>
      <c r="M2169">
        <v>72.506100902797201</v>
      </c>
      <c r="N2169">
        <v>1.65639253628196</v>
      </c>
      <c r="O2169">
        <v>3.2397408207343399</v>
      </c>
      <c r="P2169">
        <v>1162.72727272727</v>
      </c>
    </row>
    <row r="2170" spans="1:17" hidden="1" x14ac:dyDescent="0.3">
      <c r="A2170" t="s">
        <v>4531</v>
      </c>
      <c r="B2170" t="s">
        <v>4532</v>
      </c>
      <c r="C2170" t="s">
        <v>10309</v>
      </c>
      <c r="D2170" t="s">
        <v>1182</v>
      </c>
      <c r="E2170">
        <v>282.47000000000003</v>
      </c>
      <c r="F2170">
        <v>12.84</v>
      </c>
      <c r="G2170">
        <v>-3.0633847378737098</v>
      </c>
      <c r="H2170">
        <v>-4.0980023622826298</v>
      </c>
      <c r="I2170">
        <v>-28.934162588495699</v>
      </c>
      <c r="J2170">
        <v>-6.1034392868009997</v>
      </c>
      <c r="K2170">
        <v>12.4619419322648</v>
      </c>
      <c r="L2170">
        <v>12.076314087808701</v>
      </c>
      <c r="M2170">
        <v>37.4301953952167</v>
      </c>
      <c r="N2170">
        <v>0.58965054711761</v>
      </c>
      <c r="O2170">
        <v>37.461059190031101</v>
      </c>
      <c r="P2170">
        <v>51.952662721893397</v>
      </c>
      <c r="Q2170">
        <v>5.2357766047441003E-2</v>
      </c>
    </row>
    <row r="2171" spans="1:17" hidden="1" x14ac:dyDescent="0.3">
      <c r="A2171" t="s">
        <v>4533</v>
      </c>
      <c r="B2171" t="s">
        <v>4534</v>
      </c>
      <c r="C2171" t="s">
        <v>10309</v>
      </c>
      <c r="D2171" t="s">
        <v>163</v>
      </c>
      <c r="E2171">
        <v>282.41088963499999</v>
      </c>
      <c r="F2171">
        <v>270.39999999999998</v>
      </c>
      <c r="G2171">
        <v>-33.111962397585501</v>
      </c>
      <c r="H2171">
        <v>2.9248625023064698</v>
      </c>
      <c r="I2171">
        <v>-7.4436151293619002</v>
      </c>
      <c r="J2171">
        <v>-4.0415538038628798</v>
      </c>
      <c r="K2171">
        <v>269.290616407328</v>
      </c>
      <c r="L2171">
        <v>262.39795535793098</v>
      </c>
      <c r="M2171">
        <v>41.619296206935999</v>
      </c>
      <c r="N2171">
        <v>0.60144221954121202</v>
      </c>
      <c r="O2171">
        <v>20.710059171597599</v>
      </c>
      <c r="P2171">
        <v>11.735537190082599</v>
      </c>
      <c r="Q2171">
        <v>9.4330155626340007E-2</v>
      </c>
    </row>
    <row r="2172" spans="1:17" hidden="1" x14ac:dyDescent="0.3">
      <c r="A2172" t="s">
        <v>4535</v>
      </c>
      <c r="B2172" t="s">
        <v>4536</v>
      </c>
      <c r="C2172" t="s">
        <v>10309</v>
      </c>
      <c r="D2172" t="s">
        <v>297</v>
      </c>
      <c r="E2172">
        <v>282.27004946</v>
      </c>
      <c r="F2172">
        <v>281</v>
      </c>
      <c r="G2172">
        <v>6.88252179908381E-2</v>
      </c>
      <c r="H2172">
        <v>-21.929483941447199</v>
      </c>
      <c r="I2172">
        <v>38.584757999093597</v>
      </c>
      <c r="J2172">
        <v>-3.3846954468640802</v>
      </c>
      <c r="K2172">
        <v>267.412411886906</v>
      </c>
      <c r="L2172">
        <v>218.22752486218701</v>
      </c>
      <c r="M2172">
        <v>44.876996320692001</v>
      </c>
      <c r="N2172">
        <v>0.12757960318832801</v>
      </c>
      <c r="O2172">
        <v>42.348754448398502</v>
      </c>
      <c r="P2172">
        <v>93.483321854619902</v>
      </c>
      <c r="Q2172">
        <v>-3.4306240970360001E-3</v>
      </c>
    </row>
    <row r="2173" spans="1:17" hidden="1" x14ac:dyDescent="0.3">
      <c r="A2173" t="s">
        <v>4537</v>
      </c>
      <c r="B2173" t="s">
        <v>4538</v>
      </c>
      <c r="C2173" t="s">
        <v>10309</v>
      </c>
      <c r="D2173" t="s">
        <v>1606</v>
      </c>
      <c r="E2173">
        <v>282.02535822999999</v>
      </c>
      <c r="F2173">
        <v>258.85000000000002</v>
      </c>
      <c r="G2173">
        <v>-13.891679508263</v>
      </c>
      <c r="H2173">
        <v>2.8862020655540102</v>
      </c>
      <c r="I2173">
        <v>-34.402584309739098</v>
      </c>
      <c r="J2173">
        <v>-7.4650377273468003</v>
      </c>
      <c r="K2173">
        <v>265.20092135554398</v>
      </c>
      <c r="L2173">
        <v>259.27750100539402</v>
      </c>
      <c r="M2173">
        <v>42.071908201822303</v>
      </c>
      <c r="N2173">
        <v>0.53234966657377802</v>
      </c>
      <c r="O2173">
        <v>41.819586633185203</v>
      </c>
      <c r="P2173">
        <v>28.143564356435601</v>
      </c>
      <c r="Q2173">
        <v>9.212175019754E-2</v>
      </c>
    </row>
    <row r="2174" spans="1:17" hidden="1" x14ac:dyDescent="0.3">
      <c r="A2174" t="s">
        <v>4539</v>
      </c>
      <c r="B2174" t="s">
        <v>4540</v>
      </c>
      <c r="C2174" t="s">
        <v>10309</v>
      </c>
      <c r="D2174" t="s">
        <v>630</v>
      </c>
      <c r="E2174">
        <v>282.00291329999999</v>
      </c>
      <c r="F2174">
        <v>578.79999999999995</v>
      </c>
      <c r="G2174">
        <v>-39.906859143248496</v>
      </c>
      <c r="H2174">
        <v>2.8089501251704099</v>
      </c>
      <c r="I2174">
        <v>-19.368192629109402</v>
      </c>
      <c r="J2174">
        <v>-4.9787953996573302</v>
      </c>
      <c r="K2174">
        <v>596.37604741640598</v>
      </c>
      <c r="L2174">
        <v>610.29569499145896</v>
      </c>
      <c r="M2174">
        <v>40.893326723667897</v>
      </c>
      <c r="N2174">
        <v>0.740596676616597</v>
      </c>
      <c r="O2174">
        <v>33.880442294402201</v>
      </c>
      <c r="P2174">
        <v>19.537381247418399</v>
      </c>
      <c r="Q2174">
        <v>-0.13313248706908301</v>
      </c>
    </row>
    <row r="2175" spans="1:17" hidden="1" x14ac:dyDescent="0.3">
      <c r="A2175" t="s">
        <v>4541</v>
      </c>
      <c r="B2175" t="s">
        <v>4542</v>
      </c>
      <c r="C2175" t="s">
        <v>10309</v>
      </c>
      <c r="D2175" t="s">
        <v>21</v>
      </c>
      <c r="E2175">
        <v>281.222534</v>
      </c>
      <c r="F2175">
        <v>19.07</v>
      </c>
      <c r="G2175">
        <v>-21.187266063468901</v>
      </c>
      <c r="H2175">
        <v>-5.9255043638839</v>
      </c>
      <c r="I2175">
        <v>-44.566558611655502</v>
      </c>
      <c r="J2175">
        <v>-3.8414206037296799</v>
      </c>
      <c r="K2175">
        <v>20.222584434995301</v>
      </c>
      <c r="L2175">
        <v>21.9137658112191</v>
      </c>
      <c r="M2175">
        <v>41.155952167234702</v>
      </c>
      <c r="N2175">
        <v>0.71443357222380699</v>
      </c>
      <c r="O2175">
        <v>87.729417933927607</v>
      </c>
      <c r="P2175">
        <v>7.74011299435029</v>
      </c>
      <c r="Q2175">
        <v>-9.1733802491480998E-2</v>
      </c>
    </row>
    <row r="2176" spans="1:17" hidden="1" x14ac:dyDescent="0.3">
      <c r="A2176" t="s">
        <v>4543</v>
      </c>
      <c r="B2176" t="s">
        <v>4544</v>
      </c>
      <c r="C2176" t="s">
        <v>10309</v>
      </c>
      <c r="D2176" t="s">
        <v>715</v>
      </c>
      <c r="E2176">
        <v>280.60456909999999</v>
      </c>
      <c r="F2176">
        <v>282.25</v>
      </c>
      <c r="G2176">
        <v>27.572156988331798</v>
      </c>
      <c r="H2176">
        <v>0.28806566637058301</v>
      </c>
      <c r="I2176">
        <v>-25.3442168694481</v>
      </c>
      <c r="J2176">
        <v>-2.4186110189482699</v>
      </c>
      <c r="K2176">
        <v>287.68722971901201</v>
      </c>
      <c r="L2176">
        <v>259.631001808902</v>
      </c>
      <c r="M2176">
        <v>47.809098765816898</v>
      </c>
      <c r="N2176">
        <v>0.73409666807891605</v>
      </c>
      <c r="O2176">
        <v>31.018600531443699</v>
      </c>
      <c r="P2176">
        <v>86.858656074147603</v>
      </c>
      <c r="Q2176">
        <v>9.5771995874043003E-2</v>
      </c>
    </row>
    <row r="2177" spans="1:17" hidden="1" x14ac:dyDescent="0.3">
      <c r="A2177" t="s">
        <v>4545</v>
      </c>
      <c r="B2177" t="s">
        <v>4546</v>
      </c>
      <c r="C2177" t="s">
        <v>10309</v>
      </c>
      <c r="D2177" t="s">
        <v>1574</v>
      </c>
      <c r="E2177">
        <v>280.34048000000001</v>
      </c>
      <c r="F2177">
        <v>22.78</v>
      </c>
      <c r="G2177">
        <v>4.0288791556165702</v>
      </c>
      <c r="H2177">
        <v>-11.839014113187501</v>
      </c>
      <c r="I2177">
        <v>-37.671205362235703</v>
      </c>
      <c r="J2177">
        <v>-1.2372012936280401</v>
      </c>
      <c r="K2177">
        <v>22.090222819245898</v>
      </c>
      <c r="L2177">
        <v>22.112365005980099</v>
      </c>
      <c r="M2177">
        <v>53.265101726309503</v>
      </c>
      <c r="N2177">
        <v>0.49737061711010699</v>
      </c>
      <c r="O2177">
        <v>70.763827919227296</v>
      </c>
      <c r="P2177">
        <v>34.952606635071099</v>
      </c>
      <c r="Q2177">
        <v>7.6418808470249996E-2</v>
      </c>
    </row>
    <row r="2178" spans="1:17" hidden="1" x14ac:dyDescent="0.3">
      <c r="A2178" t="s">
        <v>4547</v>
      </c>
      <c r="B2178" t="s">
        <v>4548</v>
      </c>
      <c r="C2178" t="s">
        <v>10309</v>
      </c>
      <c r="D2178" t="s">
        <v>113</v>
      </c>
      <c r="E2178">
        <v>279.86543519999998</v>
      </c>
      <c r="F2178">
        <v>195.1</v>
      </c>
      <c r="G2178">
        <v>46.317455877734702</v>
      </c>
      <c r="H2178">
        <v>-1.35449732544319</v>
      </c>
      <c r="I2178">
        <v>1.11944659302042</v>
      </c>
      <c r="J2178">
        <v>2.5481897858806901</v>
      </c>
      <c r="K2178">
        <v>180.49671321993199</v>
      </c>
      <c r="L2178">
        <v>169.39239113022001</v>
      </c>
      <c r="M2178">
        <v>55.377792470760603</v>
      </c>
      <c r="N2178">
        <v>0.65398383717449804</v>
      </c>
      <c r="O2178">
        <v>84.110712455151202</v>
      </c>
      <c r="P2178">
        <v>85.368171021377606</v>
      </c>
      <c r="Q2178">
        <v>9.1800709740057995E-2</v>
      </c>
    </row>
    <row r="2179" spans="1:17" hidden="1" x14ac:dyDescent="0.3">
      <c r="A2179" t="s">
        <v>4549</v>
      </c>
      <c r="B2179" t="s">
        <v>4550</v>
      </c>
      <c r="C2179" t="s">
        <v>10309</v>
      </c>
      <c r="D2179" t="s">
        <v>21</v>
      </c>
      <c r="E2179">
        <v>279.79934547599998</v>
      </c>
      <c r="F2179">
        <v>124.63</v>
      </c>
      <c r="G2179">
        <v>-33.163639610658301</v>
      </c>
      <c r="H2179">
        <v>-12.0707083724737</v>
      </c>
      <c r="I2179">
        <v>-25.369732599231401</v>
      </c>
      <c r="J2179">
        <v>-0.79973251557000502</v>
      </c>
      <c r="K2179">
        <v>125.714022422458</v>
      </c>
      <c r="L2179">
        <v>125.83221029619099</v>
      </c>
      <c r="M2179">
        <v>46.820436744476197</v>
      </c>
      <c r="N2179">
        <v>0.34825835723151899</v>
      </c>
      <c r="O2179">
        <v>40.215036508063797</v>
      </c>
      <c r="P2179">
        <v>32.585106382978701</v>
      </c>
      <c r="Q2179">
        <v>0.12804555199319301</v>
      </c>
    </row>
    <row r="2180" spans="1:17" hidden="1" x14ac:dyDescent="0.3">
      <c r="A2180" t="s">
        <v>4551</v>
      </c>
      <c r="B2180" t="s">
        <v>4552</v>
      </c>
      <c r="C2180" t="s">
        <v>10309</v>
      </c>
      <c r="D2180" t="s">
        <v>3603</v>
      </c>
      <c r="E2180">
        <v>279.786</v>
      </c>
      <c r="F2180">
        <v>21.89</v>
      </c>
      <c r="G2180">
        <v>159.232942826499</v>
      </c>
      <c r="H2180">
        <v>5.1554384886853297</v>
      </c>
      <c r="I2180">
        <v>30.078632942079501</v>
      </c>
      <c r="J2180">
        <v>-2.1401219024309799</v>
      </c>
      <c r="K2180">
        <v>21.9780618749292</v>
      </c>
      <c r="L2180">
        <v>17.765914915176801</v>
      </c>
      <c r="M2180">
        <v>47.451268312015898</v>
      </c>
      <c r="N2180">
        <v>0.479270004786158</v>
      </c>
      <c r="O2180">
        <v>13.506928582305401</v>
      </c>
      <c r="P2180">
        <v>197.68812330009001</v>
      </c>
      <c r="Q2180">
        <v>0.143391324462709</v>
      </c>
    </row>
    <row r="2181" spans="1:17" hidden="1" x14ac:dyDescent="0.3">
      <c r="A2181" t="s">
        <v>4553</v>
      </c>
      <c r="B2181" t="s">
        <v>4554</v>
      </c>
      <c r="C2181" t="s">
        <v>10309</v>
      </c>
      <c r="D2181" t="s">
        <v>54</v>
      </c>
      <c r="E2181">
        <v>279.76641128799997</v>
      </c>
      <c r="F2181">
        <v>189.71</v>
      </c>
      <c r="G2181">
        <v>7.7351858142522598</v>
      </c>
      <c r="H2181">
        <v>21.903767826920099</v>
      </c>
      <c r="I2181">
        <v>16.524528126561702</v>
      </c>
      <c r="J2181">
        <v>8.4670582944486306</v>
      </c>
      <c r="K2181">
        <v>166.47395523382201</v>
      </c>
      <c r="L2181">
        <v>149.182348488001</v>
      </c>
      <c r="M2181">
        <v>71.354908296801696</v>
      </c>
      <c r="N2181">
        <v>2.01748131721686</v>
      </c>
      <c r="O2181">
        <v>15.0967265826788</v>
      </c>
      <c r="P2181">
        <v>79.990512333965796</v>
      </c>
      <c r="Q2181">
        <v>6.2743350806056003E-2</v>
      </c>
    </row>
    <row r="2182" spans="1:17" hidden="1" x14ac:dyDescent="0.3">
      <c r="A2182" t="s">
        <v>4555</v>
      </c>
      <c r="B2182" t="s">
        <v>4556</v>
      </c>
      <c r="C2182" t="s">
        <v>10309</v>
      </c>
      <c r="D2182" t="s">
        <v>139</v>
      </c>
      <c r="E2182">
        <v>279.64799099999999</v>
      </c>
      <c r="F2182">
        <v>187.55</v>
      </c>
      <c r="G2182">
        <v>10.383932133024301</v>
      </c>
      <c r="H2182">
        <v>-8.1944085446161896</v>
      </c>
      <c r="I2182">
        <v>-26.080900907647798</v>
      </c>
      <c r="J2182">
        <v>-2.7901980832334199</v>
      </c>
      <c r="K2182">
        <v>192.587452025304</v>
      </c>
      <c r="L2182">
        <v>189.10240313256199</v>
      </c>
      <c r="M2182">
        <v>47.316866373588603</v>
      </c>
      <c r="N2182">
        <v>1.63538282014053</v>
      </c>
      <c r="O2182">
        <v>50.866435617168698</v>
      </c>
      <c r="P2182">
        <v>46.982758620689602</v>
      </c>
      <c r="Q2182">
        <v>0.24031162156330901</v>
      </c>
    </row>
    <row r="2183" spans="1:17" hidden="1" x14ac:dyDescent="0.3">
      <c r="A2183" t="s">
        <v>4557</v>
      </c>
      <c r="B2183" t="s">
        <v>4558</v>
      </c>
      <c r="C2183" t="s">
        <v>10309</v>
      </c>
      <c r="D2183" t="s">
        <v>556</v>
      </c>
      <c r="E2183">
        <v>279.34030780000001</v>
      </c>
      <c r="F2183">
        <v>299</v>
      </c>
      <c r="G2183">
        <v>41.6335437155196</v>
      </c>
      <c r="H2183">
        <v>5.6911623027827503</v>
      </c>
      <c r="I2183">
        <v>32.063912248304298</v>
      </c>
      <c r="J2183">
        <v>-5.9341538479984202</v>
      </c>
      <c r="K2183">
        <v>269.947774652063</v>
      </c>
      <c r="L2183">
        <v>232.27822689693599</v>
      </c>
      <c r="M2183">
        <v>51.994120187869399</v>
      </c>
      <c r="N2183">
        <v>0.45204460966542698</v>
      </c>
      <c r="O2183">
        <v>13.327759197324401</v>
      </c>
      <c r="P2183">
        <v>95.424836601307106</v>
      </c>
    </row>
    <row r="2184" spans="1:17" hidden="1" x14ac:dyDescent="0.3">
      <c r="A2184" t="s">
        <v>4559</v>
      </c>
      <c r="B2184" t="s">
        <v>4560</v>
      </c>
      <c r="C2184" t="s">
        <v>10309</v>
      </c>
      <c r="D2184" t="s">
        <v>95</v>
      </c>
      <c r="E2184">
        <v>279.017473</v>
      </c>
      <c r="F2184">
        <v>128.5</v>
      </c>
      <c r="G2184">
        <v>-18.547708054517098</v>
      </c>
      <c r="H2184">
        <v>-10.313608120592299</v>
      </c>
      <c r="I2184">
        <v>-44.032358760018099</v>
      </c>
      <c r="J2184">
        <v>-1.9991929623754101</v>
      </c>
      <c r="K2184">
        <v>135.75547016880401</v>
      </c>
      <c r="L2184">
        <v>149.93738810228299</v>
      </c>
      <c r="M2184">
        <v>50.1696670701348</v>
      </c>
      <c r="N2184">
        <v>0.51466000717927696</v>
      </c>
      <c r="O2184">
        <v>97.431906614785902</v>
      </c>
      <c r="P2184">
        <v>18.981481481481399</v>
      </c>
      <c r="Q2184">
        <v>1.100603242722E-2</v>
      </c>
    </row>
    <row r="2185" spans="1:17" hidden="1" x14ac:dyDescent="0.3">
      <c r="A2185" t="s">
        <v>4561</v>
      </c>
      <c r="B2185" t="s">
        <v>4562</v>
      </c>
      <c r="C2185" t="s">
        <v>10309</v>
      </c>
      <c r="D2185" t="s">
        <v>1876</v>
      </c>
      <c r="E2185">
        <v>278.93591377500002</v>
      </c>
      <c r="F2185">
        <v>459.05</v>
      </c>
      <c r="G2185">
        <v>30.842915042464</v>
      </c>
      <c r="H2185">
        <v>-9.4776978044521094</v>
      </c>
      <c r="I2185">
        <v>8.0010997641431096</v>
      </c>
      <c r="J2185">
        <v>-3.10574061080949</v>
      </c>
      <c r="K2185">
        <v>433.28195477503698</v>
      </c>
      <c r="L2185">
        <v>372.05279203521701</v>
      </c>
      <c r="M2185">
        <v>40.082441211201001</v>
      </c>
      <c r="N2185">
        <v>0.12392405464632</v>
      </c>
      <c r="O2185">
        <v>13.669534909051199</v>
      </c>
      <c r="P2185">
        <v>71.479267837131104</v>
      </c>
      <c r="Q2185">
        <v>1.6908341197842999E-2</v>
      </c>
    </row>
    <row r="2186" spans="1:17" hidden="1" x14ac:dyDescent="0.3">
      <c r="A2186" t="s">
        <v>4563</v>
      </c>
      <c r="B2186" t="s">
        <v>4564</v>
      </c>
      <c r="C2186" t="s">
        <v>10309</v>
      </c>
      <c r="D2186" t="s">
        <v>630</v>
      </c>
      <c r="E2186">
        <v>278.64067096999997</v>
      </c>
      <c r="F2186">
        <v>10.01</v>
      </c>
      <c r="G2186">
        <v>9.7764210873690001</v>
      </c>
      <c r="H2186">
        <v>18.579530764921699</v>
      </c>
      <c r="I2186">
        <v>31.511053115340601</v>
      </c>
      <c r="J2186">
        <v>0.53664577433669003</v>
      </c>
      <c r="K2186">
        <v>9.47711331343762</v>
      </c>
      <c r="L2186">
        <v>8.0896604183126506</v>
      </c>
      <c r="M2186">
        <v>65.111692683845206</v>
      </c>
      <c r="N2186">
        <v>0.69177863914432802</v>
      </c>
      <c r="O2186">
        <v>22.877122877122801</v>
      </c>
      <c r="P2186">
        <v>104.70347648261701</v>
      </c>
      <c r="Q2186">
        <v>0.13155145356494899</v>
      </c>
    </row>
    <row r="2187" spans="1:17" hidden="1" x14ac:dyDescent="0.3">
      <c r="A2187" t="s">
        <v>4565</v>
      </c>
      <c r="B2187" t="s">
        <v>4566</v>
      </c>
      <c r="C2187" t="s">
        <v>10309</v>
      </c>
      <c r="D2187" t="s">
        <v>4567</v>
      </c>
      <c r="E2187">
        <v>278.42008548000001</v>
      </c>
      <c r="F2187">
        <v>508.15</v>
      </c>
      <c r="G2187">
        <v>122.104346357772</v>
      </c>
      <c r="H2187">
        <v>2.1740195452925901</v>
      </c>
      <c r="I2187">
        <v>49.0066743523412</v>
      </c>
      <c r="J2187">
        <v>-2.2077019801943698</v>
      </c>
      <c r="K2187">
        <v>464.55881294869801</v>
      </c>
      <c r="M2187">
        <v>40.831636278563103</v>
      </c>
      <c r="N2187">
        <v>0.40500988793671699</v>
      </c>
      <c r="O2187">
        <v>7.2321165010331701</v>
      </c>
      <c r="P2187">
        <v>206.391317455532</v>
      </c>
    </row>
    <row r="2188" spans="1:17" hidden="1" x14ac:dyDescent="0.3">
      <c r="A2188" t="s">
        <v>4568</v>
      </c>
      <c r="B2188" t="s">
        <v>4569</v>
      </c>
      <c r="C2188" t="s">
        <v>10309</v>
      </c>
      <c r="D2188" t="s">
        <v>95</v>
      </c>
      <c r="E2188">
        <v>278.30110300000001</v>
      </c>
      <c r="F2188">
        <v>165.8</v>
      </c>
      <c r="G2188">
        <v>191.122574933522</v>
      </c>
      <c r="H2188">
        <v>36.162626322633798</v>
      </c>
      <c r="I2188">
        <v>82.290153002016993</v>
      </c>
      <c r="J2188">
        <v>-3.31323023122793</v>
      </c>
      <c r="K2188">
        <v>99.986497860728505</v>
      </c>
      <c r="M2188">
        <v>96.352645089017599</v>
      </c>
      <c r="N2188">
        <v>1.11290322580645</v>
      </c>
      <c r="O2188">
        <v>1.50784077201446</v>
      </c>
      <c r="P2188">
        <v>231.6</v>
      </c>
    </row>
    <row r="2189" spans="1:17" hidden="1" x14ac:dyDescent="0.3">
      <c r="A2189" t="s">
        <v>4570</v>
      </c>
      <c r="B2189" t="s">
        <v>4571</v>
      </c>
      <c r="C2189" t="s">
        <v>10309</v>
      </c>
      <c r="D2189" t="s">
        <v>368</v>
      </c>
      <c r="E2189">
        <v>277.83645565</v>
      </c>
      <c r="F2189">
        <v>126.8</v>
      </c>
      <c r="G2189">
        <v>37.703687884498798</v>
      </c>
      <c r="H2189">
        <v>1.89829821837348</v>
      </c>
      <c r="I2189">
        <v>53.116480832010602</v>
      </c>
      <c r="J2189">
        <v>-3.8341715552971101</v>
      </c>
      <c r="K2189">
        <v>120.955595354271</v>
      </c>
      <c r="M2189">
        <v>37.809192406919998</v>
      </c>
      <c r="N2189">
        <v>0.246424642464246</v>
      </c>
      <c r="O2189">
        <v>15.930599369085099</v>
      </c>
      <c r="P2189">
        <v>92.910390993457995</v>
      </c>
    </row>
    <row r="2190" spans="1:17" hidden="1" x14ac:dyDescent="0.3">
      <c r="A2190" t="s">
        <v>4572</v>
      </c>
      <c r="B2190" t="s">
        <v>4573</v>
      </c>
      <c r="C2190" t="s">
        <v>10309</v>
      </c>
      <c r="D2190" t="s">
        <v>21</v>
      </c>
      <c r="E2190">
        <v>277.54856480000001</v>
      </c>
      <c r="F2190">
        <v>48.95</v>
      </c>
      <c r="G2190">
        <v>-9.20057649132346</v>
      </c>
      <c r="H2190">
        <v>-4.7416094183933399</v>
      </c>
      <c r="I2190">
        <v>9.1532338859975297</v>
      </c>
      <c r="J2190">
        <v>-0.16850701942370599</v>
      </c>
      <c r="K2190">
        <v>50.978054272578902</v>
      </c>
      <c r="L2190">
        <v>45.463445228525401</v>
      </c>
      <c r="M2190">
        <v>50.502262699975297</v>
      </c>
      <c r="N2190">
        <v>0.28535031847133702</v>
      </c>
      <c r="O2190">
        <v>40.3472931562819</v>
      </c>
      <c r="P2190">
        <v>81.296296296296305</v>
      </c>
    </row>
    <row r="2191" spans="1:17" hidden="1" x14ac:dyDescent="0.3">
      <c r="A2191" t="s">
        <v>4574</v>
      </c>
      <c r="B2191" t="s">
        <v>4575</v>
      </c>
      <c r="C2191" t="s">
        <v>10309</v>
      </c>
      <c r="D2191" t="s">
        <v>630</v>
      </c>
      <c r="E2191">
        <v>276.82174008999999</v>
      </c>
      <c r="F2191">
        <v>5.65</v>
      </c>
      <c r="G2191">
        <v>157.67173587507</v>
      </c>
      <c r="H2191">
        <v>43.441971364271403</v>
      </c>
      <c r="I2191">
        <v>73.528023664081701</v>
      </c>
      <c r="J2191">
        <v>46.155332643023499</v>
      </c>
      <c r="K2191">
        <v>3.4457594988813001</v>
      </c>
      <c r="L2191">
        <v>3.2924516698039898</v>
      </c>
      <c r="M2191">
        <v>97.898208728970502</v>
      </c>
      <c r="N2191">
        <v>3.0374592790579702</v>
      </c>
      <c r="O2191">
        <v>5.3097345132743197</v>
      </c>
      <c r="P2191">
        <v>185.39531478770101</v>
      </c>
      <c r="Q2191">
        <v>0.171504606077162</v>
      </c>
    </row>
    <row r="2192" spans="1:17" hidden="1" x14ac:dyDescent="0.3">
      <c r="A2192" t="s">
        <v>4576</v>
      </c>
      <c r="B2192" t="s">
        <v>4577</v>
      </c>
      <c r="C2192" t="s">
        <v>10309</v>
      </c>
      <c r="D2192" t="s">
        <v>450</v>
      </c>
      <c r="E2192">
        <v>276.32906937199999</v>
      </c>
      <c r="F2192">
        <v>77.260000000000005</v>
      </c>
      <c r="G2192">
        <v>63.6561585161528</v>
      </c>
      <c r="H2192">
        <v>6.7702138894720401</v>
      </c>
      <c r="I2192">
        <v>6.0409297211554103</v>
      </c>
      <c r="J2192">
        <v>-3.40432644788554</v>
      </c>
      <c r="K2192">
        <v>66.645348464763799</v>
      </c>
      <c r="L2192">
        <v>60.798038441936299</v>
      </c>
      <c r="M2192">
        <v>56.396447325438103</v>
      </c>
      <c r="N2192">
        <v>2.9134090316261201</v>
      </c>
      <c r="O2192">
        <v>5.8115454310121599</v>
      </c>
      <c r="P2192">
        <v>98.102564102564102</v>
      </c>
      <c r="Q2192">
        <v>0.106338273573698</v>
      </c>
    </row>
    <row r="2193" spans="1:17" hidden="1" x14ac:dyDescent="0.3">
      <c r="A2193" t="s">
        <v>4578</v>
      </c>
      <c r="B2193" t="s">
        <v>4579</v>
      </c>
      <c r="C2193" t="s">
        <v>10309</v>
      </c>
      <c r="D2193" t="s">
        <v>368</v>
      </c>
      <c r="E2193">
        <v>276.04921344000002</v>
      </c>
      <c r="F2193">
        <v>127.9</v>
      </c>
      <c r="G2193">
        <v>57.638739927948698</v>
      </c>
      <c r="H2193">
        <v>-2.7077878284508401</v>
      </c>
      <c r="I2193">
        <v>23.753043822114901</v>
      </c>
      <c r="J2193">
        <v>5.92707177345833</v>
      </c>
      <c r="K2193">
        <v>124.36880762297901</v>
      </c>
      <c r="L2193">
        <v>108.411819331792</v>
      </c>
      <c r="M2193">
        <v>57.3234471717752</v>
      </c>
      <c r="N2193">
        <v>0.31531531531531498</v>
      </c>
      <c r="O2193">
        <v>15.7154026583268</v>
      </c>
      <c r="P2193">
        <v>95.267175572519093</v>
      </c>
      <c r="Q2193">
        <v>0.139095081374775</v>
      </c>
    </row>
    <row r="2194" spans="1:17" hidden="1" x14ac:dyDescent="0.3">
      <c r="A2194" t="s">
        <v>4580</v>
      </c>
      <c r="B2194" t="s">
        <v>4581</v>
      </c>
      <c r="C2194" t="s">
        <v>10309</v>
      </c>
      <c r="D2194" t="s">
        <v>51</v>
      </c>
      <c r="E2194">
        <v>275.42616776</v>
      </c>
      <c r="F2194">
        <v>60.73</v>
      </c>
      <c r="G2194">
        <v>73.119744774843099</v>
      </c>
      <c r="H2194">
        <v>-26.316750654685102</v>
      </c>
      <c r="I2194">
        <v>-3.49493964372928E-2</v>
      </c>
      <c r="J2194">
        <v>-7.1325334975137</v>
      </c>
      <c r="K2194">
        <v>84.694325237751002</v>
      </c>
      <c r="L2194">
        <v>72.695831023411799</v>
      </c>
      <c r="M2194">
        <v>26.599673681766401</v>
      </c>
      <c r="N2194">
        <v>2.1183409147233898</v>
      </c>
      <c r="O2194">
        <v>113.897579450024</v>
      </c>
      <c r="P2194">
        <v>197.331701346389</v>
      </c>
      <c r="Q2194">
        <v>0.194216833606563</v>
      </c>
    </row>
    <row r="2195" spans="1:17" hidden="1" x14ac:dyDescent="0.3">
      <c r="A2195" t="s">
        <v>4582</v>
      </c>
      <c r="B2195" t="s">
        <v>4583</v>
      </c>
      <c r="C2195" t="s">
        <v>10309</v>
      </c>
      <c r="D2195" t="s">
        <v>521</v>
      </c>
      <c r="E2195">
        <v>275.12715746999999</v>
      </c>
      <c r="F2195">
        <v>218.8</v>
      </c>
      <c r="G2195">
        <v>91.734796212745096</v>
      </c>
      <c r="H2195">
        <v>25.410176929418601</v>
      </c>
      <c r="I2195">
        <v>-20.0679529128425</v>
      </c>
      <c r="J2195">
        <v>-6.1629492953024299</v>
      </c>
      <c r="K2195">
        <v>185.43319799264501</v>
      </c>
      <c r="L2195">
        <v>164.754169840244</v>
      </c>
      <c r="M2195">
        <v>64.317346839984197</v>
      </c>
      <c r="N2195">
        <v>1.1458858212627601</v>
      </c>
      <c r="O2195">
        <v>22.943327239488099</v>
      </c>
      <c r="P2195">
        <v>147.427343661653</v>
      </c>
      <c r="Q2195">
        <v>5.1426319678326997E-2</v>
      </c>
    </row>
    <row r="2196" spans="1:17" hidden="1" x14ac:dyDescent="0.3">
      <c r="A2196" t="s">
        <v>4584</v>
      </c>
      <c r="B2196" t="s">
        <v>4585</v>
      </c>
      <c r="C2196" t="s">
        <v>10309</v>
      </c>
      <c r="D2196" t="s">
        <v>51</v>
      </c>
      <c r="E2196">
        <v>274.854809875</v>
      </c>
      <c r="F2196">
        <v>271.35000000000002</v>
      </c>
      <c r="G2196">
        <v>-43.479555317474201</v>
      </c>
      <c r="H2196">
        <v>1.2854296613199201</v>
      </c>
      <c r="I2196">
        <v>-34.201977674963601</v>
      </c>
      <c r="J2196">
        <v>2.7106761544739202</v>
      </c>
      <c r="K2196">
        <v>271.65850260601798</v>
      </c>
      <c r="L2196">
        <v>313.46201209325699</v>
      </c>
      <c r="M2196">
        <v>64.000412853753801</v>
      </c>
      <c r="N2196">
        <v>0.70778347977057299</v>
      </c>
      <c r="O2196">
        <v>72.765800626497096</v>
      </c>
      <c r="P2196">
        <v>13.0625</v>
      </c>
      <c r="Q2196">
        <v>-0.161655227610012</v>
      </c>
    </row>
    <row r="2197" spans="1:17" hidden="1" x14ac:dyDescent="0.3">
      <c r="A2197" t="s">
        <v>4586</v>
      </c>
      <c r="B2197" t="s">
        <v>4587</v>
      </c>
      <c r="C2197" t="s">
        <v>10309</v>
      </c>
      <c r="D2197" t="s">
        <v>72</v>
      </c>
      <c r="E2197">
        <v>274.42777749999999</v>
      </c>
      <c r="F2197">
        <v>862</v>
      </c>
      <c r="G2197">
        <v>155.224065925708</v>
      </c>
      <c r="H2197">
        <v>13.7964718423289</v>
      </c>
      <c r="I2197">
        <v>194.396205673379</v>
      </c>
      <c r="J2197">
        <v>2.2031600419372501</v>
      </c>
      <c r="K2197">
        <v>747.42845342333601</v>
      </c>
      <c r="L2197">
        <v>524.10335189576097</v>
      </c>
      <c r="M2197">
        <v>82.159017674531697</v>
      </c>
      <c r="N2197">
        <v>1.2590405594991301</v>
      </c>
      <c r="O2197">
        <v>0.72505800464037695</v>
      </c>
      <c r="P2197">
        <v>302.23985067662102</v>
      </c>
      <c r="Q2197">
        <v>5.1487664756233002E-2</v>
      </c>
    </row>
    <row r="2198" spans="1:17" hidden="1" x14ac:dyDescent="0.3">
      <c r="A2198" t="s">
        <v>4588</v>
      </c>
      <c r="B2198" t="s">
        <v>4589</v>
      </c>
      <c r="C2198" t="s">
        <v>10309</v>
      </c>
      <c r="D2198" t="s">
        <v>630</v>
      </c>
      <c r="E2198">
        <v>274.40051509</v>
      </c>
      <c r="F2198">
        <v>489</v>
      </c>
      <c r="G2198">
        <v>-32.028862669969499</v>
      </c>
      <c r="H2198">
        <v>-10.075689892640799</v>
      </c>
      <c r="I2198">
        <v>-22.6518200685294</v>
      </c>
      <c r="J2198">
        <v>-5.3341214512692501</v>
      </c>
      <c r="K2198">
        <v>517.58657122854197</v>
      </c>
      <c r="L2198">
        <v>514.06646134367895</v>
      </c>
      <c r="M2198">
        <v>29.557213449378999</v>
      </c>
      <c r="N2198">
        <v>0.56721039948072205</v>
      </c>
      <c r="O2198">
        <v>17.1370143149284</v>
      </c>
      <c r="P2198">
        <v>5.8327020885185599</v>
      </c>
      <c r="Q2198">
        <v>-9.2596525948434996E-2</v>
      </c>
    </row>
    <row r="2199" spans="1:17" hidden="1" x14ac:dyDescent="0.3">
      <c r="A2199" t="s">
        <v>4590</v>
      </c>
      <c r="B2199" t="s">
        <v>4591</v>
      </c>
      <c r="C2199" t="s">
        <v>10309</v>
      </c>
      <c r="D2199" t="s">
        <v>475</v>
      </c>
      <c r="E2199">
        <v>274.34269689000001</v>
      </c>
      <c r="F2199">
        <v>66.260000000000005</v>
      </c>
      <c r="G2199">
        <v>-2.4683804249182999</v>
      </c>
      <c r="H2199">
        <v>-12.5276962816334</v>
      </c>
      <c r="I2199">
        <v>-20.8546092915511</v>
      </c>
      <c r="J2199">
        <v>-0.87024626977001196</v>
      </c>
      <c r="K2199">
        <v>66.892279688667898</v>
      </c>
      <c r="L2199">
        <v>67.830823996978197</v>
      </c>
      <c r="M2199">
        <v>47.485418889765903</v>
      </c>
      <c r="N2199">
        <v>1.2898181190008799</v>
      </c>
      <c r="O2199">
        <v>29.791729550256498</v>
      </c>
      <c r="P2199">
        <v>27.423076923076898</v>
      </c>
      <c r="Q2199">
        <v>4.9666019522260997E-2</v>
      </c>
    </row>
    <row r="2200" spans="1:17" hidden="1" x14ac:dyDescent="0.3">
      <c r="A2200" t="s">
        <v>4592</v>
      </c>
      <c r="B2200" t="s">
        <v>4593</v>
      </c>
      <c r="C2200" t="s">
        <v>10309</v>
      </c>
      <c r="D2200" t="s">
        <v>297</v>
      </c>
      <c r="E2200">
        <v>274.14756399999999</v>
      </c>
      <c r="F2200">
        <v>191.75</v>
      </c>
      <c r="G2200">
        <v>-50.248831437883503</v>
      </c>
      <c r="H2200">
        <v>-12.634697188996</v>
      </c>
      <c r="I2200">
        <v>-31.369460511341099</v>
      </c>
      <c r="J2200">
        <v>-2.0844632753437899</v>
      </c>
      <c r="K2200">
        <v>210.73794083678899</v>
      </c>
      <c r="L2200">
        <v>215.10085877023101</v>
      </c>
      <c r="M2200">
        <v>47.324659766827402</v>
      </c>
      <c r="N2200">
        <v>0.34056487924682699</v>
      </c>
      <c r="O2200">
        <v>64.641460234680494</v>
      </c>
      <c r="P2200">
        <v>7.6944678461106299</v>
      </c>
    </row>
    <row r="2201" spans="1:17" hidden="1" x14ac:dyDescent="0.3">
      <c r="A2201" t="s">
        <v>4594</v>
      </c>
      <c r="B2201" t="s">
        <v>4595</v>
      </c>
      <c r="C2201" t="s">
        <v>10309</v>
      </c>
      <c r="D2201" t="s">
        <v>492</v>
      </c>
      <c r="E2201">
        <v>273.82330818000003</v>
      </c>
      <c r="F2201">
        <v>222.4</v>
      </c>
      <c r="G2201">
        <v>111.28770534314501</v>
      </c>
      <c r="H2201">
        <v>-8.8842000160578198</v>
      </c>
      <c r="I2201">
        <v>6.2393206446890002</v>
      </c>
      <c r="J2201">
        <v>-0.26605244804365002</v>
      </c>
      <c r="K2201">
        <v>222.09300876111399</v>
      </c>
      <c r="L2201">
        <v>182.84068728464001</v>
      </c>
      <c r="M2201">
        <v>46.625153658206202</v>
      </c>
      <c r="N2201">
        <v>0.352062481353693</v>
      </c>
      <c r="O2201">
        <v>25</v>
      </c>
      <c r="P2201">
        <v>149.607182940516</v>
      </c>
      <c r="Q2201">
        <v>0.12306221003229501</v>
      </c>
    </row>
    <row r="2202" spans="1:17" hidden="1" x14ac:dyDescent="0.3">
      <c r="A2202" t="s">
        <v>4596</v>
      </c>
      <c r="B2202" t="s">
        <v>4597</v>
      </c>
      <c r="C2202" t="s">
        <v>10309</v>
      </c>
      <c r="D2202" t="s">
        <v>221</v>
      </c>
      <c r="E2202">
        <v>273.78287999999998</v>
      </c>
      <c r="F2202">
        <v>214.25</v>
      </c>
      <c r="G2202">
        <v>129.098154468785</v>
      </c>
      <c r="H2202">
        <v>-1.36702900690556</v>
      </c>
      <c r="I2202">
        <v>45.399924377170102</v>
      </c>
      <c r="J2202">
        <v>-0.44539952513893399</v>
      </c>
      <c r="K2202">
        <v>212.88768681994401</v>
      </c>
      <c r="L2202">
        <v>164.93214300991201</v>
      </c>
      <c r="M2202">
        <v>50.197358273803196</v>
      </c>
      <c r="N2202">
        <v>0.36267544773096599</v>
      </c>
      <c r="O2202">
        <v>23.453908984830701</v>
      </c>
      <c r="P2202">
        <v>175.740025740025</v>
      </c>
      <c r="Q2202">
        <v>0.17413695854000399</v>
      </c>
    </row>
    <row r="2203" spans="1:17" hidden="1" x14ac:dyDescent="0.3">
      <c r="A2203" t="s">
        <v>4598</v>
      </c>
      <c r="B2203" t="s">
        <v>4599</v>
      </c>
      <c r="C2203" t="s">
        <v>10309</v>
      </c>
      <c r="D2203" t="s">
        <v>938</v>
      </c>
      <c r="E2203">
        <v>272.43492114999998</v>
      </c>
      <c r="F2203">
        <v>34.21</v>
      </c>
      <c r="G2203">
        <v>8.2462144101035193</v>
      </c>
      <c r="H2203">
        <v>9.5370650125444296</v>
      </c>
      <c r="I2203">
        <v>-7.5649194617510496</v>
      </c>
      <c r="J2203">
        <v>9.1583864561632105</v>
      </c>
      <c r="K2203">
        <v>30.4024287043861</v>
      </c>
      <c r="L2203">
        <v>30.566177038776999</v>
      </c>
      <c r="M2203">
        <v>81.375110794254496</v>
      </c>
      <c r="N2203">
        <v>1.6821541551314301</v>
      </c>
      <c r="O2203">
        <v>16.2817889505992</v>
      </c>
      <c r="P2203">
        <v>37.943548387096698</v>
      </c>
      <c r="Q2203">
        <v>4.0608582059448999E-2</v>
      </c>
    </row>
    <row r="2204" spans="1:17" hidden="1" x14ac:dyDescent="0.3">
      <c r="A2204" t="s">
        <v>4600</v>
      </c>
      <c r="B2204" t="s">
        <v>4601</v>
      </c>
      <c r="C2204" t="s">
        <v>10309</v>
      </c>
      <c r="D2204" t="s">
        <v>127</v>
      </c>
      <c r="E2204">
        <v>272.32886303999999</v>
      </c>
      <c r="F2204">
        <v>2.35</v>
      </c>
      <c r="G2204">
        <v>207.990706801654</v>
      </c>
      <c r="H2204">
        <v>3.9572310621250399</v>
      </c>
      <c r="I2204">
        <v>-34.753030189541498</v>
      </c>
      <c r="J2204">
        <v>-6.2983710606801599</v>
      </c>
      <c r="K2204">
        <v>2.3412750001583</v>
      </c>
      <c r="L2204">
        <v>2.07193938422951</v>
      </c>
      <c r="M2204">
        <v>52.811620428763497</v>
      </c>
      <c r="N2204">
        <v>0.74607284135893903</v>
      </c>
      <c r="O2204">
        <v>64.255319148936096</v>
      </c>
      <c r="P2204">
        <v>235.71428571428501</v>
      </c>
    </row>
    <row r="2205" spans="1:17" hidden="1" x14ac:dyDescent="0.3">
      <c r="A2205" t="s">
        <v>4602</v>
      </c>
      <c r="B2205" t="s">
        <v>4603</v>
      </c>
      <c r="C2205" t="s">
        <v>10309</v>
      </c>
      <c r="D2205" t="s">
        <v>297</v>
      </c>
      <c r="E2205">
        <v>271.74147449999998</v>
      </c>
      <c r="F2205">
        <v>383.7</v>
      </c>
      <c r="G2205">
        <v>-22.006537997904399</v>
      </c>
      <c r="H2205">
        <v>-1.3654692670426301</v>
      </c>
      <c r="I2205">
        <v>-14.863166917499999</v>
      </c>
      <c r="J2205">
        <v>-2.64683900168755</v>
      </c>
      <c r="K2205">
        <v>387.341850872061</v>
      </c>
      <c r="L2205">
        <v>383.63419664270401</v>
      </c>
      <c r="M2205">
        <v>55.5839348877577</v>
      </c>
      <c r="N2205">
        <v>1.20968331186186</v>
      </c>
      <c r="O2205">
        <v>33.945790982538398</v>
      </c>
      <c r="P2205">
        <v>17.880184331797199</v>
      </c>
      <c r="Q2205">
        <v>0.106939383608719</v>
      </c>
    </row>
    <row r="2206" spans="1:17" hidden="1" x14ac:dyDescent="0.3">
      <c r="A2206" t="s">
        <v>4604</v>
      </c>
      <c r="B2206" t="s">
        <v>4605</v>
      </c>
      <c r="C2206" t="s">
        <v>10309</v>
      </c>
      <c r="D2206" t="s">
        <v>136</v>
      </c>
      <c r="E2206">
        <v>270.58502964000002</v>
      </c>
      <c r="F2206">
        <v>30.97</v>
      </c>
      <c r="G2206">
        <v>53.599606099078599</v>
      </c>
      <c r="H2206">
        <v>2.96913231431677</v>
      </c>
      <c r="I2206">
        <v>-15.347730235626299</v>
      </c>
      <c r="J2206">
        <v>0.99153953957527496</v>
      </c>
      <c r="K2206">
        <v>29.061446185843401</v>
      </c>
      <c r="L2206">
        <v>26.0820717663015</v>
      </c>
      <c r="M2206">
        <v>55.669643486941702</v>
      </c>
      <c r="N2206">
        <v>0.49397017438600399</v>
      </c>
      <c r="O2206">
        <v>31.740393929609301</v>
      </c>
      <c r="P2206">
        <v>99.677627337201798</v>
      </c>
      <c r="Q2206">
        <v>5.9367230205437001E-2</v>
      </c>
    </row>
    <row r="2207" spans="1:17" hidden="1" x14ac:dyDescent="0.3">
      <c r="A2207" t="s">
        <v>4606</v>
      </c>
      <c r="B2207" t="s">
        <v>4607</v>
      </c>
      <c r="C2207" t="s">
        <v>10309</v>
      </c>
      <c r="D2207" t="s">
        <v>1700</v>
      </c>
      <c r="E2207">
        <v>269.67470500000002</v>
      </c>
      <c r="F2207">
        <v>29.01</v>
      </c>
      <c r="G2207">
        <v>1112.02001083095</v>
      </c>
      <c r="H2207">
        <v>38.280491720306003</v>
      </c>
      <c r="I2207">
        <v>966.12787574491801</v>
      </c>
      <c r="J2207">
        <v>3.4433497880105102</v>
      </c>
      <c r="K2207">
        <v>20.649267412153499</v>
      </c>
      <c r="L2207">
        <v>10.7067338583373</v>
      </c>
      <c r="M2207">
        <v>94.966920320496598</v>
      </c>
      <c r="N2207">
        <v>0.53288991641225902</v>
      </c>
      <c r="O2207">
        <v>0</v>
      </c>
      <c r="P2207">
        <v>1139.7435897435901</v>
      </c>
      <c r="Q2207">
        <v>0.41434283128305699</v>
      </c>
    </row>
    <row r="2208" spans="1:17" hidden="1" x14ac:dyDescent="0.3">
      <c r="A2208" t="s">
        <v>4608</v>
      </c>
      <c r="B2208" t="s">
        <v>4609</v>
      </c>
      <c r="C2208" t="s">
        <v>10309</v>
      </c>
      <c r="D2208" t="s">
        <v>95</v>
      </c>
      <c r="E2208">
        <v>268.65162079599997</v>
      </c>
      <c r="F2208">
        <v>8.4600000000000009</v>
      </c>
      <c r="G2208">
        <v>-32.241387968280101</v>
      </c>
      <c r="H2208">
        <v>5.0771272150634603</v>
      </c>
      <c r="I2208">
        <v>-36.436346503235598</v>
      </c>
      <c r="J2208">
        <v>12.3839346401704</v>
      </c>
      <c r="K2208">
        <v>8.2613140380913297</v>
      </c>
      <c r="L2208">
        <v>9.4934170127565594</v>
      </c>
      <c r="M2208">
        <v>75.453302578997395</v>
      </c>
      <c r="N2208">
        <v>0.53434146414399297</v>
      </c>
      <c r="O2208">
        <v>92.323439445617396</v>
      </c>
      <c r="P2208">
        <v>27.409638554216802</v>
      </c>
      <c r="Q2208">
        <v>8.1279637049636005E-2</v>
      </c>
    </row>
    <row r="2209" spans="1:17" hidden="1" x14ac:dyDescent="0.3">
      <c r="A2209" t="s">
        <v>4610</v>
      </c>
      <c r="B2209" t="s">
        <v>4611</v>
      </c>
      <c r="C2209" t="s">
        <v>10309</v>
      </c>
      <c r="D2209" t="s">
        <v>130</v>
      </c>
      <c r="E2209">
        <v>268.61348800000002</v>
      </c>
      <c r="F2209">
        <v>518.54999999999995</v>
      </c>
      <c r="G2209">
        <v>342.36072894703699</v>
      </c>
      <c r="H2209">
        <v>12.7238617046666</v>
      </c>
      <c r="I2209">
        <v>39.467349553686603</v>
      </c>
      <c r="J2209">
        <v>-8.4571351089557893</v>
      </c>
      <c r="K2209">
        <v>514.46103243152697</v>
      </c>
      <c r="L2209">
        <v>365.21837223537398</v>
      </c>
      <c r="M2209">
        <v>34.245780266149602</v>
      </c>
      <c r="N2209">
        <v>0.23937459969929101</v>
      </c>
      <c r="O2209">
        <v>45.058335743901203</v>
      </c>
      <c r="P2209">
        <v>423.10097851306301</v>
      </c>
      <c r="Q2209">
        <v>0.15182578035650199</v>
      </c>
    </row>
    <row r="2210" spans="1:17" hidden="1" x14ac:dyDescent="0.3">
      <c r="A2210" t="s">
        <v>4612</v>
      </c>
      <c r="B2210" t="s">
        <v>4613</v>
      </c>
      <c r="C2210" t="s">
        <v>10309</v>
      </c>
      <c r="D2210" t="s">
        <v>1039</v>
      </c>
      <c r="E2210">
        <v>268.493192884</v>
      </c>
      <c r="F2210">
        <v>14.15</v>
      </c>
      <c r="G2210">
        <v>74.419278230226098</v>
      </c>
      <c r="H2210">
        <v>17.027768958538299</v>
      </c>
      <c r="I2210">
        <v>8.1147459497745107</v>
      </c>
      <c r="J2210">
        <v>5.2587357843848102</v>
      </c>
      <c r="K2210">
        <v>12.327961416705399</v>
      </c>
      <c r="L2210">
        <v>10.730564091315101</v>
      </c>
      <c r="M2210">
        <v>82.639042859453298</v>
      </c>
      <c r="N2210">
        <v>0.85410190826321297</v>
      </c>
      <c r="O2210">
        <v>8.8339222614840907</v>
      </c>
      <c r="Q2210">
        <v>8.3395444732598994E-2</v>
      </c>
    </row>
    <row r="2211" spans="1:17" hidden="1" x14ac:dyDescent="0.3">
      <c r="A2211" t="s">
        <v>4614</v>
      </c>
      <c r="B2211" t="s">
        <v>4615</v>
      </c>
      <c r="C2211" t="s">
        <v>10309</v>
      </c>
      <c r="D2211" t="s">
        <v>124</v>
      </c>
      <c r="E2211">
        <v>266.11249600000002</v>
      </c>
      <c r="F2211">
        <v>257.3</v>
      </c>
      <c r="G2211">
        <v>65.582482820355196</v>
      </c>
      <c r="H2211">
        <v>3.5535537523485501</v>
      </c>
      <c r="I2211">
        <v>-12.8519533404573</v>
      </c>
      <c r="J2211">
        <v>14.408473064737301</v>
      </c>
      <c r="K2211">
        <v>250.045991645133</v>
      </c>
      <c r="L2211">
        <v>228.043317605467</v>
      </c>
      <c r="M2211">
        <v>66.024929168939494</v>
      </c>
      <c r="N2211">
        <v>3.47940932319232</v>
      </c>
      <c r="O2211">
        <v>32.685581033812603</v>
      </c>
      <c r="P2211">
        <v>158.46308387744801</v>
      </c>
      <c r="Q2211">
        <v>9.1573068644399999E-2</v>
      </c>
    </row>
    <row r="2212" spans="1:17" hidden="1" x14ac:dyDescent="0.3">
      <c r="A2212" t="s">
        <v>4616</v>
      </c>
      <c r="B2212" t="s">
        <v>4617</v>
      </c>
      <c r="C2212" t="s">
        <v>10309</v>
      </c>
      <c r="D2212" t="s">
        <v>232</v>
      </c>
      <c r="E2212">
        <v>265.65927684100001</v>
      </c>
      <c r="F2212">
        <v>253.86</v>
      </c>
      <c r="G2212">
        <v>-4.0402658797442497</v>
      </c>
      <c r="H2212">
        <v>18.5539970409448</v>
      </c>
      <c r="I2212">
        <v>2.1178820538126102</v>
      </c>
      <c r="J2212">
        <v>-2.9914927538018401</v>
      </c>
      <c r="K2212">
        <v>225.791743601712</v>
      </c>
      <c r="L2212">
        <v>216.26184574106</v>
      </c>
      <c r="M2212">
        <v>58.980613912753398</v>
      </c>
      <c r="N2212">
        <v>3.0528972421090499</v>
      </c>
      <c r="O2212">
        <v>14.590719294098999</v>
      </c>
      <c r="P2212">
        <v>45.145797598627702</v>
      </c>
      <c r="Q2212">
        <v>-4.2410422775277998E-2</v>
      </c>
    </row>
    <row r="2213" spans="1:17" hidden="1" x14ac:dyDescent="0.3">
      <c r="A2213" t="s">
        <v>4618</v>
      </c>
      <c r="B2213" t="s">
        <v>4619</v>
      </c>
      <c r="C2213" t="s">
        <v>10309</v>
      </c>
      <c r="D2213" t="s">
        <v>2421</v>
      </c>
      <c r="E2213">
        <v>265.62248399999999</v>
      </c>
      <c r="F2213">
        <v>611.70000000000005</v>
      </c>
      <c r="G2213">
        <v>24.6680503848279</v>
      </c>
      <c r="H2213">
        <v>26.924182156492201</v>
      </c>
      <c r="I2213">
        <v>16.549546876675699</v>
      </c>
      <c r="J2213">
        <v>-12.692684224995499</v>
      </c>
      <c r="K2213">
        <v>538.55468143182202</v>
      </c>
      <c r="L2213">
        <v>482.304503613539</v>
      </c>
      <c r="M2213">
        <v>44.715152045391903</v>
      </c>
      <c r="N2213">
        <v>2.8282123328605699</v>
      </c>
      <c r="O2213">
        <v>36.341343795978403</v>
      </c>
      <c r="P2213">
        <v>74.273504273504201</v>
      </c>
      <c r="Q2213">
        <v>0.170973790345612</v>
      </c>
    </row>
    <row r="2214" spans="1:17" hidden="1" x14ac:dyDescent="0.3">
      <c r="A2214" t="s">
        <v>4620</v>
      </c>
      <c r="B2214" t="s">
        <v>4621</v>
      </c>
      <c r="C2214" t="s">
        <v>10309</v>
      </c>
      <c r="D2214" t="s">
        <v>46</v>
      </c>
      <c r="E2214">
        <v>265.02198634299998</v>
      </c>
      <c r="F2214">
        <v>50.46</v>
      </c>
      <c r="G2214">
        <v>-19.207449880372899</v>
      </c>
      <c r="H2214">
        <v>-5.2092208389797001</v>
      </c>
      <c r="I2214">
        <v>-11.5922230908676</v>
      </c>
      <c r="J2214">
        <v>-4.4788675532472997</v>
      </c>
      <c r="K2214">
        <v>50.903497527151202</v>
      </c>
      <c r="L2214">
        <v>47.624972578243799</v>
      </c>
      <c r="M2214">
        <v>40.409292709293503</v>
      </c>
      <c r="N2214">
        <v>0.266214922712396</v>
      </c>
      <c r="O2214">
        <v>40.646056282203702</v>
      </c>
      <c r="P2214">
        <v>46.049204052098403</v>
      </c>
      <c r="Q2214">
        <v>2.2489877265429E-2</v>
      </c>
    </row>
    <row r="2215" spans="1:17" hidden="1" x14ac:dyDescent="0.3">
      <c r="A2215" t="s">
        <v>4622</v>
      </c>
      <c r="B2215" t="s">
        <v>4623</v>
      </c>
      <c r="C2215" t="s">
        <v>10309</v>
      </c>
      <c r="D2215" t="s">
        <v>1555</v>
      </c>
      <c r="E2215">
        <v>264.911129423999</v>
      </c>
      <c r="F2215">
        <v>31.53</v>
      </c>
      <c r="G2215">
        <v>26.835244616780798</v>
      </c>
      <c r="H2215">
        <v>7.2339332573183901</v>
      </c>
      <c r="I2215">
        <v>-1.09385474818788</v>
      </c>
      <c r="J2215">
        <v>7.7183474700416603</v>
      </c>
      <c r="K2215">
        <v>30.052183572778599</v>
      </c>
      <c r="L2215">
        <v>28.732650950219401</v>
      </c>
      <c r="M2215">
        <v>73.868914137638498</v>
      </c>
      <c r="N2215">
        <v>1.6091740534507499</v>
      </c>
      <c r="O2215">
        <v>38.281002220107801</v>
      </c>
      <c r="P2215">
        <v>60.867346938775498</v>
      </c>
      <c r="Q2215">
        <v>7.9122928944064003E-2</v>
      </c>
    </row>
    <row r="2216" spans="1:17" hidden="1" x14ac:dyDescent="0.3">
      <c r="A2216" t="s">
        <v>4624</v>
      </c>
      <c r="B2216" t="s">
        <v>4625</v>
      </c>
      <c r="C2216" t="s">
        <v>10309</v>
      </c>
      <c r="D2216" t="s">
        <v>139</v>
      </c>
      <c r="E2216">
        <v>264.90254614399998</v>
      </c>
      <c r="F2216">
        <v>134.08000000000001</v>
      </c>
      <c r="G2216">
        <v>171.56213537308301</v>
      </c>
      <c r="H2216">
        <v>-6.0479681319998502</v>
      </c>
      <c r="I2216">
        <v>90.840729186396004</v>
      </c>
      <c r="J2216">
        <v>-9.2233202436478692</v>
      </c>
      <c r="K2216">
        <v>129.767066124541</v>
      </c>
      <c r="L2216">
        <v>93.350690508502296</v>
      </c>
      <c r="M2216">
        <v>35.573781883860697</v>
      </c>
      <c r="N2216">
        <v>0.17648148943882699</v>
      </c>
      <c r="O2216">
        <v>28.6545346062052</v>
      </c>
      <c r="P2216">
        <v>226.62606577344701</v>
      </c>
      <c r="Q2216">
        <v>0.12820096108561399</v>
      </c>
    </row>
    <row r="2217" spans="1:17" hidden="1" x14ac:dyDescent="0.3">
      <c r="A2217" t="s">
        <v>4626</v>
      </c>
      <c r="B2217" t="s">
        <v>4627</v>
      </c>
      <c r="C2217" t="s">
        <v>10309</v>
      </c>
      <c r="D2217" t="s">
        <v>1146</v>
      </c>
      <c r="E2217">
        <v>264.53141468000001</v>
      </c>
      <c r="F2217">
        <v>109.1</v>
      </c>
      <c r="G2217">
        <v>-38.7349981622231</v>
      </c>
      <c r="H2217">
        <v>14.330618085095599</v>
      </c>
      <c r="I2217">
        <v>-4.9817156257192101</v>
      </c>
      <c r="J2217">
        <v>1.07505741366575</v>
      </c>
      <c r="K2217">
        <v>103.989509256864</v>
      </c>
      <c r="L2217">
        <v>107.453152940653</v>
      </c>
      <c r="M2217">
        <v>65.482916911543995</v>
      </c>
      <c r="N2217">
        <v>0.67811014816885595</v>
      </c>
      <c r="O2217">
        <v>50.320806599450002</v>
      </c>
      <c r="P2217">
        <v>48.334466349422101</v>
      </c>
    </row>
    <row r="2218" spans="1:17" hidden="1" x14ac:dyDescent="0.3">
      <c r="A2218" t="s">
        <v>4628</v>
      </c>
      <c r="B2218" t="s">
        <v>4629</v>
      </c>
      <c r="C2218" t="s">
        <v>10309</v>
      </c>
      <c r="D2218" t="s">
        <v>139</v>
      </c>
      <c r="E2218">
        <v>264.31285692900002</v>
      </c>
      <c r="F2218">
        <v>1.76</v>
      </c>
      <c r="G2218">
        <v>-61.3084845730083</v>
      </c>
      <c r="H2218">
        <v>-5.7883385884828398</v>
      </c>
      <c r="I2218">
        <v>-30.450320848840001</v>
      </c>
      <c r="J2218">
        <v>-2.5946673569764398</v>
      </c>
      <c r="K2218">
        <v>1.8431861317029901</v>
      </c>
      <c r="L2218">
        <v>2.0673593371560699</v>
      </c>
      <c r="M2218">
        <v>46.662286408481897</v>
      </c>
      <c r="N2218">
        <v>0.208793037770968</v>
      </c>
      <c r="O2218">
        <v>73.295454545454504</v>
      </c>
      <c r="P2218">
        <v>12.1019108280254</v>
      </c>
      <c r="Q2218">
        <v>-0.158449613829417</v>
      </c>
    </row>
    <row r="2219" spans="1:17" hidden="1" x14ac:dyDescent="0.3">
      <c r="A2219" t="s">
        <v>4630</v>
      </c>
      <c r="B2219" t="s">
        <v>4631</v>
      </c>
      <c r="C2219" t="s">
        <v>10309</v>
      </c>
      <c r="D2219" t="s">
        <v>2161</v>
      </c>
      <c r="E2219">
        <v>263.97000000000003</v>
      </c>
      <c r="F2219">
        <v>1180.0999999999999</v>
      </c>
      <c r="G2219">
        <v>200.08197664292399</v>
      </c>
      <c r="H2219">
        <v>5.7226903521362802</v>
      </c>
      <c r="I2219">
        <v>23.340688257537298</v>
      </c>
      <c r="J2219">
        <v>-1.89080469603223</v>
      </c>
      <c r="K2219">
        <v>1171.7780665512801</v>
      </c>
      <c r="L2219">
        <v>936.43360891188797</v>
      </c>
      <c r="M2219">
        <v>46.250002867187902</v>
      </c>
      <c r="N2219">
        <v>1.4028859450044799</v>
      </c>
      <c r="O2219">
        <v>22.002372680281301</v>
      </c>
      <c r="P2219">
        <v>239.10919540229801</v>
      </c>
      <c r="Q2219">
        <v>0.17093856145234401</v>
      </c>
    </row>
    <row r="2220" spans="1:17" hidden="1" x14ac:dyDescent="0.3">
      <c r="A2220" t="s">
        <v>4632</v>
      </c>
      <c r="B2220" t="s">
        <v>4633</v>
      </c>
      <c r="C2220" t="s">
        <v>10309</v>
      </c>
      <c r="D2220" t="s">
        <v>54</v>
      </c>
      <c r="E2220">
        <v>263.74717710599998</v>
      </c>
      <c r="F2220">
        <v>169.99</v>
      </c>
      <c r="G2220">
        <v>40.333761670661097</v>
      </c>
      <c r="H2220">
        <v>25.137398861922499</v>
      </c>
      <c r="I2220">
        <v>34.485414380304</v>
      </c>
      <c r="J2220">
        <v>10.7159623075406</v>
      </c>
      <c r="K2220">
        <v>130.404498512544</v>
      </c>
      <c r="L2220">
        <v>116.42084419842701</v>
      </c>
      <c r="M2220">
        <v>73.930211198754293</v>
      </c>
      <c r="N2220">
        <v>1.5356139332741301</v>
      </c>
      <c r="O2220">
        <v>8.8299311724218992</v>
      </c>
      <c r="P2220">
        <v>95.278575531303801</v>
      </c>
      <c r="Q2220">
        <v>4.9284960482447002E-2</v>
      </c>
    </row>
    <row r="2221" spans="1:17" hidden="1" x14ac:dyDescent="0.3">
      <c r="A2221" t="s">
        <v>4634</v>
      </c>
      <c r="B2221" t="s">
        <v>4635</v>
      </c>
      <c r="C2221" t="s">
        <v>10309</v>
      </c>
      <c r="D2221" t="s">
        <v>1606</v>
      </c>
      <c r="E2221">
        <v>263.03172617500002</v>
      </c>
      <c r="F2221">
        <v>570</v>
      </c>
      <c r="G2221">
        <v>-6.9480730327708198</v>
      </c>
      <c r="H2221">
        <v>30.637024638436198</v>
      </c>
      <c r="I2221">
        <v>25.8877835584595</v>
      </c>
      <c r="J2221">
        <v>-7.0980343603434397</v>
      </c>
      <c r="K2221">
        <v>496.66318186823202</v>
      </c>
      <c r="L2221">
        <v>441.45076253145999</v>
      </c>
      <c r="M2221">
        <v>51.109696327509802</v>
      </c>
      <c r="N2221">
        <v>0.87791924641164998</v>
      </c>
      <c r="O2221">
        <v>13.859649122806999</v>
      </c>
      <c r="P2221">
        <v>58.3333333333333</v>
      </c>
      <c r="Q2221">
        <v>-6.7565384210189997E-2</v>
      </c>
    </row>
    <row r="2222" spans="1:17" hidden="1" x14ac:dyDescent="0.3">
      <c r="A2222" t="s">
        <v>4636</v>
      </c>
      <c r="B2222" t="s">
        <v>4637</v>
      </c>
      <c r="C2222" t="s">
        <v>10309</v>
      </c>
      <c r="D2222" t="s">
        <v>1386</v>
      </c>
      <c r="E2222">
        <v>262.28619300000003</v>
      </c>
      <c r="F2222">
        <v>67.62</v>
      </c>
      <c r="G2222">
        <v>-12.8603208864716</v>
      </c>
      <c r="H2222">
        <v>-9.8153581610952294</v>
      </c>
      <c r="I2222">
        <v>-32.711021397726498</v>
      </c>
      <c r="J2222">
        <v>-0.50249027996005702</v>
      </c>
      <c r="K2222">
        <v>70.706396847304404</v>
      </c>
      <c r="L2222">
        <v>72.6833136601077</v>
      </c>
      <c r="M2222">
        <v>26.588242013064502</v>
      </c>
      <c r="N2222">
        <v>0.72760820828170303</v>
      </c>
      <c r="O2222">
        <v>65.335699497190106</v>
      </c>
      <c r="P2222">
        <v>33.7685459940652</v>
      </c>
    </row>
    <row r="2223" spans="1:17" hidden="1" x14ac:dyDescent="0.3">
      <c r="A2223" t="s">
        <v>4638</v>
      </c>
      <c r="B2223" t="s">
        <v>4639</v>
      </c>
      <c r="C2223" t="s">
        <v>10309</v>
      </c>
      <c r="D2223" t="s">
        <v>521</v>
      </c>
      <c r="E2223">
        <v>262.19159999999999</v>
      </c>
      <c r="F2223">
        <v>225.1</v>
      </c>
      <c r="G2223">
        <v>591.90557709759901</v>
      </c>
      <c r="H2223">
        <v>167.67939521006599</v>
      </c>
      <c r="I2223">
        <v>182.97978205272099</v>
      </c>
      <c r="J2223">
        <v>3.4856018090893901</v>
      </c>
      <c r="K2223">
        <v>138.449905301699</v>
      </c>
      <c r="L2223">
        <v>85.640540970700002</v>
      </c>
      <c r="M2223">
        <v>99.264970215997494</v>
      </c>
      <c r="N2223">
        <v>0.67497910097033598</v>
      </c>
      <c r="O2223">
        <v>0</v>
      </c>
      <c r="P2223">
        <v>626.12903225806394</v>
      </c>
    </row>
    <row r="2224" spans="1:17" hidden="1" x14ac:dyDescent="0.3">
      <c r="A2224" t="s">
        <v>4640</v>
      </c>
      <c r="B2224" t="s">
        <v>4641</v>
      </c>
      <c r="C2224" t="s">
        <v>10309</v>
      </c>
      <c r="D2224" t="s">
        <v>46</v>
      </c>
      <c r="E2224">
        <v>261.62989440000001</v>
      </c>
      <c r="F2224">
        <v>90.66</v>
      </c>
      <c r="G2224">
        <v>54.690908008898099</v>
      </c>
      <c r="H2224">
        <v>1.0154458623604099</v>
      </c>
      <c r="I2224">
        <v>-7.08794473949236</v>
      </c>
      <c r="J2224">
        <v>-14.633691747220301</v>
      </c>
      <c r="K2224">
        <v>90.409051752831502</v>
      </c>
      <c r="L2224">
        <v>76.557687347953703</v>
      </c>
      <c r="M2224">
        <v>48.095021463434598</v>
      </c>
      <c r="N2224">
        <v>0.62147679369515196</v>
      </c>
      <c r="O2224">
        <v>26.185748952128801</v>
      </c>
      <c r="P2224">
        <v>119.781818181818</v>
      </c>
      <c r="Q2224">
        <v>0.141898694166672</v>
      </c>
    </row>
    <row r="2225" spans="1:17" hidden="1" x14ac:dyDescent="0.3">
      <c r="A2225" t="s">
        <v>4642</v>
      </c>
      <c r="B2225" t="s">
        <v>4643</v>
      </c>
      <c r="C2225" t="s">
        <v>10309</v>
      </c>
      <c r="D2225" t="s">
        <v>46</v>
      </c>
      <c r="E2225">
        <v>261.19299999999998</v>
      </c>
      <c r="F2225">
        <v>467.45</v>
      </c>
      <c r="G2225">
        <v>56.0947459005817</v>
      </c>
      <c r="H2225">
        <v>-3.1380069882803001</v>
      </c>
      <c r="I2225">
        <v>71.002939525076897</v>
      </c>
      <c r="J2225">
        <v>-5.5113340236431103</v>
      </c>
      <c r="K2225">
        <v>483.25675161413898</v>
      </c>
      <c r="L2225">
        <v>390.01894064753401</v>
      </c>
      <c r="M2225">
        <v>31.207495104828801</v>
      </c>
      <c r="N2225">
        <v>0.22445935868754599</v>
      </c>
      <c r="O2225">
        <v>29.853460263129701</v>
      </c>
      <c r="P2225">
        <v>124.735576923076</v>
      </c>
    </row>
    <row r="2226" spans="1:17" hidden="1" x14ac:dyDescent="0.3">
      <c r="A2226" t="s">
        <v>4644</v>
      </c>
      <c r="B2226" t="s">
        <v>4645</v>
      </c>
      <c r="C2226" t="s">
        <v>10309</v>
      </c>
      <c r="D2226" t="s">
        <v>397</v>
      </c>
      <c r="E2226">
        <v>261.07074625000001</v>
      </c>
      <c r="F2226">
        <v>200.8</v>
      </c>
      <c r="G2226">
        <v>-22.233691862460201</v>
      </c>
      <c r="H2226">
        <v>1.36721740500264</v>
      </c>
      <c r="I2226">
        <v>-32.278900751886702</v>
      </c>
      <c r="J2226">
        <v>3.0575065560670298</v>
      </c>
      <c r="K2226">
        <v>195.60210302681199</v>
      </c>
      <c r="L2226">
        <v>202.903042566133</v>
      </c>
      <c r="M2226">
        <v>65.024463339737196</v>
      </c>
      <c r="N2226">
        <v>0.53448275862068895</v>
      </c>
      <c r="O2226">
        <v>46.613545816733001</v>
      </c>
      <c r="P2226">
        <v>34.900906953308699</v>
      </c>
    </row>
    <row r="2227" spans="1:17" hidden="1" x14ac:dyDescent="0.3">
      <c r="A2227" t="s">
        <v>4646</v>
      </c>
      <c r="B2227" t="s">
        <v>4647</v>
      </c>
      <c r="C2227" t="s">
        <v>10309</v>
      </c>
      <c r="D2227" t="s">
        <v>742</v>
      </c>
      <c r="E2227">
        <v>260.45315019999998</v>
      </c>
      <c r="F2227">
        <v>199.55</v>
      </c>
      <c r="G2227">
        <v>37.535220259211599</v>
      </c>
      <c r="H2227">
        <v>-5.7601933590992198</v>
      </c>
      <c r="I2227">
        <v>36.607124482642</v>
      </c>
      <c r="J2227">
        <v>0.48743572512662903</v>
      </c>
      <c r="K2227">
        <v>203.452944666397</v>
      </c>
      <c r="L2227">
        <v>171.00751125804899</v>
      </c>
      <c r="M2227">
        <v>41.763410325087101</v>
      </c>
      <c r="N2227">
        <v>0.25432294977749498</v>
      </c>
      <c r="O2227">
        <v>30.293159609120501</v>
      </c>
      <c r="P2227">
        <v>78.169642857142804</v>
      </c>
    </row>
    <row r="2228" spans="1:17" hidden="1" x14ac:dyDescent="0.3">
      <c r="A2228" t="s">
        <v>4648</v>
      </c>
      <c r="B2228" t="s">
        <v>4649</v>
      </c>
      <c r="C2228" t="s">
        <v>10309</v>
      </c>
      <c r="D2228" t="s">
        <v>1386</v>
      </c>
      <c r="E2228">
        <v>260.37462499999998</v>
      </c>
      <c r="F2228">
        <v>218.5</v>
      </c>
      <c r="G2228">
        <v>-40.306095415931601</v>
      </c>
      <c r="H2228">
        <v>8.0637645914136904</v>
      </c>
      <c r="I2228">
        <v>12.546356892023701</v>
      </c>
      <c r="J2228">
        <v>10.9014766018924</v>
      </c>
      <c r="K2228">
        <v>198.94580482731399</v>
      </c>
      <c r="L2228">
        <v>196.14169600461699</v>
      </c>
      <c r="M2228">
        <v>73.383793027076905</v>
      </c>
      <c r="N2228">
        <v>2.14967523482985</v>
      </c>
      <c r="O2228">
        <v>23.066361556063999</v>
      </c>
      <c r="P2228">
        <v>36.306924516531502</v>
      </c>
      <c r="Q2228">
        <v>4.2308201338110002E-3</v>
      </c>
    </row>
    <row r="2229" spans="1:17" hidden="1" x14ac:dyDescent="0.3">
      <c r="A2229" t="s">
        <v>4650</v>
      </c>
      <c r="B2229" t="s">
        <v>4651</v>
      </c>
      <c r="C2229" t="s">
        <v>10309</v>
      </c>
      <c r="D2229" t="s">
        <v>46</v>
      </c>
      <c r="E2229">
        <v>259.72000000000003</v>
      </c>
      <c r="F2229">
        <v>174</v>
      </c>
      <c r="G2229">
        <v>-48.812014286780602</v>
      </c>
      <c r="H2229">
        <v>-1.0916483824669501</v>
      </c>
      <c r="I2229">
        <v>-39.232247535887602</v>
      </c>
      <c r="J2229">
        <v>-4.9783222945473797</v>
      </c>
      <c r="K2229">
        <v>184.544858906825</v>
      </c>
      <c r="M2229">
        <v>39.053361184297799</v>
      </c>
      <c r="N2229">
        <v>0.35135695048684401</v>
      </c>
      <c r="O2229">
        <v>85.517241379310306</v>
      </c>
      <c r="P2229">
        <v>19.958634953464301</v>
      </c>
    </row>
    <row r="2230" spans="1:17" hidden="1" x14ac:dyDescent="0.3">
      <c r="A2230" t="s">
        <v>4652</v>
      </c>
      <c r="B2230" t="s">
        <v>4653</v>
      </c>
      <c r="C2230" t="s">
        <v>10309</v>
      </c>
      <c r="D2230" t="s">
        <v>2421</v>
      </c>
      <c r="E2230">
        <v>259.61264688</v>
      </c>
      <c r="F2230">
        <v>2167.4</v>
      </c>
      <c r="G2230">
        <v>368.30571505693001</v>
      </c>
      <c r="H2230">
        <v>10.933414042188099</v>
      </c>
      <c r="I2230">
        <v>141.48312504190599</v>
      </c>
      <c r="J2230">
        <v>-8.4720134011522905</v>
      </c>
      <c r="K2230">
        <v>1956.17178644007</v>
      </c>
      <c r="L2230">
        <v>1339.03928154904</v>
      </c>
      <c r="M2230">
        <v>48.327530519691102</v>
      </c>
      <c r="N2230">
        <v>1.3658670699017099</v>
      </c>
      <c r="O2230">
        <v>19.5464611977484</v>
      </c>
      <c r="P2230">
        <v>421.00961538461502</v>
      </c>
      <c r="Q2230">
        <v>0.17482271626705101</v>
      </c>
    </row>
    <row r="2231" spans="1:17" hidden="1" x14ac:dyDescent="0.3">
      <c r="A2231" t="s">
        <v>4654</v>
      </c>
      <c r="B2231" t="s">
        <v>4655</v>
      </c>
      <c r="C2231" t="s">
        <v>10309</v>
      </c>
      <c r="D2231" t="s">
        <v>742</v>
      </c>
      <c r="E2231">
        <v>259.58794425000002</v>
      </c>
      <c r="F2231">
        <v>110.55</v>
      </c>
      <c r="G2231">
        <v>-47.4694954280574</v>
      </c>
      <c r="H2231">
        <v>23.6199648917795</v>
      </c>
      <c r="I2231">
        <v>16.9118908320755</v>
      </c>
      <c r="J2231">
        <v>12.387911040236</v>
      </c>
      <c r="K2231">
        <v>98.255961855046706</v>
      </c>
      <c r="M2231">
        <v>64.051257999118903</v>
      </c>
      <c r="N2231">
        <v>1.9884753153714301</v>
      </c>
      <c r="O2231">
        <v>31.162369968340101</v>
      </c>
      <c r="P2231">
        <v>68.649885583523997</v>
      </c>
    </row>
    <row r="2232" spans="1:17" hidden="1" x14ac:dyDescent="0.3">
      <c r="A2232" t="s">
        <v>4656</v>
      </c>
      <c r="B2232" t="s">
        <v>4657</v>
      </c>
      <c r="C2232" t="s">
        <v>10309</v>
      </c>
      <c r="D2232" t="s">
        <v>54</v>
      </c>
      <c r="E2232">
        <v>259.50045</v>
      </c>
      <c r="F2232">
        <v>1.5</v>
      </c>
      <c r="G2232">
        <v>-7.1448007775827502</v>
      </c>
      <c r="H2232">
        <v>0.375846987467437</v>
      </c>
      <c r="I2232">
        <v>-63.767096644730699</v>
      </c>
      <c r="J2232">
        <v>-11.6855764478855</v>
      </c>
      <c r="K2232">
        <v>1.58936575461523</v>
      </c>
      <c r="L2232">
        <v>1.8284558598894201</v>
      </c>
      <c r="M2232">
        <v>40.155721127354603</v>
      </c>
      <c r="N2232">
        <v>0.94056384854095598</v>
      </c>
      <c r="O2232">
        <v>134.666666666666</v>
      </c>
      <c r="P2232">
        <v>29.198966408268699</v>
      </c>
    </row>
    <row r="2233" spans="1:17" hidden="1" x14ac:dyDescent="0.3">
      <c r="A2233" t="s">
        <v>4658</v>
      </c>
      <c r="B2233" t="s">
        <v>4659</v>
      </c>
      <c r="C2233" t="s">
        <v>10309</v>
      </c>
      <c r="D2233" t="s">
        <v>630</v>
      </c>
      <c r="E2233">
        <v>259.17709668999998</v>
      </c>
      <c r="F2233">
        <v>30.43</v>
      </c>
      <c r="G2233">
        <v>-12.8933902333857</v>
      </c>
      <c r="H2233">
        <v>-0.51300023438275599</v>
      </c>
      <c r="I2233">
        <v>-34.880760519826403</v>
      </c>
      <c r="J2233">
        <v>-4.4978931634280501</v>
      </c>
      <c r="K2233">
        <v>31.452036790328201</v>
      </c>
      <c r="L2233">
        <v>32.233680546738803</v>
      </c>
      <c r="M2233">
        <v>43.290705535497999</v>
      </c>
      <c r="N2233">
        <v>0.86708840285069499</v>
      </c>
      <c r="O2233">
        <v>48.537627341439297</v>
      </c>
      <c r="P2233">
        <v>24.713114754098299</v>
      </c>
      <c r="Q2233">
        <v>5.2089137866939998E-3</v>
      </c>
    </row>
    <row r="2234" spans="1:17" hidden="1" x14ac:dyDescent="0.3">
      <c r="A2234" t="s">
        <v>4660</v>
      </c>
      <c r="B2234" t="s">
        <v>4661</v>
      </c>
      <c r="C2234" t="s">
        <v>10309</v>
      </c>
      <c r="D2234" t="s">
        <v>413</v>
      </c>
      <c r="E2234">
        <v>258.80826795000002</v>
      </c>
      <c r="F2234">
        <v>256.85000000000002</v>
      </c>
      <c r="G2234">
        <v>37.453269961967003</v>
      </c>
      <c r="H2234">
        <v>-8.8349179986419504</v>
      </c>
      <c r="I2234">
        <v>-26.393408477244801</v>
      </c>
      <c r="J2234">
        <v>1.7453326430235601</v>
      </c>
      <c r="K2234">
        <v>268.90372205428002</v>
      </c>
      <c r="L2234">
        <v>255.28360589081001</v>
      </c>
      <c r="M2234">
        <v>45.622876628980599</v>
      </c>
      <c r="N2234">
        <v>0.404321522834519</v>
      </c>
      <c r="O2234">
        <v>60.521705275452597</v>
      </c>
      <c r="P2234">
        <v>74.372029871011506</v>
      </c>
      <c r="Q2234">
        <v>4.1593966500692997E-2</v>
      </c>
    </row>
    <row r="2235" spans="1:17" hidden="1" x14ac:dyDescent="0.3">
      <c r="A2235" t="s">
        <v>4662</v>
      </c>
      <c r="B2235" t="s">
        <v>4663</v>
      </c>
      <c r="C2235" t="s">
        <v>10309</v>
      </c>
      <c r="D2235" t="s">
        <v>495</v>
      </c>
      <c r="E2235">
        <v>258.75787500000001</v>
      </c>
      <c r="F2235">
        <v>10.95</v>
      </c>
      <c r="G2235">
        <v>102.802736876842</v>
      </c>
      <c r="H2235">
        <v>-17.6421710305505</v>
      </c>
      <c r="I2235">
        <v>-43.873285965119102</v>
      </c>
      <c r="J2235">
        <v>1.77426468185849</v>
      </c>
      <c r="K2235">
        <v>12.3560082916664</v>
      </c>
      <c r="L2235">
        <v>12.9246072323881</v>
      </c>
      <c r="M2235">
        <v>41.851500253965497</v>
      </c>
      <c r="N2235">
        <v>1.0845938375350099</v>
      </c>
      <c r="O2235">
        <v>113.24200913241999</v>
      </c>
      <c r="P2235">
        <v>130.52631578947299</v>
      </c>
      <c r="Q2235">
        <v>0.211010571260211</v>
      </c>
    </row>
    <row r="2236" spans="1:17" hidden="1" x14ac:dyDescent="0.3">
      <c r="A2236" t="s">
        <v>4664</v>
      </c>
      <c r="B2236" t="s">
        <v>4665</v>
      </c>
      <c r="C2236" t="s">
        <v>10309</v>
      </c>
      <c r="D2236" t="s">
        <v>559</v>
      </c>
      <c r="E2236">
        <v>258.26413285000001</v>
      </c>
      <c r="F2236">
        <v>322.60000000000002</v>
      </c>
      <c r="G2236">
        <v>10.0807781997141</v>
      </c>
      <c r="H2236">
        <v>2.3960071702344798</v>
      </c>
      <c r="I2236">
        <v>-4.2913652385160397</v>
      </c>
      <c r="J2236">
        <v>1.2795424014933101</v>
      </c>
      <c r="K2236">
        <v>312.22534367097001</v>
      </c>
      <c r="L2236">
        <v>288.89062926185397</v>
      </c>
      <c r="M2236">
        <v>51.173167864073001</v>
      </c>
      <c r="N2236">
        <v>0.53239532936699996</v>
      </c>
      <c r="O2236">
        <v>16.227526348419001</v>
      </c>
      <c r="P2236">
        <v>39.502702702702699</v>
      </c>
      <c r="Q2236">
        <v>-3.3565358930390997E-2</v>
      </c>
    </row>
    <row r="2237" spans="1:17" hidden="1" x14ac:dyDescent="0.3">
      <c r="A2237" t="s">
        <v>4666</v>
      </c>
      <c r="B2237" t="s">
        <v>4667</v>
      </c>
      <c r="C2237" t="s">
        <v>10309</v>
      </c>
      <c r="D2237" t="s">
        <v>2172</v>
      </c>
      <c r="E2237">
        <v>258.1864377</v>
      </c>
      <c r="F2237">
        <v>21.83</v>
      </c>
      <c r="G2237">
        <v>-19.761165460603198</v>
      </c>
      <c r="H2237">
        <v>-4.7260692079869298</v>
      </c>
      <c r="I2237">
        <v>-37.499271228998403</v>
      </c>
      <c r="J2237">
        <v>-4.2112955324960604</v>
      </c>
      <c r="K2237">
        <v>22.123020780525898</v>
      </c>
      <c r="L2237">
        <v>23.4743218034092</v>
      </c>
      <c r="M2237">
        <v>49.641431856420297</v>
      </c>
      <c r="N2237">
        <v>1.0167221028865501</v>
      </c>
      <c r="O2237">
        <v>68.575355016032901</v>
      </c>
      <c r="P2237">
        <v>21.345191773207301</v>
      </c>
      <c r="Q2237">
        <v>4.9492260595733001E-2</v>
      </c>
    </row>
    <row r="2238" spans="1:17" hidden="1" x14ac:dyDescent="0.3">
      <c r="A2238" t="s">
        <v>4668</v>
      </c>
      <c r="B2238" t="s">
        <v>4669</v>
      </c>
      <c r="C2238" t="s">
        <v>10309</v>
      </c>
      <c r="E2238">
        <v>257.42569600000002</v>
      </c>
      <c r="F2238">
        <v>149.25</v>
      </c>
      <c r="G2238">
        <v>13.0119232090097</v>
      </c>
      <c r="H2238">
        <v>5.8816384932589303</v>
      </c>
      <c r="I2238">
        <v>33.412705540446197</v>
      </c>
      <c r="J2238">
        <v>-3.1926740014947201</v>
      </c>
      <c r="K2238">
        <v>141.36659035560399</v>
      </c>
      <c r="L2238">
        <v>117.12608410003</v>
      </c>
      <c r="M2238">
        <v>56.945138223375402</v>
      </c>
      <c r="N2238">
        <v>0.52151800030084206</v>
      </c>
      <c r="O2238">
        <v>20.2010050251256</v>
      </c>
      <c r="P2238">
        <v>74.561403508771903</v>
      </c>
      <c r="Q2238">
        <v>0.249604226567466</v>
      </c>
    </row>
    <row r="2239" spans="1:17" hidden="1" x14ac:dyDescent="0.3">
      <c r="A2239" t="s">
        <v>4670</v>
      </c>
      <c r="B2239" t="s">
        <v>4671</v>
      </c>
      <c r="C2239" t="s">
        <v>10309</v>
      </c>
      <c r="D2239" t="s">
        <v>46</v>
      </c>
      <c r="E2239">
        <v>257.0331582</v>
      </c>
      <c r="F2239">
        <v>220.9</v>
      </c>
      <c r="G2239">
        <v>102.38058775403501</v>
      </c>
      <c r="H2239">
        <v>26.1005715997075</v>
      </c>
      <c r="I2239">
        <v>40.034041621087702</v>
      </c>
      <c r="J2239">
        <v>10.915997636749999</v>
      </c>
      <c r="K2239">
        <v>191.080937252875</v>
      </c>
      <c r="L2239">
        <v>159.58252419112</v>
      </c>
      <c r="M2239">
        <v>85.116408113408298</v>
      </c>
      <c r="N2239">
        <v>5.4062972571960897</v>
      </c>
      <c r="O2239">
        <v>8.4382073336351109</v>
      </c>
      <c r="P2239">
        <v>145.444444444444</v>
      </c>
      <c r="Q2239">
        <v>0.126440254442483</v>
      </c>
    </row>
    <row r="2240" spans="1:17" hidden="1" x14ac:dyDescent="0.3">
      <c r="A2240" t="s">
        <v>4672</v>
      </c>
      <c r="B2240" t="s">
        <v>4673</v>
      </c>
      <c r="C2240" t="s">
        <v>10309</v>
      </c>
      <c r="D2240" t="s">
        <v>54</v>
      </c>
      <c r="E2240">
        <v>256.51571397399999</v>
      </c>
      <c r="F2240">
        <v>78.78</v>
      </c>
      <c r="G2240">
        <v>-63.899811733972903</v>
      </c>
      <c r="H2240">
        <v>-9.3778570226283602</v>
      </c>
      <c r="I2240">
        <v>-48.624448050810201</v>
      </c>
      <c r="J2240">
        <v>-10.654908320831799</v>
      </c>
      <c r="M2240">
        <v>36.634045062676996</v>
      </c>
      <c r="O2240">
        <v>66.971312515866899</v>
      </c>
      <c r="P2240">
        <v>26.9621273166801</v>
      </c>
    </row>
    <row r="2241" spans="1:17" hidden="1" x14ac:dyDescent="0.3">
      <c r="A2241" t="s">
        <v>4674</v>
      </c>
      <c r="B2241" t="s">
        <v>4675</v>
      </c>
      <c r="C2241" t="s">
        <v>10309</v>
      </c>
      <c r="D2241" t="s">
        <v>2556</v>
      </c>
      <c r="E2241">
        <v>256.50760000000002</v>
      </c>
      <c r="F2241">
        <v>193.8</v>
      </c>
      <c r="G2241">
        <v>1046.1104610631401</v>
      </c>
      <c r="H2241">
        <v>63.726298687433697</v>
      </c>
      <c r="I2241">
        <v>-31.560785965119099</v>
      </c>
      <c r="J2241">
        <v>3.4913181259939599</v>
      </c>
      <c r="K2241">
        <v>140.82672923276499</v>
      </c>
      <c r="L2241">
        <v>121.279044832156</v>
      </c>
      <c r="M2241">
        <v>99.286018615043602</v>
      </c>
      <c r="N2241">
        <v>0.699646365422396</v>
      </c>
      <c r="O2241">
        <v>31.0371517027863</v>
      </c>
      <c r="P2241">
        <v>1073.8340399757701</v>
      </c>
    </row>
    <row r="2242" spans="1:17" hidden="1" x14ac:dyDescent="0.3">
      <c r="A2242" t="s">
        <v>4676</v>
      </c>
      <c r="B2242" t="s">
        <v>4677</v>
      </c>
      <c r="C2242" t="s">
        <v>10309</v>
      </c>
      <c r="D2242" t="s">
        <v>368</v>
      </c>
      <c r="E2242">
        <v>256.26314719999999</v>
      </c>
      <c r="F2242">
        <v>101.5</v>
      </c>
      <c r="G2242">
        <v>-33.506554871045502</v>
      </c>
      <c r="H2242">
        <v>3.55862617921525</v>
      </c>
      <c r="I2242">
        <v>-18.093761923533599</v>
      </c>
      <c r="J2242">
        <v>3.3649286026195102</v>
      </c>
      <c r="M2242">
        <v>57.034107158727203</v>
      </c>
      <c r="O2242">
        <v>42.068965517241303</v>
      </c>
      <c r="P2242">
        <v>9.6112311015118905</v>
      </c>
    </row>
    <row r="2243" spans="1:17" hidden="1" x14ac:dyDescent="0.3">
      <c r="A2243" t="s">
        <v>4678</v>
      </c>
      <c r="B2243" t="s">
        <v>4679</v>
      </c>
      <c r="C2243" t="s">
        <v>10309</v>
      </c>
      <c r="D2243" t="s">
        <v>630</v>
      </c>
      <c r="E2243">
        <v>255.74587500000001</v>
      </c>
      <c r="F2243">
        <v>130.30000000000001</v>
      </c>
      <c r="G2243">
        <v>161.639068211508</v>
      </c>
      <c r="H2243">
        <v>27.9593600194065</v>
      </c>
      <c r="I2243">
        <v>108.574109779922</v>
      </c>
      <c r="J2243">
        <v>-2.40235966466875</v>
      </c>
      <c r="K2243">
        <v>96.947148878275897</v>
      </c>
      <c r="L2243">
        <v>70.187367187402003</v>
      </c>
      <c r="M2243">
        <v>97.751287755737906</v>
      </c>
      <c r="N2243">
        <v>1.0229357677136699</v>
      </c>
      <c r="O2243">
        <v>2.80122793553336</v>
      </c>
      <c r="P2243">
        <v>234.102564102564</v>
      </c>
      <c r="Q2243">
        <v>0.12837431563051699</v>
      </c>
    </row>
    <row r="2244" spans="1:17" hidden="1" x14ac:dyDescent="0.3">
      <c r="A2244" t="s">
        <v>4680</v>
      </c>
      <c r="B2244" t="s">
        <v>4681</v>
      </c>
      <c r="C2244" t="s">
        <v>10309</v>
      </c>
      <c r="E2244">
        <v>255.51158520000001</v>
      </c>
      <c r="F2244">
        <v>19.350000000000001</v>
      </c>
      <c r="G2244">
        <v>189.48953584146699</v>
      </c>
      <c r="H2244">
        <v>-14.418649953681999</v>
      </c>
      <c r="I2244">
        <v>106.580616749813</v>
      </c>
      <c r="K2244">
        <v>16.167655742911201</v>
      </c>
      <c r="L2244">
        <v>11.243934735900901</v>
      </c>
      <c r="M2244">
        <v>71.313651393043202</v>
      </c>
      <c r="N2244">
        <v>1.7756723197834301</v>
      </c>
      <c r="O2244">
        <v>11.8346253229974</v>
      </c>
      <c r="P2244">
        <v>283.168316831683</v>
      </c>
      <c r="Q2244">
        <v>9.0611313358050005E-2</v>
      </c>
    </row>
    <row r="2245" spans="1:17" hidden="1" x14ac:dyDescent="0.3">
      <c r="A2245" t="s">
        <v>4682</v>
      </c>
      <c r="B2245" t="s">
        <v>4683</v>
      </c>
      <c r="C2245" t="s">
        <v>10309</v>
      </c>
      <c r="D2245" t="s">
        <v>258</v>
      </c>
      <c r="E2245">
        <v>255.16575</v>
      </c>
      <c r="F2245">
        <v>689.25</v>
      </c>
      <c r="G2245">
        <v>-3.4589387695822502</v>
      </c>
      <c r="H2245">
        <v>-0.35710315724740999</v>
      </c>
      <c r="I2245">
        <v>7.7362400733725796</v>
      </c>
      <c r="J2245">
        <v>-1.5877781147930801</v>
      </c>
      <c r="K2245">
        <v>652.11319997648195</v>
      </c>
      <c r="L2245">
        <v>615.64036029566898</v>
      </c>
      <c r="M2245">
        <v>59.540270217075097</v>
      </c>
      <c r="N2245">
        <v>0.700579411923972</v>
      </c>
      <c r="O2245">
        <v>5.9122234312658701</v>
      </c>
      <c r="P2245">
        <v>26.467889908256801</v>
      </c>
      <c r="Q2245">
        <v>5.8033847567047998E-2</v>
      </c>
    </row>
    <row r="2246" spans="1:17" hidden="1" x14ac:dyDescent="0.3">
      <c r="A2246" t="s">
        <v>4684</v>
      </c>
      <c r="B2246" t="s">
        <v>4685</v>
      </c>
      <c r="C2246" t="s">
        <v>10309</v>
      </c>
      <c r="D2246" t="s">
        <v>203</v>
      </c>
      <c r="E2246">
        <v>254.97468580200001</v>
      </c>
      <c r="F2246">
        <v>110.48</v>
      </c>
      <c r="G2246">
        <v>25.9342792236694</v>
      </c>
      <c r="H2246">
        <v>12.1029664610657</v>
      </c>
      <c r="I2246">
        <v>-17.315085191258301</v>
      </c>
      <c r="J2246">
        <v>2.45206161498617</v>
      </c>
      <c r="K2246">
        <v>105.908982174013</v>
      </c>
      <c r="L2246">
        <v>99.041421323869599</v>
      </c>
      <c r="M2246">
        <v>63.535681205630901</v>
      </c>
      <c r="N2246">
        <v>0.92561152852056905</v>
      </c>
      <c r="O2246">
        <v>27.3533671252715</v>
      </c>
      <c r="P2246">
        <v>57.378917378917301</v>
      </c>
      <c r="Q2246">
        <v>5.3603225659133003E-2</v>
      </c>
    </row>
    <row r="2247" spans="1:17" hidden="1" x14ac:dyDescent="0.3">
      <c r="A2247" t="s">
        <v>4686</v>
      </c>
      <c r="B2247" t="s">
        <v>4687</v>
      </c>
      <c r="C2247" t="s">
        <v>10309</v>
      </c>
      <c r="D2247" t="s">
        <v>46</v>
      </c>
      <c r="E2247">
        <v>254.42640765799999</v>
      </c>
      <c r="F2247">
        <v>38.19</v>
      </c>
      <c r="G2247">
        <v>126.876421087369</v>
      </c>
      <c r="H2247">
        <v>10.2201147416834</v>
      </c>
      <c r="I2247">
        <v>36.868901534880798</v>
      </c>
      <c r="J2247">
        <v>5.60545105628582</v>
      </c>
      <c r="K2247">
        <v>34.343829415676403</v>
      </c>
      <c r="L2247">
        <v>27.337674610373899</v>
      </c>
      <c r="M2247">
        <v>54.511838662514997</v>
      </c>
      <c r="N2247">
        <v>0.89299062348319702</v>
      </c>
      <c r="O2247">
        <v>14.977742864624201</v>
      </c>
      <c r="P2247">
        <v>193.76923076923001</v>
      </c>
      <c r="Q2247">
        <v>6.2096485669081998E-2</v>
      </c>
    </row>
    <row r="2248" spans="1:17" hidden="1" x14ac:dyDescent="0.3">
      <c r="A2248" t="s">
        <v>4688</v>
      </c>
      <c r="B2248" t="s">
        <v>4689</v>
      </c>
      <c r="C2248" t="s">
        <v>10309</v>
      </c>
      <c r="D2248" t="s">
        <v>251</v>
      </c>
      <c r="E2248">
        <v>253.59440427999999</v>
      </c>
      <c r="F2248">
        <v>313.10000000000002</v>
      </c>
      <c r="G2248">
        <v>8.7629075738555002</v>
      </c>
      <c r="H2248">
        <v>23.967287398129798</v>
      </c>
      <c r="I2248">
        <v>24.1757005213673</v>
      </c>
      <c r="J2248">
        <v>-0.72899571518540096</v>
      </c>
      <c r="O2248">
        <v>5.7010539763653698</v>
      </c>
      <c r="P2248">
        <v>43.295194508009097</v>
      </c>
    </row>
    <row r="2249" spans="1:17" hidden="1" x14ac:dyDescent="0.3">
      <c r="A2249" t="s">
        <v>4690</v>
      </c>
      <c r="B2249" t="s">
        <v>4691</v>
      </c>
      <c r="C2249" t="s">
        <v>10309</v>
      </c>
      <c r="D2249" t="s">
        <v>938</v>
      </c>
      <c r="E2249">
        <v>252.79607999999999</v>
      </c>
      <c r="F2249">
        <v>180.15</v>
      </c>
      <c r="G2249">
        <v>9.5335639445118794</v>
      </c>
      <c r="H2249">
        <v>-1.5131387724860601</v>
      </c>
      <c r="I2249">
        <v>24.946356892023701</v>
      </c>
      <c r="J2249">
        <v>-6.2405006903097799</v>
      </c>
      <c r="K2249">
        <v>183.61231614866401</v>
      </c>
      <c r="M2249">
        <v>50.792807151886102</v>
      </c>
      <c r="N2249">
        <v>0.288118081180811</v>
      </c>
      <c r="O2249">
        <v>38.717735220649402</v>
      </c>
      <c r="P2249">
        <v>56.516072980017398</v>
      </c>
    </row>
    <row r="2250" spans="1:17" hidden="1" x14ac:dyDescent="0.3">
      <c r="A2250" t="s">
        <v>4692</v>
      </c>
      <c r="B2250" t="s">
        <v>4693</v>
      </c>
      <c r="C2250" t="s">
        <v>10309</v>
      </c>
      <c r="D2250" t="s">
        <v>51</v>
      </c>
      <c r="E2250">
        <v>252.318847753</v>
      </c>
      <c r="F2250">
        <v>51.82</v>
      </c>
      <c r="G2250">
        <v>21.570572628711499</v>
      </c>
      <c r="H2250">
        <v>3.8809643738274402</v>
      </c>
      <c r="I2250">
        <v>25.252261552799599</v>
      </c>
      <c r="J2250">
        <v>6.13112265321723</v>
      </c>
      <c r="K2250">
        <v>51.4102493023533</v>
      </c>
      <c r="L2250">
        <v>46.755284201130799</v>
      </c>
      <c r="M2250">
        <v>58.957363778102703</v>
      </c>
      <c r="N2250">
        <v>1.7018509751719</v>
      </c>
      <c r="O2250">
        <v>12.6978000771902</v>
      </c>
      <c r="P2250">
        <v>56.084337349397501</v>
      </c>
      <c r="Q2250">
        <v>1.9276247774338999E-2</v>
      </c>
    </row>
    <row r="2251" spans="1:17" hidden="1" x14ac:dyDescent="0.3">
      <c r="A2251" t="s">
        <v>4694</v>
      </c>
      <c r="B2251" t="s">
        <v>4695</v>
      </c>
      <c r="C2251" t="s">
        <v>10309</v>
      </c>
      <c r="D2251" t="s">
        <v>203</v>
      </c>
      <c r="E2251">
        <v>250.88</v>
      </c>
      <c r="F2251">
        <v>26.1</v>
      </c>
      <c r="G2251">
        <v>188.64005745100499</v>
      </c>
      <c r="H2251">
        <v>-16.094867759109299</v>
      </c>
      <c r="I2251">
        <v>17.539960303537601</v>
      </c>
      <c r="J2251">
        <v>-4.6979178349878996</v>
      </c>
      <c r="K2251">
        <v>25.012940277665098</v>
      </c>
      <c r="L2251">
        <v>19.571397776732699</v>
      </c>
      <c r="M2251">
        <v>46.106590308865499</v>
      </c>
      <c r="N2251">
        <v>0.27749442937024499</v>
      </c>
      <c r="O2251">
        <v>25.363984674329402</v>
      </c>
      <c r="P2251">
        <v>228.301886792452</v>
      </c>
      <c r="Q2251">
        <v>8.6424765597078998E-2</v>
      </c>
    </row>
    <row r="2252" spans="1:17" hidden="1" x14ac:dyDescent="0.3">
      <c r="A2252" t="s">
        <v>4696</v>
      </c>
      <c r="B2252" t="s">
        <v>4697</v>
      </c>
      <c r="C2252" t="s">
        <v>10309</v>
      </c>
      <c r="D2252" t="s">
        <v>268</v>
      </c>
      <c r="E2252">
        <v>250.30500000000001</v>
      </c>
      <c r="F2252">
        <v>313.95</v>
      </c>
      <c r="G2252">
        <v>38.7839787643777</v>
      </c>
      <c r="H2252">
        <v>-8.1802467259450093</v>
      </c>
      <c r="I2252">
        <v>-5.52507167940482</v>
      </c>
      <c r="J2252">
        <v>-8.9740570211383801</v>
      </c>
      <c r="K2252">
        <v>303.68546219800697</v>
      </c>
      <c r="L2252">
        <v>277.96416424644099</v>
      </c>
      <c r="M2252">
        <v>53.6041007015668</v>
      </c>
      <c r="N2252">
        <v>0.63603133159268899</v>
      </c>
      <c r="O2252">
        <v>24.159898072941498</v>
      </c>
      <c r="P2252">
        <v>66.994680851063805</v>
      </c>
      <c r="Q2252">
        <v>0.17193688727729101</v>
      </c>
    </row>
    <row r="2253" spans="1:17" hidden="1" x14ac:dyDescent="0.3">
      <c r="A2253" t="s">
        <v>4698</v>
      </c>
      <c r="B2253" t="s">
        <v>4699</v>
      </c>
      <c r="C2253" t="s">
        <v>10309</v>
      </c>
      <c r="D2253" t="s">
        <v>95</v>
      </c>
      <c r="E2253">
        <v>250.18616634</v>
      </c>
      <c r="F2253">
        <v>108.27</v>
      </c>
      <c r="G2253">
        <v>465.53669505997101</v>
      </c>
      <c r="H2253">
        <v>16.603139854104501</v>
      </c>
      <c r="I2253">
        <v>313.446193979827</v>
      </c>
      <c r="J2253">
        <v>3.5234971936583599</v>
      </c>
      <c r="K2253">
        <v>87.343745113740397</v>
      </c>
      <c r="L2253">
        <v>57.637753321330202</v>
      </c>
      <c r="M2253">
        <v>90.601866361276805</v>
      </c>
      <c r="N2253">
        <v>0.29511404288031401</v>
      </c>
      <c r="O2253">
        <v>0</v>
      </c>
      <c r="P2253">
        <v>536.88235294117601</v>
      </c>
      <c r="Q2253">
        <v>0.190619130419273</v>
      </c>
    </row>
    <row r="2254" spans="1:17" hidden="1" x14ac:dyDescent="0.3">
      <c r="A2254" t="s">
        <v>4700</v>
      </c>
      <c r="B2254" t="s">
        <v>4701</v>
      </c>
      <c r="C2254" t="s">
        <v>10309</v>
      </c>
      <c r="D2254" t="s">
        <v>421</v>
      </c>
      <c r="E2254">
        <v>250.01537042999999</v>
      </c>
      <c r="F2254">
        <v>111.9</v>
      </c>
      <c r="G2254">
        <v>-34.473578912630899</v>
      </c>
      <c r="H2254">
        <v>-0.30883769721724502</v>
      </c>
      <c r="I2254">
        <v>11.8845525476445</v>
      </c>
      <c r="J2254">
        <v>-12.2527870150961</v>
      </c>
      <c r="K2254">
        <v>107.550953761842</v>
      </c>
      <c r="L2254">
        <v>98.141108677995703</v>
      </c>
      <c r="M2254">
        <v>48.7227502654262</v>
      </c>
      <c r="N2254">
        <v>0.89203539823008804</v>
      </c>
      <c r="O2254">
        <v>37.712243074173301</v>
      </c>
      <c r="P2254">
        <v>65.655070318282696</v>
      </c>
    </row>
    <row r="2255" spans="1:17" hidden="1" x14ac:dyDescent="0.3">
      <c r="A2255" t="s">
        <v>4702</v>
      </c>
      <c r="B2255" t="s">
        <v>4703</v>
      </c>
      <c r="C2255" t="s">
        <v>10309</v>
      </c>
      <c r="D2255" t="s">
        <v>630</v>
      </c>
      <c r="E2255">
        <v>249.37833387500001</v>
      </c>
      <c r="F2255">
        <v>198</v>
      </c>
      <c r="G2255">
        <v>241.67940616199499</v>
      </c>
      <c r="H2255">
        <v>54.3953914610046</v>
      </c>
      <c r="I2255">
        <v>141.21034079544401</v>
      </c>
      <c r="J2255">
        <v>5.7127641208421496</v>
      </c>
      <c r="K2255">
        <v>143.59715256001999</v>
      </c>
      <c r="L2255">
        <v>104.189187832458</v>
      </c>
      <c r="M2255">
        <v>96.567154043342001</v>
      </c>
      <c r="N2255">
        <v>1.0596026490066199</v>
      </c>
      <c r="O2255">
        <v>0</v>
      </c>
      <c r="P2255">
        <v>412.95336787564702</v>
      </c>
    </row>
    <row r="2256" spans="1:17" hidden="1" x14ac:dyDescent="0.3">
      <c r="A2256" t="s">
        <v>4704</v>
      </c>
      <c r="B2256" t="s">
        <v>4705</v>
      </c>
      <c r="C2256" t="s">
        <v>10309</v>
      </c>
      <c r="D2256" t="s">
        <v>997</v>
      </c>
      <c r="E2256">
        <v>249.27916393800001</v>
      </c>
      <c r="F2256">
        <v>74.75</v>
      </c>
      <c r="G2256">
        <v>13.1812278734199</v>
      </c>
      <c r="H2256">
        <v>2.0651749951079998</v>
      </c>
      <c r="I2256">
        <v>-11.772790000088801</v>
      </c>
      <c r="J2256">
        <v>0.74324473093565102</v>
      </c>
      <c r="K2256">
        <v>73.613588743182504</v>
      </c>
      <c r="L2256">
        <v>66.842113761708802</v>
      </c>
      <c r="M2256">
        <v>57.928530469616</v>
      </c>
      <c r="N2256">
        <v>0.46707165133807999</v>
      </c>
      <c r="O2256">
        <v>36.321070234113698</v>
      </c>
      <c r="P2256">
        <v>63.387978142076499</v>
      </c>
      <c r="Q2256">
        <v>9.2481142552154005E-2</v>
      </c>
    </row>
    <row r="2257" spans="1:17" hidden="1" x14ac:dyDescent="0.3">
      <c r="A2257" t="s">
        <v>4706</v>
      </c>
      <c r="B2257" t="s">
        <v>4707</v>
      </c>
      <c r="C2257" t="s">
        <v>10309</v>
      </c>
      <c r="D2257" t="s">
        <v>4450</v>
      </c>
      <c r="E2257">
        <v>248.83920000000001</v>
      </c>
      <c r="F2257">
        <v>188.55</v>
      </c>
      <c r="G2257">
        <v>-4.5285446101154596</v>
      </c>
      <c r="H2257">
        <v>11.0800030081889</v>
      </c>
      <c r="I2257">
        <v>10.8842483373964</v>
      </c>
      <c r="J2257">
        <v>6.2817371374055799</v>
      </c>
      <c r="K2257">
        <v>172.485444696309</v>
      </c>
      <c r="M2257">
        <v>59.1082061416732</v>
      </c>
      <c r="N2257">
        <v>0.615814544299777</v>
      </c>
      <c r="O2257">
        <v>16.945107398567998</v>
      </c>
      <c r="P2257">
        <v>78.720379146919399</v>
      </c>
    </row>
    <row r="2258" spans="1:17" hidden="1" x14ac:dyDescent="0.3">
      <c r="A2258" t="s">
        <v>4708</v>
      </c>
      <c r="B2258" t="s">
        <v>4709</v>
      </c>
      <c r="C2258" t="s">
        <v>10309</v>
      </c>
      <c r="D2258" t="s">
        <v>72</v>
      </c>
      <c r="E2258">
        <v>248.809844</v>
      </c>
      <c r="F2258">
        <v>18.440000000000001</v>
      </c>
      <c r="G2258">
        <v>-11.612817427420101</v>
      </c>
      <c r="H2258">
        <v>-0.86603528889759995</v>
      </c>
      <c r="I2258">
        <v>-37.3818952702796</v>
      </c>
      <c r="J2258">
        <v>-2.15534830151242</v>
      </c>
      <c r="K2258">
        <v>18.848151205572101</v>
      </c>
      <c r="L2258">
        <v>19.331269850666501</v>
      </c>
      <c r="M2258">
        <v>44.772806263426801</v>
      </c>
      <c r="N2258">
        <v>0.34627651722441699</v>
      </c>
      <c r="O2258">
        <v>65.1301518438177</v>
      </c>
      <c r="P2258">
        <v>25.016949152542299</v>
      </c>
      <c r="Q2258">
        <v>6.3187237846128994E-2</v>
      </c>
    </row>
    <row r="2259" spans="1:17" hidden="1" x14ac:dyDescent="0.3">
      <c r="A2259" t="s">
        <v>4710</v>
      </c>
      <c r="B2259" t="s">
        <v>4711</v>
      </c>
      <c r="C2259" t="s">
        <v>10309</v>
      </c>
      <c r="D2259" t="s">
        <v>630</v>
      </c>
      <c r="E2259">
        <v>247.65753599999999</v>
      </c>
      <c r="F2259">
        <v>118.58</v>
      </c>
      <c r="G2259">
        <v>10.562135373083301</v>
      </c>
      <c r="H2259">
        <v>-1.87554763519502</v>
      </c>
      <c r="I2259">
        <v>-0.17839825826331601</v>
      </c>
      <c r="J2259">
        <v>-3.1936256903097702</v>
      </c>
      <c r="K2259">
        <v>116.10953118656801</v>
      </c>
      <c r="L2259">
        <v>108.036771140157</v>
      </c>
      <c r="M2259">
        <v>40.960031069046003</v>
      </c>
      <c r="N2259">
        <v>0.54582494206807197</v>
      </c>
      <c r="O2259">
        <v>13.5688986338336</v>
      </c>
      <c r="P2259">
        <v>45.496932515337399</v>
      </c>
      <c r="Q2259">
        <v>5.1028086860095002E-2</v>
      </c>
    </row>
    <row r="2260" spans="1:17" hidden="1" x14ac:dyDescent="0.3">
      <c r="A2260" t="s">
        <v>4712</v>
      </c>
      <c r="B2260" t="s">
        <v>4713</v>
      </c>
      <c r="C2260" t="s">
        <v>10309</v>
      </c>
      <c r="D2260" t="s">
        <v>297</v>
      </c>
      <c r="E2260">
        <v>247.454746</v>
      </c>
      <c r="F2260">
        <v>182.5</v>
      </c>
      <c r="G2260">
        <v>28.259327070274999</v>
      </c>
      <c r="H2260">
        <v>-6.6934530818326303</v>
      </c>
      <c r="I2260">
        <v>-3.1600682617698101</v>
      </c>
      <c r="J2260">
        <v>-1.57818384049293</v>
      </c>
      <c r="K2260">
        <v>186.52549040379699</v>
      </c>
      <c r="L2260">
        <v>176.32844228258099</v>
      </c>
      <c r="M2260">
        <v>49.4802359578646</v>
      </c>
      <c r="N2260">
        <v>1.05999499624718</v>
      </c>
      <c r="O2260">
        <v>18.082191780821901</v>
      </c>
      <c r="P2260">
        <v>55.982905982905898</v>
      </c>
      <c r="Q2260">
        <v>0.18846464319188799</v>
      </c>
    </row>
    <row r="2261" spans="1:17" hidden="1" x14ac:dyDescent="0.3">
      <c r="A2261" t="s">
        <v>4714</v>
      </c>
      <c r="B2261" t="s">
        <v>4715</v>
      </c>
      <c r="C2261" t="s">
        <v>10309</v>
      </c>
      <c r="D2261" t="s">
        <v>356</v>
      </c>
      <c r="E2261">
        <v>247.35763935</v>
      </c>
      <c r="F2261">
        <v>414.05</v>
      </c>
      <c r="G2261">
        <v>98.533251688461903</v>
      </c>
      <c r="H2261">
        <v>-7.7452638140557299</v>
      </c>
      <c r="I2261">
        <v>18.8837640982522</v>
      </c>
      <c r="J2261">
        <v>0.70524379926165504</v>
      </c>
      <c r="K2261">
        <v>408.545700389361</v>
      </c>
      <c r="L2261">
        <v>371.04112463021499</v>
      </c>
      <c r="M2261">
        <v>55.527895034462297</v>
      </c>
      <c r="N2261">
        <v>0.58331066185093094</v>
      </c>
      <c r="O2261">
        <v>27.593285835044</v>
      </c>
      <c r="P2261">
        <v>135.25568181818099</v>
      </c>
      <c r="Q2261">
        <v>0.155320741360053</v>
      </c>
    </row>
    <row r="2262" spans="1:17" hidden="1" x14ac:dyDescent="0.3">
      <c r="A2262" t="s">
        <v>4716</v>
      </c>
      <c r="B2262" t="s">
        <v>4717</v>
      </c>
      <c r="C2262" t="s">
        <v>10309</v>
      </c>
      <c r="D2262" t="s">
        <v>4718</v>
      </c>
      <c r="E2262">
        <v>247.32544477499999</v>
      </c>
      <c r="F2262">
        <v>24.5</v>
      </c>
      <c r="G2262">
        <v>-48.178124367176402</v>
      </c>
      <c r="H2262">
        <v>0.504411069519896</v>
      </c>
      <c r="I2262">
        <v>-27.535699459928701</v>
      </c>
      <c r="J2262">
        <v>11.6910469287378</v>
      </c>
      <c r="K2262">
        <v>24.863256934739301</v>
      </c>
      <c r="L2262">
        <v>28.341908967597401</v>
      </c>
      <c r="M2262">
        <v>60.168439505202699</v>
      </c>
      <c r="N2262">
        <v>0.94655678649855601</v>
      </c>
      <c r="O2262">
        <v>48.163265306122398</v>
      </c>
      <c r="P2262">
        <v>20.0391964723174</v>
      </c>
      <c r="Q2262">
        <v>2.1577560565125001E-2</v>
      </c>
    </row>
    <row r="2263" spans="1:17" hidden="1" x14ac:dyDescent="0.3">
      <c r="A2263" t="s">
        <v>4719</v>
      </c>
      <c r="B2263" t="s">
        <v>4720</v>
      </c>
      <c r="C2263" t="s">
        <v>10309</v>
      </c>
      <c r="D2263" t="s">
        <v>4721</v>
      </c>
      <c r="E2263">
        <v>247.06073717999999</v>
      </c>
      <c r="F2263">
        <v>766</v>
      </c>
      <c r="G2263">
        <v>805.28494727494501</v>
      </c>
      <c r="H2263">
        <v>164.95306706468699</v>
      </c>
      <c r="I2263">
        <v>531.38669302647702</v>
      </c>
      <c r="J2263">
        <v>12.8292979197248</v>
      </c>
      <c r="K2263">
        <v>388.36608590995701</v>
      </c>
      <c r="L2263">
        <v>193.41718172152599</v>
      </c>
      <c r="M2263">
        <v>99.260585325201305</v>
      </c>
      <c r="N2263">
        <v>0.62835051546391696</v>
      </c>
      <c r="O2263">
        <v>0</v>
      </c>
      <c r="P2263">
        <v>1038.1872213967299</v>
      </c>
      <c r="Q2263">
        <v>0.27814746975066201</v>
      </c>
    </row>
    <row r="2264" spans="1:17" hidden="1" x14ac:dyDescent="0.3">
      <c r="A2264" t="s">
        <v>4722</v>
      </c>
      <c r="B2264" t="s">
        <v>4723</v>
      </c>
      <c r="C2264" t="s">
        <v>10309</v>
      </c>
      <c r="D2264" t="s">
        <v>203</v>
      </c>
      <c r="E2264">
        <v>246.98609049999999</v>
      </c>
      <c r="F2264">
        <v>248.85</v>
      </c>
      <c r="G2264">
        <v>72.397048349130102</v>
      </c>
      <c r="H2264">
        <v>21.263264561407698</v>
      </c>
      <c r="I2264">
        <v>74.864843970947007</v>
      </c>
      <c r="J2264">
        <v>-10.6760410038596</v>
      </c>
      <c r="K2264">
        <v>216.1783506422</v>
      </c>
      <c r="L2264">
        <v>178.12196546604801</v>
      </c>
      <c r="M2264">
        <v>59.809880031962003</v>
      </c>
      <c r="N2264">
        <v>3.4204812880378901</v>
      </c>
      <c r="O2264">
        <v>16.536065903154501</v>
      </c>
      <c r="P2264">
        <v>134.764150943396</v>
      </c>
      <c r="Q2264">
        <v>0.149306970511799</v>
      </c>
    </row>
    <row r="2265" spans="1:17" hidden="1" x14ac:dyDescent="0.3">
      <c r="A2265" t="s">
        <v>4724</v>
      </c>
      <c r="B2265" t="s">
        <v>4725</v>
      </c>
      <c r="C2265" t="s">
        <v>10309</v>
      </c>
      <c r="D2265" t="s">
        <v>397</v>
      </c>
      <c r="E2265">
        <v>246.97764000000001</v>
      </c>
      <c r="F2265">
        <v>216.43</v>
      </c>
      <c r="G2265">
        <v>-3.9077894389467698</v>
      </c>
      <c r="H2265">
        <v>-6.7364712394434498</v>
      </c>
      <c r="I2265">
        <v>-23.0613014290366</v>
      </c>
      <c r="J2265">
        <v>-3.0062094572602698</v>
      </c>
      <c r="K2265">
        <v>221.40381104596199</v>
      </c>
      <c r="L2265">
        <v>210.27342534041301</v>
      </c>
      <c r="M2265">
        <v>42.890120377251101</v>
      </c>
      <c r="N2265">
        <v>1.7264692790140099</v>
      </c>
      <c r="O2265">
        <v>23.2731137088204</v>
      </c>
      <c r="P2265">
        <v>39.632258064516101</v>
      </c>
      <c r="Q2265">
        <v>9.5822140021177005E-2</v>
      </c>
    </row>
    <row r="2266" spans="1:17" hidden="1" x14ac:dyDescent="0.3">
      <c r="A2266" t="s">
        <v>4726</v>
      </c>
      <c r="B2266" t="s">
        <v>4727</v>
      </c>
      <c r="C2266" t="s">
        <v>10309</v>
      </c>
      <c r="D2266" t="s">
        <v>968</v>
      </c>
      <c r="E2266">
        <v>246.63187500000001</v>
      </c>
      <c r="F2266">
        <v>240.35</v>
      </c>
      <c r="G2266">
        <v>15.171783750864799</v>
      </c>
      <c r="H2266">
        <v>-17.690055656768799</v>
      </c>
      <c r="I2266">
        <v>27.549557357546</v>
      </c>
      <c r="J2266">
        <v>-9.7886409916280392</v>
      </c>
      <c r="K2266">
        <v>280.56788946593298</v>
      </c>
      <c r="L2266">
        <v>233.23590704043599</v>
      </c>
      <c r="M2266">
        <v>8.4677602770831903</v>
      </c>
      <c r="N2266">
        <v>1.26407007874897</v>
      </c>
      <c r="O2266">
        <v>44.081547742874903</v>
      </c>
      <c r="P2266">
        <v>52.1202531645569</v>
      </c>
      <c r="Q2266">
        <v>7.3574191871943001E-2</v>
      </c>
    </row>
    <row r="2267" spans="1:17" hidden="1" x14ac:dyDescent="0.3">
      <c r="A2267" t="s">
        <v>4728</v>
      </c>
      <c r="B2267" t="s">
        <v>4729</v>
      </c>
      <c r="C2267" t="s">
        <v>10309</v>
      </c>
      <c r="D2267" t="s">
        <v>1039</v>
      </c>
      <c r="E2267">
        <v>246.55765120000001</v>
      </c>
      <c r="F2267">
        <v>7.35</v>
      </c>
      <c r="G2267">
        <v>37.444960413211703</v>
      </c>
      <c r="H2267">
        <v>13.0310102940965</v>
      </c>
      <c r="I2267">
        <v>-4.2225506710014598</v>
      </c>
      <c r="J2267">
        <v>-14.875369111362399</v>
      </c>
      <c r="K2267">
        <v>6.3720048877076803</v>
      </c>
      <c r="L2267">
        <v>6.0743161657866898</v>
      </c>
      <c r="M2267">
        <v>56.722354093345203</v>
      </c>
      <c r="N2267">
        <v>2.1634460677962801</v>
      </c>
      <c r="O2267">
        <v>25.850340136054399</v>
      </c>
      <c r="Q2267">
        <v>-5.9751013681471003E-2</v>
      </c>
    </row>
    <row r="2268" spans="1:17" hidden="1" x14ac:dyDescent="0.3">
      <c r="A2268" t="s">
        <v>4730</v>
      </c>
      <c r="B2268" t="s">
        <v>4731</v>
      </c>
      <c r="C2268" t="s">
        <v>10309</v>
      </c>
      <c r="D2268" t="s">
        <v>139</v>
      </c>
      <c r="E2268">
        <v>246.3125</v>
      </c>
      <c r="F2268">
        <v>10345.1</v>
      </c>
      <c r="G2268">
        <v>138.21729512335801</v>
      </c>
      <c r="H2268">
        <v>122.285315939764</v>
      </c>
      <c r="I2268">
        <v>152.94818839385499</v>
      </c>
      <c r="J2268">
        <v>13.4262935474041</v>
      </c>
      <c r="K2268">
        <v>5848.7138933359302</v>
      </c>
      <c r="L2268">
        <v>4506.6508147470504</v>
      </c>
      <c r="M2268">
        <v>98.844999304445693</v>
      </c>
      <c r="N2268">
        <v>2.1669371519490799</v>
      </c>
      <c r="O2268">
        <v>0</v>
      </c>
      <c r="P2268">
        <v>198.55988455988401</v>
      </c>
      <c r="Q2268">
        <v>2.5997232385298E-2</v>
      </c>
    </row>
    <row r="2269" spans="1:17" hidden="1" x14ac:dyDescent="0.3">
      <c r="A2269" t="s">
        <v>4732</v>
      </c>
      <c r="B2269" t="s">
        <v>4733</v>
      </c>
      <c r="C2269" t="s">
        <v>10309</v>
      </c>
      <c r="D2269" t="s">
        <v>118</v>
      </c>
      <c r="E2269">
        <v>245.8417536</v>
      </c>
      <c r="F2269">
        <v>113.51</v>
      </c>
      <c r="G2269">
        <v>25.0489648289571</v>
      </c>
      <c r="H2269">
        <v>-18.9677767266454</v>
      </c>
      <c r="I2269">
        <v>27.222096640904201</v>
      </c>
      <c r="J2269">
        <v>-0.83060005102386003</v>
      </c>
      <c r="K2269">
        <v>115.33551095231</v>
      </c>
      <c r="L2269">
        <v>94.723934259888296</v>
      </c>
      <c r="M2269">
        <v>36.510642437930798</v>
      </c>
      <c r="N2269">
        <v>0.127627229927015</v>
      </c>
      <c r="O2269">
        <v>45.714034005814398</v>
      </c>
      <c r="P2269">
        <v>76.2577639751552</v>
      </c>
      <c r="Q2269">
        <v>3.3264578293626001E-2</v>
      </c>
    </row>
    <row r="2270" spans="1:17" hidden="1" x14ac:dyDescent="0.3">
      <c r="A2270" t="s">
        <v>4734</v>
      </c>
      <c r="B2270" t="s">
        <v>4735</v>
      </c>
      <c r="C2270" t="s">
        <v>10309</v>
      </c>
      <c r="D2270" t="s">
        <v>51</v>
      </c>
      <c r="E2270">
        <v>245.79857999999999</v>
      </c>
      <c r="F2270">
        <v>101.2</v>
      </c>
      <c r="G2270">
        <v>-18.554215374335399</v>
      </c>
      <c r="H2270">
        <v>-0.87485011124173195</v>
      </c>
      <c r="I2270">
        <v>-3.14142242682352</v>
      </c>
      <c r="J2270">
        <v>4.5712809188856296</v>
      </c>
      <c r="K2270">
        <v>97.637653883097101</v>
      </c>
      <c r="M2270">
        <v>65.1162269421433</v>
      </c>
      <c r="N2270">
        <v>0.64001511320370796</v>
      </c>
      <c r="O2270">
        <v>20.405138339920899</v>
      </c>
      <c r="P2270">
        <v>23.489932885906001</v>
      </c>
    </row>
    <row r="2271" spans="1:17" hidden="1" x14ac:dyDescent="0.3">
      <c r="A2271" t="s">
        <v>4736</v>
      </c>
      <c r="B2271" t="s">
        <v>4737</v>
      </c>
      <c r="C2271" t="s">
        <v>10309</v>
      </c>
      <c r="D2271" t="s">
        <v>612</v>
      </c>
      <c r="E2271">
        <v>245.60024999999999</v>
      </c>
      <c r="F2271">
        <v>141.25</v>
      </c>
      <c r="G2271">
        <v>-33.556912245964298</v>
      </c>
      <c r="H2271">
        <v>6.7168033284237696</v>
      </c>
      <c r="I2271">
        <v>-0.51814647164858296</v>
      </c>
      <c r="J2271">
        <v>1.1090363467272499</v>
      </c>
      <c r="K2271">
        <v>134.05027160018199</v>
      </c>
      <c r="L2271">
        <v>132.068538270993</v>
      </c>
      <c r="M2271">
        <v>64.692997901481903</v>
      </c>
      <c r="N2271">
        <v>0.17341862117981499</v>
      </c>
      <c r="O2271">
        <v>16.743362831858398</v>
      </c>
      <c r="P2271">
        <v>17.7083333333333</v>
      </c>
    </row>
    <row r="2272" spans="1:17" hidden="1" x14ac:dyDescent="0.3">
      <c r="A2272" t="s">
        <v>4738</v>
      </c>
      <c r="B2272" t="s">
        <v>4739</v>
      </c>
      <c r="C2272" t="s">
        <v>10309</v>
      </c>
      <c r="D2272" t="s">
        <v>4740</v>
      </c>
      <c r="E2272">
        <v>245.46600000000001</v>
      </c>
      <c r="F2272">
        <v>105.1</v>
      </c>
      <c r="G2272">
        <v>51.873140157772198</v>
      </c>
      <c r="H2272">
        <v>-10.971214359593899</v>
      </c>
      <c r="I2272">
        <v>17.043060188727001</v>
      </c>
      <c r="J2272">
        <v>-10.1717598679896</v>
      </c>
      <c r="K2272">
        <v>104.96359528096799</v>
      </c>
      <c r="L2272">
        <v>83.704697202551799</v>
      </c>
      <c r="M2272">
        <v>38.681776378607601</v>
      </c>
      <c r="N2272">
        <v>0.651685393258427</v>
      </c>
      <c r="O2272">
        <v>20.409134157944798</v>
      </c>
      <c r="P2272">
        <v>128.92615987802199</v>
      </c>
      <c r="Q2272">
        <v>1.7957563974513001E-2</v>
      </c>
    </row>
    <row r="2273" spans="1:17" hidden="1" x14ac:dyDescent="0.3">
      <c r="A2273" t="s">
        <v>4741</v>
      </c>
      <c r="B2273" t="s">
        <v>4742</v>
      </c>
      <c r="C2273" t="s">
        <v>10309</v>
      </c>
      <c r="D2273" t="s">
        <v>170</v>
      </c>
      <c r="E2273">
        <v>244.64834999999999</v>
      </c>
      <c r="F2273">
        <v>315</v>
      </c>
      <c r="G2273">
        <v>5.6238250552879503</v>
      </c>
      <c r="H2273">
        <v>8.13921538467552</v>
      </c>
      <c r="I2273">
        <v>-11.154716600957199</v>
      </c>
      <c r="J2273">
        <v>-7.5383850326685602</v>
      </c>
      <c r="K2273">
        <v>302.89551048438898</v>
      </c>
      <c r="L2273">
        <v>289.05591550869201</v>
      </c>
      <c r="M2273">
        <v>48.344106194718201</v>
      </c>
      <c r="N2273">
        <v>0.97696918773883701</v>
      </c>
      <c r="O2273">
        <v>7.4285714285714199</v>
      </c>
      <c r="P2273">
        <v>34.845890410958901</v>
      </c>
      <c r="Q2273">
        <v>8.2602391449994997E-2</v>
      </c>
    </row>
    <row r="2274" spans="1:17" hidden="1" x14ac:dyDescent="0.3">
      <c r="A2274" t="s">
        <v>4743</v>
      </c>
      <c r="B2274" t="s">
        <v>4744</v>
      </c>
      <c r="C2274" t="s">
        <v>10309</v>
      </c>
      <c r="D2274" t="s">
        <v>4093</v>
      </c>
      <c r="E2274">
        <v>244.45475400000001</v>
      </c>
      <c r="F2274">
        <v>16.64</v>
      </c>
      <c r="G2274">
        <v>-56.245915682390397</v>
      </c>
      <c r="H2274">
        <v>-8.4657223627659697</v>
      </c>
      <c r="I2274">
        <v>-23.421897076230199</v>
      </c>
      <c r="J2274">
        <v>-2.5946673569764398</v>
      </c>
      <c r="K2274">
        <v>17.872052466848199</v>
      </c>
      <c r="L2274">
        <v>18.929525632842498</v>
      </c>
      <c r="M2274">
        <v>31.395661967253901</v>
      </c>
      <c r="N2274">
        <v>1.92462580193109</v>
      </c>
      <c r="O2274">
        <v>60.396634615384599</v>
      </c>
      <c r="P2274">
        <v>18.014184397163099</v>
      </c>
      <c r="Q2274">
        <v>0.19907503304260299</v>
      </c>
    </row>
    <row r="2275" spans="1:17" hidden="1" x14ac:dyDescent="0.3">
      <c r="A2275" t="s">
        <v>4745</v>
      </c>
      <c r="B2275" t="s">
        <v>4746</v>
      </c>
      <c r="C2275" t="s">
        <v>10309</v>
      </c>
      <c r="D2275" t="s">
        <v>46</v>
      </c>
      <c r="E2275">
        <v>244.43347499999999</v>
      </c>
      <c r="F2275">
        <v>134.4</v>
      </c>
      <c r="G2275">
        <v>17.730966541914398</v>
      </c>
      <c r="H2275">
        <v>-14.1005043638839</v>
      </c>
      <c r="I2275">
        <v>33.143759489426301</v>
      </c>
      <c r="J2275">
        <v>-4.7073434133144696</v>
      </c>
      <c r="M2275">
        <v>48.241314753816901</v>
      </c>
      <c r="O2275">
        <v>33.891369047619001</v>
      </c>
      <c r="P2275">
        <v>60.7655502392344</v>
      </c>
    </row>
    <row r="2276" spans="1:17" hidden="1" x14ac:dyDescent="0.3">
      <c r="A2276" t="s">
        <v>4747</v>
      </c>
      <c r="B2276" t="s">
        <v>4748</v>
      </c>
      <c r="C2276" t="s">
        <v>10309</v>
      </c>
      <c r="D2276" t="s">
        <v>203</v>
      </c>
      <c r="E2276">
        <v>244.4252492</v>
      </c>
      <c r="F2276">
        <v>2.0699999999999998</v>
      </c>
      <c r="G2276">
        <v>33.995171087369002</v>
      </c>
      <c r="H2276">
        <v>-1.92337166246211</v>
      </c>
      <c r="I2276">
        <v>-26.7735958824744</v>
      </c>
      <c r="J2276">
        <v>-0.643447844781322</v>
      </c>
      <c r="K2276">
        <v>2.1113047727393801</v>
      </c>
      <c r="L2276">
        <v>2.01207915934119</v>
      </c>
      <c r="M2276">
        <v>54.955111533076803</v>
      </c>
      <c r="N2276">
        <v>0.59598257830295798</v>
      </c>
      <c r="O2276">
        <v>43.478260869565197</v>
      </c>
      <c r="P2276">
        <v>81.578947368420998</v>
      </c>
      <c r="Q2276">
        <v>-4.0148798138742003E-2</v>
      </c>
    </row>
    <row r="2277" spans="1:17" hidden="1" x14ac:dyDescent="0.3">
      <c r="A2277" t="s">
        <v>4749</v>
      </c>
      <c r="B2277" t="s">
        <v>4750</v>
      </c>
      <c r="C2277" t="s">
        <v>10309</v>
      </c>
      <c r="D2277" t="s">
        <v>21</v>
      </c>
      <c r="E2277">
        <v>244.34404085999901</v>
      </c>
      <c r="F2277">
        <v>9.7200000000000006</v>
      </c>
      <c r="G2277">
        <v>32.937578112162399</v>
      </c>
      <c r="H2277">
        <v>30.538820329158298</v>
      </c>
      <c r="I2277">
        <v>-18.8492475035806</v>
      </c>
      <c r="J2277">
        <v>18.969014862443402</v>
      </c>
      <c r="K2277">
        <v>8.0820959159452102</v>
      </c>
      <c r="L2277">
        <v>8.3739130130798607</v>
      </c>
      <c r="M2277">
        <v>74.579514330471596</v>
      </c>
      <c r="N2277">
        <v>5.1669503522981204</v>
      </c>
      <c r="O2277">
        <v>31.172839506172799</v>
      </c>
      <c r="P2277">
        <v>73.571428571428598</v>
      </c>
      <c r="Q2277">
        <v>1.5516658867493E-2</v>
      </c>
    </row>
    <row r="2278" spans="1:17" hidden="1" x14ac:dyDescent="0.3">
      <c r="A2278" t="s">
        <v>4751</v>
      </c>
      <c r="B2278" t="s">
        <v>4752</v>
      </c>
      <c r="C2278" t="s">
        <v>10309</v>
      </c>
      <c r="D2278" t="s">
        <v>404</v>
      </c>
      <c r="E2278">
        <v>244.07006540399999</v>
      </c>
      <c r="F2278">
        <v>96.69</v>
      </c>
      <c r="G2278">
        <v>5.9184390555791104</v>
      </c>
      <c r="H2278">
        <v>-4.9676573800683199</v>
      </c>
      <c r="I2278">
        <v>-19.518079631145898</v>
      </c>
      <c r="J2278">
        <v>-2.7069237096654901</v>
      </c>
      <c r="K2278">
        <v>97.572941824626497</v>
      </c>
      <c r="L2278">
        <v>92.676769768214498</v>
      </c>
      <c r="M2278">
        <v>52.164118333012503</v>
      </c>
      <c r="N2278">
        <v>1.24767362269978</v>
      </c>
      <c r="O2278">
        <v>24.1596855931326</v>
      </c>
      <c r="P2278">
        <v>41.0503282275711</v>
      </c>
      <c r="Q2278">
        <v>3.8362393762198001E-2</v>
      </c>
    </row>
    <row r="2279" spans="1:17" hidden="1" x14ac:dyDescent="0.3">
      <c r="A2279" t="s">
        <v>4753</v>
      </c>
      <c r="B2279" t="s">
        <v>4754</v>
      </c>
      <c r="C2279" t="s">
        <v>10309</v>
      </c>
      <c r="D2279" t="s">
        <v>413</v>
      </c>
      <c r="E2279">
        <v>244.0659684</v>
      </c>
      <c r="F2279">
        <v>4.63</v>
      </c>
      <c r="G2279">
        <v>149.19949801044501</v>
      </c>
      <c r="H2279">
        <v>-7.5194716440475</v>
      </c>
      <c r="I2279">
        <v>42.538712362639998</v>
      </c>
      <c r="J2279">
        <v>-4.52599782907944</v>
      </c>
      <c r="K2279">
        <v>4.2866307433984501</v>
      </c>
      <c r="L2279">
        <v>3.3833956810342101</v>
      </c>
      <c r="M2279">
        <v>55.715939799539598</v>
      </c>
      <c r="N2279">
        <v>0.593837356909513</v>
      </c>
      <c r="O2279">
        <v>6.69546436285097</v>
      </c>
      <c r="P2279">
        <v>226.05633802816899</v>
      </c>
      <c r="Q2279">
        <v>7.2511929364721006E-2</v>
      </c>
    </row>
    <row r="2280" spans="1:17" hidden="1" x14ac:dyDescent="0.3">
      <c r="A2280" t="s">
        <v>4755</v>
      </c>
      <c r="B2280" t="s">
        <v>4756</v>
      </c>
      <c r="C2280" t="s">
        <v>10309</v>
      </c>
      <c r="D2280" t="s">
        <v>221</v>
      </c>
      <c r="E2280">
        <v>244.03348349999999</v>
      </c>
      <c r="F2280">
        <v>173.95</v>
      </c>
      <c r="G2280">
        <v>-60.639120756055597</v>
      </c>
      <c r="H2280">
        <v>-6.6988245219866798</v>
      </c>
      <c r="I2280">
        <v>-45.200446458946203</v>
      </c>
      <c r="J2280">
        <v>-2.04947850805558</v>
      </c>
      <c r="K2280">
        <v>193.51412390323401</v>
      </c>
      <c r="L2280">
        <v>218.086167363762</v>
      </c>
      <c r="M2280">
        <v>43.395003864422499</v>
      </c>
      <c r="N2280">
        <v>0.87882879817050696</v>
      </c>
      <c r="O2280">
        <v>157.545271629778</v>
      </c>
      <c r="P2280">
        <v>5.0359277821387396</v>
      </c>
      <c r="Q2280">
        <v>4.1532076715543001E-2</v>
      </c>
    </row>
    <row r="2281" spans="1:17" hidden="1" x14ac:dyDescent="0.3">
      <c r="A2281" t="s">
        <v>4757</v>
      </c>
      <c r="B2281" t="s">
        <v>4758</v>
      </c>
      <c r="C2281" t="s">
        <v>10309</v>
      </c>
      <c r="D2281" t="s">
        <v>221</v>
      </c>
      <c r="E2281">
        <v>243.97</v>
      </c>
      <c r="F2281">
        <v>401.35</v>
      </c>
      <c r="G2281">
        <v>494.52448310287201</v>
      </c>
      <c r="H2281">
        <v>35.751389312279997</v>
      </c>
      <c r="I2281">
        <v>51.974928320595097</v>
      </c>
      <c r="J2281">
        <v>-0.63845541242403903</v>
      </c>
      <c r="K2281">
        <v>324.83348244856001</v>
      </c>
      <c r="L2281">
        <v>243.74072173005001</v>
      </c>
      <c r="M2281">
        <v>75.528931909468199</v>
      </c>
      <c r="N2281">
        <v>0.680365494169209</v>
      </c>
      <c r="O2281">
        <v>0</v>
      </c>
      <c r="Q2281">
        <v>0.27322725572106799</v>
      </c>
    </row>
    <row r="2282" spans="1:17" hidden="1" x14ac:dyDescent="0.3">
      <c r="A2282" t="s">
        <v>4759</v>
      </c>
      <c r="B2282" t="s">
        <v>4760</v>
      </c>
      <c r="C2282" t="s">
        <v>10309</v>
      </c>
      <c r="D2282" t="s">
        <v>1386</v>
      </c>
      <c r="E2282">
        <v>243.92677115399999</v>
      </c>
      <c r="F2282">
        <v>117</v>
      </c>
      <c r="G2282">
        <v>-30.1422611478269</v>
      </c>
      <c r="H2282">
        <v>4.5179779452408404</v>
      </c>
      <c r="I2282">
        <v>-5.02055212742997</v>
      </c>
      <c r="J2282">
        <v>-5.7405042521722098</v>
      </c>
      <c r="K2282">
        <v>112.525890309807</v>
      </c>
      <c r="L2282">
        <v>110.55493602378</v>
      </c>
      <c r="M2282">
        <v>44.192296728064598</v>
      </c>
      <c r="N2282">
        <v>0.91299240456731201</v>
      </c>
      <c r="O2282">
        <v>27.7777777777777</v>
      </c>
      <c r="P2282">
        <v>33.105802047781502</v>
      </c>
      <c r="Q2282">
        <v>-5.2685434758278998E-2</v>
      </c>
    </row>
    <row r="2283" spans="1:17" hidden="1" x14ac:dyDescent="0.3">
      <c r="A2283" t="s">
        <v>4761</v>
      </c>
      <c r="B2283" t="s">
        <v>4762</v>
      </c>
      <c r="C2283" t="s">
        <v>10309</v>
      </c>
      <c r="D2283" t="s">
        <v>221</v>
      </c>
      <c r="E2283">
        <v>243.38613599999999</v>
      </c>
      <c r="F2283">
        <v>138.80000000000001</v>
      </c>
      <c r="G2283">
        <v>34.615602373918698</v>
      </c>
      <c r="H2283">
        <v>-7.2497377089667498</v>
      </c>
      <c r="I2283">
        <v>50.028395321430601</v>
      </c>
      <c r="J2283">
        <v>2.8793508897510298</v>
      </c>
      <c r="K2283">
        <v>126.73009513343101</v>
      </c>
      <c r="M2283">
        <v>54.578926858173297</v>
      </c>
      <c r="N2283">
        <v>0.22772521596051001</v>
      </c>
      <c r="O2283">
        <v>31.484149855907699</v>
      </c>
      <c r="P2283">
        <v>80.259740259740198</v>
      </c>
    </row>
    <row r="2284" spans="1:17" hidden="1" x14ac:dyDescent="0.3">
      <c r="A2284" t="s">
        <v>4763</v>
      </c>
      <c r="B2284" t="s">
        <v>4764</v>
      </c>
      <c r="C2284" t="s">
        <v>10309</v>
      </c>
      <c r="D2284" t="s">
        <v>726</v>
      </c>
      <c r="E2284">
        <v>242.86609717499999</v>
      </c>
      <c r="F2284">
        <v>515.9</v>
      </c>
      <c r="G2284">
        <v>-11.6292452342476</v>
      </c>
      <c r="H2284">
        <v>-3.3305151458609701</v>
      </c>
      <c r="I2284">
        <v>-3.5537238182264499</v>
      </c>
      <c r="J2284">
        <v>-0.94851199614155102</v>
      </c>
      <c r="K2284">
        <v>515.86764404750295</v>
      </c>
      <c r="L2284">
        <v>490.24189854132402</v>
      </c>
      <c r="M2284">
        <v>76.378610990004603</v>
      </c>
      <c r="N2284">
        <v>0.417945991995748</v>
      </c>
      <c r="O2284">
        <v>7.4433029656910197</v>
      </c>
      <c r="P2284">
        <v>20.9754953687419</v>
      </c>
      <c r="Q2284">
        <v>-1.6014498322345E-2</v>
      </c>
    </row>
    <row r="2285" spans="1:17" hidden="1" x14ac:dyDescent="0.3">
      <c r="A2285" t="s">
        <v>4765</v>
      </c>
      <c r="B2285" t="s">
        <v>4766</v>
      </c>
      <c r="C2285" t="s">
        <v>10309</v>
      </c>
      <c r="D2285" t="s">
        <v>312</v>
      </c>
      <c r="E2285">
        <v>241.99183514999999</v>
      </c>
      <c r="F2285">
        <v>794.3</v>
      </c>
      <c r="G2285">
        <v>740.83847685554804</v>
      </c>
      <c r="H2285">
        <v>-11.4416036706527</v>
      </c>
      <c r="I2285">
        <v>269.36236765556202</v>
      </c>
      <c r="J2285">
        <v>-3.8870744652155498</v>
      </c>
      <c r="K2285">
        <v>819.91115123616396</v>
      </c>
      <c r="M2285">
        <v>38.025970932793904</v>
      </c>
      <c r="N2285">
        <v>0.37215716096324403</v>
      </c>
      <c r="O2285">
        <v>23.379075915900799</v>
      </c>
      <c r="P2285">
        <v>811.94029850746199</v>
      </c>
    </row>
    <row r="2286" spans="1:17" hidden="1" x14ac:dyDescent="0.3">
      <c r="A2286" t="s">
        <v>4767</v>
      </c>
      <c r="B2286" t="s">
        <v>4768</v>
      </c>
      <c r="C2286" t="s">
        <v>10309</v>
      </c>
      <c r="D2286" t="s">
        <v>4769</v>
      </c>
      <c r="E2286">
        <v>241.92134999999999</v>
      </c>
      <c r="F2286">
        <v>108.35</v>
      </c>
      <c r="G2286">
        <v>15.2183735939653</v>
      </c>
      <c r="H2286">
        <v>42.692041810258502</v>
      </c>
      <c r="I2286">
        <v>30.6311665414771</v>
      </c>
      <c r="J2286">
        <v>19.081310296654799</v>
      </c>
      <c r="O2286">
        <v>10.752191970466001</v>
      </c>
      <c r="P2286">
        <v>50.069252077562297</v>
      </c>
    </row>
    <row r="2287" spans="1:17" hidden="1" x14ac:dyDescent="0.3">
      <c r="A2287" t="s">
        <v>4770</v>
      </c>
      <c r="B2287" t="s">
        <v>4771</v>
      </c>
      <c r="C2287" t="s">
        <v>10309</v>
      </c>
      <c r="D2287" t="s">
        <v>872</v>
      </c>
      <c r="E2287">
        <v>241.68528000000001</v>
      </c>
      <c r="F2287">
        <v>173.85</v>
      </c>
      <c r="G2287">
        <v>127.00169581264301</v>
      </c>
      <c r="H2287">
        <v>7.1377031832858897</v>
      </c>
      <c r="I2287">
        <v>78.733170078836906</v>
      </c>
      <c r="J2287">
        <v>11.246392245672499</v>
      </c>
      <c r="K2287">
        <v>157.68816257539001</v>
      </c>
      <c r="M2287">
        <v>66.962304396333295</v>
      </c>
      <c r="N2287">
        <v>0.56470588235294095</v>
      </c>
      <c r="O2287">
        <v>9.2896174863388001</v>
      </c>
      <c r="P2287">
        <v>175.95238095238</v>
      </c>
    </row>
    <row r="2288" spans="1:17" hidden="1" x14ac:dyDescent="0.3">
      <c r="A2288" t="s">
        <v>4772</v>
      </c>
      <c r="B2288" t="s">
        <v>4773</v>
      </c>
      <c r="C2288" t="s">
        <v>10309</v>
      </c>
      <c r="D2288" t="s">
        <v>312</v>
      </c>
      <c r="E2288">
        <v>241.43824889999999</v>
      </c>
      <c r="F2288">
        <v>176.1</v>
      </c>
      <c r="G2288">
        <v>113.21225362259899</v>
      </c>
      <c r="H2288">
        <v>16.4734752279528</v>
      </c>
      <c r="I2288">
        <v>63.965490311157097</v>
      </c>
      <c r="J2288">
        <v>3.4882819517793102</v>
      </c>
      <c r="K2288">
        <v>142.173202214806</v>
      </c>
      <c r="L2288">
        <v>107.500509058208</v>
      </c>
      <c r="M2288">
        <v>90.161492024120705</v>
      </c>
      <c r="N2288">
        <v>0.47521229276182703</v>
      </c>
      <c r="O2288">
        <v>0</v>
      </c>
      <c r="P2288">
        <v>186.34146341463401</v>
      </c>
      <c r="Q2288">
        <v>0.186750737712853</v>
      </c>
    </row>
    <row r="2289" spans="1:17" hidden="1" x14ac:dyDescent="0.3">
      <c r="A2289" t="s">
        <v>4774</v>
      </c>
      <c r="B2289" t="s">
        <v>4775</v>
      </c>
      <c r="C2289" t="s">
        <v>10309</v>
      </c>
      <c r="D2289" t="s">
        <v>742</v>
      </c>
      <c r="E2289">
        <v>241.21340000000001</v>
      </c>
      <c r="F2289">
        <v>10.4</v>
      </c>
      <c r="G2289">
        <v>252.060236454006</v>
      </c>
      <c r="H2289">
        <v>-18.450485118310301</v>
      </c>
      <c r="I2289">
        <v>-47.9145011353977</v>
      </c>
      <c r="J2289">
        <v>-3.61036449455723</v>
      </c>
      <c r="K2289">
        <v>12.248870064473</v>
      </c>
      <c r="L2289">
        <v>11.1354498239959</v>
      </c>
      <c r="M2289">
        <v>18.133634950930599</v>
      </c>
      <c r="N2289">
        <v>0.88111888111888104</v>
      </c>
      <c r="O2289">
        <v>83.653846153846104</v>
      </c>
    </row>
    <row r="2290" spans="1:17" hidden="1" x14ac:dyDescent="0.3">
      <c r="A2290" t="s">
        <v>4776</v>
      </c>
      <c r="B2290" t="s">
        <v>4777</v>
      </c>
      <c r="C2290" t="s">
        <v>10309</v>
      </c>
      <c r="D2290" t="s">
        <v>21</v>
      </c>
      <c r="E2290">
        <v>239.18305000000001</v>
      </c>
      <c r="F2290">
        <v>259.95</v>
      </c>
      <c r="G2290">
        <v>-47.603375491456603</v>
      </c>
      <c r="H2290">
        <v>-1.7669119387849901</v>
      </c>
      <c r="I2290">
        <v>-24.02754602625</v>
      </c>
      <c r="J2290">
        <v>10.875160229230399</v>
      </c>
      <c r="K2290">
        <v>248.94585722924899</v>
      </c>
      <c r="M2290">
        <v>71.718783593563799</v>
      </c>
      <c r="N2290">
        <v>0.39912253212159199</v>
      </c>
      <c r="O2290">
        <v>29.2556260819388</v>
      </c>
      <c r="P2290">
        <v>41.238793806030898</v>
      </c>
    </row>
    <row r="2291" spans="1:17" hidden="1" x14ac:dyDescent="0.3">
      <c r="A2291" t="s">
        <v>4778</v>
      </c>
      <c r="B2291" t="s">
        <v>4779</v>
      </c>
      <c r="C2291" t="s">
        <v>10309</v>
      </c>
      <c r="D2291" t="s">
        <v>938</v>
      </c>
      <c r="E2291">
        <v>238.96847199999999</v>
      </c>
      <c r="F2291">
        <v>420.9</v>
      </c>
      <c r="G2291">
        <v>167.48903377342501</v>
      </c>
      <c r="H2291">
        <v>4.9019901854447302E-2</v>
      </c>
      <c r="I2291">
        <v>52.083139021852098</v>
      </c>
      <c r="J2291">
        <v>-16.326107695114501</v>
      </c>
      <c r="K2291">
        <v>338.86156411732497</v>
      </c>
      <c r="L2291">
        <v>243.546087876245</v>
      </c>
      <c r="M2291">
        <v>47.817091960300502</v>
      </c>
      <c r="N2291">
        <v>0.82801511856376697</v>
      </c>
      <c r="O2291">
        <v>15.086718935614099</v>
      </c>
      <c r="P2291">
        <v>224.22135205763701</v>
      </c>
    </row>
    <row r="2292" spans="1:17" hidden="1" x14ac:dyDescent="0.3">
      <c r="A2292" t="s">
        <v>4780</v>
      </c>
      <c r="B2292" t="s">
        <v>4781</v>
      </c>
      <c r="C2292" t="s">
        <v>10309</v>
      </c>
      <c r="D2292" t="s">
        <v>133</v>
      </c>
      <c r="E2292">
        <v>238.84829999999999</v>
      </c>
      <c r="F2292">
        <v>226.4</v>
      </c>
      <c r="G2292">
        <v>95.440541343652896</v>
      </c>
      <c r="H2292">
        <v>-17.909550709694901</v>
      </c>
      <c r="I2292">
        <v>14.5950436312934</v>
      </c>
      <c r="J2292">
        <v>-18.174377501903901</v>
      </c>
      <c r="K2292">
        <v>261.54955694750203</v>
      </c>
      <c r="L2292">
        <v>200.977655072278</v>
      </c>
      <c r="M2292">
        <v>18.057725736818401</v>
      </c>
      <c r="N2292">
        <v>1.67031486403118</v>
      </c>
      <c r="O2292">
        <v>33.833922261484098</v>
      </c>
      <c r="P2292">
        <v>131.37455288707201</v>
      </c>
      <c r="Q2292">
        <v>0.13899852710820401</v>
      </c>
    </row>
    <row r="2293" spans="1:17" hidden="1" x14ac:dyDescent="0.3">
      <c r="A2293" t="s">
        <v>4782</v>
      </c>
      <c r="B2293" t="s">
        <v>4783</v>
      </c>
      <c r="C2293" t="s">
        <v>10309</v>
      </c>
      <c r="E2293">
        <v>238.20246299999999</v>
      </c>
      <c r="F2293">
        <v>10.08</v>
      </c>
      <c r="G2293">
        <v>-12.2950074840595</v>
      </c>
      <c r="H2293">
        <v>-11.689790078169599</v>
      </c>
      <c r="I2293">
        <v>-29.347823002156101</v>
      </c>
      <c r="J2293">
        <v>-3.5847663668774299</v>
      </c>
      <c r="K2293">
        <v>10.961273734205101</v>
      </c>
      <c r="L2293">
        <v>10.8108212076228</v>
      </c>
      <c r="M2293">
        <v>34.639180015095299</v>
      </c>
      <c r="N2293">
        <v>0.26010661734225199</v>
      </c>
      <c r="O2293">
        <v>47.123015873015802</v>
      </c>
      <c r="P2293">
        <v>19.289940828402301</v>
      </c>
      <c r="Q2293">
        <v>5.266706911315E-2</v>
      </c>
    </row>
    <row r="2294" spans="1:17" hidden="1" x14ac:dyDescent="0.3">
      <c r="A2294" t="s">
        <v>4784</v>
      </c>
      <c r="B2294" t="s">
        <v>4785</v>
      </c>
      <c r="C2294" t="s">
        <v>10309</v>
      </c>
      <c r="D2294" t="s">
        <v>335</v>
      </c>
      <c r="E2294">
        <v>237.97980000000001</v>
      </c>
      <c r="F2294">
        <v>140.65</v>
      </c>
      <c r="G2294">
        <v>120.336385814</v>
      </c>
      <c r="H2294">
        <v>3.2096808213012702</v>
      </c>
      <c r="I2294">
        <v>-14.453692804331499</v>
      </c>
      <c r="J2294">
        <v>3.15721234227167</v>
      </c>
      <c r="K2294">
        <v>141.032799364521</v>
      </c>
      <c r="L2294">
        <v>122.170180811306</v>
      </c>
      <c r="M2294">
        <v>58.134848334713297</v>
      </c>
      <c r="N2294">
        <v>0.56794195250659596</v>
      </c>
      <c r="O2294">
        <v>33.665126199786698</v>
      </c>
      <c r="P2294">
        <v>190</v>
      </c>
    </row>
    <row r="2295" spans="1:17" hidden="1" x14ac:dyDescent="0.3">
      <c r="A2295" t="s">
        <v>4786</v>
      </c>
      <c r="B2295" t="s">
        <v>4787</v>
      </c>
      <c r="C2295" t="s">
        <v>10309</v>
      </c>
      <c r="D2295" t="s">
        <v>475</v>
      </c>
      <c r="E2295">
        <v>237.83600000000001</v>
      </c>
      <c r="F2295">
        <v>183.18</v>
      </c>
      <c r="G2295">
        <v>7.3151236306790004</v>
      </c>
      <c r="H2295">
        <v>14.2216282526035</v>
      </c>
      <c r="I2295">
        <v>16.326854484319</v>
      </c>
      <c r="J2295">
        <v>9.6260030340850005</v>
      </c>
      <c r="K2295">
        <v>144.154873136118</v>
      </c>
      <c r="L2295">
        <v>136.37102840309601</v>
      </c>
      <c r="M2295">
        <v>70.026519015610006</v>
      </c>
      <c r="N2295">
        <v>2.59389030849304</v>
      </c>
      <c r="O2295">
        <v>1.9980347199475901</v>
      </c>
      <c r="P2295">
        <v>70.004640371229698</v>
      </c>
      <c r="Q2295">
        <v>3.5853803666760997E-2</v>
      </c>
    </row>
    <row r="2296" spans="1:17" hidden="1" x14ac:dyDescent="0.3">
      <c r="A2296" t="s">
        <v>4788</v>
      </c>
      <c r="B2296" t="s">
        <v>4789</v>
      </c>
      <c r="C2296" t="s">
        <v>10309</v>
      </c>
      <c r="D2296" t="s">
        <v>475</v>
      </c>
      <c r="E2296">
        <v>237.55146959999999</v>
      </c>
      <c r="F2296">
        <v>156</v>
      </c>
      <c r="G2296">
        <v>249.543652042628</v>
      </c>
      <c r="H2296">
        <v>10.108666055236201</v>
      </c>
      <c r="I2296">
        <v>179.00574064552501</v>
      </c>
      <c r="J2296">
        <v>-2.5946673569764398</v>
      </c>
      <c r="K2296">
        <v>115.85567481739299</v>
      </c>
      <c r="M2296">
        <v>86.033071815074194</v>
      </c>
      <c r="N2296">
        <v>1.2194616977225601</v>
      </c>
      <c r="O2296">
        <v>2.7884615384615201</v>
      </c>
      <c r="P2296">
        <v>317.67068273092298</v>
      </c>
    </row>
    <row r="2297" spans="1:17" hidden="1" x14ac:dyDescent="0.3">
      <c r="A2297" t="s">
        <v>4790</v>
      </c>
      <c r="B2297" t="s">
        <v>4791</v>
      </c>
      <c r="C2297" t="s">
        <v>10309</v>
      </c>
      <c r="D2297" t="s">
        <v>553</v>
      </c>
      <c r="E2297">
        <v>237.22492500000001</v>
      </c>
      <c r="F2297">
        <v>218.74</v>
      </c>
      <c r="G2297">
        <v>-15.778850151116099</v>
      </c>
      <c r="H2297">
        <v>-0.849864531403699</v>
      </c>
      <c r="I2297">
        <v>-12.8156756626401</v>
      </c>
      <c r="J2297">
        <v>-5.1621370182696902</v>
      </c>
      <c r="K2297">
        <v>222.00592087621101</v>
      </c>
      <c r="L2297">
        <v>222.39386855650599</v>
      </c>
      <c r="M2297">
        <v>36.969117152654</v>
      </c>
      <c r="N2297">
        <v>0.54839829371038196</v>
      </c>
      <c r="O2297">
        <v>25.720032915790402</v>
      </c>
      <c r="P2297">
        <v>15.126315789473599</v>
      </c>
      <c r="Q2297">
        <v>2.0827812700841001E-2</v>
      </c>
    </row>
    <row r="2298" spans="1:17" hidden="1" x14ac:dyDescent="0.3">
      <c r="A2298" t="s">
        <v>4792</v>
      </c>
      <c r="B2298" t="s">
        <v>4793</v>
      </c>
      <c r="C2298" t="s">
        <v>10309</v>
      </c>
      <c r="D2298" t="s">
        <v>221</v>
      </c>
      <c r="E2298">
        <v>236.08875</v>
      </c>
      <c r="F2298">
        <v>190.35</v>
      </c>
      <c r="G2298">
        <v>-36.143112229927098</v>
      </c>
      <c r="H2298">
        <v>6.6176973905020402</v>
      </c>
      <c r="I2298">
        <v>-27.991849088042599</v>
      </c>
      <c r="J2298">
        <v>0.58619489328644103</v>
      </c>
      <c r="K2298">
        <v>187.86897353590001</v>
      </c>
      <c r="L2298">
        <v>202.346483455418</v>
      </c>
      <c r="M2298">
        <v>58.4129478468044</v>
      </c>
      <c r="N2298">
        <v>0.86436333488114703</v>
      </c>
      <c r="O2298">
        <v>64.906750722353493</v>
      </c>
      <c r="P2298">
        <v>35.384068278805103</v>
      </c>
      <c r="Q2298">
        <v>8.7014695110519E-2</v>
      </c>
    </row>
    <row r="2299" spans="1:17" hidden="1" x14ac:dyDescent="0.3">
      <c r="A2299" t="s">
        <v>4794</v>
      </c>
      <c r="B2299" t="s">
        <v>4795</v>
      </c>
      <c r="C2299" t="s">
        <v>10309</v>
      </c>
      <c r="D2299" t="s">
        <v>938</v>
      </c>
      <c r="E2299">
        <v>236.03303843</v>
      </c>
      <c r="F2299">
        <v>88.55</v>
      </c>
      <c r="G2299">
        <v>93.651421087369002</v>
      </c>
      <c r="H2299">
        <v>104.731812709286</v>
      </c>
      <c r="I2299">
        <v>88.6195521333605</v>
      </c>
      <c r="J2299">
        <v>30.4757018446644</v>
      </c>
      <c r="K2299">
        <v>48.344520343590602</v>
      </c>
      <c r="L2299">
        <v>43.107900159603098</v>
      </c>
      <c r="M2299">
        <v>96.081309520160403</v>
      </c>
      <c r="N2299">
        <v>3.6303203419136798</v>
      </c>
      <c r="O2299">
        <v>0</v>
      </c>
      <c r="P2299">
        <v>156.666666666666</v>
      </c>
      <c r="Q2299">
        <v>5.1777587802215003E-2</v>
      </c>
    </row>
    <row r="2300" spans="1:17" hidden="1" x14ac:dyDescent="0.3">
      <c r="A2300" t="s">
        <v>4796</v>
      </c>
      <c r="B2300" t="s">
        <v>4797</v>
      </c>
      <c r="C2300" t="s">
        <v>10309</v>
      </c>
      <c r="D2300" t="s">
        <v>163</v>
      </c>
      <c r="E2300">
        <v>235.890725</v>
      </c>
      <c r="F2300">
        <v>796.25</v>
      </c>
      <c r="G2300">
        <v>114.33448462286</v>
      </c>
      <c r="H2300">
        <v>-11.851722908431601</v>
      </c>
      <c r="I2300">
        <v>-7.9940035728748899</v>
      </c>
      <c r="J2300">
        <v>-3.0693509012802398</v>
      </c>
      <c r="K2300">
        <v>870.63918783819497</v>
      </c>
      <c r="L2300">
        <v>772.16664314675097</v>
      </c>
      <c r="M2300">
        <v>38.483193111520201</v>
      </c>
      <c r="N2300">
        <v>1.4857908457200999</v>
      </c>
      <c r="O2300">
        <v>72.684458398744098</v>
      </c>
      <c r="P2300">
        <v>144.774054718721</v>
      </c>
      <c r="Q2300">
        <v>0.17422769287861301</v>
      </c>
    </row>
    <row r="2301" spans="1:17" hidden="1" x14ac:dyDescent="0.3">
      <c r="A2301" t="s">
        <v>4798</v>
      </c>
      <c r="B2301" t="s">
        <v>4799</v>
      </c>
      <c r="C2301" t="s">
        <v>10309</v>
      </c>
      <c r="D2301" t="s">
        <v>368</v>
      </c>
      <c r="E2301">
        <v>235.87649999999999</v>
      </c>
      <c r="F2301">
        <v>185.05</v>
      </c>
      <c r="G2301">
        <v>34.600982490877797</v>
      </c>
      <c r="H2301">
        <v>11.4040137084052</v>
      </c>
      <c r="I2301">
        <v>45.784045303569499</v>
      </c>
      <c r="J2301">
        <v>-9.4667356976439798E-2</v>
      </c>
      <c r="K2301">
        <v>171.43017340612499</v>
      </c>
      <c r="L2301">
        <v>139.05000030333201</v>
      </c>
      <c r="M2301">
        <v>46.974404737670703</v>
      </c>
      <c r="N2301">
        <v>0.25245590745306201</v>
      </c>
      <c r="O2301">
        <v>13.320724128613801</v>
      </c>
      <c r="P2301">
        <v>92.7604166666666</v>
      </c>
    </row>
    <row r="2302" spans="1:17" hidden="1" x14ac:dyDescent="0.3">
      <c r="A2302" t="s">
        <v>4800</v>
      </c>
      <c r="B2302" t="s">
        <v>4801</v>
      </c>
      <c r="C2302" t="s">
        <v>10309</v>
      </c>
      <c r="D2302" t="s">
        <v>130</v>
      </c>
      <c r="E2302">
        <v>235.6893</v>
      </c>
      <c r="F2302">
        <v>50.18</v>
      </c>
      <c r="G2302">
        <v>59.515227057518203</v>
      </c>
      <c r="H2302">
        <v>27.508572069237101</v>
      </c>
      <c r="I2302">
        <v>-2.3874562827532699</v>
      </c>
      <c r="J2302">
        <v>2.46783264302355</v>
      </c>
      <c r="K2302">
        <v>46.447818491600003</v>
      </c>
      <c r="L2302">
        <v>40.886929197813103</v>
      </c>
      <c r="M2302">
        <v>52.721738739796102</v>
      </c>
      <c r="N2302">
        <v>3.7976200011133101</v>
      </c>
      <c r="O2302">
        <v>26.783579115185301</v>
      </c>
      <c r="Q2302">
        <v>5.6479341127107001E-2</v>
      </c>
    </row>
    <row r="2303" spans="1:17" hidden="1" x14ac:dyDescent="0.3">
      <c r="A2303" t="s">
        <v>4802</v>
      </c>
      <c r="B2303" t="s">
        <v>4803</v>
      </c>
      <c r="C2303" t="s">
        <v>10309</v>
      </c>
      <c r="D2303" t="s">
        <v>413</v>
      </c>
      <c r="E2303">
        <v>235.37014249999999</v>
      </c>
      <c r="F2303">
        <v>804.2</v>
      </c>
      <c r="G2303">
        <v>252.15360578269201</v>
      </c>
      <c r="H2303">
        <v>-1.30138015507273</v>
      </c>
      <c r="I2303">
        <v>45.918431939455402</v>
      </c>
      <c r="J2303">
        <v>-0.63953915184824095</v>
      </c>
      <c r="K2303">
        <v>791.93436749363696</v>
      </c>
      <c r="L2303">
        <v>639.04818748407104</v>
      </c>
      <c r="M2303">
        <v>46.035163032251901</v>
      </c>
      <c r="N2303">
        <v>0.50805120027095996</v>
      </c>
      <c r="O2303">
        <v>15.021139020144201</v>
      </c>
      <c r="P2303">
        <v>290.76773566569398</v>
      </c>
      <c r="Q2303">
        <v>0.17911385009043801</v>
      </c>
    </row>
    <row r="2304" spans="1:17" hidden="1" x14ac:dyDescent="0.3">
      <c r="A2304" t="s">
        <v>4804</v>
      </c>
      <c r="B2304" t="s">
        <v>4805</v>
      </c>
      <c r="C2304" t="s">
        <v>10309</v>
      </c>
      <c r="D2304" t="s">
        <v>139</v>
      </c>
      <c r="E2304">
        <v>235.32</v>
      </c>
      <c r="F2304">
        <v>269.5</v>
      </c>
      <c r="G2304">
        <v>180.62882383336401</v>
      </c>
      <c r="H2304">
        <v>48.699728621148502</v>
      </c>
      <c r="I2304">
        <v>196.04161678087601</v>
      </c>
      <c r="J2304">
        <v>3.2994385371294399</v>
      </c>
      <c r="K2304">
        <v>192.676762316858</v>
      </c>
      <c r="M2304">
        <v>93.618799682114599</v>
      </c>
      <c r="N2304">
        <v>0.778523489932885</v>
      </c>
      <c r="O2304">
        <v>0.18552875695731999</v>
      </c>
      <c r="P2304">
        <v>218.18181818181799</v>
      </c>
    </row>
    <row r="2305" spans="1:17" hidden="1" x14ac:dyDescent="0.3">
      <c r="A2305" t="s">
        <v>4806</v>
      </c>
      <c r="B2305" t="s">
        <v>4807</v>
      </c>
      <c r="C2305" t="s">
        <v>10309</v>
      </c>
      <c r="D2305" t="s">
        <v>726</v>
      </c>
      <c r="E2305">
        <v>235.24006722999999</v>
      </c>
      <c r="F2305">
        <v>22.19</v>
      </c>
      <c r="G2305">
        <v>9.5992752243824295</v>
      </c>
      <c r="H2305">
        <v>2.4485106454969499</v>
      </c>
      <c r="I2305">
        <v>1.1930503520164399</v>
      </c>
      <c r="J2305">
        <v>-0.32194008424916298</v>
      </c>
      <c r="K2305">
        <v>21.266182324830702</v>
      </c>
      <c r="L2305">
        <v>19.503644568215499</v>
      </c>
      <c r="M2305">
        <v>52.769297021364501</v>
      </c>
      <c r="N2305">
        <v>1.0585116002092301</v>
      </c>
      <c r="O2305">
        <v>4.7769265434880399</v>
      </c>
      <c r="P2305">
        <v>42.618420206954099</v>
      </c>
      <c r="Q2305">
        <v>2.7288076423579999E-3</v>
      </c>
    </row>
    <row r="2306" spans="1:17" hidden="1" x14ac:dyDescent="0.3">
      <c r="A2306" t="s">
        <v>4808</v>
      </c>
      <c r="B2306" t="s">
        <v>4809</v>
      </c>
      <c r="C2306" t="s">
        <v>10309</v>
      </c>
      <c r="D2306" t="s">
        <v>4810</v>
      </c>
      <c r="E2306">
        <v>235.02487500000001</v>
      </c>
      <c r="F2306">
        <v>117.65</v>
      </c>
      <c r="G2306">
        <v>42.168117838271499</v>
      </c>
      <c r="H2306">
        <v>37.3578289694494</v>
      </c>
      <c r="I2306">
        <v>16.170157575341701</v>
      </c>
      <c r="J2306">
        <v>3.9673868512974302</v>
      </c>
      <c r="K2306">
        <v>96.617715533706402</v>
      </c>
      <c r="L2306">
        <v>81.503547012338601</v>
      </c>
      <c r="M2306">
        <v>59.464717130898002</v>
      </c>
      <c r="N2306">
        <v>1.0232912268558501</v>
      </c>
      <c r="O2306">
        <v>3.1874203144921198</v>
      </c>
      <c r="P2306">
        <v>109.67741935483799</v>
      </c>
    </row>
    <row r="2307" spans="1:17" hidden="1" x14ac:dyDescent="0.3">
      <c r="A2307" t="s">
        <v>4811</v>
      </c>
      <c r="B2307" t="s">
        <v>4812</v>
      </c>
      <c r="C2307" t="s">
        <v>10309</v>
      </c>
      <c r="D2307" t="s">
        <v>630</v>
      </c>
      <c r="E2307">
        <v>234.780657856</v>
      </c>
      <c r="F2307">
        <v>185.7</v>
      </c>
      <c r="G2307">
        <v>1.59396983388711</v>
      </c>
      <c r="H2307">
        <v>-0.50367533252116403</v>
      </c>
      <c r="I2307">
        <v>-0.54430988928402702</v>
      </c>
      <c r="J2307">
        <v>-2.8921224632891001</v>
      </c>
      <c r="K2307">
        <v>180.75723779764601</v>
      </c>
      <c r="L2307">
        <v>165.079055422073</v>
      </c>
      <c r="M2307">
        <v>46.791703759155901</v>
      </c>
      <c r="N2307">
        <v>0.80593772655943796</v>
      </c>
      <c r="O2307">
        <v>10.393107162089301</v>
      </c>
      <c r="P2307">
        <v>52.275522755227499</v>
      </c>
      <c r="Q2307">
        <v>-4.5748692091199996E-3</v>
      </c>
    </row>
    <row r="2308" spans="1:17" hidden="1" x14ac:dyDescent="0.3">
      <c r="A2308" t="s">
        <v>4813</v>
      </c>
      <c r="B2308" t="s">
        <v>4814</v>
      </c>
      <c r="C2308" t="s">
        <v>10309</v>
      </c>
      <c r="D2308" t="s">
        <v>130</v>
      </c>
      <c r="E2308">
        <v>233.66321099999999</v>
      </c>
      <c r="F2308">
        <v>20.18</v>
      </c>
      <c r="G2308">
        <v>6.36279982491053</v>
      </c>
      <c r="H2308">
        <v>-17.206305526191901</v>
      </c>
      <c r="I2308">
        <v>-6.6563357033390096</v>
      </c>
      <c r="J2308">
        <v>0.36451631649293198</v>
      </c>
      <c r="K2308">
        <v>21.540340132643401</v>
      </c>
      <c r="L2308">
        <v>17.290471361612799</v>
      </c>
      <c r="M2308">
        <v>3.5564860339214599</v>
      </c>
      <c r="N2308">
        <v>7.6527836551927804</v>
      </c>
      <c r="O2308">
        <v>39.296333002973199</v>
      </c>
      <c r="P2308">
        <v>64.065040650406502</v>
      </c>
      <c r="Q2308">
        <v>7.1161297708008997E-2</v>
      </c>
    </row>
    <row r="2309" spans="1:17" hidden="1" x14ac:dyDescent="0.3">
      <c r="A2309" t="s">
        <v>4815</v>
      </c>
      <c r="B2309" t="s">
        <v>4816</v>
      </c>
      <c r="C2309" t="s">
        <v>10309</v>
      </c>
      <c r="D2309" t="s">
        <v>1163</v>
      </c>
      <c r="E2309">
        <v>233.41422956999901</v>
      </c>
      <c r="F2309">
        <v>551.04999999999995</v>
      </c>
      <c r="G2309">
        <v>-26.5485123561268</v>
      </c>
      <c r="H2309">
        <v>-2.8027770911566301</v>
      </c>
      <c r="I2309">
        <v>-30.278780010522901</v>
      </c>
      <c r="J2309">
        <v>-3.30264823229823</v>
      </c>
      <c r="K2309">
        <v>550.00340409723401</v>
      </c>
      <c r="L2309">
        <v>595.36917252011494</v>
      </c>
      <c r="M2309">
        <v>51.509451927057199</v>
      </c>
      <c r="N2309">
        <v>2.9225193173290598</v>
      </c>
      <c r="O2309">
        <v>80.5462299246892</v>
      </c>
      <c r="P2309">
        <v>22.1840354767183</v>
      </c>
    </row>
    <row r="2310" spans="1:17" hidden="1" x14ac:dyDescent="0.3">
      <c r="A2310" t="s">
        <v>4817</v>
      </c>
      <c r="B2310" t="s">
        <v>4818</v>
      </c>
      <c r="C2310" t="s">
        <v>10309</v>
      </c>
      <c r="D2310" t="s">
        <v>3180</v>
      </c>
      <c r="E2310">
        <v>233.29426799999999</v>
      </c>
      <c r="F2310">
        <v>311</v>
      </c>
      <c r="G2310">
        <v>212.725244294812</v>
      </c>
      <c r="H2310">
        <v>0.30654691816736701</v>
      </c>
      <c r="I2310">
        <v>5.49224433791119</v>
      </c>
      <c r="J2310">
        <v>18.478129577889401</v>
      </c>
      <c r="K2310">
        <v>279.14423023013001</v>
      </c>
      <c r="L2310">
        <v>251.28563917675399</v>
      </c>
      <c r="M2310">
        <v>74.647576373652697</v>
      </c>
      <c r="N2310">
        <v>0.30466185160866699</v>
      </c>
      <c r="O2310">
        <v>15.7556270096463</v>
      </c>
      <c r="P2310">
        <v>261.20789779326299</v>
      </c>
    </row>
    <row r="2311" spans="1:17" hidden="1" x14ac:dyDescent="0.3">
      <c r="A2311" t="s">
        <v>4819</v>
      </c>
      <c r="B2311" t="s">
        <v>4820</v>
      </c>
      <c r="C2311" t="s">
        <v>10309</v>
      </c>
      <c r="D2311" t="s">
        <v>630</v>
      </c>
      <c r="E2311">
        <v>232.61238499999999</v>
      </c>
      <c r="F2311">
        <v>134.25</v>
      </c>
      <c r="G2311">
        <v>75.994175260358304</v>
      </c>
      <c r="H2311">
        <v>-21.3876255760051</v>
      </c>
      <c r="I2311">
        <v>-7.1403981860356698</v>
      </c>
      <c r="J2311">
        <v>-9.7562085376056409</v>
      </c>
      <c r="K2311">
        <v>144.969457320331</v>
      </c>
      <c r="L2311">
        <v>122.676183044124</v>
      </c>
      <c r="M2311">
        <v>25.7226494763297</v>
      </c>
      <c r="N2311">
        <v>1.12032520572764</v>
      </c>
      <c r="O2311">
        <v>30.9199255121042</v>
      </c>
      <c r="P2311">
        <v>113.944223107569</v>
      </c>
      <c r="Q2311">
        <v>0.108066965945824</v>
      </c>
    </row>
    <row r="2312" spans="1:17" hidden="1" x14ac:dyDescent="0.3">
      <c r="A2312" t="s">
        <v>4821</v>
      </c>
      <c r="B2312" t="s">
        <v>4822</v>
      </c>
      <c r="C2312" t="s">
        <v>10309</v>
      </c>
      <c r="D2312" t="s">
        <v>1876</v>
      </c>
      <c r="E2312">
        <v>232.600868838</v>
      </c>
      <c r="F2312">
        <v>94.92</v>
      </c>
      <c r="G2312">
        <v>125.46393775848099</v>
      </c>
      <c r="H2312">
        <v>25.809713752259398</v>
      </c>
      <c r="I2312">
        <v>71.607059413683402</v>
      </c>
      <c r="J2312">
        <v>8.3058065766728397</v>
      </c>
      <c r="K2312">
        <v>75.412182174430299</v>
      </c>
      <c r="L2312">
        <v>56.527636319539198</v>
      </c>
      <c r="M2312">
        <v>60.147112580222398</v>
      </c>
      <c r="N2312">
        <v>0.57016360415359502</v>
      </c>
      <c r="O2312">
        <v>7.6696165191740304</v>
      </c>
      <c r="P2312">
        <v>187.636363636363</v>
      </c>
      <c r="Q2312">
        <v>0.105697682259576</v>
      </c>
    </row>
    <row r="2313" spans="1:17" hidden="1" x14ac:dyDescent="0.3">
      <c r="A2313" t="s">
        <v>4823</v>
      </c>
      <c r="B2313" t="s">
        <v>4824</v>
      </c>
      <c r="C2313" t="s">
        <v>10309</v>
      </c>
      <c r="D2313" t="s">
        <v>54</v>
      </c>
      <c r="E2313">
        <v>231.86071604</v>
      </c>
      <c r="F2313">
        <v>209.6</v>
      </c>
      <c r="G2313">
        <v>-73.793307460167298</v>
      </c>
      <c r="H2313">
        <v>0.51230051416487099</v>
      </c>
      <c r="I2313">
        <v>-26.444337788142398</v>
      </c>
      <c r="J2313">
        <v>-4.7624469111944396</v>
      </c>
      <c r="K2313">
        <v>214.374781976695</v>
      </c>
      <c r="L2313">
        <v>254.05909562975501</v>
      </c>
      <c r="M2313">
        <v>40.335289492971199</v>
      </c>
      <c r="N2313">
        <v>0.31571239386149402</v>
      </c>
      <c r="O2313">
        <v>113.263358778625</v>
      </c>
      <c r="P2313">
        <v>21.016166281755201</v>
      </c>
      <c r="Q2313">
        <v>-0.106809077161681</v>
      </c>
    </row>
    <row r="2314" spans="1:17" hidden="1" x14ac:dyDescent="0.3">
      <c r="A2314" t="s">
        <v>4825</v>
      </c>
      <c r="B2314" t="s">
        <v>4826</v>
      </c>
      <c r="C2314" t="s">
        <v>10309</v>
      </c>
      <c r="D2314" t="s">
        <v>1606</v>
      </c>
      <c r="E2314">
        <v>231.69351</v>
      </c>
      <c r="F2314">
        <v>30.39</v>
      </c>
      <c r="G2314">
        <v>-70.742328912630995</v>
      </c>
      <c r="H2314">
        <v>1.3679299795504201</v>
      </c>
      <c r="I2314">
        <v>-39.953643107976198</v>
      </c>
      <c r="J2314">
        <v>-7.1897709351308796</v>
      </c>
      <c r="K2314">
        <v>26.880775439108302</v>
      </c>
      <c r="L2314">
        <v>34.878479686203598</v>
      </c>
      <c r="M2314">
        <v>35.056500316791002</v>
      </c>
      <c r="N2314">
        <v>3.1484265164533198</v>
      </c>
      <c r="O2314">
        <v>101.272348360206</v>
      </c>
      <c r="P2314">
        <v>30.709677419354801</v>
      </c>
      <c r="Q2314">
        <v>0.111199278636056</v>
      </c>
    </row>
    <row r="2315" spans="1:17" hidden="1" x14ac:dyDescent="0.3">
      <c r="A2315" t="s">
        <v>4827</v>
      </c>
      <c r="B2315" t="s">
        <v>4828</v>
      </c>
      <c r="C2315" t="s">
        <v>10309</v>
      </c>
      <c r="D2315" t="s">
        <v>46</v>
      </c>
      <c r="E2315">
        <v>230.66592751100001</v>
      </c>
      <c r="F2315">
        <v>11.73</v>
      </c>
      <c r="G2315">
        <v>-19.112467801519799</v>
      </c>
      <c r="H2315">
        <v>4.7517683633888197</v>
      </c>
      <c r="I2315">
        <v>-22.768801232294599</v>
      </c>
      <c r="J2315">
        <v>2.1801074177983302</v>
      </c>
      <c r="K2315">
        <v>11.566680583610999</v>
      </c>
      <c r="L2315">
        <v>11.775711132985901</v>
      </c>
      <c r="M2315">
        <v>59.694028586041597</v>
      </c>
      <c r="N2315">
        <v>0.62523259880194904</v>
      </c>
      <c r="O2315">
        <v>29.5822676896845</v>
      </c>
      <c r="P2315">
        <v>26.8108108108108</v>
      </c>
    </row>
    <row r="2316" spans="1:17" hidden="1" x14ac:dyDescent="0.3">
      <c r="A2316" t="s">
        <v>4829</v>
      </c>
      <c r="B2316" t="s">
        <v>4830</v>
      </c>
      <c r="C2316" t="s">
        <v>10309</v>
      </c>
      <c r="D2316" t="s">
        <v>21</v>
      </c>
      <c r="E2316">
        <v>229.995801</v>
      </c>
      <c r="F2316">
        <v>95.57</v>
      </c>
      <c r="G2316">
        <v>-26.1398204092296</v>
      </c>
      <c r="H2316">
        <v>-8.3915627580445005</v>
      </c>
      <c r="I2316">
        <v>-18.5687555580568</v>
      </c>
      <c r="J2316">
        <v>-8.3038555817757302</v>
      </c>
      <c r="K2316">
        <v>102.098722474441</v>
      </c>
      <c r="L2316">
        <v>102.323516005885</v>
      </c>
      <c r="M2316">
        <v>33.461049410650098</v>
      </c>
      <c r="N2316">
        <v>0.34813765556155002</v>
      </c>
      <c r="O2316">
        <v>36.915350005231701</v>
      </c>
      <c r="P2316">
        <v>16.265206812652</v>
      </c>
      <c r="Q2316">
        <v>9.0373805897941001E-2</v>
      </c>
    </row>
    <row r="2317" spans="1:17" hidden="1" x14ac:dyDescent="0.3">
      <c r="A2317" t="s">
        <v>4831</v>
      </c>
      <c r="B2317" t="s">
        <v>4832</v>
      </c>
      <c r="C2317" t="s">
        <v>10309</v>
      </c>
      <c r="D2317" t="s">
        <v>51</v>
      </c>
      <c r="E2317">
        <v>229.72823873999999</v>
      </c>
      <c r="F2317">
        <v>165.15</v>
      </c>
      <c r="G2317">
        <v>12.8296125767307</v>
      </c>
      <c r="H2317">
        <v>-3.5645011276379401</v>
      </c>
      <c r="I2317">
        <v>10.935482691597301</v>
      </c>
      <c r="J2317">
        <v>-8.5321673569764407</v>
      </c>
      <c r="K2317">
        <v>178.53622738641201</v>
      </c>
      <c r="L2317">
        <v>156.689684317076</v>
      </c>
      <c r="M2317">
        <v>27.7508852357827</v>
      </c>
      <c r="N2317">
        <v>0.54755943052253297</v>
      </c>
      <c r="O2317">
        <v>41.023312140478303</v>
      </c>
      <c r="P2317">
        <v>78.637101135749006</v>
      </c>
      <c r="Q2317">
        <v>9.3429398744636002E-2</v>
      </c>
    </row>
    <row r="2318" spans="1:17" hidden="1" x14ac:dyDescent="0.3">
      <c r="A2318" t="s">
        <v>4833</v>
      </c>
      <c r="B2318" t="s">
        <v>4834</v>
      </c>
      <c r="C2318" t="s">
        <v>10309</v>
      </c>
      <c r="D2318" t="s">
        <v>54</v>
      </c>
      <c r="E2318">
        <v>229.58337570999899</v>
      </c>
      <c r="F2318">
        <v>145.77000000000001</v>
      </c>
      <c r="G2318">
        <v>15.722593100752199</v>
      </c>
      <c r="H2318">
        <v>15.8686927744308</v>
      </c>
      <c r="I2318">
        <v>21.792249913445701</v>
      </c>
      <c r="J2318">
        <v>17.987777269766699</v>
      </c>
      <c r="K2318">
        <v>121.07465492813</v>
      </c>
      <c r="L2318">
        <v>111.968807599519</v>
      </c>
      <c r="N2318">
        <v>2.9376534887295298</v>
      </c>
      <c r="O2318">
        <v>15.936063661933099</v>
      </c>
      <c r="P2318">
        <v>61.966666666666598</v>
      </c>
    </row>
    <row r="2319" spans="1:17" hidden="1" x14ac:dyDescent="0.3">
      <c r="A2319" t="s">
        <v>4835</v>
      </c>
      <c r="B2319" t="s">
        <v>4836</v>
      </c>
      <c r="C2319" t="s">
        <v>10309</v>
      </c>
      <c r="D2319" t="s">
        <v>397</v>
      </c>
      <c r="E2319">
        <v>229.03066429499901</v>
      </c>
      <c r="F2319">
        <v>160.25</v>
      </c>
      <c r="G2319">
        <v>-36.542924574081901</v>
      </c>
      <c r="H2319">
        <v>-9.6511800395595895</v>
      </c>
      <c r="I2319">
        <v>-21.130131626570002</v>
      </c>
      <c r="J2319">
        <v>6.3350554025335404</v>
      </c>
      <c r="O2319">
        <v>21.216848673946899</v>
      </c>
      <c r="P2319">
        <v>9.0136054421768605</v>
      </c>
    </row>
    <row r="2320" spans="1:17" hidden="1" x14ac:dyDescent="0.3">
      <c r="A2320" t="s">
        <v>4837</v>
      </c>
      <c r="B2320" t="s">
        <v>4838</v>
      </c>
      <c r="C2320" t="s">
        <v>10309</v>
      </c>
      <c r="D2320" t="s">
        <v>139</v>
      </c>
      <c r="E2320">
        <v>228.9528675</v>
      </c>
      <c r="F2320">
        <v>15.2</v>
      </c>
      <c r="G2320">
        <v>-108.489891507471</v>
      </c>
      <c r="H2320">
        <v>-4.1819171895352198</v>
      </c>
      <c r="I2320">
        <v>-49.266406039776903</v>
      </c>
      <c r="J2320">
        <v>-0.839049379448356</v>
      </c>
      <c r="K2320">
        <v>15.271055774548399</v>
      </c>
      <c r="L2320">
        <v>28.704984959846399</v>
      </c>
      <c r="M2320">
        <v>52.305199625131998</v>
      </c>
      <c r="N2320">
        <v>0.876629270668983</v>
      </c>
      <c r="O2320">
        <v>498.15789473684202</v>
      </c>
      <c r="P2320">
        <v>47.716229348882401</v>
      </c>
      <c r="Q2320">
        <v>-7.0570402731050001E-3</v>
      </c>
    </row>
    <row r="2321" spans="1:17" hidden="1" x14ac:dyDescent="0.3">
      <c r="A2321" t="s">
        <v>4839</v>
      </c>
      <c r="B2321" t="s">
        <v>4840</v>
      </c>
      <c r="C2321" t="s">
        <v>10309</v>
      </c>
      <c r="D2321" t="s">
        <v>312</v>
      </c>
      <c r="E2321">
        <v>228.35413737600001</v>
      </c>
      <c r="F2321">
        <v>130.54</v>
      </c>
      <c r="G2321">
        <v>-24.733440845569799</v>
      </c>
      <c r="H2321">
        <v>-0.89181598895998404</v>
      </c>
      <c r="I2321">
        <v>-31.5810395210869</v>
      </c>
      <c r="J2321">
        <v>-1.28546443052283</v>
      </c>
      <c r="K2321">
        <v>135.72600146323899</v>
      </c>
      <c r="L2321">
        <v>141.12450739508699</v>
      </c>
      <c r="M2321">
        <v>53.677285037555102</v>
      </c>
      <c r="N2321">
        <v>0.55968562813929401</v>
      </c>
      <c r="O2321">
        <v>40.110311015780603</v>
      </c>
      <c r="P2321">
        <v>8.1972648155822494</v>
      </c>
      <c r="Q2321">
        <v>1.7524153493215001E-2</v>
      </c>
    </row>
    <row r="2322" spans="1:17" hidden="1" x14ac:dyDescent="0.3">
      <c r="A2322" t="s">
        <v>4841</v>
      </c>
      <c r="B2322" t="s">
        <v>4842</v>
      </c>
      <c r="C2322" t="s">
        <v>10309</v>
      </c>
      <c r="D2322" t="s">
        <v>139</v>
      </c>
      <c r="E2322">
        <v>227.9493846</v>
      </c>
      <c r="F2322">
        <v>56.04</v>
      </c>
      <c r="G2322">
        <v>20.923635941480399</v>
      </c>
      <c r="H2322">
        <v>0.91604670799503296</v>
      </c>
      <c r="I2322">
        <v>-10.419876874210001</v>
      </c>
      <c r="J2322">
        <v>6.6366961038192196</v>
      </c>
      <c r="K2322">
        <v>52.559131769843503</v>
      </c>
      <c r="L2322">
        <v>48.854854313522701</v>
      </c>
      <c r="M2322">
        <v>65.822300398054793</v>
      </c>
      <c r="N2322">
        <v>0.57688441869437102</v>
      </c>
      <c r="O2322">
        <v>32.940756602426802</v>
      </c>
      <c r="P2322">
        <v>51.869918699186996</v>
      </c>
      <c r="Q2322">
        <v>2.5199675637041001E-2</v>
      </c>
    </row>
    <row r="2323" spans="1:17" hidden="1" x14ac:dyDescent="0.3">
      <c r="A2323" t="s">
        <v>4843</v>
      </c>
      <c r="B2323" t="s">
        <v>4844</v>
      </c>
      <c r="C2323" t="s">
        <v>10309</v>
      </c>
      <c r="D2323" t="s">
        <v>4845</v>
      </c>
      <c r="E2323">
        <v>227.82634999999999</v>
      </c>
      <c r="F2323">
        <v>125.1</v>
      </c>
      <c r="G2323">
        <v>-8.5807217697738398</v>
      </c>
      <c r="H2323">
        <v>18.2071879438083</v>
      </c>
      <c r="I2323">
        <v>31.152516787174399</v>
      </c>
      <c r="J2323">
        <v>14.3392949071745</v>
      </c>
      <c r="K2323">
        <v>103.976603022059</v>
      </c>
      <c r="M2323">
        <v>71.171859273268694</v>
      </c>
      <c r="N2323">
        <v>1.8888456189151599</v>
      </c>
      <c r="O2323">
        <v>3.8768984812150098</v>
      </c>
      <c r="P2323">
        <v>60.384615384615302</v>
      </c>
    </row>
    <row r="2324" spans="1:17" hidden="1" x14ac:dyDescent="0.3">
      <c r="A2324" t="s">
        <v>4846</v>
      </c>
      <c r="B2324" t="s">
        <v>4847</v>
      </c>
      <c r="C2324" t="s">
        <v>10309</v>
      </c>
      <c r="D2324" t="s">
        <v>130</v>
      </c>
      <c r="E2324">
        <v>227.52</v>
      </c>
      <c r="F2324">
        <v>250.05</v>
      </c>
      <c r="G2324">
        <v>-24.2049447256645</v>
      </c>
      <c r="H2324">
        <v>-3.8381364484180098</v>
      </c>
      <c r="I2324">
        <v>-25.967553920920199</v>
      </c>
      <c r="J2324">
        <v>-6.80080604587374</v>
      </c>
      <c r="K2324">
        <v>268.68667695990098</v>
      </c>
      <c r="L2324">
        <v>267.17802724710799</v>
      </c>
      <c r="M2324">
        <v>33.482376735914002</v>
      </c>
      <c r="N2324">
        <v>0.52811201193853297</v>
      </c>
      <c r="O2324">
        <v>41.171765646870597</v>
      </c>
      <c r="P2324">
        <v>20.274170274170199</v>
      </c>
      <c r="Q2324">
        <v>3.1013019972249999E-3</v>
      </c>
    </row>
    <row r="2325" spans="1:17" hidden="1" x14ac:dyDescent="0.3">
      <c r="A2325" t="s">
        <v>4848</v>
      </c>
      <c r="B2325" t="s">
        <v>4849</v>
      </c>
      <c r="C2325" t="s">
        <v>10309</v>
      </c>
      <c r="D2325" t="s">
        <v>203</v>
      </c>
      <c r="E2325">
        <v>227.00832</v>
      </c>
      <c r="F2325">
        <v>615.35</v>
      </c>
      <c r="G2325">
        <v>5.0523408198104898</v>
      </c>
      <c r="H2325">
        <v>4.4394102503785096</v>
      </c>
      <c r="I2325">
        <v>32.120618799579802</v>
      </c>
      <c r="J2325">
        <v>-5.7024130581911301</v>
      </c>
      <c r="K2325">
        <v>570.92688368967595</v>
      </c>
      <c r="L2325">
        <v>490.78016263194399</v>
      </c>
      <c r="M2325">
        <v>49.930337251465602</v>
      </c>
      <c r="N2325">
        <v>0.50779276927136796</v>
      </c>
      <c r="O2325">
        <v>6.9391403266433498</v>
      </c>
      <c r="P2325">
        <v>65.795500471507395</v>
      </c>
      <c r="Q2325">
        <v>0.100730437801659</v>
      </c>
    </row>
    <row r="2326" spans="1:17" hidden="1" x14ac:dyDescent="0.3">
      <c r="A2326" t="s">
        <v>4850</v>
      </c>
      <c r="B2326" t="s">
        <v>4851</v>
      </c>
      <c r="C2326" t="s">
        <v>10309</v>
      </c>
      <c r="D2326" t="s">
        <v>221</v>
      </c>
      <c r="E2326">
        <v>226.90401825000001</v>
      </c>
      <c r="F2326">
        <v>73.37</v>
      </c>
      <c r="G2326">
        <v>9.9742628139877301</v>
      </c>
      <c r="H2326">
        <v>12.4377468915834</v>
      </c>
      <c r="I2326">
        <v>8.6287744744413395</v>
      </c>
      <c r="J2326">
        <v>-3.9890335541595299</v>
      </c>
      <c r="K2326">
        <v>69.881615435172094</v>
      </c>
      <c r="L2326">
        <v>60.422328640596497</v>
      </c>
      <c r="M2326">
        <v>45.925004654039697</v>
      </c>
      <c r="N2326">
        <v>3.3039672243197402</v>
      </c>
      <c r="O2326">
        <v>19.0313933942119</v>
      </c>
      <c r="P2326">
        <v>72.974459724950904</v>
      </c>
    </row>
    <row r="2327" spans="1:17" hidden="1" x14ac:dyDescent="0.3">
      <c r="A2327" t="s">
        <v>4852</v>
      </c>
      <c r="B2327" t="s">
        <v>4853</v>
      </c>
      <c r="C2327" t="s">
        <v>10309</v>
      </c>
      <c r="D2327" t="s">
        <v>173</v>
      </c>
      <c r="E2327">
        <v>226.04040000000001</v>
      </c>
      <c r="F2327">
        <v>17.809999999999999</v>
      </c>
      <c r="G2327">
        <v>50.912328810538497</v>
      </c>
      <c r="H2327">
        <v>86.124826396865799</v>
      </c>
      <c r="I2327">
        <v>51.988107023810699</v>
      </c>
      <c r="J2327">
        <v>0.62917692526198099</v>
      </c>
      <c r="K2327">
        <v>11.893075632600899</v>
      </c>
      <c r="L2327">
        <v>10.3049868114894</v>
      </c>
      <c r="M2327">
        <v>78.731535210360207</v>
      </c>
      <c r="N2327">
        <v>3.1278947168553799</v>
      </c>
      <c r="O2327">
        <v>0</v>
      </c>
      <c r="P2327">
        <v>133.115183246073</v>
      </c>
      <c r="Q2327">
        <v>0.166141511127681</v>
      </c>
    </row>
    <row r="2328" spans="1:17" hidden="1" x14ac:dyDescent="0.3">
      <c r="A2328" t="s">
        <v>4854</v>
      </c>
      <c r="B2328" t="s">
        <v>4855</v>
      </c>
      <c r="C2328" t="s">
        <v>10309</v>
      </c>
      <c r="D2328" t="s">
        <v>46</v>
      </c>
      <c r="E2328">
        <v>225.90202292999999</v>
      </c>
      <c r="F2328">
        <v>93.49</v>
      </c>
      <c r="G2328">
        <v>33.188641397179602</v>
      </c>
      <c r="H2328">
        <v>17.149495636116001</v>
      </c>
      <c r="I2328">
        <v>-10.1917253425085</v>
      </c>
      <c r="J2328">
        <v>-3.7556337830825002</v>
      </c>
      <c r="K2328">
        <v>88.221062175498801</v>
      </c>
      <c r="L2328">
        <v>86.945334203739506</v>
      </c>
      <c r="M2328">
        <v>54.412151755404103</v>
      </c>
      <c r="N2328">
        <v>0.76925547527619698</v>
      </c>
      <c r="O2328">
        <v>64.616536527970894</v>
      </c>
      <c r="P2328">
        <v>63.016564952048803</v>
      </c>
      <c r="Q2328">
        <v>4.5406900922606998E-2</v>
      </c>
    </row>
    <row r="2329" spans="1:17" hidden="1" x14ac:dyDescent="0.3">
      <c r="A2329" t="s">
        <v>4856</v>
      </c>
      <c r="B2329" t="s">
        <v>4857</v>
      </c>
      <c r="C2329" t="s">
        <v>10309</v>
      </c>
      <c r="D2329" t="s">
        <v>1555</v>
      </c>
      <c r="E2329">
        <v>225.86237704099901</v>
      </c>
      <c r="F2329">
        <v>141.32</v>
      </c>
      <c r="G2329">
        <v>65.7008495883737</v>
      </c>
      <c r="H2329">
        <v>8.1154047270251706</v>
      </c>
      <c r="I2329">
        <v>9.6291413162192896</v>
      </c>
      <c r="J2329">
        <v>9.9053326430235504</v>
      </c>
      <c r="K2329">
        <v>131.47708380597601</v>
      </c>
      <c r="L2329">
        <v>110.76911055987399</v>
      </c>
      <c r="M2329">
        <v>68.3638603158672</v>
      </c>
      <c r="N2329">
        <v>0.50209237608476998</v>
      </c>
      <c r="O2329">
        <v>14.1452023775827</v>
      </c>
      <c r="P2329">
        <v>124.779824913274</v>
      </c>
      <c r="Q2329">
        <v>0.10480235829659899</v>
      </c>
    </row>
    <row r="2330" spans="1:17" hidden="1" x14ac:dyDescent="0.3">
      <c r="A2330" t="s">
        <v>4858</v>
      </c>
      <c r="B2330" t="s">
        <v>4859</v>
      </c>
      <c r="C2330" t="s">
        <v>10309</v>
      </c>
      <c r="D2330" t="s">
        <v>186</v>
      </c>
      <c r="E2330">
        <v>225.33265754999999</v>
      </c>
      <c r="F2330">
        <v>150.15</v>
      </c>
      <c r="G2330">
        <v>4.1720640950991603</v>
      </c>
      <c r="H2330">
        <v>-4.8795043638839104</v>
      </c>
      <c r="I2330">
        <v>-6.0851050312669503</v>
      </c>
      <c r="J2330">
        <v>-10.9280006903097</v>
      </c>
      <c r="K2330">
        <v>155.21415707437399</v>
      </c>
      <c r="L2330">
        <v>141.64068723136401</v>
      </c>
      <c r="M2330">
        <v>40.532717564142402</v>
      </c>
      <c r="N2330">
        <v>0.91324657991324598</v>
      </c>
      <c r="O2330">
        <v>19.8801198801198</v>
      </c>
      <c r="P2330">
        <v>43</v>
      </c>
      <c r="Q2330">
        <v>0.13149692120272499</v>
      </c>
    </row>
    <row r="2331" spans="1:17" hidden="1" x14ac:dyDescent="0.3">
      <c r="A2331" t="s">
        <v>4860</v>
      </c>
      <c r="B2331" t="s">
        <v>4861</v>
      </c>
      <c r="C2331" t="s">
        <v>10309</v>
      </c>
      <c r="D2331" t="s">
        <v>98</v>
      </c>
      <c r="E2331">
        <v>224.8716498</v>
      </c>
      <c r="F2331">
        <v>167.05</v>
      </c>
      <c r="G2331">
        <v>87.297659341970601</v>
      </c>
      <c r="H2331">
        <v>-2.5720210547402198</v>
      </c>
      <c r="I2331">
        <v>-9.3841069755935305</v>
      </c>
      <c r="J2331">
        <v>-3.9908279154406698</v>
      </c>
      <c r="K2331">
        <v>174.666472211757</v>
      </c>
      <c r="L2331">
        <v>151.05783353599</v>
      </c>
      <c r="M2331">
        <v>44.213479123730501</v>
      </c>
      <c r="N2331">
        <v>0.89280315478146499</v>
      </c>
      <c r="O2331">
        <v>56.7195450463932</v>
      </c>
      <c r="P2331">
        <v>140.18691588785001</v>
      </c>
      <c r="Q2331">
        <v>0.129246129530144</v>
      </c>
    </row>
    <row r="2332" spans="1:17" hidden="1" x14ac:dyDescent="0.3">
      <c r="A2332" t="s">
        <v>4862</v>
      </c>
      <c r="B2332" t="s">
        <v>4863</v>
      </c>
      <c r="C2332" t="s">
        <v>10309</v>
      </c>
      <c r="D2332" t="s">
        <v>630</v>
      </c>
      <c r="E2332">
        <v>224.57580400000001</v>
      </c>
      <c r="F2332">
        <v>229.1</v>
      </c>
      <c r="G2332">
        <v>182.289952887098</v>
      </c>
      <c r="H2332">
        <v>-1.22693293531249</v>
      </c>
      <c r="I2332">
        <v>-48.9359588558521</v>
      </c>
      <c r="J2332">
        <v>-7.5805153865867299</v>
      </c>
      <c r="K2332">
        <v>239.55878345352599</v>
      </c>
      <c r="L2332">
        <v>191.57866660383399</v>
      </c>
      <c r="M2332">
        <v>38.491336183947602</v>
      </c>
      <c r="N2332">
        <v>0.86666666666666603</v>
      </c>
      <c r="O2332">
        <v>68.485377564382304</v>
      </c>
      <c r="P2332">
        <v>210.85481682496601</v>
      </c>
      <c r="Q2332">
        <v>0.129977287757294</v>
      </c>
    </row>
    <row r="2333" spans="1:17" hidden="1" x14ac:dyDescent="0.3">
      <c r="A2333" t="s">
        <v>4864</v>
      </c>
      <c r="B2333" t="s">
        <v>4865</v>
      </c>
      <c r="C2333" t="s">
        <v>10309</v>
      </c>
      <c r="D2333" t="s">
        <v>559</v>
      </c>
      <c r="E2333">
        <v>224.16744628499899</v>
      </c>
      <c r="F2333">
        <v>380.05</v>
      </c>
      <c r="G2333">
        <v>-47.306735916439699</v>
      </c>
      <c r="H2333">
        <v>-5.2508854023752596</v>
      </c>
      <c r="I2333">
        <v>-13.737319488656899</v>
      </c>
      <c r="J2333">
        <v>-4.1227034983530002</v>
      </c>
      <c r="K2333">
        <v>388.09429923904702</v>
      </c>
      <c r="L2333">
        <v>391.77530806185001</v>
      </c>
      <c r="M2333">
        <v>31.753371759731401</v>
      </c>
      <c r="N2333">
        <v>1.0007451737108399</v>
      </c>
      <c r="O2333">
        <v>28.404157347717302</v>
      </c>
      <c r="P2333">
        <v>18.765625</v>
      </c>
      <c r="Q2333">
        <v>6.6999503818014006E-2</v>
      </c>
    </row>
    <row r="2334" spans="1:17" hidden="1" x14ac:dyDescent="0.3">
      <c r="A2334" t="s">
        <v>4866</v>
      </c>
      <c r="B2334" t="s">
        <v>4867</v>
      </c>
      <c r="C2334" t="s">
        <v>10309</v>
      </c>
      <c r="D2334" t="s">
        <v>46</v>
      </c>
      <c r="E2334">
        <v>223.93341337499999</v>
      </c>
      <c r="F2334">
        <v>290</v>
      </c>
      <c r="G2334">
        <v>0.73710768759049805</v>
      </c>
      <c r="H2334">
        <v>2.5298337144078999</v>
      </c>
      <c r="I2334">
        <v>11.0672187147362</v>
      </c>
      <c r="J2334">
        <v>0.74517986277840698</v>
      </c>
      <c r="K2334">
        <v>279.00854612376298</v>
      </c>
      <c r="L2334">
        <v>253.56687274060201</v>
      </c>
      <c r="M2334">
        <v>55.8104077841963</v>
      </c>
      <c r="N2334">
        <v>0.45064220183486198</v>
      </c>
      <c r="O2334">
        <v>16.8965517241379</v>
      </c>
      <c r="P2334">
        <v>39.022051773729601</v>
      </c>
    </row>
    <row r="2335" spans="1:17" hidden="1" x14ac:dyDescent="0.3">
      <c r="A2335" t="s">
        <v>4868</v>
      </c>
      <c r="B2335" t="s">
        <v>4869</v>
      </c>
      <c r="C2335" t="s">
        <v>10309</v>
      </c>
      <c r="D2335" t="s">
        <v>232</v>
      </c>
      <c r="E2335">
        <v>223.79849400000001</v>
      </c>
      <c r="F2335">
        <v>299.10000000000002</v>
      </c>
      <c r="G2335">
        <v>3.9225478479324098</v>
      </c>
      <c r="H2335">
        <v>5.0459215688829904</v>
      </c>
      <c r="I2335">
        <v>-1.86026897841304</v>
      </c>
      <c r="J2335">
        <v>-2.2099174444196001</v>
      </c>
      <c r="K2335">
        <v>283.52748625397402</v>
      </c>
      <c r="L2335">
        <v>269.21724998831201</v>
      </c>
      <c r="M2335">
        <v>48.989960942895202</v>
      </c>
      <c r="N2335">
        <v>2.1716973737821199</v>
      </c>
      <c r="O2335">
        <v>20.026746907388802</v>
      </c>
      <c r="P2335">
        <v>33.705856057219499</v>
      </c>
      <c r="Q2335">
        <v>3.5322887825024997E-2</v>
      </c>
    </row>
    <row r="2336" spans="1:17" hidden="1" x14ac:dyDescent="0.3">
      <c r="A2336" t="s">
        <v>4870</v>
      </c>
      <c r="B2336" t="s">
        <v>4871</v>
      </c>
      <c r="C2336" t="s">
        <v>10309</v>
      </c>
      <c r="D2336" t="s">
        <v>356</v>
      </c>
      <c r="E2336">
        <v>223.515141</v>
      </c>
      <c r="F2336">
        <v>76.599999999999994</v>
      </c>
      <c r="G2336">
        <v>37.184924854860903</v>
      </c>
      <c r="H2336">
        <v>-4.02591916924447</v>
      </c>
      <c r="I2336">
        <v>-13.789885643575699</v>
      </c>
      <c r="J2336">
        <v>-8.6661400909940092</v>
      </c>
      <c r="K2336">
        <v>80.174380075460604</v>
      </c>
      <c r="L2336">
        <v>73.837041853852995</v>
      </c>
      <c r="M2336">
        <v>46.292521463223501</v>
      </c>
      <c r="N2336">
        <v>0.720329662098811</v>
      </c>
      <c r="O2336">
        <v>27.088772845952999</v>
      </c>
      <c r="P2336">
        <v>71.556550951847697</v>
      </c>
      <c r="Q2336">
        <v>4.2552546267668002E-2</v>
      </c>
    </row>
    <row r="2337" spans="1:17" hidden="1" x14ac:dyDescent="0.3">
      <c r="A2337" t="s">
        <v>4872</v>
      </c>
      <c r="B2337" t="s">
        <v>4873</v>
      </c>
      <c r="C2337" t="s">
        <v>10309</v>
      </c>
      <c r="D2337" t="s">
        <v>235</v>
      </c>
      <c r="E2337">
        <v>223.046835458</v>
      </c>
      <c r="F2337">
        <v>14.18</v>
      </c>
      <c r="G2337">
        <v>77.783667464180496</v>
      </c>
      <c r="H2337">
        <v>18.1841595016623</v>
      </c>
      <c r="I2337">
        <v>-9.5571627767133105</v>
      </c>
      <c r="J2337">
        <v>0.90898227806005305</v>
      </c>
      <c r="K2337">
        <v>13.4118473659708</v>
      </c>
      <c r="L2337">
        <v>11.775091742130501</v>
      </c>
      <c r="M2337">
        <v>54.158331278564802</v>
      </c>
      <c r="N2337">
        <v>2.3885745664862599</v>
      </c>
      <c r="O2337">
        <v>37.165021156558502</v>
      </c>
      <c r="P2337">
        <v>107.00729927007301</v>
      </c>
      <c r="Q2337">
        <v>1.8140572300840999E-2</v>
      </c>
    </row>
    <row r="2338" spans="1:17" hidden="1" x14ac:dyDescent="0.3">
      <c r="A2338" t="s">
        <v>4874</v>
      </c>
      <c r="B2338" t="s">
        <v>4875</v>
      </c>
      <c r="C2338" t="s">
        <v>10309</v>
      </c>
      <c r="D2338" t="s">
        <v>4567</v>
      </c>
      <c r="E2338">
        <v>222.58915798800001</v>
      </c>
      <c r="F2338">
        <v>137.66</v>
      </c>
      <c r="G2338">
        <v>-21.381361840402299</v>
      </c>
      <c r="H2338">
        <v>9.7245848711286698</v>
      </c>
      <c r="I2338">
        <v>-25.623128534388599</v>
      </c>
      <c r="J2338">
        <v>6.5733326430235604</v>
      </c>
      <c r="K2338">
        <v>128.56669256828999</v>
      </c>
      <c r="L2338">
        <v>131.196320253567</v>
      </c>
      <c r="M2338">
        <v>74.788865535732597</v>
      </c>
      <c r="N2338">
        <v>1.10273205627533</v>
      </c>
      <c r="O2338">
        <v>39.292459683277599</v>
      </c>
      <c r="P2338">
        <v>28.0558139534883</v>
      </c>
      <c r="Q2338">
        <v>2.315609532142E-2</v>
      </c>
    </row>
    <row r="2339" spans="1:17" hidden="1" x14ac:dyDescent="0.3">
      <c r="A2339" t="s">
        <v>4876</v>
      </c>
      <c r="B2339" t="s">
        <v>4877</v>
      </c>
      <c r="C2339" t="s">
        <v>10309</v>
      </c>
      <c r="D2339" t="s">
        <v>556</v>
      </c>
      <c r="E2339">
        <v>222.29910000000001</v>
      </c>
      <c r="F2339">
        <v>212.45</v>
      </c>
      <c r="G2339">
        <v>51.181684245263703</v>
      </c>
      <c r="H2339">
        <v>74.649495636116001</v>
      </c>
      <c r="I2339">
        <v>66.594477192775599</v>
      </c>
      <c r="J2339">
        <v>6.0393532615802501</v>
      </c>
      <c r="K2339">
        <v>141.93886839790301</v>
      </c>
      <c r="M2339">
        <v>70.934069780294294</v>
      </c>
      <c r="N2339">
        <v>2.3017543859649101</v>
      </c>
      <c r="O2339">
        <v>15.321252059308</v>
      </c>
      <c r="P2339">
        <v>165.56249999999901</v>
      </c>
    </row>
    <row r="2340" spans="1:17" hidden="1" x14ac:dyDescent="0.3">
      <c r="A2340" t="s">
        <v>4878</v>
      </c>
      <c r="B2340" t="s">
        <v>4879</v>
      </c>
      <c r="C2340" t="s">
        <v>10309</v>
      </c>
      <c r="D2340" t="s">
        <v>925</v>
      </c>
      <c r="E2340">
        <v>222.24122928</v>
      </c>
      <c r="F2340">
        <v>35.4</v>
      </c>
      <c r="G2340">
        <v>-2.9438820497476601</v>
      </c>
      <c r="H2340">
        <v>3.3175007396885801</v>
      </c>
      <c r="I2340">
        <v>-9.1639328182659607</v>
      </c>
      <c r="J2340">
        <v>-9.9546673569764401</v>
      </c>
      <c r="K2340">
        <v>33.715159629212799</v>
      </c>
      <c r="L2340">
        <v>31.916609278748901</v>
      </c>
      <c r="M2340">
        <v>45.562042247280601</v>
      </c>
      <c r="N2340">
        <v>0.78629731710497297</v>
      </c>
      <c r="O2340">
        <v>14.943502824858699</v>
      </c>
      <c r="P2340">
        <v>33.383571966842403</v>
      </c>
      <c r="Q2340">
        <v>-1.5359377243291001E-2</v>
      </c>
    </row>
    <row r="2341" spans="1:17" hidden="1" x14ac:dyDescent="0.3">
      <c r="A2341" t="s">
        <v>4880</v>
      </c>
      <c r="B2341" t="s">
        <v>4881</v>
      </c>
      <c r="C2341" t="s">
        <v>10309</v>
      </c>
      <c r="D2341" t="s">
        <v>95</v>
      </c>
      <c r="E2341">
        <v>222.017472</v>
      </c>
      <c r="F2341">
        <v>53.32</v>
      </c>
      <c r="G2341">
        <v>74.2461180570659</v>
      </c>
      <c r="H2341">
        <v>15.439273134017</v>
      </c>
      <c r="I2341">
        <v>15.4629978834311</v>
      </c>
      <c r="J2341">
        <v>2.0665894839369301</v>
      </c>
      <c r="K2341">
        <v>47.697768566902603</v>
      </c>
      <c r="L2341">
        <v>40.9139739397691</v>
      </c>
      <c r="M2341">
        <v>61.101780935458997</v>
      </c>
      <c r="N2341">
        <v>1.84810131482424</v>
      </c>
      <c r="O2341">
        <v>11.4028507126781</v>
      </c>
      <c r="P2341">
        <v>117.632653061224</v>
      </c>
      <c r="Q2341">
        <v>0.124819855700949</v>
      </c>
    </row>
    <row r="2342" spans="1:17" hidden="1" x14ac:dyDescent="0.3">
      <c r="A2342" t="s">
        <v>4882</v>
      </c>
      <c r="B2342" t="s">
        <v>4883</v>
      </c>
      <c r="C2342" t="s">
        <v>10309</v>
      </c>
      <c r="D2342" t="s">
        <v>51</v>
      </c>
      <c r="E2342">
        <v>221.22720000000001</v>
      </c>
      <c r="F2342">
        <v>134.05000000000001</v>
      </c>
      <c r="G2342">
        <v>-36.749707178664202</v>
      </c>
      <c r="H2342">
        <v>-7.8720560880218402</v>
      </c>
      <c r="I2342">
        <v>-21.336914231152299</v>
      </c>
      <c r="J2342">
        <v>5.1037769988272998</v>
      </c>
      <c r="K2342">
        <v>135.37361143040599</v>
      </c>
      <c r="M2342">
        <v>55.993336868547999</v>
      </c>
      <c r="O2342">
        <v>46.810891458411</v>
      </c>
      <c r="P2342">
        <v>31.421568627450998</v>
      </c>
    </row>
    <row r="2343" spans="1:17" hidden="1" x14ac:dyDescent="0.3">
      <c r="A2343" t="s">
        <v>4884</v>
      </c>
      <c r="B2343" t="s">
        <v>4885</v>
      </c>
      <c r="C2343" t="s">
        <v>10309</v>
      </c>
      <c r="D2343" t="s">
        <v>2966</v>
      </c>
      <c r="E2343">
        <v>221.19075000000001</v>
      </c>
      <c r="F2343">
        <v>93.41</v>
      </c>
      <c r="G2343">
        <v>97.8458553268987</v>
      </c>
      <c r="H2343">
        <v>23.634088497242601</v>
      </c>
      <c r="I2343">
        <v>54.284541304365398</v>
      </c>
      <c r="J2343">
        <v>-11.251658362700001</v>
      </c>
      <c r="K2343">
        <v>80.637570251232702</v>
      </c>
      <c r="L2343">
        <v>64.182548134610101</v>
      </c>
      <c r="M2343">
        <v>42.735328268764398</v>
      </c>
      <c r="N2343">
        <v>0.92263912106891299</v>
      </c>
      <c r="O2343">
        <v>18.242158227170499</v>
      </c>
      <c r="P2343">
        <v>159.472222222222</v>
      </c>
      <c r="Q2343">
        <v>0.15930461410956401</v>
      </c>
    </row>
    <row r="2344" spans="1:17" hidden="1" x14ac:dyDescent="0.3">
      <c r="A2344" t="s">
        <v>4886</v>
      </c>
      <c r="B2344" t="s">
        <v>4887</v>
      </c>
      <c r="C2344" t="s">
        <v>10309</v>
      </c>
      <c r="D2344" t="s">
        <v>1876</v>
      </c>
      <c r="E2344">
        <v>221.18191281999901</v>
      </c>
      <c r="F2344">
        <v>50.93</v>
      </c>
      <c r="G2344">
        <v>134.127320830299</v>
      </c>
      <c r="H2344">
        <v>33.633660056601201</v>
      </c>
      <c r="I2344">
        <v>5.0394444496274398</v>
      </c>
      <c r="J2344">
        <v>3.5026345338244802</v>
      </c>
      <c r="K2344">
        <v>42.589612045929201</v>
      </c>
      <c r="L2344">
        <v>36.999980889543103</v>
      </c>
      <c r="M2344">
        <v>82.088611981637897</v>
      </c>
      <c r="N2344">
        <v>0.51685761210669501</v>
      </c>
      <c r="O2344">
        <v>15.059886118201399</v>
      </c>
      <c r="P2344">
        <v>189.37499999999901</v>
      </c>
      <c r="Q2344">
        <v>0.14910100276907901</v>
      </c>
    </row>
    <row r="2345" spans="1:17" hidden="1" x14ac:dyDescent="0.3">
      <c r="A2345" t="s">
        <v>4888</v>
      </c>
      <c r="B2345" t="s">
        <v>4889</v>
      </c>
      <c r="C2345" t="s">
        <v>10309</v>
      </c>
      <c r="D2345" t="s">
        <v>46</v>
      </c>
      <c r="E2345">
        <v>220.954602456</v>
      </c>
      <c r="F2345">
        <v>87.3</v>
      </c>
      <c r="G2345">
        <v>284.06887391755703</v>
      </c>
      <c r="H2345">
        <v>-5.3373603781267098</v>
      </c>
      <c r="I2345">
        <v>15.6013019469688</v>
      </c>
      <c r="J2345">
        <v>3.58198489750162</v>
      </c>
      <c r="K2345">
        <v>86.8518873044424</v>
      </c>
      <c r="L2345">
        <v>73.247562026400203</v>
      </c>
      <c r="M2345">
        <v>67.881245281328702</v>
      </c>
      <c r="N2345">
        <v>0.92299057423153197</v>
      </c>
      <c r="O2345">
        <v>34.043528064146599</v>
      </c>
      <c r="P2345">
        <v>350</v>
      </c>
      <c r="Q2345">
        <v>0.12252239627688501</v>
      </c>
    </row>
    <row r="2346" spans="1:17" hidden="1" x14ac:dyDescent="0.3">
      <c r="A2346" t="s">
        <v>4890</v>
      </c>
      <c r="B2346" t="s">
        <v>4891</v>
      </c>
      <c r="C2346" t="s">
        <v>10309</v>
      </c>
      <c r="D2346" t="s">
        <v>203</v>
      </c>
      <c r="E2346">
        <v>220.94032695000001</v>
      </c>
      <c r="F2346">
        <v>169.15</v>
      </c>
      <c r="G2346">
        <v>-9.4368656259176902</v>
      </c>
      <c r="H2346">
        <v>0.47967607849093902</v>
      </c>
      <c r="I2346">
        <v>-17.654938175527601</v>
      </c>
      <c r="J2346">
        <v>-1.9886067509158301</v>
      </c>
      <c r="K2346">
        <v>181.75475296446501</v>
      </c>
      <c r="L2346">
        <v>171.040981099692</v>
      </c>
      <c r="M2346">
        <v>41.869627043283501</v>
      </c>
      <c r="N2346">
        <v>0.34729779681989598</v>
      </c>
      <c r="O2346">
        <v>31.569612769730998</v>
      </c>
      <c r="P2346">
        <v>34.246031746031697</v>
      </c>
      <c r="Q2346">
        <v>3.4850020084039998E-3</v>
      </c>
    </row>
    <row r="2347" spans="1:17" hidden="1" x14ac:dyDescent="0.3">
      <c r="A2347" t="s">
        <v>4892</v>
      </c>
      <c r="B2347" t="s">
        <v>4893</v>
      </c>
      <c r="C2347" t="s">
        <v>10309</v>
      </c>
      <c r="D2347" t="s">
        <v>630</v>
      </c>
      <c r="E2347">
        <v>220.78758793599999</v>
      </c>
      <c r="F2347">
        <v>214.05</v>
      </c>
      <c r="G2347">
        <v>6.2251069446906602</v>
      </c>
      <c r="H2347">
        <v>6.0780223994977698</v>
      </c>
      <c r="I2347">
        <v>-1.17371431402875</v>
      </c>
      <c r="J2347">
        <v>-2.5946673569764398</v>
      </c>
      <c r="K2347">
        <v>206.16456228016199</v>
      </c>
      <c r="L2347">
        <v>192.49577870472399</v>
      </c>
      <c r="M2347">
        <v>48.958241115075801</v>
      </c>
      <c r="N2347">
        <v>0.81168548837545695</v>
      </c>
      <c r="O2347">
        <v>20.425134314412499</v>
      </c>
      <c r="P2347">
        <v>37.255530618788001</v>
      </c>
      <c r="Q2347">
        <v>0.117287876719203</v>
      </c>
    </row>
    <row r="2348" spans="1:17" hidden="1" x14ac:dyDescent="0.3">
      <c r="A2348" t="s">
        <v>4894</v>
      </c>
      <c r="B2348" t="s">
        <v>4895</v>
      </c>
      <c r="C2348" t="s">
        <v>10309</v>
      </c>
      <c r="D2348" t="s">
        <v>521</v>
      </c>
      <c r="E2348">
        <v>220.20462839999999</v>
      </c>
      <c r="F2348">
        <v>49.59</v>
      </c>
      <c r="G2348">
        <v>27.487688693002799</v>
      </c>
      <c r="H2348">
        <v>-0.73347128602993195</v>
      </c>
      <c r="I2348">
        <v>-11.926170580503699</v>
      </c>
      <c r="J2348">
        <v>-1.29014228563523</v>
      </c>
      <c r="K2348">
        <v>49.994021187465002</v>
      </c>
      <c r="L2348">
        <v>45.319456746210399</v>
      </c>
      <c r="M2348">
        <v>48.697821944112903</v>
      </c>
      <c r="N2348">
        <v>0.384565013375189</v>
      </c>
      <c r="O2348">
        <v>22.302883645896301</v>
      </c>
      <c r="P2348">
        <v>70.120068610634604</v>
      </c>
      <c r="Q2348">
        <v>7.1058248571360005E-2</v>
      </c>
    </row>
    <row r="2349" spans="1:17" hidden="1" x14ac:dyDescent="0.3">
      <c r="A2349" t="s">
        <v>4896</v>
      </c>
      <c r="B2349" t="s">
        <v>4897</v>
      </c>
      <c r="C2349" t="s">
        <v>10309</v>
      </c>
      <c r="D2349" t="s">
        <v>404</v>
      </c>
      <c r="E2349">
        <v>219.93754000000001</v>
      </c>
      <c r="F2349">
        <v>377.6</v>
      </c>
      <c r="G2349">
        <v>492.30926180986501</v>
      </c>
      <c r="H2349">
        <v>6.9963266220315798</v>
      </c>
      <c r="I2349">
        <v>63.357974211666203</v>
      </c>
      <c r="J2349">
        <v>-3.0362257985348799</v>
      </c>
      <c r="K2349">
        <v>357.51321446867001</v>
      </c>
      <c r="L2349">
        <v>221.315483120935</v>
      </c>
      <c r="M2349">
        <v>50.524678355966998</v>
      </c>
      <c r="N2349">
        <v>0.70134228187919401</v>
      </c>
      <c r="O2349">
        <v>11.228813559322001</v>
      </c>
      <c r="P2349">
        <v>520.03284072249596</v>
      </c>
    </row>
    <row r="2350" spans="1:17" hidden="1" x14ac:dyDescent="0.3">
      <c r="A2350" t="s">
        <v>4898</v>
      </c>
      <c r="B2350" t="s">
        <v>4899</v>
      </c>
      <c r="C2350" t="s">
        <v>10309</v>
      </c>
      <c r="D2350" t="s">
        <v>46</v>
      </c>
      <c r="E2350">
        <v>219.55723125</v>
      </c>
      <c r="F2350">
        <v>121.15</v>
      </c>
      <c r="G2350">
        <v>-23.013120831386299</v>
      </c>
      <c r="H2350">
        <v>14.7232252186932</v>
      </c>
      <c r="I2350">
        <v>-7.6003278838744999</v>
      </c>
      <c r="J2350">
        <v>13.1040622256006</v>
      </c>
      <c r="M2350">
        <v>100</v>
      </c>
      <c r="O2350">
        <v>5.2414362360709799</v>
      </c>
      <c r="P2350">
        <v>9.9364791288566199</v>
      </c>
    </row>
    <row r="2351" spans="1:17" hidden="1" x14ac:dyDescent="0.3">
      <c r="A2351" t="s">
        <v>4900</v>
      </c>
      <c r="B2351" t="s">
        <v>4901</v>
      </c>
      <c r="C2351" t="s">
        <v>10309</v>
      </c>
      <c r="D2351" t="s">
        <v>139</v>
      </c>
      <c r="E2351">
        <v>219.47300000000001</v>
      </c>
      <c r="F2351">
        <v>53.87</v>
      </c>
      <c r="G2351">
        <v>46.050614635756098</v>
      </c>
      <c r="H2351">
        <v>-2.9452289672032599</v>
      </c>
      <c r="I2351">
        <v>27.0682567256959</v>
      </c>
      <c r="J2351">
        <v>2.7768284281637201</v>
      </c>
      <c r="K2351">
        <v>50.008609223035599</v>
      </c>
      <c r="L2351">
        <v>41.768669097706102</v>
      </c>
      <c r="M2351">
        <v>52.664243382015897</v>
      </c>
      <c r="N2351">
        <v>9.7227040450330093E-2</v>
      </c>
      <c r="O2351">
        <v>21.236309634304799</v>
      </c>
      <c r="P2351">
        <v>85.120274914089293</v>
      </c>
      <c r="Q2351">
        <v>5.7376448973235003E-2</v>
      </c>
    </row>
    <row r="2352" spans="1:17" hidden="1" x14ac:dyDescent="0.3">
      <c r="A2352" t="s">
        <v>4902</v>
      </c>
      <c r="B2352" t="s">
        <v>4903</v>
      </c>
      <c r="C2352" t="s">
        <v>10309</v>
      </c>
      <c r="D2352" t="s">
        <v>54</v>
      </c>
      <c r="E2352">
        <v>219.32519740000001</v>
      </c>
      <c r="F2352">
        <v>74.209999999999994</v>
      </c>
      <c r="G2352">
        <v>223.31710226050001</v>
      </c>
      <c r="H2352">
        <v>26.517048641197501</v>
      </c>
      <c r="I2352">
        <v>168.36243642519801</v>
      </c>
      <c r="J2352">
        <v>-3.4395842280584699</v>
      </c>
      <c r="K2352">
        <v>56.421459847799397</v>
      </c>
      <c r="L2352">
        <v>38.231384432025898</v>
      </c>
      <c r="M2352">
        <v>65.488283045291595</v>
      </c>
      <c r="N2352">
        <v>0.243950800150283</v>
      </c>
      <c r="O2352">
        <v>4.8241476889907098</v>
      </c>
      <c r="P2352">
        <v>311.13573407202199</v>
      </c>
      <c r="Q2352">
        <v>0.108959206919364</v>
      </c>
    </row>
    <row r="2353" spans="1:17" hidden="1" x14ac:dyDescent="0.3">
      <c r="A2353" t="s">
        <v>4904</v>
      </c>
      <c r="B2353" t="s">
        <v>4905</v>
      </c>
      <c r="C2353" t="s">
        <v>10309</v>
      </c>
      <c r="D2353" t="s">
        <v>183</v>
      </c>
      <c r="E2353">
        <v>219.04</v>
      </c>
      <c r="F2353">
        <v>27.33</v>
      </c>
      <c r="G2353">
        <v>127.69698183503201</v>
      </c>
      <c r="H2353">
        <v>4.9022991937340201</v>
      </c>
      <c r="I2353">
        <v>1.80194889918151</v>
      </c>
      <c r="J2353">
        <v>1.8692777021612801</v>
      </c>
      <c r="K2353">
        <v>24.844888817548402</v>
      </c>
      <c r="L2353">
        <v>21.190463637640001</v>
      </c>
      <c r="M2353">
        <v>58.499566397604802</v>
      </c>
      <c r="N2353">
        <v>1.0075675962903601</v>
      </c>
      <c r="O2353">
        <v>14.526161727039799</v>
      </c>
      <c r="P2353">
        <v>160.28571428571399</v>
      </c>
      <c r="Q2353">
        <v>8.7080815560420993E-2</v>
      </c>
    </row>
    <row r="2354" spans="1:17" hidden="1" x14ac:dyDescent="0.3">
      <c r="A2354" t="s">
        <v>4906</v>
      </c>
      <c r="B2354" t="s">
        <v>4907</v>
      </c>
      <c r="C2354" t="s">
        <v>10309</v>
      </c>
      <c r="D2354" t="s">
        <v>288</v>
      </c>
      <c r="E2354">
        <v>219.02939135999901</v>
      </c>
      <c r="F2354">
        <v>49.21</v>
      </c>
      <c r="G2354">
        <v>-38.202021699605602</v>
      </c>
      <c r="H2354">
        <v>-10.510956686622301</v>
      </c>
      <c r="I2354">
        <v>-45.413015437658501</v>
      </c>
      <c r="J2354">
        <v>-9.1966091045492604</v>
      </c>
      <c r="K2354">
        <v>54.003331593141802</v>
      </c>
      <c r="L2354">
        <v>57.774393756725203</v>
      </c>
      <c r="M2354">
        <v>15.3018983879573</v>
      </c>
      <c r="N2354">
        <v>0.50520467191002105</v>
      </c>
      <c r="O2354">
        <v>102.601097337939</v>
      </c>
      <c r="P2354">
        <v>10.8333333333333</v>
      </c>
      <c r="Q2354">
        <v>0.10093296761611301</v>
      </c>
    </row>
    <row r="2355" spans="1:17" hidden="1" x14ac:dyDescent="0.3">
      <c r="A2355" t="s">
        <v>4908</v>
      </c>
      <c r="B2355" t="s">
        <v>4909</v>
      </c>
      <c r="C2355" t="s">
        <v>10309</v>
      </c>
      <c r="D2355" t="s">
        <v>1386</v>
      </c>
      <c r="E2355">
        <v>218.67447200399999</v>
      </c>
      <c r="F2355">
        <v>72.64</v>
      </c>
      <c r="G2355">
        <v>40.619410658631999</v>
      </c>
      <c r="H2355">
        <v>34.940526170467201</v>
      </c>
      <c r="I2355">
        <v>56.227497097525898</v>
      </c>
      <c r="J2355">
        <v>3.49798868354195</v>
      </c>
      <c r="K2355">
        <v>55.239336894919298</v>
      </c>
      <c r="L2355">
        <v>43.745747449268599</v>
      </c>
      <c r="M2355">
        <v>63.030895751204497</v>
      </c>
      <c r="N2355">
        <v>0.563996920568124</v>
      </c>
      <c r="O2355">
        <v>6.5390969162995596</v>
      </c>
      <c r="P2355">
        <v>158.41337602276701</v>
      </c>
      <c r="Q2355">
        <v>0.115808317575223</v>
      </c>
    </row>
    <row r="2356" spans="1:17" hidden="1" x14ac:dyDescent="0.3">
      <c r="A2356" t="s">
        <v>4910</v>
      </c>
      <c r="B2356" t="s">
        <v>4911</v>
      </c>
      <c r="C2356" t="s">
        <v>10309</v>
      </c>
      <c r="D2356" t="s">
        <v>139</v>
      </c>
      <c r="E2356">
        <v>218.52117000000001</v>
      </c>
      <c r="F2356">
        <v>128</v>
      </c>
      <c r="G2356">
        <v>-32.485483674535701</v>
      </c>
      <c r="H2356">
        <v>19.024495636116001</v>
      </c>
      <c r="I2356">
        <v>7.6517257499699198</v>
      </c>
      <c r="J2356">
        <v>3.0657100015141099</v>
      </c>
      <c r="K2356">
        <v>114.086665689611</v>
      </c>
      <c r="L2356">
        <v>100.445626190829</v>
      </c>
      <c r="M2356">
        <v>53.244867303850398</v>
      </c>
      <c r="N2356">
        <v>0.26322276898421698</v>
      </c>
      <c r="O2356">
        <v>20.999999999999901</v>
      </c>
      <c r="P2356">
        <v>82.336182336182304</v>
      </c>
      <c r="Q2356">
        <v>6.8566647702998001E-2</v>
      </c>
    </row>
    <row r="2357" spans="1:17" hidden="1" x14ac:dyDescent="0.3">
      <c r="A2357" t="s">
        <v>4912</v>
      </c>
      <c r="B2357" t="s">
        <v>4913</v>
      </c>
      <c r="C2357" t="s">
        <v>10309</v>
      </c>
      <c r="D2357" t="s">
        <v>2421</v>
      </c>
      <c r="E2357">
        <v>218.51853600000001</v>
      </c>
      <c r="F2357">
        <v>115.5</v>
      </c>
      <c r="G2357">
        <v>49.695775926078703</v>
      </c>
      <c r="H2357">
        <v>-11.479865380190301</v>
      </c>
      <c r="I2357">
        <v>1.31439849134916</v>
      </c>
      <c r="J2357">
        <v>-8.1946673569764403</v>
      </c>
      <c r="K2357">
        <v>122.90768917179</v>
      </c>
      <c r="M2357">
        <v>43.7176010133727</v>
      </c>
      <c r="N2357">
        <v>0.37919493441881502</v>
      </c>
      <c r="O2357">
        <v>66.147186147186105</v>
      </c>
      <c r="P2357">
        <v>86.290322580645096</v>
      </c>
    </row>
    <row r="2358" spans="1:17" hidden="1" x14ac:dyDescent="0.3">
      <c r="A2358" t="s">
        <v>4914</v>
      </c>
      <c r="B2358" t="s">
        <v>4915</v>
      </c>
      <c r="C2358" t="s">
        <v>10309</v>
      </c>
      <c r="D2358" t="s">
        <v>925</v>
      </c>
      <c r="E2358">
        <v>218.16058580000001</v>
      </c>
      <c r="F2358">
        <v>109.7</v>
      </c>
      <c r="G2358">
        <v>30.573679384627301</v>
      </c>
      <c r="H2358">
        <v>4.9511184018733703</v>
      </c>
      <c r="I2358">
        <v>45.986472332139201</v>
      </c>
      <c r="J2358">
        <v>-0.231030993340087</v>
      </c>
      <c r="M2358">
        <v>53.944667309043503</v>
      </c>
      <c r="O2358">
        <v>26.709206927985399</v>
      </c>
      <c r="P2358">
        <v>74.960127591706495</v>
      </c>
    </row>
    <row r="2359" spans="1:17" hidden="1" x14ac:dyDescent="0.3">
      <c r="A2359" t="s">
        <v>4916</v>
      </c>
      <c r="B2359" t="s">
        <v>4917</v>
      </c>
      <c r="C2359" t="s">
        <v>10309</v>
      </c>
      <c r="D2359" t="s">
        <v>258</v>
      </c>
      <c r="E2359">
        <v>217.68804288000001</v>
      </c>
      <c r="F2359">
        <v>188.49</v>
      </c>
      <c r="G2359">
        <v>232.67795072408001</v>
      </c>
      <c r="H2359">
        <v>-14.8096070355862</v>
      </c>
      <c r="I2359">
        <v>72.846384958260003</v>
      </c>
      <c r="J2359">
        <v>-4.8168895791986603</v>
      </c>
      <c r="K2359">
        <v>180.08702212466599</v>
      </c>
      <c r="L2359">
        <v>136.710346432043</v>
      </c>
      <c r="M2359">
        <v>46.761569990435397</v>
      </c>
      <c r="N2359">
        <v>0.129979234594019</v>
      </c>
      <c r="O2359">
        <v>24.9827577059791</v>
      </c>
      <c r="P2359">
        <v>261.78502879078599</v>
      </c>
      <c r="Q2359">
        <v>0.116363998054948</v>
      </c>
    </row>
    <row r="2360" spans="1:17" hidden="1" x14ac:dyDescent="0.3">
      <c r="A2360" t="s">
        <v>4918</v>
      </c>
      <c r="B2360" t="s">
        <v>4919</v>
      </c>
      <c r="C2360" t="s">
        <v>10309</v>
      </c>
      <c r="D2360" t="s">
        <v>630</v>
      </c>
      <c r="E2360">
        <v>217.046561406</v>
      </c>
      <c r="F2360">
        <v>134.44</v>
      </c>
      <c r="G2360">
        <v>18.645501109143598</v>
      </c>
      <c r="H2360">
        <v>6.5765585044854404</v>
      </c>
      <c r="I2360">
        <v>4.3906029237697801</v>
      </c>
      <c r="J2360">
        <v>12.899003529099501</v>
      </c>
      <c r="K2360">
        <v>122.385206491985</v>
      </c>
      <c r="L2360">
        <v>116.314233203898</v>
      </c>
      <c r="M2360">
        <v>77.713797458076201</v>
      </c>
      <c r="N2360">
        <v>0.34876470523858899</v>
      </c>
      <c r="O2360">
        <v>20.4924129723296</v>
      </c>
      <c r="P2360">
        <v>57.239766081871302</v>
      </c>
      <c r="Q2360">
        <v>8.7136081971620996E-2</v>
      </c>
    </row>
    <row r="2361" spans="1:17" hidden="1" x14ac:dyDescent="0.3">
      <c r="A2361" t="s">
        <v>4920</v>
      </c>
      <c r="B2361" t="s">
        <v>4921</v>
      </c>
      <c r="C2361" t="s">
        <v>10309</v>
      </c>
      <c r="D2361" t="s">
        <v>21</v>
      </c>
      <c r="E2361">
        <v>216.6059147</v>
      </c>
      <c r="F2361">
        <v>13.33</v>
      </c>
      <c r="G2361">
        <v>-41.165137354189397</v>
      </c>
      <c r="H2361">
        <v>-5.1967561833890104</v>
      </c>
      <c r="I2361">
        <v>-10.555060774279401</v>
      </c>
      <c r="J2361">
        <v>0.29821770948173199</v>
      </c>
      <c r="K2361">
        <v>13.248402324943401</v>
      </c>
      <c r="L2361">
        <v>13.467766545609599</v>
      </c>
      <c r="M2361">
        <v>56.930864708457101</v>
      </c>
      <c r="N2361">
        <v>0.30540273648142402</v>
      </c>
      <c r="O2361">
        <v>35.783945986496597</v>
      </c>
      <c r="P2361">
        <v>35.3299492385786</v>
      </c>
    </row>
    <row r="2362" spans="1:17" hidden="1" x14ac:dyDescent="0.3">
      <c r="A2362" t="s">
        <v>4922</v>
      </c>
      <c r="B2362" t="s">
        <v>4923</v>
      </c>
      <c r="C2362" t="s">
        <v>10309</v>
      </c>
      <c r="D2362" t="s">
        <v>1399</v>
      </c>
      <c r="E2362">
        <v>216.54400000000001</v>
      </c>
      <c r="F2362">
        <v>331.6</v>
      </c>
      <c r="G2362">
        <v>1555.52515205183</v>
      </c>
      <c r="H2362">
        <v>6.4542463902040401</v>
      </c>
      <c r="I2362">
        <v>264.55022096748598</v>
      </c>
      <c r="J2362">
        <v>-8.4516512189686406</v>
      </c>
      <c r="K2362">
        <v>298.43554438298298</v>
      </c>
      <c r="L2362">
        <v>176.11343383537999</v>
      </c>
      <c r="M2362">
        <v>41.721003575384799</v>
      </c>
      <c r="N2362">
        <v>3.3090756692040602</v>
      </c>
      <c r="O2362">
        <v>12.665862484921499</v>
      </c>
      <c r="P2362">
        <v>1671.3675213675201</v>
      </c>
      <c r="Q2362">
        <v>0.23356480578378</v>
      </c>
    </row>
    <row r="2363" spans="1:17" hidden="1" x14ac:dyDescent="0.3">
      <c r="A2363" t="s">
        <v>4924</v>
      </c>
      <c r="B2363" t="s">
        <v>4925</v>
      </c>
      <c r="C2363" t="s">
        <v>10309</v>
      </c>
      <c r="E2363">
        <v>216.278879765</v>
      </c>
      <c r="F2363">
        <v>44.06</v>
      </c>
      <c r="G2363">
        <v>4.9872644608629804</v>
      </c>
      <c r="H2363">
        <v>11.598222177670999</v>
      </c>
      <c r="I2363">
        <v>-11.0699771415896</v>
      </c>
      <c r="J2363">
        <v>-2.61847688078596</v>
      </c>
      <c r="K2363">
        <v>42.156329848072801</v>
      </c>
      <c r="L2363">
        <v>38.328507953959203</v>
      </c>
      <c r="M2363">
        <v>59.744201250895401</v>
      </c>
      <c r="N2363">
        <v>2.4560100580544102</v>
      </c>
      <c r="O2363">
        <v>25.238311393554199</v>
      </c>
      <c r="P2363">
        <v>184.80930833872</v>
      </c>
    </row>
    <row r="2364" spans="1:17" hidden="1" x14ac:dyDescent="0.3">
      <c r="A2364" t="s">
        <v>4926</v>
      </c>
      <c r="B2364" t="s">
        <v>4927</v>
      </c>
      <c r="C2364" t="s">
        <v>10309</v>
      </c>
      <c r="D2364" t="s">
        <v>397</v>
      </c>
      <c r="E2364">
        <v>215.999467119</v>
      </c>
      <c r="F2364">
        <v>72.87</v>
      </c>
      <c r="G2364">
        <v>-28.8497661582212</v>
      </c>
      <c r="H2364">
        <v>14.649495636116001</v>
      </c>
      <c r="I2364">
        <v>-16.931204813286602</v>
      </c>
      <c r="J2364">
        <v>-6.1274531736887301</v>
      </c>
      <c r="K2364">
        <v>70.216853673722099</v>
      </c>
      <c r="L2364">
        <v>71.1325990717379</v>
      </c>
      <c r="M2364">
        <v>51.405664945684101</v>
      </c>
      <c r="N2364">
        <v>1.16359055882382</v>
      </c>
      <c r="O2364">
        <v>40.592836558254398</v>
      </c>
      <c r="P2364">
        <v>23.195266272189301</v>
      </c>
      <c r="Q2364">
        <v>-5.3636988667083003E-2</v>
      </c>
    </row>
    <row r="2365" spans="1:17" hidden="1" x14ac:dyDescent="0.3">
      <c r="A2365" t="s">
        <v>4928</v>
      </c>
      <c r="B2365" t="s">
        <v>4929</v>
      </c>
      <c r="C2365" t="s">
        <v>10309</v>
      </c>
      <c r="D2365" t="s">
        <v>46</v>
      </c>
      <c r="E2365">
        <v>215.97603701700001</v>
      </c>
      <c r="F2365">
        <v>135.58000000000001</v>
      </c>
      <c r="G2365">
        <v>138.64184348422501</v>
      </c>
      <c r="H2365">
        <v>8.1554527846943792</v>
      </c>
      <c r="I2365">
        <v>44.338549679017198</v>
      </c>
      <c r="J2365">
        <v>4.6972453920589103</v>
      </c>
      <c r="K2365">
        <v>123.223730176891</v>
      </c>
      <c r="L2365">
        <v>100.733766230746</v>
      </c>
      <c r="M2365">
        <v>70.946608989229006</v>
      </c>
      <c r="N2365">
        <v>1.7203246657383799</v>
      </c>
      <c r="O2365">
        <v>8.7918572060775801</v>
      </c>
      <c r="P2365">
        <v>171.16</v>
      </c>
      <c r="Q2365">
        <v>5.5564384733161998E-2</v>
      </c>
    </row>
    <row r="2366" spans="1:17" hidden="1" x14ac:dyDescent="0.3">
      <c r="A2366" t="s">
        <v>4930</v>
      </c>
      <c r="B2366" t="s">
        <v>4931</v>
      </c>
      <c r="C2366" t="s">
        <v>10309</v>
      </c>
      <c r="D2366" t="s">
        <v>40</v>
      </c>
      <c r="E2366">
        <v>215.50090900000001</v>
      </c>
      <c r="F2366">
        <v>102.75</v>
      </c>
      <c r="G2366">
        <v>-40.351129933039097</v>
      </c>
      <c r="H2366">
        <v>4.2136848253052701</v>
      </c>
      <c r="I2366">
        <v>-24.938336985527201</v>
      </c>
      <c r="J2366">
        <v>6.7311753396527596</v>
      </c>
      <c r="K2366">
        <v>94.652998629366493</v>
      </c>
      <c r="M2366">
        <v>70.460845825408498</v>
      </c>
      <c r="N2366">
        <v>1.3448760636329999</v>
      </c>
      <c r="O2366">
        <v>20.1459854014598</v>
      </c>
      <c r="P2366">
        <v>28.277153558052401</v>
      </c>
    </row>
    <row r="2367" spans="1:17" hidden="1" x14ac:dyDescent="0.3">
      <c r="A2367" t="s">
        <v>4932</v>
      </c>
      <c r="B2367" t="s">
        <v>4933</v>
      </c>
      <c r="C2367" t="s">
        <v>10309</v>
      </c>
      <c r="D2367" t="s">
        <v>630</v>
      </c>
      <c r="E2367">
        <v>215.01106830000001</v>
      </c>
      <c r="F2367">
        <v>64.37</v>
      </c>
      <c r="G2367">
        <v>-72.963902179325999</v>
      </c>
      <c r="H2367">
        <v>10.354035211905</v>
      </c>
      <c r="I2367">
        <v>-38.109056858490803</v>
      </c>
      <c r="J2367">
        <v>-7.0917087770947704</v>
      </c>
      <c r="K2367">
        <v>64.283754645761306</v>
      </c>
      <c r="L2367">
        <v>90.129069409506897</v>
      </c>
      <c r="M2367">
        <v>48.116337355803097</v>
      </c>
      <c r="N2367">
        <v>3.6679414573618501</v>
      </c>
      <c r="O2367">
        <v>99.471803635233798</v>
      </c>
      <c r="P2367">
        <v>39.661531785636797</v>
      </c>
      <c r="Q2367">
        <v>0.17867297714241301</v>
      </c>
    </row>
    <row r="2368" spans="1:17" hidden="1" x14ac:dyDescent="0.3">
      <c r="A2368" t="s">
        <v>4934</v>
      </c>
      <c r="B2368" t="s">
        <v>4935</v>
      </c>
      <c r="C2368" t="s">
        <v>10309</v>
      </c>
      <c r="D2368" t="s">
        <v>51</v>
      </c>
      <c r="E2368">
        <v>214.5720388</v>
      </c>
      <c r="F2368">
        <v>104.06</v>
      </c>
      <c r="G2368">
        <v>23.636421087369001</v>
      </c>
      <c r="H2368">
        <v>14.7316579207942</v>
      </c>
      <c r="I2368">
        <v>-14.3258518784901</v>
      </c>
      <c r="J2368">
        <v>5.75723755653304</v>
      </c>
      <c r="K2368">
        <v>92.613506988165099</v>
      </c>
      <c r="L2368">
        <v>89.604825843144795</v>
      </c>
      <c r="M2368">
        <v>70.073108844165404</v>
      </c>
      <c r="N2368">
        <v>2.2807020813523602</v>
      </c>
      <c r="O2368">
        <v>10.513165481452999</v>
      </c>
      <c r="P2368">
        <v>52.245793708851501</v>
      </c>
      <c r="Q2368">
        <v>6.4025734210046994E-2</v>
      </c>
    </row>
    <row r="2369" spans="1:17" hidden="1" x14ac:dyDescent="0.3">
      <c r="A2369" t="s">
        <v>4936</v>
      </c>
      <c r="B2369" t="s">
        <v>4937</v>
      </c>
      <c r="C2369" t="s">
        <v>10309</v>
      </c>
      <c r="D2369" t="s">
        <v>130</v>
      </c>
      <c r="E2369">
        <v>214.304576</v>
      </c>
      <c r="F2369">
        <v>147.51</v>
      </c>
      <c r="G2369">
        <v>94.095969959549393</v>
      </c>
      <c r="H2369">
        <v>27.903720779425001</v>
      </c>
      <c r="I2369">
        <v>20.1039357583997</v>
      </c>
      <c r="J2369">
        <v>8.7441304572312006</v>
      </c>
      <c r="K2369">
        <v>110.40501863965299</v>
      </c>
      <c r="L2369">
        <v>101.74452869135099</v>
      </c>
      <c r="M2369">
        <v>89.496957664271704</v>
      </c>
      <c r="N2369">
        <v>3.5729041032831401</v>
      </c>
      <c r="O2369">
        <v>3.0370822317131001</v>
      </c>
      <c r="P2369">
        <v>128.87509697439799</v>
      </c>
      <c r="Q2369">
        <v>3.0935364138357999E-2</v>
      </c>
    </row>
    <row r="2370" spans="1:17" hidden="1" x14ac:dyDescent="0.3">
      <c r="A2370" t="s">
        <v>4938</v>
      </c>
      <c r="B2370" t="s">
        <v>4939</v>
      </c>
      <c r="C2370" t="s">
        <v>10309</v>
      </c>
      <c r="D2370" t="s">
        <v>356</v>
      </c>
      <c r="E2370">
        <v>214.20371499999999</v>
      </c>
      <c r="F2370">
        <v>73.58</v>
      </c>
      <c r="G2370">
        <v>-31.9786212028066</v>
      </c>
      <c r="H2370">
        <v>3.8666610410582298</v>
      </c>
      <c r="I2370">
        <v>-37.075612140988198</v>
      </c>
      <c r="J2370">
        <v>0.30733740960144201</v>
      </c>
      <c r="K2370">
        <v>74.408250369958196</v>
      </c>
      <c r="L2370">
        <v>76.651812456621599</v>
      </c>
      <c r="M2370">
        <v>58.719483173938698</v>
      </c>
      <c r="N2370">
        <v>0.88737035685141197</v>
      </c>
      <c r="O2370">
        <v>46.643109540635997</v>
      </c>
      <c r="P2370">
        <v>10.6466165413533</v>
      </c>
      <c r="Q2370">
        <v>4.0558084220681002E-2</v>
      </c>
    </row>
    <row r="2371" spans="1:17" hidden="1" x14ac:dyDescent="0.3">
      <c r="A2371" t="s">
        <v>4940</v>
      </c>
      <c r="B2371" t="s">
        <v>4941</v>
      </c>
      <c r="C2371" t="s">
        <v>10309</v>
      </c>
      <c r="D2371" t="s">
        <v>4385</v>
      </c>
      <c r="E2371">
        <v>213.74824050000001</v>
      </c>
      <c r="F2371">
        <v>304.39999999999998</v>
      </c>
      <c r="G2371">
        <v>24.857874721454198</v>
      </c>
      <c r="H2371">
        <v>45.058240284819099</v>
      </c>
      <c r="I2371">
        <v>53.801083066258698</v>
      </c>
      <c r="J2371">
        <v>0.22448157919376199</v>
      </c>
      <c r="K2371">
        <v>233.46970561084299</v>
      </c>
      <c r="M2371">
        <v>63.025462422154803</v>
      </c>
      <c r="N2371">
        <v>0.46562386322298999</v>
      </c>
      <c r="O2371">
        <v>0</v>
      </c>
      <c r="P2371">
        <v>117.428571428571</v>
      </c>
    </row>
    <row r="2372" spans="1:17" hidden="1" x14ac:dyDescent="0.3">
      <c r="A2372" t="s">
        <v>4942</v>
      </c>
      <c r="B2372" t="s">
        <v>4943</v>
      </c>
      <c r="C2372" t="s">
        <v>10309</v>
      </c>
      <c r="D2372" t="s">
        <v>139</v>
      </c>
      <c r="E2372">
        <v>213.49239284999999</v>
      </c>
      <c r="F2372">
        <v>117.9</v>
      </c>
      <c r="G2372">
        <v>-46.131883410900798</v>
      </c>
      <c r="H2372">
        <v>-7.9917246581125099</v>
      </c>
      <c r="I2372">
        <v>-43.784194857882802</v>
      </c>
      <c r="J2372">
        <v>-9.1526658406762191</v>
      </c>
      <c r="K2372">
        <v>135.539572843965</v>
      </c>
      <c r="L2372">
        <v>143.265047074151</v>
      </c>
      <c r="M2372">
        <v>37.774347768885903</v>
      </c>
      <c r="N2372">
        <v>1.43780850040096</v>
      </c>
      <c r="O2372">
        <v>70.313825275657294</v>
      </c>
      <c r="P2372">
        <v>4.9866429207479896</v>
      </c>
      <c r="Q2372">
        <v>0.163081753741665</v>
      </c>
    </row>
    <row r="2373" spans="1:17" hidden="1" x14ac:dyDescent="0.3">
      <c r="A2373" t="s">
        <v>4944</v>
      </c>
      <c r="B2373" t="s">
        <v>4945</v>
      </c>
      <c r="C2373" t="s">
        <v>10309</v>
      </c>
      <c r="D2373" t="s">
        <v>1316</v>
      </c>
      <c r="E2373">
        <v>213.05765</v>
      </c>
      <c r="F2373">
        <v>471.8</v>
      </c>
      <c r="G2373">
        <v>405.38376572013698</v>
      </c>
      <c r="H2373">
        <v>39.024495636116001</v>
      </c>
      <c r="I2373">
        <v>0.10284281734456401</v>
      </c>
      <c r="J2373">
        <v>-12.355256675576801</v>
      </c>
      <c r="K2373">
        <v>412.91241882853501</v>
      </c>
      <c r="L2373">
        <v>333.25272973706302</v>
      </c>
      <c r="M2373">
        <v>60.038611597519001</v>
      </c>
      <c r="N2373">
        <v>1.9766869037293999</v>
      </c>
      <c r="O2373">
        <v>21.873675286138099</v>
      </c>
      <c r="P2373">
        <v>451.81286549707602</v>
      </c>
    </row>
    <row r="2374" spans="1:17" hidden="1" x14ac:dyDescent="0.3">
      <c r="A2374" t="s">
        <v>4946</v>
      </c>
      <c r="B2374" t="s">
        <v>4947</v>
      </c>
      <c r="C2374" t="s">
        <v>10309</v>
      </c>
      <c r="D2374" t="s">
        <v>232</v>
      </c>
      <c r="E2374">
        <v>213.00360857999999</v>
      </c>
      <c r="F2374">
        <v>430.65</v>
      </c>
      <c r="G2374">
        <v>15.1122419828913</v>
      </c>
      <c r="H2374">
        <v>-0.17636314250986301</v>
      </c>
      <c r="I2374">
        <v>5.1125269183164699</v>
      </c>
      <c r="J2374">
        <v>-2.72466026645411</v>
      </c>
      <c r="K2374">
        <v>403.49778270697101</v>
      </c>
      <c r="L2374">
        <v>359.20802096873399</v>
      </c>
      <c r="M2374">
        <v>55.906528424534997</v>
      </c>
      <c r="N2374">
        <v>0.68451633291008795</v>
      </c>
      <c r="O2374">
        <v>7.9066527342389303</v>
      </c>
      <c r="P2374">
        <v>47.230769230769198</v>
      </c>
      <c r="Q2374">
        <v>-3.0901645111646E-2</v>
      </c>
    </row>
    <row r="2375" spans="1:17" hidden="1" x14ac:dyDescent="0.3">
      <c r="A2375" t="s">
        <v>4948</v>
      </c>
      <c r="B2375" t="s">
        <v>4949</v>
      </c>
      <c r="C2375" t="s">
        <v>10309</v>
      </c>
      <c r="D2375" t="s">
        <v>715</v>
      </c>
      <c r="E2375">
        <v>212.87374475499999</v>
      </c>
      <c r="F2375">
        <v>241.75</v>
      </c>
      <c r="G2375">
        <v>-0.134521293143823</v>
      </c>
      <c r="H2375">
        <v>6.343759219412</v>
      </c>
      <c r="I2375">
        <v>-5.4127094672194804</v>
      </c>
      <c r="J2375">
        <v>-0.762541238527357</v>
      </c>
      <c r="K2375">
        <v>228.925051647027</v>
      </c>
      <c r="L2375">
        <v>216.36471080676199</v>
      </c>
      <c r="M2375">
        <v>58.779068875622698</v>
      </c>
      <c r="N2375">
        <v>0.66647787015099003</v>
      </c>
      <c r="O2375">
        <v>22.957442945443901</v>
      </c>
      <c r="P2375">
        <v>38.856978747846</v>
      </c>
      <c r="Q2375">
        <v>-2.2339051555681999E-2</v>
      </c>
    </row>
    <row r="2376" spans="1:17" hidden="1" x14ac:dyDescent="0.3">
      <c r="A2376" t="s">
        <v>4950</v>
      </c>
      <c r="B2376" t="s">
        <v>4951</v>
      </c>
      <c r="C2376" t="s">
        <v>10309</v>
      </c>
      <c r="D2376" t="s">
        <v>46</v>
      </c>
      <c r="E2376">
        <v>212.58834275000001</v>
      </c>
      <c r="F2376">
        <v>20.65</v>
      </c>
      <c r="G2376">
        <v>-51.524316920011003</v>
      </c>
      <c r="H2376">
        <v>6.2744956361160797</v>
      </c>
      <c r="I2376">
        <v>-23.302165275463899</v>
      </c>
      <c r="J2376">
        <v>-0.20803251210771001</v>
      </c>
      <c r="K2376">
        <v>20.461260915938201</v>
      </c>
      <c r="L2376">
        <v>22.643188489834898</v>
      </c>
      <c r="M2376">
        <v>28.1184631594131</v>
      </c>
      <c r="N2376">
        <v>0.712676056338028</v>
      </c>
      <c r="O2376">
        <v>77.966101694915196</v>
      </c>
      <c r="P2376">
        <v>35.4098360655737</v>
      </c>
      <c r="Q2376">
        <v>0.25214152376674298</v>
      </c>
    </row>
    <row r="2377" spans="1:17" hidden="1" x14ac:dyDescent="0.3">
      <c r="A2377" t="s">
        <v>4952</v>
      </c>
      <c r="B2377" t="s">
        <v>4953</v>
      </c>
      <c r="C2377" t="s">
        <v>10309</v>
      </c>
      <c r="D2377" t="s">
        <v>288</v>
      </c>
      <c r="E2377">
        <v>212.493545262</v>
      </c>
      <c r="F2377">
        <v>80.05</v>
      </c>
      <c r="G2377">
        <v>-86.7458466372278</v>
      </c>
      <c r="H2377">
        <v>-12.1513403940888</v>
      </c>
      <c r="I2377">
        <v>-59.956305912797298</v>
      </c>
      <c r="J2377">
        <v>-7.4039159118897304</v>
      </c>
      <c r="K2377">
        <v>94.076758966537994</v>
      </c>
      <c r="L2377">
        <v>131.352072679348</v>
      </c>
      <c r="M2377">
        <v>26.004349394265599</v>
      </c>
      <c r="N2377">
        <v>0.83381433477742595</v>
      </c>
      <c r="O2377">
        <v>183.51030605871301</v>
      </c>
      <c r="P2377">
        <v>0.100037514067774</v>
      </c>
      <c r="Q2377">
        <v>1.4399681925815999E-2</v>
      </c>
    </row>
    <row r="2378" spans="1:17" hidden="1" x14ac:dyDescent="0.3">
      <c r="A2378" t="s">
        <v>4954</v>
      </c>
      <c r="B2378" t="s">
        <v>4955</v>
      </c>
      <c r="C2378" t="s">
        <v>10309</v>
      </c>
      <c r="D2378" t="s">
        <v>163</v>
      </c>
      <c r="E2378">
        <v>212.3877</v>
      </c>
      <c r="F2378">
        <v>485.5</v>
      </c>
      <c r="G2378">
        <v>-30.380220516641</v>
      </c>
      <c r="H2378">
        <v>-3.69639377289504</v>
      </c>
      <c r="I2378">
        <v>-14.9674275691291</v>
      </c>
      <c r="J2378">
        <v>-2.8446673569764398</v>
      </c>
      <c r="K2378">
        <v>494.77025885147702</v>
      </c>
      <c r="M2378">
        <v>49.228821171301</v>
      </c>
      <c r="O2378">
        <v>37.301750772399501</v>
      </c>
      <c r="P2378">
        <v>48.584544758989999</v>
      </c>
    </row>
    <row r="2379" spans="1:17" hidden="1" x14ac:dyDescent="0.3">
      <c r="A2379" t="s">
        <v>4956</v>
      </c>
      <c r="B2379" t="s">
        <v>4957</v>
      </c>
      <c r="C2379" t="s">
        <v>10309</v>
      </c>
      <c r="D2379" t="s">
        <v>127</v>
      </c>
      <c r="E2379">
        <v>212.01392633399999</v>
      </c>
      <c r="F2379">
        <v>34.79</v>
      </c>
      <c r="G2379">
        <v>58.3192018360321</v>
      </c>
      <c r="H2379">
        <v>-0.56510764705763294</v>
      </c>
      <c r="I2379">
        <v>49.880356226022997</v>
      </c>
      <c r="J2379">
        <v>4.8723897440484496</v>
      </c>
      <c r="K2379">
        <v>32.107288697419897</v>
      </c>
      <c r="L2379">
        <v>25.371690436414099</v>
      </c>
      <c r="M2379">
        <v>74.0899640324198</v>
      </c>
      <c r="N2379">
        <v>0.39539311551378098</v>
      </c>
      <c r="O2379">
        <v>17.907444668008001</v>
      </c>
      <c r="P2379">
        <v>93.2777777777777</v>
      </c>
      <c r="Q2379">
        <v>0.11340162626415699</v>
      </c>
    </row>
    <row r="2380" spans="1:17" hidden="1" x14ac:dyDescent="0.3">
      <c r="A2380" t="s">
        <v>4958</v>
      </c>
      <c r="B2380" t="s">
        <v>4959</v>
      </c>
      <c r="C2380" t="s">
        <v>10309</v>
      </c>
      <c r="D2380" t="s">
        <v>559</v>
      </c>
      <c r="E2380">
        <v>211.584</v>
      </c>
      <c r="F2380">
        <v>190</v>
      </c>
      <c r="G2380">
        <v>50.8478496587975</v>
      </c>
      <c r="H2380">
        <v>3.3723217230725999</v>
      </c>
      <c r="I2380">
        <v>18.6785280645258</v>
      </c>
      <c r="J2380">
        <v>1.35768781357039</v>
      </c>
      <c r="K2380">
        <v>184.98025677904599</v>
      </c>
      <c r="L2380">
        <v>170.51374927182101</v>
      </c>
      <c r="M2380">
        <v>63.339470118776603</v>
      </c>
      <c r="N2380">
        <v>2.5685930271916901</v>
      </c>
      <c r="O2380">
        <v>65.789473684210506</v>
      </c>
      <c r="P2380">
        <v>82.692307692307693</v>
      </c>
      <c r="Q2380">
        <v>6.6544031732016007E-2</v>
      </c>
    </row>
    <row r="2381" spans="1:17" hidden="1" x14ac:dyDescent="0.3">
      <c r="A2381" t="s">
        <v>4960</v>
      </c>
      <c r="B2381" t="s">
        <v>4961</v>
      </c>
      <c r="C2381" t="s">
        <v>10309</v>
      </c>
      <c r="D2381" t="s">
        <v>139</v>
      </c>
      <c r="E2381">
        <v>211.40578400000001</v>
      </c>
      <c r="F2381">
        <v>4.68</v>
      </c>
      <c r="G2381">
        <v>45.609754420702302</v>
      </c>
      <c r="H2381">
        <v>19.891704308202801</v>
      </c>
      <c r="I2381">
        <v>-24.008899172666201</v>
      </c>
      <c r="J2381">
        <v>13.8544188049034</v>
      </c>
      <c r="K2381">
        <v>4.2384193455324501</v>
      </c>
      <c r="L2381">
        <v>4.24767284229838</v>
      </c>
      <c r="M2381">
        <v>79.322671882404507</v>
      </c>
      <c r="N2381">
        <v>0.85008666766728902</v>
      </c>
      <c r="O2381">
        <v>23.9316239316239</v>
      </c>
      <c r="P2381">
        <v>99.148936170212707</v>
      </c>
      <c r="Q2381">
        <v>2.6709624394320002E-2</v>
      </c>
    </row>
    <row r="2382" spans="1:17" hidden="1" x14ac:dyDescent="0.3">
      <c r="A2382" t="s">
        <v>4962</v>
      </c>
      <c r="B2382" t="s">
        <v>4963</v>
      </c>
      <c r="C2382" t="s">
        <v>10309</v>
      </c>
      <c r="D2382" t="s">
        <v>21</v>
      </c>
      <c r="E2382">
        <v>211.19010957</v>
      </c>
      <c r="F2382">
        <v>241.25</v>
      </c>
      <c r="G2382">
        <v>216.427633640864</v>
      </c>
      <c r="H2382">
        <v>17.2773018830658</v>
      </c>
      <c r="I2382">
        <v>231.84042658837501</v>
      </c>
      <c r="J2382">
        <v>-2.6977388886194</v>
      </c>
      <c r="K2382">
        <v>196.19603877990801</v>
      </c>
      <c r="M2382">
        <v>59.752098354706803</v>
      </c>
      <c r="N2382">
        <v>0.48736118455843402</v>
      </c>
      <c r="O2382">
        <v>7.4818652849740896</v>
      </c>
      <c r="P2382">
        <v>289.11290322580601</v>
      </c>
    </row>
    <row r="2383" spans="1:17" hidden="1" x14ac:dyDescent="0.3">
      <c r="A2383" t="s">
        <v>4964</v>
      </c>
      <c r="B2383" t="s">
        <v>4965</v>
      </c>
      <c r="C2383" t="s">
        <v>10309</v>
      </c>
      <c r="D2383" t="s">
        <v>413</v>
      </c>
      <c r="E2383">
        <v>210.07879004</v>
      </c>
      <c r="F2383">
        <v>175.4</v>
      </c>
      <c r="G2383">
        <v>223.076421087369</v>
      </c>
      <c r="H2383">
        <v>-1.25975678002945</v>
      </c>
      <c r="I2383">
        <v>132.456169100468</v>
      </c>
      <c r="J2383">
        <v>-7.5784160026969101</v>
      </c>
      <c r="K2383">
        <v>156.97035661144301</v>
      </c>
      <c r="L2383">
        <v>112.565871404616</v>
      </c>
      <c r="M2383">
        <v>25.137027132701299</v>
      </c>
      <c r="N2383">
        <v>0.19093851132685999</v>
      </c>
      <c r="O2383">
        <v>5.2451539338654403</v>
      </c>
      <c r="P2383">
        <v>250.8</v>
      </c>
    </row>
    <row r="2384" spans="1:17" hidden="1" x14ac:dyDescent="0.3">
      <c r="A2384" t="s">
        <v>4966</v>
      </c>
      <c r="B2384" t="s">
        <v>4967</v>
      </c>
      <c r="C2384" t="s">
        <v>10309</v>
      </c>
      <c r="D2384" t="s">
        <v>1737</v>
      </c>
      <c r="E2384">
        <v>210.03792675</v>
      </c>
      <c r="F2384">
        <v>20.079999999999998</v>
      </c>
      <c r="G2384">
        <v>-28.928990966751499</v>
      </c>
      <c r="H2384">
        <v>4.1262667172686003</v>
      </c>
      <c r="I2384">
        <v>-35.257831245241903</v>
      </c>
      <c r="J2384">
        <v>-9.6757610704609007</v>
      </c>
      <c r="K2384">
        <v>19.756792877261901</v>
      </c>
      <c r="L2384">
        <v>19.542793388139199</v>
      </c>
      <c r="M2384">
        <v>46.856653928979703</v>
      </c>
      <c r="N2384">
        <v>3.3675409773968901</v>
      </c>
      <c r="O2384">
        <v>49.501992031872497</v>
      </c>
      <c r="P2384">
        <v>18.117647058823501</v>
      </c>
    </row>
    <row r="2385" spans="1:17" hidden="1" x14ac:dyDescent="0.3">
      <c r="A2385" t="s">
        <v>4968</v>
      </c>
      <c r="B2385" t="s">
        <v>4969</v>
      </c>
      <c r="C2385" t="s">
        <v>10309</v>
      </c>
      <c r="D2385" t="s">
        <v>521</v>
      </c>
      <c r="E2385">
        <v>209.0812086</v>
      </c>
      <c r="F2385">
        <v>50.3</v>
      </c>
      <c r="G2385">
        <v>43.190454386723403</v>
      </c>
      <c r="H2385">
        <v>-7.2964733267908004</v>
      </c>
      <c r="I2385">
        <v>47.321076935547303</v>
      </c>
      <c r="J2385">
        <v>-1.6154751905137801</v>
      </c>
      <c r="K2385">
        <v>45.422226239715599</v>
      </c>
      <c r="L2385">
        <v>37.255294545920002</v>
      </c>
      <c r="M2385">
        <v>64.197176265818001</v>
      </c>
      <c r="N2385">
        <v>0.38817849630718798</v>
      </c>
      <c r="O2385">
        <v>10.337972166998</v>
      </c>
      <c r="P2385">
        <v>104.471544715447</v>
      </c>
      <c r="Q2385">
        <v>-2.8623997791320001E-3</v>
      </c>
    </row>
    <row r="2386" spans="1:17" hidden="1" x14ac:dyDescent="0.3">
      <c r="A2386" t="s">
        <v>4970</v>
      </c>
      <c r="B2386" t="s">
        <v>4971</v>
      </c>
      <c r="C2386" t="s">
        <v>10309</v>
      </c>
      <c r="D2386" t="s">
        <v>51</v>
      </c>
      <c r="E2386">
        <v>208.874844</v>
      </c>
      <c r="F2386">
        <v>363.5</v>
      </c>
      <c r="G2386">
        <v>48.092624231262597</v>
      </c>
      <c r="H2386">
        <v>6.9685599027034</v>
      </c>
      <c r="I2386">
        <v>9.6077114355181603</v>
      </c>
      <c r="J2386">
        <v>9.3806412849988607</v>
      </c>
      <c r="K2386">
        <v>350.07750888234199</v>
      </c>
      <c r="L2386">
        <v>298.99978169122397</v>
      </c>
      <c r="M2386">
        <v>55.789309799703503</v>
      </c>
      <c r="N2386">
        <v>1.7358906980361299</v>
      </c>
      <c r="O2386">
        <v>12.1458046767537</v>
      </c>
      <c r="P2386">
        <v>124.382716049382</v>
      </c>
      <c r="Q2386">
        <v>0.107877655424021</v>
      </c>
    </row>
    <row r="2387" spans="1:17" hidden="1" x14ac:dyDescent="0.3">
      <c r="A2387" t="s">
        <v>4972</v>
      </c>
      <c r="B2387" t="s">
        <v>4973</v>
      </c>
      <c r="C2387" t="s">
        <v>10309</v>
      </c>
      <c r="D2387" t="s">
        <v>630</v>
      </c>
      <c r="E2387">
        <v>208.4918802</v>
      </c>
      <c r="F2387">
        <v>89.01</v>
      </c>
      <c r="G2387">
        <v>-36.897048300385997</v>
      </c>
      <c r="H2387">
        <v>2.53246830126414</v>
      </c>
      <c r="I2387">
        <v>-22.447080765724799</v>
      </c>
      <c r="J2387">
        <v>-6.9012905011272299</v>
      </c>
      <c r="K2387">
        <v>89.254092396995702</v>
      </c>
      <c r="L2387">
        <v>92.848825426443</v>
      </c>
      <c r="M2387">
        <v>54.467365948863602</v>
      </c>
      <c r="N2387">
        <v>2.99114012068575</v>
      </c>
      <c r="O2387">
        <v>37.624985956633999</v>
      </c>
      <c r="P2387">
        <v>13.3163590070019</v>
      </c>
      <c r="Q2387">
        <v>0.13864846767010899</v>
      </c>
    </row>
    <row r="2388" spans="1:17" hidden="1" x14ac:dyDescent="0.3">
      <c r="A2388" t="s">
        <v>4974</v>
      </c>
      <c r="B2388" t="s">
        <v>4975</v>
      </c>
      <c r="C2388" t="s">
        <v>10309</v>
      </c>
      <c r="D2388" t="s">
        <v>124</v>
      </c>
      <c r="E2388">
        <v>208.17030399999999</v>
      </c>
      <c r="F2388">
        <v>23.34</v>
      </c>
      <c r="G2388">
        <v>111.661036471984</v>
      </c>
      <c r="H2388">
        <v>-1.1464445348240799</v>
      </c>
      <c r="I2388">
        <v>-38.2390627026627</v>
      </c>
      <c r="J2388">
        <v>-6.6603757758676201</v>
      </c>
      <c r="K2388">
        <v>24.789037035441499</v>
      </c>
      <c r="L2388">
        <v>22.572487609076699</v>
      </c>
      <c r="M2388">
        <v>37.471361147926999</v>
      </c>
      <c r="N2388">
        <v>0.72746518244650904</v>
      </c>
      <c r="O2388">
        <v>71.208226221079698</v>
      </c>
      <c r="P2388">
        <v>151.23789020452099</v>
      </c>
      <c r="Q2388">
        <v>0.10012749036115</v>
      </c>
    </row>
    <row r="2389" spans="1:17" hidden="1" x14ac:dyDescent="0.3">
      <c r="A2389" t="s">
        <v>4976</v>
      </c>
      <c r="B2389" t="s">
        <v>4977</v>
      </c>
      <c r="C2389" t="s">
        <v>10309</v>
      </c>
      <c r="D2389" t="s">
        <v>163</v>
      </c>
      <c r="E2389">
        <v>207.66652500000001</v>
      </c>
      <c r="F2389">
        <v>217.65</v>
      </c>
      <c r="G2389">
        <v>45.083090400588503</v>
      </c>
      <c r="H2389">
        <v>7.6315443054999097</v>
      </c>
      <c r="I2389">
        <v>9.5878418702211299</v>
      </c>
      <c r="J2389">
        <v>14.1579099626111</v>
      </c>
      <c r="K2389">
        <v>212.620807809887</v>
      </c>
      <c r="L2389">
        <v>193.39472059556101</v>
      </c>
      <c r="M2389">
        <v>68.971822075413499</v>
      </c>
      <c r="N2389">
        <v>1.2658769817428099</v>
      </c>
      <c r="O2389">
        <v>35.079255685733898</v>
      </c>
      <c r="P2389">
        <v>75.100563153660502</v>
      </c>
      <c r="Q2389">
        <v>0.105615574373155</v>
      </c>
    </row>
    <row r="2390" spans="1:17" hidden="1" x14ac:dyDescent="0.3">
      <c r="A2390" t="s">
        <v>4978</v>
      </c>
      <c r="B2390" t="s">
        <v>4979</v>
      </c>
      <c r="C2390" t="s">
        <v>10309</v>
      </c>
      <c r="D2390" t="s">
        <v>559</v>
      </c>
      <c r="E2390">
        <v>207.41604000000001</v>
      </c>
      <c r="F2390">
        <v>85.96</v>
      </c>
      <c r="G2390">
        <v>-37.248892037565199</v>
      </c>
      <c r="H2390">
        <v>8.7737279800260204</v>
      </c>
      <c r="I2390">
        <v>-31.574428305684499</v>
      </c>
      <c r="J2390">
        <v>-2.6296283172374801</v>
      </c>
      <c r="K2390">
        <v>83.432168552266106</v>
      </c>
      <c r="L2390">
        <v>89.9471310166807</v>
      </c>
      <c r="M2390">
        <v>64.781618250561394</v>
      </c>
      <c r="N2390">
        <v>1.1394835560793799</v>
      </c>
      <c r="O2390">
        <v>39.018147975802698</v>
      </c>
      <c r="P2390">
        <v>26.411764705882302</v>
      </c>
      <c r="Q2390">
        <v>6.4760397213000005E-4</v>
      </c>
    </row>
    <row r="2391" spans="1:17" hidden="1" x14ac:dyDescent="0.3">
      <c r="A2391" t="s">
        <v>4980</v>
      </c>
      <c r="B2391" t="s">
        <v>4981</v>
      </c>
      <c r="C2391" t="s">
        <v>10309</v>
      </c>
      <c r="D2391" t="s">
        <v>72</v>
      </c>
      <c r="E2391">
        <v>206.80542919999999</v>
      </c>
      <c r="F2391">
        <v>145.05000000000001</v>
      </c>
      <c r="G2391">
        <v>-48.025776714828702</v>
      </c>
      <c r="H2391">
        <v>10.3650889519253</v>
      </c>
      <c r="I2391">
        <v>-16.6944379097466</v>
      </c>
      <c r="J2391">
        <v>4.1367941261048999</v>
      </c>
      <c r="K2391">
        <v>132.322366349829</v>
      </c>
      <c r="L2391">
        <v>137.56122550652199</v>
      </c>
      <c r="M2391">
        <v>76.829444756255</v>
      </c>
      <c r="N2391">
        <v>3.1709885742672599</v>
      </c>
      <c r="O2391">
        <v>37.194071009996499</v>
      </c>
      <c r="P2391">
        <v>30.2064631956912</v>
      </c>
      <c r="Q2391">
        <v>5.3980379429969999E-2</v>
      </c>
    </row>
    <row r="2392" spans="1:17" hidden="1" x14ac:dyDescent="0.3">
      <c r="A2392" t="s">
        <v>4982</v>
      </c>
      <c r="B2392" t="s">
        <v>4983</v>
      </c>
      <c r="C2392" t="s">
        <v>10309</v>
      </c>
      <c r="D2392" t="s">
        <v>545</v>
      </c>
      <c r="E2392">
        <v>206.63505646799999</v>
      </c>
      <c r="F2392">
        <v>4.47</v>
      </c>
      <c r="G2392">
        <v>107.539578982105</v>
      </c>
      <c r="H2392">
        <v>17.030035802320999</v>
      </c>
      <c r="I2392">
        <v>-3.2863957212166599</v>
      </c>
      <c r="J2392">
        <v>5.8022792079090397</v>
      </c>
      <c r="K2392">
        <v>3.8814239630489999</v>
      </c>
      <c r="L2392">
        <v>3.57471500503785</v>
      </c>
      <c r="M2392">
        <v>69.737656860057399</v>
      </c>
      <c r="N2392">
        <v>1.5397385126256</v>
      </c>
      <c r="O2392">
        <v>29.753914988814302</v>
      </c>
      <c r="P2392">
        <v>155.42857142857099</v>
      </c>
      <c r="Q2392">
        <v>3.6824606085833003E-2</v>
      </c>
    </row>
    <row r="2393" spans="1:17" hidden="1" x14ac:dyDescent="0.3">
      <c r="A2393" t="s">
        <v>4984</v>
      </c>
      <c r="B2393" t="s">
        <v>4985</v>
      </c>
      <c r="C2393" t="s">
        <v>10309</v>
      </c>
      <c r="D2393" t="s">
        <v>630</v>
      </c>
      <c r="E2393">
        <v>206.5644504</v>
      </c>
      <c r="F2393">
        <v>57.45</v>
      </c>
      <c r="G2393">
        <v>145.847849658797</v>
      </c>
      <c r="H2393">
        <v>-5.1690527509806898</v>
      </c>
      <c r="I2393">
        <v>112.98333168193901</v>
      </c>
      <c r="J2393">
        <v>-6.4003353731707797</v>
      </c>
      <c r="K2393">
        <v>61.785002759757703</v>
      </c>
      <c r="M2393">
        <v>37.353357504840602</v>
      </c>
      <c r="N2393">
        <v>0.64627214571913505</v>
      </c>
      <c r="O2393">
        <v>31.418624891209699</v>
      </c>
      <c r="P2393">
        <v>173.57142857142799</v>
      </c>
    </row>
    <row r="2394" spans="1:17" hidden="1" x14ac:dyDescent="0.3">
      <c r="A2394" t="s">
        <v>4986</v>
      </c>
      <c r="B2394" t="s">
        <v>4987</v>
      </c>
      <c r="C2394" t="s">
        <v>10309</v>
      </c>
      <c r="D2394" t="s">
        <v>747</v>
      </c>
      <c r="E2394">
        <v>206.517696</v>
      </c>
      <c r="F2394">
        <v>139.62</v>
      </c>
      <c r="G2394">
        <v>-15.9381505699568</v>
      </c>
      <c r="H2394">
        <v>5.8909221822115496</v>
      </c>
      <c r="I2394">
        <v>-12.152966739868001</v>
      </c>
      <c r="J2394">
        <v>-2.26370829517345</v>
      </c>
      <c r="K2394">
        <v>138.80006107415699</v>
      </c>
      <c r="L2394">
        <v>138.26103102014301</v>
      </c>
      <c r="M2394">
        <v>49.328491442080299</v>
      </c>
      <c r="N2394">
        <v>0.67741425102875896</v>
      </c>
      <c r="O2394">
        <v>31.9653344793009</v>
      </c>
      <c r="P2394">
        <v>23.6122177954847</v>
      </c>
      <c r="Q2394">
        <v>7.9737431244267007E-2</v>
      </c>
    </row>
    <row r="2395" spans="1:17" hidden="1" x14ac:dyDescent="0.3">
      <c r="A2395" t="s">
        <v>4988</v>
      </c>
      <c r="B2395" t="s">
        <v>4989</v>
      </c>
      <c r="C2395" t="s">
        <v>10309</v>
      </c>
      <c r="D2395" t="s">
        <v>297</v>
      </c>
      <c r="E2395">
        <v>206.20387160999999</v>
      </c>
      <c r="F2395">
        <v>21.8</v>
      </c>
      <c r="G2395">
        <v>248.78764733952701</v>
      </c>
      <c r="H2395">
        <v>14.197281813221901</v>
      </c>
      <c r="I2395">
        <v>46.813301626121699</v>
      </c>
      <c r="J2395">
        <v>3.6833595488531401</v>
      </c>
      <c r="K2395">
        <v>17.7766657270897</v>
      </c>
      <c r="L2395">
        <v>13.2081992711264</v>
      </c>
      <c r="M2395">
        <v>75.570042221568599</v>
      </c>
      <c r="N2395">
        <v>1.4027916882398099</v>
      </c>
      <c r="O2395">
        <v>3.7155963302752202</v>
      </c>
      <c r="P2395">
        <v>303.70370370370301</v>
      </c>
    </row>
    <row r="2396" spans="1:17" hidden="1" x14ac:dyDescent="0.3">
      <c r="A2396" t="s">
        <v>4990</v>
      </c>
      <c r="B2396" t="s">
        <v>4991</v>
      </c>
      <c r="C2396" t="s">
        <v>10309</v>
      </c>
      <c r="D2396" t="s">
        <v>288</v>
      </c>
      <c r="E2396">
        <v>205.716627375</v>
      </c>
      <c r="F2396">
        <v>127.2</v>
      </c>
      <c r="G2396">
        <v>81.143416161260603</v>
      </c>
      <c r="H2396">
        <v>-17.303352056687999</v>
      </c>
      <c r="I2396">
        <v>44.204533340897797</v>
      </c>
      <c r="J2396">
        <v>0.67096386564402999</v>
      </c>
      <c r="K2396">
        <v>134.67456351384999</v>
      </c>
      <c r="L2396">
        <v>107.83087796005999</v>
      </c>
      <c r="M2396">
        <v>48.655456563503698</v>
      </c>
      <c r="N2396">
        <v>0.31781850359642499</v>
      </c>
      <c r="O2396">
        <v>41.588050314465399</v>
      </c>
      <c r="P2396">
        <v>113.065326633165</v>
      </c>
      <c r="Q2396">
        <v>8.3557455967742E-2</v>
      </c>
    </row>
    <row r="2397" spans="1:17" hidden="1" x14ac:dyDescent="0.3">
      <c r="A2397" t="s">
        <v>4992</v>
      </c>
      <c r="B2397" t="s">
        <v>3600</v>
      </c>
      <c r="C2397" t="s">
        <v>10309</v>
      </c>
      <c r="D2397" t="s">
        <v>1386</v>
      </c>
      <c r="E2397">
        <v>205.66080700000001</v>
      </c>
      <c r="F2397">
        <v>130</v>
      </c>
      <c r="G2397">
        <v>-12.0652159233071</v>
      </c>
      <c r="H2397">
        <v>13.135993893955799</v>
      </c>
      <c r="I2397">
        <v>3.9163038873619</v>
      </c>
      <c r="J2397">
        <v>-2.5488448428478301</v>
      </c>
      <c r="K2397">
        <v>125.80403938539099</v>
      </c>
      <c r="L2397">
        <v>117.002712941895</v>
      </c>
      <c r="M2397">
        <v>48.969365335745699</v>
      </c>
      <c r="N2397">
        <v>0.60803082796644403</v>
      </c>
      <c r="O2397">
        <v>12.307692307692299</v>
      </c>
      <c r="P2397">
        <v>31.512392513909901</v>
      </c>
      <c r="Q2397">
        <v>2.0773954935674001E-2</v>
      </c>
    </row>
    <row r="2398" spans="1:17" hidden="1" x14ac:dyDescent="0.3">
      <c r="A2398" t="s">
        <v>4993</v>
      </c>
      <c r="B2398" t="s">
        <v>4994</v>
      </c>
      <c r="C2398" t="s">
        <v>10309</v>
      </c>
      <c r="D2398" t="s">
        <v>1494</v>
      </c>
      <c r="E2398">
        <v>203.89371145000001</v>
      </c>
      <c r="F2398">
        <v>192.65</v>
      </c>
      <c r="G2398">
        <v>4.63643482835149</v>
      </c>
      <c r="H2398">
        <v>-0.24180871171000401</v>
      </c>
      <c r="I2398">
        <v>-27.461633795993301</v>
      </c>
      <c r="J2398">
        <v>-2.4054781677872601</v>
      </c>
      <c r="K2398">
        <v>184.39020227893201</v>
      </c>
      <c r="L2398">
        <v>178.35091681889</v>
      </c>
      <c r="M2398">
        <v>52.785763056265097</v>
      </c>
      <c r="N2398">
        <v>1.5331098392787099</v>
      </c>
      <c r="O2398">
        <v>31.845315338697102</v>
      </c>
      <c r="P2398">
        <v>40.620437956204299</v>
      </c>
      <c r="Q2398">
        <v>2.7672633046271999E-2</v>
      </c>
    </row>
    <row r="2399" spans="1:17" hidden="1" x14ac:dyDescent="0.3">
      <c r="A2399" t="s">
        <v>4995</v>
      </c>
      <c r="B2399" t="s">
        <v>4996</v>
      </c>
      <c r="C2399" t="s">
        <v>10309</v>
      </c>
      <c r="D2399" t="s">
        <v>2651</v>
      </c>
      <c r="E2399">
        <v>203.740152282</v>
      </c>
      <c r="F2399">
        <v>15.93</v>
      </c>
      <c r="G2399">
        <v>27.097211893001901</v>
      </c>
      <c r="H2399">
        <v>10.0079845090522</v>
      </c>
      <c r="I2399">
        <v>-23.663039721379501</v>
      </c>
      <c r="J2399">
        <v>-4.06056920528746</v>
      </c>
      <c r="K2399">
        <v>15.638433601926</v>
      </c>
      <c r="L2399">
        <v>15.349533331844601</v>
      </c>
      <c r="M2399">
        <v>47.020187690838704</v>
      </c>
      <c r="N2399">
        <v>1.03565684320439</v>
      </c>
      <c r="O2399">
        <v>23.038292529817902</v>
      </c>
      <c r="P2399">
        <v>62.427172594132301</v>
      </c>
      <c r="Q2399">
        <v>6.8079210327920997E-2</v>
      </c>
    </row>
    <row r="2400" spans="1:17" hidden="1" x14ac:dyDescent="0.3">
      <c r="A2400" t="s">
        <v>4997</v>
      </c>
      <c r="B2400" t="s">
        <v>4998</v>
      </c>
      <c r="C2400" t="s">
        <v>10309</v>
      </c>
      <c r="D2400" t="s">
        <v>413</v>
      </c>
      <c r="E2400">
        <v>203.501244945</v>
      </c>
      <c r="F2400">
        <v>109.65</v>
      </c>
      <c r="G2400">
        <v>-11.691832880884901</v>
      </c>
      <c r="H2400">
        <v>-9.2681872907131808</v>
      </c>
      <c r="I2400">
        <v>3.7209600666269198</v>
      </c>
      <c r="J2400">
        <v>-4.9212811521903203E-2</v>
      </c>
      <c r="K2400">
        <v>115.095671689577</v>
      </c>
      <c r="M2400">
        <v>45.980028193660097</v>
      </c>
      <c r="O2400">
        <v>37.710898312813399</v>
      </c>
      <c r="P2400">
        <v>30.303030303030202</v>
      </c>
    </row>
    <row r="2401" spans="1:17" hidden="1" x14ac:dyDescent="0.3">
      <c r="A2401" t="s">
        <v>4999</v>
      </c>
      <c r="B2401" t="s">
        <v>5000</v>
      </c>
      <c r="C2401" t="s">
        <v>10309</v>
      </c>
      <c r="D2401" t="s">
        <v>630</v>
      </c>
      <c r="E2401">
        <v>203.41102703999999</v>
      </c>
      <c r="F2401">
        <v>9.1199999999999992</v>
      </c>
      <c r="G2401">
        <v>-21.056912245964298</v>
      </c>
      <c r="H2401">
        <v>0.46414126180823101</v>
      </c>
      <c r="I2401">
        <v>-36.310785965119102</v>
      </c>
      <c r="J2401">
        <v>-4.2058381410795604</v>
      </c>
      <c r="K2401">
        <v>9.2226458013211605</v>
      </c>
      <c r="L2401">
        <v>9.5858644386952108</v>
      </c>
      <c r="M2401">
        <v>51.261127416745701</v>
      </c>
      <c r="N2401">
        <v>1.2460171768233399</v>
      </c>
      <c r="O2401">
        <v>52.412280701754398</v>
      </c>
      <c r="P2401">
        <v>13.999999999999901</v>
      </c>
      <c r="Q2401">
        <v>8.1888900672289992E-3</v>
      </c>
    </row>
    <row r="2402" spans="1:17" hidden="1" x14ac:dyDescent="0.3">
      <c r="A2402" t="s">
        <v>5001</v>
      </c>
      <c r="B2402" t="s">
        <v>5002</v>
      </c>
      <c r="C2402" t="s">
        <v>10309</v>
      </c>
      <c r="D2402" t="s">
        <v>118</v>
      </c>
      <c r="E2402">
        <v>203.01134999999999</v>
      </c>
      <c r="F2402">
        <v>290.2</v>
      </c>
      <c r="G2402">
        <v>131.73104781959901</v>
      </c>
      <c r="H2402">
        <v>3.1453747569952002</v>
      </c>
      <c r="I2402">
        <v>-9.0367646128059391</v>
      </c>
      <c r="J2402">
        <v>-7.8446673569764398</v>
      </c>
      <c r="K2402">
        <v>277.560732202346</v>
      </c>
      <c r="L2402">
        <v>242.97087091725001</v>
      </c>
      <c r="M2402">
        <v>56.571951983439</v>
      </c>
      <c r="N2402">
        <v>0.479551820728291</v>
      </c>
      <c r="O2402">
        <v>44.021364576154298</v>
      </c>
      <c r="P2402">
        <v>181.747572815533</v>
      </c>
    </row>
    <row r="2403" spans="1:17" hidden="1" x14ac:dyDescent="0.3">
      <c r="A2403" t="s">
        <v>5003</v>
      </c>
      <c r="B2403" t="s">
        <v>5004</v>
      </c>
      <c r="C2403" t="s">
        <v>10309</v>
      </c>
      <c r="E2403">
        <v>203.01</v>
      </c>
      <c r="F2403">
        <v>201</v>
      </c>
      <c r="G2403">
        <v>730.15094093371897</v>
      </c>
      <c r="H2403">
        <v>9.2520799519921493</v>
      </c>
      <c r="I2403">
        <v>593.695536479559</v>
      </c>
      <c r="J2403">
        <v>-2.0946673569764398</v>
      </c>
      <c r="K2403">
        <v>182.10361332986301</v>
      </c>
      <c r="L2403">
        <v>102.965297674097</v>
      </c>
      <c r="M2403">
        <v>63.9650545841519</v>
      </c>
      <c r="N2403">
        <v>0.57137254901960699</v>
      </c>
      <c r="O2403">
        <v>4.5273631840795998</v>
      </c>
      <c r="P2403">
        <v>757.87451984635004</v>
      </c>
    </row>
    <row r="2404" spans="1:17" hidden="1" x14ac:dyDescent="0.3">
      <c r="A2404" t="s">
        <v>5005</v>
      </c>
      <c r="B2404" t="s">
        <v>5006</v>
      </c>
      <c r="C2404" t="s">
        <v>10309</v>
      </c>
      <c r="D2404" t="s">
        <v>203</v>
      </c>
      <c r="E2404">
        <v>202.86886749999999</v>
      </c>
      <c r="F2404">
        <v>164.6</v>
      </c>
      <c r="G2404">
        <v>-17.290838221587698</v>
      </c>
      <c r="H2404">
        <v>-9.8557054250400107</v>
      </c>
      <c r="I2404">
        <v>-29.845856105399601</v>
      </c>
      <c r="J2404">
        <v>-3.1129600399032702</v>
      </c>
      <c r="K2404">
        <v>169.37775306433099</v>
      </c>
      <c r="L2404">
        <v>177.19116672324</v>
      </c>
      <c r="M2404">
        <v>41.510700720395398</v>
      </c>
      <c r="N2404">
        <v>0.65064355328220502</v>
      </c>
      <c r="O2404">
        <v>88.001215066828607</v>
      </c>
      <c r="P2404">
        <v>17.613433369060299</v>
      </c>
      <c r="Q2404">
        <v>0.11739974148007</v>
      </c>
    </row>
    <row r="2405" spans="1:17" hidden="1" x14ac:dyDescent="0.3">
      <c r="A2405" t="s">
        <v>5007</v>
      </c>
      <c r="B2405" t="s">
        <v>5008</v>
      </c>
      <c r="C2405" t="s">
        <v>10309</v>
      </c>
      <c r="D2405" t="s">
        <v>312</v>
      </c>
      <c r="E2405">
        <v>202.29302225000001</v>
      </c>
      <c r="F2405">
        <v>113.65</v>
      </c>
      <c r="G2405">
        <v>-27.723578912630899</v>
      </c>
      <c r="I2405">
        <v>-12.3107859651191</v>
      </c>
      <c r="M2405">
        <v>0</v>
      </c>
      <c r="O2405">
        <v>0</v>
      </c>
      <c r="P2405">
        <v>0</v>
      </c>
    </row>
    <row r="2406" spans="1:17" hidden="1" x14ac:dyDescent="0.3">
      <c r="A2406" t="s">
        <v>5009</v>
      </c>
      <c r="B2406" t="s">
        <v>5010</v>
      </c>
      <c r="C2406" t="s">
        <v>10309</v>
      </c>
      <c r="D2406" t="s">
        <v>297</v>
      </c>
      <c r="E2406">
        <v>202.03427199999999</v>
      </c>
      <c r="F2406">
        <v>78.680000000000007</v>
      </c>
      <c r="G2406">
        <v>-58.887183462062197</v>
      </c>
      <c r="H2406">
        <v>3.0330187417226702</v>
      </c>
      <c r="I2406">
        <v>-40.978057043994802</v>
      </c>
      <c r="J2406">
        <v>-2.7863606477112701</v>
      </c>
      <c r="K2406">
        <v>84.398176495847096</v>
      </c>
      <c r="L2406">
        <v>94.414592088024406</v>
      </c>
      <c r="M2406">
        <v>48.539326994762497</v>
      </c>
      <c r="N2406">
        <v>1.22892988506206</v>
      </c>
      <c r="O2406">
        <v>70.691408235892197</v>
      </c>
      <c r="P2406">
        <v>9.9650593990216798</v>
      </c>
    </row>
    <row r="2407" spans="1:17" hidden="1" x14ac:dyDescent="0.3">
      <c r="A2407" t="s">
        <v>5011</v>
      </c>
      <c r="B2407" t="s">
        <v>5012</v>
      </c>
      <c r="C2407" t="s">
        <v>10309</v>
      </c>
      <c r="D2407" t="s">
        <v>368</v>
      </c>
      <c r="E2407">
        <v>201.27161118000001</v>
      </c>
      <c r="F2407">
        <v>500</v>
      </c>
      <c r="G2407">
        <v>-1.17333846717414</v>
      </c>
      <c r="H2407">
        <v>1.0146977181736401</v>
      </c>
      <c r="I2407">
        <v>-13.1044367587699</v>
      </c>
      <c r="J2407">
        <v>-4.87317312658333</v>
      </c>
      <c r="K2407">
        <v>490.98688786741599</v>
      </c>
      <c r="L2407">
        <v>495.986449843662</v>
      </c>
      <c r="M2407">
        <v>56.235825702706798</v>
      </c>
      <c r="N2407">
        <v>1.6746450304259599</v>
      </c>
      <c r="O2407">
        <v>38.599999999999902</v>
      </c>
      <c r="P2407">
        <v>29.701686121919501</v>
      </c>
    </row>
    <row r="2408" spans="1:17" hidden="1" x14ac:dyDescent="0.3">
      <c r="A2408" t="s">
        <v>5013</v>
      </c>
      <c r="B2408" t="s">
        <v>5014</v>
      </c>
      <c r="C2408" t="s">
        <v>10309</v>
      </c>
      <c r="D2408" t="s">
        <v>72</v>
      </c>
      <c r="E2408">
        <v>200.495265625</v>
      </c>
      <c r="F2408">
        <v>159.25</v>
      </c>
      <c r="G2408">
        <v>43.531394740449997</v>
      </c>
      <c r="H2408">
        <v>8.0818589370218206</v>
      </c>
      <c r="I2408">
        <v>-7.3338578174592399</v>
      </c>
      <c r="J2408">
        <v>0.94036449015731904</v>
      </c>
      <c r="K2408">
        <v>150.71684933035601</v>
      </c>
      <c r="L2408">
        <v>137.06233613204</v>
      </c>
      <c r="M2408">
        <v>74.070955885625295</v>
      </c>
      <c r="N2408">
        <v>1.4804541883882001</v>
      </c>
      <c r="O2408">
        <v>3.92464678178963</v>
      </c>
      <c r="P2408">
        <v>86.891209951883596</v>
      </c>
      <c r="Q2408">
        <v>7.7335617974714999E-2</v>
      </c>
    </row>
    <row r="2409" spans="1:17" hidden="1" x14ac:dyDescent="0.3">
      <c r="A2409" t="s">
        <v>5015</v>
      </c>
      <c r="B2409" t="s">
        <v>5016</v>
      </c>
      <c r="C2409" t="s">
        <v>10309</v>
      </c>
      <c r="D2409" t="s">
        <v>1441</v>
      </c>
      <c r="E2409">
        <v>200.24669599999999</v>
      </c>
      <c r="F2409">
        <v>139.22999999999999</v>
      </c>
      <c r="G2409">
        <v>-7.3865002609456001</v>
      </c>
      <c r="H2409">
        <v>-3.1951219743153798</v>
      </c>
      <c r="I2409">
        <v>-32.568517923881998</v>
      </c>
      <c r="J2409">
        <v>-0.13841927592026801</v>
      </c>
      <c r="K2409">
        <v>135.42095301952699</v>
      </c>
      <c r="L2409">
        <v>137.579161593442</v>
      </c>
      <c r="M2409">
        <v>65.603302470493901</v>
      </c>
      <c r="N2409">
        <v>0.87272073605148204</v>
      </c>
      <c r="O2409">
        <v>41.348847231200097</v>
      </c>
      <c r="P2409">
        <v>38.468423669815998</v>
      </c>
      <c r="Q2409">
        <v>8.3448108663380996E-2</v>
      </c>
    </row>
    <row r="2410" spans="1:17" hidden="1" x14ac:dyDescent="0.3">
      <c r="A2410" t="s">
        <v>5017</v>
      </c>
      <c r="B2410" t="s">
        <v>5018</v>
      </c>
      <c r="C2410" t="s">
        <v>10309</v>
      </c>
      <c r="D2410" t="s">
        <v>297</v>
      </c>
      <c r="E2410">
        <v>200.12297694</v>
      </c>
      <c r="F2410">
        <v>191.76</v>
      </c>
      <c r="G2410">
        <v>6.4212269635494996</v>
      </c>
      <c r="H2410">
        <v>0.394215418633862</v>
      </c>
      <c r="I2410">
        <v>-15.462301116634199</v>
      </c>
      <c r="J2410">
        <v>1.29517404893869</v>
      </c>
      <c r="K2410">
        <v>191.402473454188</v>
      </c>
      <c r="L2410">
        <v>187.135561983645</v>
      </c>
      <c r="M2410">
        <v>54.9481392288723</v>
      </c>
      <c r="N2410">
        <v>0.179724218553795</v>
      </c>
      <c r="O2410">
        <v>51.230705047976599</v>
      </c>
      <c r="P2410">
        <v>38.956521739130402</v>
      </c>
      <c r="Q2410">
        <v>5.1490667419510999E-2</v>
      </c>
    </row>
    <row r="2411" spans="1:17" hidden="1" x14ac:dyDescent="0.3">
      <c r="A2411" t="s">
        <v>5019</v>
      </c>
      <c r="B2411" t="s">
        <v>5020</v>
      </c>
      <c r="C2411" t="s">
        <v>10309</v>
      </c>
      <c r="D2411" t="s">
        <v>186</v>
      </c>
      <c r="E2411">
        <v>199.45724078000001</v>
      </c>
      <c r="F2411">
        <v>23.68</v>
      </c>
      <c r="G2411">
        <v>-34.0176809820139</v>
      </c>
      <c r="H2411">
        <v>1.7129046268609001</v>
      </c>
      <c r="I2411">
        <v>-21.756292657279701</v>
      </c>
      <c r="J2411">
        <v>2.3602875979785098</v>
      </c>
      <c r="K2411">
        <v>21.854467952063001</v>
      </c>
      <c r="L2411">
        <v>21.8163137134488</v>
      </c>
      <c r="M2411">
        <v>55.495177371461303</v>
      </c>
      <c r="N2411">
        <v>2.60543257822764</v>
      </c>
      <c r="O2411">
        <v>66.807432432432407</v>
      </c>
      <c r="P2411">
        <v>52.282958199356898</v>
      </c>
      <c r="Q2411">
        <v>-1.537764398192E-3</v>
      </c>
    </row>
    <row r="2412" spans="1:17" hidden="1" x14ac:dyDescent="0.3">
      <c r="A2412" t="s">
        <v>5021</v>
      </c>
      <c r="B2412" t="s">
        <v>5022</v>
      </c>
      <c r="C2412" t="s">
        <v>10309</v>
      </c>
      <c r="D2412" t="s">
        <v>51</v>
      </c>
      <c r="E2412">
        <v>198.64372976999999</v>
      </c>
      <c r="F2412">
        <v>160.72999999999999</v>
      </c>
      <c r="G2412">
        <v>-1.7596290693707899</v>
      </c>
      <c r="H2412">
        <v>5.0224273837893003</v>
      </c>
      <c r="I2412">
        <v>-9.7389927296372907</v>
      </c>
      <c r="J2412">
        <v>-4.38519373580153</v>
      </c>
      <c r="K2412">
        <v>158.41199604229701</v>
      </c>
      <c r="L2412">
        <v>153.64847704263099</v>
      </c>
      <c r="M2412">
        <v>52.397260985425604</v>
      </c>
      <c r="N2412">
        <v>1.5732810457845401</v>
      </c>
      <c r="O2412">
        <v>26.672058732035001</v>
      </c>
      <c r="P2412">
        <v>36.038933559035101</v>
      </c>
      <c r="Q2412">
        <v>0.13111547430911299</v>
      </c>
    </row>
    <row r="2413" spans="1:17" hidden="1" x14ac:dyDescent="0.3">
      <c r="A2413" t="s">
        <v>5023</v>
      </c>
      <c r="B2413" t="s">
        <v>5024</v>
      </c>
      <c r="C2413" t="s">
        <v>10309</v>
      </c>
      <c r="D2413" t="s">
        <v>163</v>
      </c>
      <c r="E2413">
        <v>198.25021138</v>
      </c>
      <c r="F2413">
        <v>88.29</v>
      </c>
      <c r="G2413">
        <v>98.661036471984403</v>
      </c>
      <c r="H2413">
        <v>4.82659350099311E-2</v>
      </c>
      <c r="I2413">
        <v>56.9893099121579</v>
      </c>
      <c r="J2413">
        <v>-4.7599095222186101</v>
      </c>
      <c r="K2413">
        <v>80.588460876615798</v>
      </c>
      <c r="L2413">
        <v>65.613268121680804</v>
      </c>
      <c r="M2413">
        <v>61.642295917607697</v>
      </c>
      <c r="N2413">
        <v>0.99304492899354202</v>
      </c>
      <c r="O2413">
        <v>12.107826480915101</v>
      </c>
      <c r="P2413">
        <v>152.25714285714199</v>
      </c>
      <c r="Q2413">
        <v>0.15681851889269599</v>
      </c>
    </row>
    <row r="2414" spans="1:17" hidden="1" x14ac:dyDescent="0.3">
      <c r="A2414" t="s">
        <v>5025</v>
      </c>
      <c r="B2414" t="s">
        <v>5026</v>
      </c>
      <c r="C2414" t="s">
        <v>10309</v>
      </c>
      <c r="D2414" t="s">
        <v>1606</v>
      </c>
      <c r="E2414">
        <v>197.67439999999999</v>
      </c>
      <c r="F2414">
        <v>280</v>
      </c>
      <c r="G2414">
        <v>-54.039368386315097</v>
      </c>
      <c r="H2414">
        <v>0.107528127090814</v>
      </c>
      <c r="I2414">
        <v>-37.624202876295399</v>
      </c>
      <c r="J2414">
        <v>0.34650911361178899</v>
      </c>
      <c r="K2414">
        <v>286.00521928114398</v>
      </c>
      <c r="L2414">
        <v>327.12338433172698</v>
      </c>
      <c r="M2414">
        <v>56.794539862986802</v>
      </c>
      <c r="N2414">
        <v>0.43822075782537001</v>
      </c>
      <c r="O2414">
        <v>84.642857142857096</v>
      </c>
      <c r="P2414">
        <v>9.3322920734088193</v>
      </c>
      <c r="Q2414">
        <v>7.4817321233350997E-2</v>
      </c>
    </row>
    <row r="2415" spans="1:17" hidden="1" x14ac:dyDescent="0.3">
      <c r="A2415" t="s">
        <v>5027</v>
      </c>
      <c r="B2415" t="s">
        <v>5028</v>
      </c>
      <c r="C2415" t="s">
        <v>10309</v>
      </c>
      <c r="D2415" t="s">
        <v>556</v>
      </c>
      <c r="E2415">
        <v>197.60630828000001</v>
      </c>
      <c r="F2415">
        <v>198.65</v>
      </c>
      <c r="G2415">
        <v>115.64548693729201</v>
      </c>
      <c r="H2415">
        <v>-0.69236408074362499</v>
      </c>
      <c r="I2415">
        <v>45.881529384273598</v>
      </c>
      <c r="J2415">
        <v>-4.2108289731380504</v>
      </c>
      <c r="K2415">
        <v>192.14340025967101</v>
      </c>
      <c r="L2415">
        <v>152.76691049359999</v>
      </c>
      <c r="M2415">
        <v>39.7194247933421</v>
      </c>
      <c r="N2415">
        <v>0.30944724012181801</v>
      </c>
      <c r="O2415">
        <v>15.9577145733702</v>
      </c>
      <c r="P2415">
        <v>162.07124010554</v>
      </c>
      <c r="Q2415">
        <v>0.12434539062894299</v>
      </c>
    </row>
    <row r="2416" spans="1:17" hidden="1" x14ac:dyDescent="0.3">
      <c r="A2416" t="s">
        <v>5029</v>
      </c>
      <c r="B2416" t="s">
        <v>5030</v>
      </c>
      <c r="C2416" t="s">
        <v>10309</v>
      </c>
      <c r="D2416" t="s">
        <v>521</v>
      </c>
      <c r="E2416">
        <v>197.49605946</v>
      </c>
      <c r="F2416">
        <v>282</v>
      </c>
      <c r="G2416">
        <v>148.34103195374101</v>
      </c>
      <c r="H2416">
        <v>5.3375410855096996</v>
      </c>
      <c r="I2416">
        <v>50.084837415243697</v>
      </c>
      <c r="J2416">
        <v>11.3324581490964</v>
      </c>
      <c r="K2416">
        <v>236.646539659696</v>
      </c>
      <c r="L2416">
        <v>180.741670204115</v>
      </c>
      <c r="M2416">
        <v>62.719705548972797</v>
      </c>
      <c r="N2416">
        <v>1.05984393189874</v>
      </c>
      <c r="O2416">
        <v>18.687943262411299</v>
      </c>
      <c r="P2416">
        <v>177.55905511811</v>
      </c>
      <c r="Q2416">
        <v>0.114053098821291</v>
      </c>
    </row>
    <row r="2417" spans="1:17" hidden="1" x14ac:dyDescent="0.3">
      <c r="A2417" t="s">
        <v>5031</v>
      </c>
      <c r="B2417" t="s">
        <v>5032</v>
      </c>
      <c r="C2417" t="s">
        <v>10309</v>
      </c>
      <c r="D2417" t="s">
        <v>630</v>
      </c>
      <c r="E2417">
        <v>197.338215846</v>
      </c>
      <c r="F2417">
        <v>22.47</v>
      </c>
      <c r="G2417">
        <v>35.102508043890701</v>
      </c>
      <c r="H2417">
        <v>-7.0540185048716699</v>
      </c>
      <c r="I2417">
        <v>-30.3034866950461</v>
      </c>
      <c r="J2417">
        <v>-6.3576431355231602</v>
      </c>
      <c r="K2417">
        <v>23.3543723734427</v>
      </c>
      <c r="L2417">
        <v>22.7118377869159</v>
      </c>
      <c r="M2417">
        <v>35.739997121789401</v>
      </c>
      <c r="N2417">
        <v>0.71461485060627306</v>
      </c>
      <c r="O2417">
        <v>44.637294170004402</v>
      </c>
      <c r="P2417">
        <v>111.981132075471</v>
      </c>
    </row>
    <row r="2418" spans="1:17" hidden="1" x14ac:dyDescent="0.3">
      <c r="A2418" t="s">
        <v>5033</v>
      </c>
      <c r="B2418" t="s">
        <v>5034</v>
      </c>
      <c r="C2418" t="s">
        <v>10309</v>
      </c>
      <c r="D2418" t="s">
        <v>285</v>
      </c>
      <c r="E2418">
        <v>197.15325000000001</v>
      </c>
      <c r="F2418">
        <v>116.6</v>
      </c>
      <c r="G2418">
        <v>-49.886462757757798</v>
      </c>
      <c r="H2418">
        <v>-10.5209589093384</v>
      </c>
      <c r="I2418">
        <v>-31.8969928616708</v>
      </c>
      <c r="J2418">
        <v>-5.2625197358114804</v>
      </c>
      <c r="K2418">
        <v>116.237203498282</v>
      </c>
      <c r="L2418">
        <v>125.791139940317</v>
      </c>
      <c r="M2418">
        <v>42.550169009735001</v>
      </c>
      <c r="N2418">
        <v>0.57621993127147697</v>
      </c>
      <c r="O2418">
        <v>62.092624356775303</v>
      </c>
      <c r="P2418">
        <v>29.196675900276901</v>
      </c>
    </row>
    <row r="2419" spans="1:17" hidden="1" x14ac:dyDescent="0.3">
      <c r="A2419" t="s">
        <v>5035</v>
      </c>
      <c r="B2419" t="s">
        <v>5036</v>
      </c>
      <c r="C2419" t="s">
        <v>10309</v>
      </c>
      <c r="D2419" t="s">
        <v>51</v>
      </c>
      <c r="E2419">
        <v>196.954905</v>
      </c>
      <c r="F2419">
        <v>163</v>
      </c>
      <c r="G2419">
        <v>113.793682903934</v>
      </c>
      <c r="H2419">
        <v>-9.8041756925552406</v>
      </c>
      <c r="I2419">
        <v>24.8368791589869</v>
      </c>
      <c r="J2419">
        <v>-10.4568581696973</v>
      </c>
      <c r="K2419">
        <v>168.30065388792701</v>
      </c>
      <c r="L2419">
        <v>139.96286406066099</v>
      </c>
      <c r="M2419">
        <v>29.107653862987199</v>
      </c>
      <c r="N2419">
        <v>0.56091287799956902</v>
      </c>
      <c r="O2419">
        <v>22.699386503067402</v>
      </c>
      <c r="P2419">
        <v>188.342473023173</v>
      </c>
      <c r="Q2419">
        <v>0.118328766485119</v>
      </c>
    </row>
    <row r="2420" spans="1:17" hidden="1" x14ac:dyDescent="0.3">
      <c r="A2420" t="s">
        <v>5037</v>
      </c>
      <c r="B2420" t="s">
        <v>5038</v>
      </c>
      <c r="C2420" t="s">
        <v>10309</v>
      </c>
      <c r="D2420" t="s">
        <v>297</v>
      </c>
      <c r="E2420">
        <v>196.39902000000001</v>
      </c>
      <c r="F2420">
        <v>81.7</v>
      </c>
      <c r="G2420">
        <v>-48.403190563116397</v>
      </c>
      <c r="H2420">
        <v>-10.5176996203648</v>
      </c>
      <c r="I2420">
        <v>-11.1343153768838</v>
      </c>
      <c r="J2420">
        <v>-1.4849262965572001</v>
      </c>
      <c r="K2420">
        <v>85.284117410034796</v>
      </c>
      <c r="L2420">
        <v>87.758123669076795</v>
      </c>
      <c r="M2420">
        <v>45.604693755763698</v>
      </c>
      <c r="N2420">
        <v>0.34113537117903903</v>
      </c>
      <c r="O2420">
        <v>44.369645042839601</v>
      </c>
      <c r="P2420">
        <v>21.8493661446681</v>
      </c>
    </row>
    <row r="2421" spans="1:17" hidden="1" x14ac:dyDescent="0.3">
      <c r="A2421" t="s">
        <v>5039</v>
      </c>
      <c r="B2421" t="s">
        <v>5040</v>
      </c>
      <c r="C2421" t="s">
        <v>10309</v>
      </c>
      <c r="D2421" t="s">
        <v>21</v>
      </c>
      <c r="E2421">
        <v>195.924501405</v>
      </c>
      <c r="F2421">
        <v>180.05</v>
      </c>
      <c r="G2421">
        <v>25.250082939535499</v>
      </c>
      <c r="H2421">
        <v>32.699785555830601</v>
      </c>
      <c r="I2421">
        <v>40.662875887047399</v>
      </c>
      <c r="J2421">
        <v>27.709680469110499</v>
      </c>
      <c r="O2421">
        <v>0</v>
      </c>
      <c r="P2421">
        <v>76.433121019108199</v>
      </c>
    </row>
    <row r="2422" spans="1:17" hidden="1" x14ac:dyDescent="0.3">
      <c r="A2422" t="s">
        <v>5041</v>
      </c>
      <c r="B2422" t="s">
        <v>5042</v>
      </c>
      <c r="C2422" t="s">
        <v>10309</v>
      </c>
      <c r="D2422" t="s">
        <v>413</v>
      </c>
      <c r="E2422">
        <v>195.88024239999999</v>
      </c>
      <c r="F2422">
        <v>158.85</v>
      </c>
      <c r="G2422">
        <v>67.017134584978393</v>
      </c>
      <c r="H2422">
        <v>-11.7655987035065</v>
      </c>
      <c r="I2422">
        <v>48.241063640702599</v>
      </c>
      <c r="J2422">
        <v>15.608457643023501</v>
      </c>
      <c r="K2422">
        <v>136.559944319751</v>
      </c>
      <c r="L2422">
        <v>111.013910599155</v>
      </c>
      <c r="M2422">
        <v>63.299248705558298</v>
      </c>
      <c r="N2422">
        <v>0.36535024634365698</v>
      </c>
      <c r="O2422">
        <v>44.790683034309097</v>
      </c>
      <c r="P2422">
        <v>109.013157894736</v>
      </c>
      <c r="Q2422">
        <v>0.11183217833447601</v>
      </c>
    </row>
    <row r="2423" spans="1:17" hidden="1" x14ac:dyDescent="0.3">
      <c r="A2423" t="s">
        <v>5043</v>
      </c>
      <c r="B2423" t="s">
        <v>5044</v>
      </c>
      <c r="C2423" t="s">
        <v>10309</v>
      </c>
      <c r="D2423" t="s">
        <v>1386</v>
      </c>
      <c r="E2423">
        <v>195.77403247500001</v>
      </c>
      <c r="F2423">
        <v>189.5</v>
      </c>
      <c r="G2423">
        <v>40.052719356343701</v>
      </c>
      <c r="H2423">
        <v>-0.76256851080965005</v>
      </c>
      <c r="I2423">
        <v>-15.8485818419325</v>
      </c>
      <c r="J2423">
        <v>-7.5189097812188699</v>
      </c>
      <c r="K2423">
        <v>186.81870811682299</v>
      </c>
      <c r="L2423">
        <v>172.516656925208</v>
      </c>
      <c r="M2423">
        <v>40.5948643573577</v>
      </c>
      <c r="N2423">
        <v>0.35240630920738902</v>
      </c>
      <c r="O2423">
        <v>31.319261213720299</v>
      </c>
      <c r="P2423">
        <v>71.338155515370701</v>
      </c>
      <c r="Q2423">
        <v>4.3005894347342997E-2</v>
      </c>
    </row>
    <row r="2424" spans="1:17" hidden="1" x14ac:dyDescent="0.3">
      <c r="A2424" t="s">
        <v>5045</v>
      </c>
      <c r="B2424" t="s">
        <v>5046</v>
      </c>
      <c r="C2424" t="s">
        <v>10309</v>
      </c>
      <c r="D2424" t="s">
        <v>1039</v>
      </c>
      <c r="E2424">
        <v>195.73121606500001</v>
      </c>
      <c r="F2424">
        <v>6.24</v>
      </c>
      <c r="G2424">
        <v>99.185511996459894</v>
      </c>
      <c r="H2424">
        <v>-19.4686550488154</v>
      </c>
      <c r="I2424">
        <v>15.036152810391</v>
      </c>
      <c r="J2424">
        <v>5.1951877154873296</v>
      </c>
      <c r="K2424">
        <v>6.1353493824111798</v>
      </c>
      <c r="L2424">
        <v>5.2817544745048899</v>
      </c>
      <c r="M2424">
        <v>48.6723556008765</v>
      </c>
      <c r="N2424">
        <v>0.58014337863920795</v>
      </c>
      <c r="O2424">
        <v>38.1410256410256</v>
      </c>
      <c r="Q2424">
        <v>4.2787853606351997E-2</v>
      </c>
    </row>
    <row r="2425" spans="1:17" hidden="1" x14ac:dyDescent="0.3">
      <c r="A2425" t="s">
        <v>5047</v>
      </c>
      <c r="B2425" t="s">
        <v>5048</v>
      </c>
      <c r="C2425" t="s">
        <v>10309</v>
      </c>
      <c r="D2425" t="s">
        <v>258</v>
      </c>
      <c r="E2425">
        <v>195.68487300000001</v>
      </c>
      <c r="F2425">
        <v>177.96</v>
      </c>
      <c r="G2425">
        <v>-33.763705628575998</v>
      </c>
      <c r="H2425">
        <v>-1.2139693150817801</v>
      </c>
      <c r="I2425">
        <v>-7.1023910493638498</v>
      </c>
      <c r="J2425">
        <v>0.258391533818282</v>
      </c>
      <c r="K2425">
        <v>186.61682213703099</v>
      </c>
      <c r="L2425">
        <v>190.283858961627</v>
      </c>
      <c r="M2425">
        <v>39.212197251877903</v>
      </c>
      <c r="N2425">
        <v>1.2945652831515799</v>
      </c>
      <c r="O2425">
        <v>35.648460328163601</v>
      </c>
      <c r="P2425">
        <v>30.852941176470502</v>
      </c>
    </row>
    <row r="2426" spans="1:17" hidden="1" x14ac:dyDescent="0.3">
      <c r="A2426" t="s">
        <v>5049</v>
      </c>
      <c r="B2426" t="s">
        <v>5050</v>
      </c>
      <c r="C2426" t="s">
        <v>10309</v>
      </c>
      <c r="D2426" t="s">
        <v>72</v>
      </c>
      <c r="E2426">
        <v>195.13476006600001</v>
      </c>
      <c r="F2426">
        <v>70.819999999999993</v>
      </c>
      <c r="G2426">
        <v>69.546616073441399</v>
      </c>
      <c r="H2426">
        <v>1.8395481448675299</v>
      </c>
      <c r="I2426">
        <v>27.9268377972571</v>
      </c>
      <c r="J2426">
        <v>2.6142878669041401</v>
      </c>
      <c r="K2426">
        <v>63.0346656956701</v>
      </c>
      <c r="L2426">
        <v>53.057955382161197</v>
      </c>
      <c r="M2426">
        <v>62.350738286059801</v>
      </c>
      <c r="N2426">
        <v>0.17987968191249601</v>
      </c>
      <c r="O2426">
        <v>5.1256707144874403</v>
      </c>
      <c r="P2426">
        <v>107.683284457478</v>
      </c>
      <c r="Q2426">
        <v>0.11735639552216</v>
      </c>
    </row>
    <row r="2427" spans="1:17" hidden="1" x14ac:dyDescent="0.3">
      <c r="A2427" t="s">
        <v>5051</v>
      </c>
      <c r="B2427" t="s">
        <v>5052</v>
      </c>
      <c r="C2427" t="s">
        <v>10309</v>
      </c>
      <c r="D2427" t="s">
        <v>1386</v>
      </c>
      <c r="E2427">
        <v>195.11010049999999</v>
      </c>
      <c r="F2427">
        <v>390.25</v>
      </c>
      <c r="G2427">
        <v>-1.59235719317396</v>
      </c>
      <c r="H2427">
        <v>-7.2777156660952098</v>
      </c>
      <c r="I2427">
        <v>-29.788053886455501</v>
      </c>
      <c r="J2427">
        <v>-12.4410030543759</v>
      </c>
      <c r="K2427">
        <v>404.10243083827498</v>
      </c>
      <c r="L2427">
        <v>368.916840423628</v>
      </c>
      <c r="M2427">
        <v>41.321106244859699</v>
      </c>
      <c r="N2427">
        <v>0.88877797252132296</v>
      </c>
      <c r="O2427">
        <v>38.065342729019797</v>
      </c>
      <c r="P2427">
        <v>60.004100041000399</v>
      </c>
      <c r="Q2427">
        <v>4.2595987546724001E-2</v>
      </c>
    </row>
    <row r="2428" spans="1:17" hidden="1" x14ac:dyDescent="0.3">
      <c r="A2428" t="s">
        <v>5053</v>
      </c>
      <c r="B2428" t="s">
        <v>5054</v>
      </c>
      <c r="C2428" t="s">
        <v>10309</v>
      </c>
      <c r="D2428" t="s">
        <v>1386</v>
      </c>
      <c r="E2428">
        <v>195.03500625000001</v>
      </c>
      <c r="F2428">
        <v>110.5</v>
      </c>
      <c r="G2428">
        <v>1.2145774467622401</v>
      </c>
      <c r="H2428">
        <v>3.8400889860109801</v>
      </c>
      <c r="I2428">
        <v>-12.5365195994306</v>
      </c>
      <c r="J2428">
        <v>4.2109017210101198</v>
      </c>
      <c r="K2428">
        <v>106.75824796852901</v>
      </c>
      <c r="L2428">
        <v>104.901073917688</v>
      </c>
      <c r="M2428">
        <v>65.986114219095597</v>
      </c>
      <c r="N2428">
        <v>0.84228064677724102</v>
      </c>
      <c r="O2428">
        <v>25.610859728506799</v>
      </c>
      <c r="P2428">
        <v>31.079478054567002</v>
      </c>
      <c r="Q2428">
        <v>-1.5590795700065E-2</v>
      </c>
    </row>
    <row r="2429" spans="1:17" hidden="1" x14ac:dyDescent="0.3">
      <c r="A2429" t="s">
        <v>5055</v>
      </c>
      <c r="B2429" t="s">
        <v>5056</v>
      </c>
      <c r="C2429" t="s">
        <v>10309</v>
      </c>
      <c r="D2429" t="s">
        <v>630</v>
      </c>
      <c r="E2429">
        <v>194.63239999999999</v>
      </c>
      <c r="F2429">
        <v>109.63</v>
      </c>
      <c r="G2429">
        <v>67.521300873655704</v>
      </c>
      <c r="H2429">
        <v>18.897542511116001</v>
      </c>
      <c r="I2429">
        <v>28.928585330938599</v>
      </c>
      <c r="J2429">
        <v>8.9962417339326404</v>
      </c>
      <c r="K2429">
        <v>85.854841871572802</v>
      </c>
      <c r="L2429">
        <v>78.980431700849294</v>
      </c>
      <c r="M2429">
        <v>77.576227744373298</v>
      </c>
      <c r="N2429">
        <v>1.62808222234025</v>
      </c>
      <c r="O2429">
        <v>2.16181702088844</v>
      </c>
      <c r="P2429">
        <v>98.605072463768096</v>
      </c>
      <c r="Q2429">
        <v>6.3606450467912995E-2</v>
      </c>
    </row>
    <row r="2430" spans="1:17" hidden="1" x14ac:dyDescent="0.3">
      <c r="A2430" t="s">
        <v>5057</v>
      </c>
      <c r="B2430" t="s">
        <v>5058</v>
      </c>
      <c r="C2430" t="s">
        <v>10309</v>
      </c>
      <c r="D2430" t="s">
        <v>297</v>
      </c>
      <c r="E2430">
        <v>194.3827708</v>
      </c>
      <c r="F2430">
        <v>148.1</v>
      </c>
      <c r="G2430">
        <v>-55.725523492115599</v>
      </c>
      <c r="H2430">
        <v>0.81266620007756596</v>
      </c>
      <c r="I2430">
        <v>-31.0487832216348</v>
      </c>
      <c r="J2430">
        <v>-1.08575103324531</v>
      </c>
      <c r="K2430">
        <v>148.797922791979</v>
      </c>
      <c r="L2430">
        <v>165.69005990179801</v>
      </c>
      <c r="M2430">
        <v>59.781653066656297</v>
      </c>
      <c r="N2430">
        <v>1.1564021164021101</v>
      </c>
      <c r="O2430">
        <v>79.608372721134302</v>
      </c>
      <c r="P2430">
        <v>13.053435114503801</v>
      </c>
      <c r="Q2430">
        <v>-6.8758277208879996E-3</v>
      </c>
    </row>
    <row r="2431" spans="1:17" hidden="1" x14ac:dyDescent="0.3">
      <c r="A2431" t="s">
        <v>5059</v>
      </c>
      <c r="B2431" t="s">
        <v>5060</v>
      </c>
      <c r="C2431" t="s">
        <v>10309</v>
      </c>
      <c r="D2431" t="s">
        <v>1574</v>
      </c>
      <c r="E2431">
        <v>193.91399999999999</v>
      </c>
      <c r="F2431">
        <v>183.5</v>
      </c>
      <c r="G2431">
        <v>-40.342626531678597</v>
      </c>
      <c r="H2431">
        <v>-6.4755043638839096</v>
      </c>
      <c r="I2431">
        <v>-8.5211932049381094</v>
      </c>
      <c r="J2431">
        <v>0.68402116761371801</v>
      </c>
      <c r="K2431">
        <v>184.17736677298501</v>
      </c>
      <c r="M2431">
        <v>50.902212385320901</v>
      </c>
      <c r="N2431">
        <v>0.31604938271604899</v>
      </c>
      <c r="O2431">
        <v>18.256130790190699</v>
      </c>
      <c r="P2431">
        <v>58.189655172413701</v>
      </c>
    </row>
    <row r="2432" spans="1:17" hidden="1" x14ac:dyDescent="0.3">
      <c r="A2432" t="s">
        <v>5061</v>
      </c>
      <c r="B2432" t="s">
        <v>5062</v>
      </c>
      <c r="C2432" t="s">
        <v>10309</v>
      </c>
      <c r="D2432" t="s">
        <v>1700</v>
      </c>
      <c r="E2432">
        <v>193.89957552000001</v>
      </c>
      <c r="F2432">
        <v>69.400000000000006</v>
      </c>
      <c r="G2432">
        <v>220.14609527283201</v>
      </c>
      <c r="H2432">
        <v>84.318613283174898</v>
      </c>
      <c r="I2432">
        <v>0.75535935909073904</v>
      </c>
      <c r="J2432">
        <v>3.5023231310946699</v>
      </c>
      <c r="K2432">
        <v>50.779771086322</v>
      </c>
      <c r="L2432">
        <v>46.410565006939301</v>
      </c>
      <c r="M2432">
        <v>99.054984099058601</v>
      </c>
      <c r="N2432">
        <v>0.86047846889952095</v>
      </c>
      <c r="O2432">
        <v>15.172910662824201</v>
      </c>
      <c r="P2432">
        <v>285.12763596004402</v>
      </c>
      <c r="Q2432">
        <v>0.102324668775825</v>
      </c>
    </row>
    <row r="2433" spans="1:17" hidden="1" x14ac:dyDescent="0.3">
      <c r="A2433" t="s">
        <v>5063</v>
      </c>
      <c r="B2433" t="s">
        <v>5064</v>
      </c>
      <c r="C2433" t="s">
        <v>10309</v>
      </c>
      <c r="D2433" t="s">
        <v>997</v>
      </c>
      <c r="E2433">
        <v>193.83</v>
      </c>
      <c r="F2433">
        <v>357.9</v>
      </c>
      <c r="G2433">
        <v>156.324040134988</v>
      </c>
      <c r="H2433">
        <v>17.5097331200698</v>
      </c>
      <c r="I2433">
        <v>-15.0949771915213</v>
      </c>
      <c r="J2433">
        <v>0.103524576264162</v>
      </c>
      <c r="K2433">
        <v>336.50616592757001</v>
      </c>
      <c r="L2433">
        <v>274.13489519603502</v>
      </c>
      <c r="M2433">
        <v>58.414471130081303</v>
      </c>
      <c r="N2433">
        <v>0.77915063671455898</v>
      </c>
      <c r="O2433">
        <v>9.2483934059793391</v>
      </c>
      <c r="P2433">
        <v>210.94700260642901</v>
      </c>
      <c r="Q2433">
        <v>8.5687791356447995E-2</v>
      </c>
    </row>
    <row r="2434" spans="1:17" hidden="1" x14ac:dyDescent="0.3">
      <c r="A2434" t="s">
        <v>5065</v>
      </c>
      <c r="B2434" t="s">
        <v>5066</v>
      </c>
      <c r="C2434" t="s">
        <v>10309</v>
      </c>
      <c r="D2434" t="s">
        <v>368</v>
      </c>
      <c r="E2434">
        <v>193.5788</v>
      </c>
      <c r="F2434">
        <v>206.9</v>
      </c>
      <c r="G2434">
        <v>-62.279960377125597</v>
      </c>
      <c r="H2434">
        <v>0.241584558123034</v>
      </c>
      <c r="I2434">
        <v>-23.2257482901998</v>
      </c>
      <c r="J2434">
        <v>-7.6063223686314503</v>
      </c>
      <c r="K2434">
        <v>209.23834254980099</v>
      </c>
      <c r="L2434">
        <v>223.947159409839</v>
      </c>
      <c r="M2434">
        <v>39.442236568211399</v>
      </c>
      <c r="N2434">
        <v>0.78738295541453895</v>
      </c>
      <c r="O2434">
        <v>63.2189463508941</v>
      </c>
      <c r="P2434">
        <v>10.938337801608499</v>
      </c>
      <c r="Q2434">
        <v>0.15113805456075699</v>
      </c>
    </row>
    <row r="2435" spans="1:17" hidden="1" x14ac:dyDescent="0.3">
      <c r="A2435" t="s">
        <v>5067</v>
      </c>
      <c r="B2435" t="s">
        <v>5068</v>
      </c>
      <c r="C2435" t="s">
        <v>10309</v>
      </c>
      <c r="D2435" t="s">
        <v>258</v>
      </c>
      <c r="E2435">
        <v>193.51030850000001</v>
      </c>
      <c r="F2435">
        <v>423.3</v>
      </c>
      <c r="G2435">
        <v>16.599639634931201</v>
      </c>
      <c r="H2435">
        <v>10.8240646016333</v>
      </c>
      <c r="I2435">
        <v>-33.549971005587899</v>
      </c>
      <c r="J2435">
        <v>5.7887225620624703</v>
      </c>
      <c r="K2435">
        <v>387.47082625482699</v>
      </c>
      <c r="L2435">
        <v>388.06470173069101</v>
      </c>
      <c r="M2435">
        <v>75.872273263762807</v>
      </c>
      <c r="N2435">
        <v>0.64420309467465198</v>
      </c>
      <c r="O2435">
        <v>43.964091660760602</v>
      </c>
      <c r="P2435">
        <v>56.401256234989802</v>
      </c>
      <c r="Q2435">
        <v>0.13961993885736401</v>
      </c>
    </row>
    <row r="2436" spans="1:17" hidden="1" x14ac:dyDescent="0.3">
      <c r="A2436" t="s">
        <v>5069</v>
      </c>
      <c r="B2436" t="s">
        <v>5070</v>
      </c>
      <c r="C2436" t="s">
        <v>10309</v>
      </c>
      <c r="D2436" t="s">
        <v>139</v>
      </c>
      <c r="E2436">
        <v>193.21653445000001</v>
      </c>
      <c r="F2436">
        <v>104.3</v>
      </c>
      <c r="G2436">
        <v>27.716063412257199</v>
      </c>
      <c r="H2436">
        <v>-2.0036629411347402</v>
      </c>
      <c r="I2436">
        <v>-4.1157652182311404</v>
      </c>
      <c r="J2436">
        <v>-7.9952871002256796</v>
      </c>
      <c r="K2436">
        <v>104.056872400054</v>
      </c>
      <c r="L2436">
        <v>96.051133067098405</v>
      </c>
      <c r="M2436">
        <v>52.8111976867091</v>
      </c>
      <c r="N2436">
        <v>0.59754679958710299</v>
      </c>
      <c r="O2436">
        <v>19.798657718120801</v>
      </c>
      <c r="P2436">
        <v>66.347687400318904</v>
      </c>
      <c r="Q2436">
        <v>4.0708705486650003E-2</v>
      </c>
    </row>
    <row r="2437" spans="1:17" hidden="1" x14ac:dyDescent="0.3">
      <c r="A2437" t="s">
        <v>5071</v>
      </c>
      <c r="B2437" t="s">
        <v>5072</v>
      </c>
      <c r="C2437" t="s">
        <v>10309</v>
      </c>
      <c r="D2437" t="s">
        <v>63</v>
      </c>
      <c r="E2437">
        <v>192.65269056</v>
      </c>
      <c r="F2437">
        <v>18.5</v>
      </c>
      <c r="G2437">
        <v>-5.9329271680621796</v>
      </c>
      <c r="H2437">
        <v>-39.185596398158701</v>
      </c>
      <c r="I2437">
        <v>-5.12654494542039</v>
      </c>
      <c r="J2437">
        <v>-14.05442179081</v>
      </c>
      <c r="K2437">
        <v>24.974382318751601</v>
      </c>
      <c r="L2437">
        <v>21.118903302962998</v>
      </c>
      <c r="M2437">
        <v>3.1566408885677202</v>
      </c>
      <c r="N2437">
        <v>1.12783165347603</v>
      </c>
      <c r="O2437">
        <v>132.486486486486</v>
      </c>
      <c r="P2437">
        <v>33.5740072202166</v>
      </c>
      <c r="Q2437">
        <v>-2.6646017393910002E-3</v>
      </c>
    </row>
    <row r="2438" spans="1:17" hidden="1" x14ac:dyDescent="0.3">
      <c r="A2438" t="s">
        <v>5073</v>
      </c>
      <c r="B2438" t="s">
        <v>5074</v>
      </c>
      <c r="C2438" t="s">
        <v>10309</v>
      </c>
      <c r="D2438" t="s">
        <v>630</v>
      </c>
      <c r="E2438">
        <v>192.44677974999999</v>
      </c>
      <c r="F2438">
        <v>21.57</v>
      </c>
      <c r="G2438">
        <v>33.607759905618799</v>
      </c>
      <c r="H2438">
        <v>2.9801155106939898</v>
      </c>
      <c r="I2438">
        <v>-34.998958008129797</v>
      </c>
      <c r="J2438">
        <v>-3.7414563478021301</v>
      </c>
      <c r="K2438">
        <v>22.367152004844701</v>
      </c>
      <c r="L2438">
        <v>21.430720763249901</v>
      </c>
      <c r="M2438">
        <v>36.696626539506099</v>
      </c>
      <c r="N2438">
        <v>0.96039692590725301</v>
      </c>
      <c r="O2438">
        <v>42.744552619378702</v>
      </c>
      <c r="P2438">
        <v>75.223395613322495</v>
      </c>
      <c r="Q2438">
        <v>3.4152450650691002E-2</v>
      </c>
    </row>
    <row r="2439" spans="1:17" hidden="1" x14ac:dyDescent="0.3">
      <c r="A2439" t="s">
        <v>5075</v>
      </c>
      <c r="B2439" t="s">
        <v>5076</v>
      </c>
      <c r="C2439" t="s">
        <v>10309</v>
      </c>
      <c r="D2439" t="s">
        <v>51</v>
      </c>
      <c r="E2439">
        <v>192.028304736</v>
      </c>
      <c r="F2439">
        <v>125.01</v>
      </c>
      <c r="G2439">
        <v>-7.4638386528907201</v>
      </c>
      <c r="H2439">
        <v>13.369453223297899</v>
      </c>
      <c r="I2439">
        <v>-12.3827284111622</v>
      </c>
      <c r="J2439">
        <v>-1.57884720710134</v>
      </c>
      <c r="K2439">
        <v>111.050111971104</v>
      </c>
      <c r="L2439">
        <v>107.395809982296</v>
      </c>
      <c r="M2439">
        <v>61.603344136450303</v>
      </c>
      <c r="N2439">
        <v>1.51938891232356</v>
      </c>
      <c r="O2439">
        <v>5.9515238780897404</v>
      </c>
      <c r="P2439">
        <v>37.6762114537445</v>
      </c>
      <c r="Q2439">
        <v>-4.8553412865701001E-2</v>
      </c>
    </row>
    <row r="2440" spans="1:17" hidden="1" x14ac:dyDescent="0.3">
      <c r="A2440" t="s">
        <v>5077</v>
      </c>
      <c r="B2440" t="s">
        <v>5078</v>
      </c>
      <c r="C2440" t="s">
        <v>10309</v>
      </c>
      <c r="D2440" t="s">
        <v>113</v>
      </c>
      <c r="E2440">
        <v>192.00725972000001</v>
      </c>
      <c r="F2440">
        <v>99.6</v>
      </c>
      <c r="G2440">
        <v>12.2623662735952</v>
      </c>
      <c r="H2440">
        <v>6.3161623027827503</v>
      </c>
      <c r="I2440">
        <v>4.1804421050563203</v>
      </c>
      <c r="J2440">
        <v>-1.6142752001137</v>
      </c>
      <c r="K2440">
        <v>96.183981249454305</v>
      </c>
      <c r="L2440">
        <v>84.451613530533706</v>
      </c>
      <c r="M2440">
        <v>41.687407640784897</v>
      </c>
      <c r="N2440">
        <v>0.61810874658940396</v>
      </c>
      <c r="O2440">
        <v>14.257028112449699</v>
      </c>
      <c r="P2440">
        <v>49.325337331334303</v>
      </c>
      <c r="Q2440">
        <v>6.3308256150795994E-2</v>
      </c>
    </row>
    <row r="2441" spans="1:17" hidden="1" x14ac:dyDescent="0.3">
      <c r="A2441" t="s">
        <v>5079</v>
      </c>
      <c r="B2441" t="s">
        <v>5080</v>
      </c>
      <c r="C2441" t="s">
        <v>10309</v>
      </c>
      <c r="D2441" t="s">
        <v>356</v>
      </c>
      <c r="E2441">
        <v>191.9591915</v>
      </c>
      <c r="F2441">
        <v>203</v>
      </c>
      <c r="G2441">
        <v>37.720593866505098</v>
      </c>
      <c r="H2441">
        <v>7.43274523950054</v>
      </c>
      <c r="I2441">
        <v>29.300654565051801</v>
      </c>
      <c r="J2441">
        <v>-4.5085429550625697</v>
      </c>
      <c r="K2441">
        <v>197.28699987692201</v>
      </c>
      <c r="L2441">
        <v>162.860199227473</v>
      </c>
      <c r="M2441">
        <v>38.518725631737297</v>
      </c>
      <c r="N2441">
        <v>0.107970541151328</v>
      </c>
      <c r="O2441">
        <v>15.625615763546699</v>
      </c>
      <c r="P2441">
        <v>73.578452330055498</v>
      </c>
      <c r="Q2441">
        <v>8.4688146629646993E-2</v>
      </c>
    </row>
    <row r="2442" spans="1:17" hidden="1" x14ac:dyDescent="0.3">
      <c r="A2442" t="s">
        <v>5081</v>
      </c>
      <c r="B2442" t="s">
        <v>5082</v>
      </c>
      <c r="C2442" t="s">
        <v>10309</v>
      </c>
      <c r="E2442">
        <v>191.9316</v>
      </c>
      <c r="F2442">
        <v>61.36</v>
      </c>
      <c r="G2442">
        <v>52.111326747746297</v>
      </c>
      <c r="H2442">
        <v>-18.672059714922501</v>
      </c>
      <c r="I2442">
        <v>-23.370359816401798</v>
      </c>
      <c r="J2442">
        <v>-0.77293671286453203</v>
      </c>
      <c r="K2442">
        <v>70.976410697777197</v>
      </c>
      <c r="L2442">
        <v>66.110269739400806</v>
      </c>
      <c r="M2442">
        <v>45.093514053568903</v>
      </c>
      <c r="N2442">
        <v>0.77259762557775802</v>
      </c>
      <c r="O2442">
        <v>59.387222946544902</v>
      </c>
      <c r="P2442">
        <v>88.278613071494206</v>
      </c>
      <c r="Q2442">
        <v>0.21346273100308699</v>
      </c>
    </row>
    <row r="2443" spans="1:17" hidden="1" x14ac:dyDescent="0.3">
      <c r="A2443" t="s">
        <v>5083</v>
      </c>
      <c r="B2443" t="s">
        <v>5084</v>
      </c>
      <c r="C2443" t="s">
        <v>10309</v>
      </c>
      <c r="D2443" t="s">
        <v>715</v>
      </c>
      <c r="E2443">
        <v>191.90625</v>
      </c>
      <c r="F2443">
        <v>103.8</v>
      </c>
      <c r="G2443">
        <v>-41.0038470316087</v>
      </c>
      <c r="H2443">
        <v>-11.1001970228231</v>
      </c>
      <c r="I2443">
        <v>3.8225772033749599</v>
      </c>
      <c r="J2443">
        <v>-9.5492128115218993</v>
      </c>
      <c r="K2443">
        <v>103.070372640654</v>
      </c>
      <c r="L2443">
        <v>96.255719936308694</v>
      </c>
      <c r="M2443">
        <v>32.276700396985198</v>
      </c>
      <c r="N2443">
        <v>0.90658054318775005</v>
      </c>
      <c r="O2443">
        <v>20.375722543352602</v>
      </c>
      <c r="P2443">
        <v>51.311953352769599</v>
      </c>
      <c r="Q2443">
        <v>-7.0986113959596003E-2</v>
      </c>
    </row>
    <row r="2444" spans="1:17" hidden="1" x14ac:dyDescent="0.3">
      <c r="A2444" t="s">
        <v>5085</v>
      </c>
      <c r="B2444" t="s">
        <v>5086</v>
      </c>
      <c r="C2444" t="s">
        <v>10309</v>
      </c>
      <c r="D2444" t="s">
        <v>183</v>
      </c>
      <c r="E2444">
        <v>191.88369839999999</v>
      </c>
      <c r="F2444">
        <v>30.37</v>
      </c>
      <c r="G2444">
        <v>-4.2682943597854504</v>
      </c>
      <c r="H2444">
        <v>-9.6186270404638403</v>
      </c>
      <c r="I2444">
        <v>-22.8557049636463</v>
      </c>
      <c r="J2444">
        <v>-1.7051702649477101</v>
      </c>
      <c r="K2444">
        <v>29.809760382072199</v>
      </c>
      <c r="L2444">
        <v>28.286445587476599</v>
      </c>
      <c r="M2444">
        <v>46.312123624911401</v>
      </c>
      <c r="N2444">
        <v>0.24359638863526201</v>
      </c>
      <c r="O2444">
        <v>51.465261771484997</v>
      </c>
      <c r="P2444">
        <v>34.083885209713003</v>
      </c>
      <c r="Q2444">
        <v>4.9466816491820997E-2</v>
      </c>
    </row>
    <row r="2445" spans="1:17" hidden="1" x14ac:dyDescent="0.3">
      <c r="A2445" t="s">
        <v>5087</v>
      </c>
      <c r="B2445" t="s">
        <v>5088</v>
      </c>
      <c r="C2445" t="s">
        <v>10309</v>
      </c>
      <c r="D2445" t="s">
        <v>72</v>
      </c>
      <c r="E2445">
        <v>191.80068549999999</v>
      </c>
      <c r="F2445">
        <v>35.19</v>
      </c>
      <c r="G2445">
        <v>-55.166877881703101</v>
      </c>
      <c r="H2445">
        <v>1.14570775732821</v>
      </c>
      <c r="I2445">
        <v>-51.110785965119099</v>
      </c>
      <c r="J2445">
        <v>6.29063151216734</v>
      </c>
      <c r="K2445">
        <v>34.432899870496499</v>
      </c>
      <c r="L2445">
        <v>42.146800788241698</v>
      </c>
      <c r="M2445">
        <v>67.056029308172199</v>
      </c>
      <c r="N2445">
        <v>0.866933066323054</v>
      </c>
      <c r="O2445">
        <v>93.236714975845402</v>
      </c>
      <c r="P2445">
        <v>17.299999999999901</v>
      </c>
      <c r="Q2445">
        <v>-2.7045714079112999E-2</v>
      </c>
    </row>
    <row r="2446" spans="1:17" hidden="1" x14ac:dyDescent="0.3">
      <c r="A2446" t="s">
        <v>5089</v>
      </c>
      <c r="B2446" t="s">
        <v>5090</v>
      </c>
      <c r="C2446" t="s">
        <v>10309</v>
      </c>
      <c r="D2446" t="s">
        <v>368</v>
      </c>
      <c r="E2446">
        <v>191.5693</v>
      </c>
      <c r="F2446">
        <v>7.68</v>
      </c>
      <c r="G2446">
        <v>-110.66828244361</v>
      </c>
      <c r="H2446">
        <v>-1.6421710305505699</v>
      </c>
      <c r="I2446">
        <v>-80.8353761290535</v>
      </c>
      <c r="J2446">
        <v>6.1644567306148002</v>
      </c>
      <c r="K2446">
        <v>8.9882617155541809</v>
      </c>
      <c r="L2446">
        <v>18.597966174141501</v>
      </c>
      <c r="M2446">
        <v>68.583775440675794</v>
      </c>
      <c r="N2446">
        <v>0.92348812278938497</v>
      </c>
      <c r="O2446">
        <v>549.73958333333303</v>
      </c>
      <c r="P2446">
        <v>28</v>
      </c>
      <c r="Q2446">
        <v>6.2410308432113003E-2</v>
      </c>
    </row>
    <row r="2447" spans="1:17" hidden="1" x14ac:dyDescent="0.3">
      <c r="A2447" t="s">
        <v>5091</v>
      </c>
      <c r="B2447" t="s">
        <v>5092</v>
      </c>
      <c r="C2447" t="s">
        <v>10309</v>
      </c>
      <c r="D2447" t="s">
        <v>492</v>
      </c>
      <c r="E2447">
        <v>191.1643474</v>
      </c>
      <c r="F2447">
        <v>88</v>
      </c>
      <c r="G2447">
        <v>-69.942882917883693</v>
      </c>
      <c r="H2447">
        <v>-13.537080718563701</v>
      </c>
      <c r="I2447">
        <v>-54.530089970371897</v>
      </c>
      <c r="J2447">
        <v>-1.8568694001092401</v>
      </c>
      <c r="M2447">
        <v>40.963443110477897</v>
      </c>
      <c r="O2447">
        <v>84.943181818181799</v>
      </c>
      <c r="P2447">
        <v>6.0240963855421699</v>
      </c>
    </row>
    <row r="2448" spans="1:17" hidden="1" x14ac:dyDescent="0.3">
      <c r="A2448" t="s">
        <v>5093</v>
      </c>
      <c r="B2448" t="s">
        <v>5094</v>
      </c>
      <c r="C2448" t="s">
        <v>10309</v>
      </c>
      <c r="D2448" t="s">
        <v>130</v>
      </c>
      <c r="E2448">
        <v>190.84809150000001</v>
      </c>
      <c r="F2448">
        <v>564.45000000000005</v>
      </c>
      <c r="G2448">
        <v>133.95931399418399</v>
      </c>
      <c r="H2448">
        <v>36.315982105904702</v>
      </c>
      <c r="I2448">
        <v>94.978967982732499</v>
      </c>
      <c r="J2448">
        <v>-5.1297550762746997</v>
      </c>
      <c r="K2448">
        <v>466.63494325243801</v>
      </c>
      <c r="L2448">
        <v>352.10725261120098</v>
      </c>
      <c r="M2448">
        <v>53.938417361812398</v>
      </c>
      <c r="N2448">
        <v>0.55152750522251004</v>
      </c>
      <c r="O2448">
        <v>14.624856054566299</v>
      </c>
      <c r="P2448">
        <v>180.82089552238801</v>
      </c>
      <c r="Q2448">
        <v>0.159839754512521</v>
      </c>
    </row>
    <row r="2449" spans="1:17" hidden="1" x14ac:dyDescent="0.3">
      <c r="A2449" t="s">
        <v>5095</v>
      </c>
      <c r="B2449" t="s">
        <v>5096</v>
      </c>
      <c r="C2449" t="s">
        <v>10309</v>
      </c>
      <c r="D2449" t="s">
        <v>297</v>
      </c>
      <c r="E2449">
        <v>190.74354200400001</v>
      </c>
      <c r="F2449">
        <v>147.25</v>
      </c>
      <c r="G2449">
        <v>-42.842432173336903</v>
      </c>
      <c r="H2449">
        <v>-6.2724004502536799</v>
      </c>
      <c r="I2449">
        <v>-29.306276382255501</v>
      </c>
      <c r="J2449">
        <v>-4.1725074691783997</v>
      </c>
      <c r="K2449">
        <v>147.31960316127399</v>
      </c>
      <c r="L2449">
        <v>159.94672755634301</v>
      </c>
      <c r="M2449">
        <v>38.962139109466399</v>
      </c>
      <c r="N2449">
        <v>0.60933667418162396</v>
      </c>
      <c r="O2449">
        <v>44.461267842788402</v>
      </c>
      <c r="P2449">
        <v>15.9448818897637</v>
      </c>
      <c r="Q2449">
        <v>-7.2787566246086996E-2</v>
      </c>
    </row>
    <row r="2450" spans="1:17" hidden="1" x14ac:dyDescent="0.3">
      <c r="A2450" t="s">
        <v>5097</v>
      </c>
      <c r="B2450" t="s">
        <v>5098</v>
      </c>
      <c r="C2450" t="s">
        <v>10309</v>
      </c>
      <c r="D2450" t="s">
        <v>130</v>
      </c>
      <c r="E2450">
        <v>190.61048087999899</v>
      </c>
      <c r="F2450">
        <v>258.10000000000002</v>
      </c>
      <c r="G2450">
        <v>298.63688039840201</v>
      </c>
      <c r="H2450">
        <v>27.505815383811299</v>
      </c>
      <c r="I2450">
        <v>219.096507306581</v>
      </c>
      <c r="J2450">
        <v>10.8100435637944</v>
      </c>
      <c r="K2450">
        <v>216.57869407731599</v>
      </c>
      <c r="L2450">
        <v>154.645706923912</v>
      </c>
      <c r="M2450">
        <v>83.206025538856807</v>
      </c>
      <c r="N2450">
        <v>0.88715479449369805</v>
      </c>
      <c r="O2450">
        <v>6.5478496706702796</v>
      </c>
      <c r="P2450">
        <v>455.05376344086</v>
      </c>
      <c r="Q2450">
        <v>0.142310265894629</v>
      </c>
    </row>
    <row r="2451" spans="1:17" hidden="1" x14ac:dyDescent="0.3">
      <c r="A2451" t="s">
        <v>5099</v>
      </c>
      <c r="B2451" t="s">
        <v>5100</v>
      </c>
      <c r="C2451" t="s">
        <v>10309</v>
      </c>
      <c r="D2451" t="s">
        <v>394</v>
      </c>
      <c r="E2451">
        <v>190.4616</v>
      </c>
      <c r="F2451">
        <v>114.22</v>
      </c>
      <c r="G2451">
        <v>75.8771340998467</v>
      </c>
      <c r="H2451">
        <v>8.9569932253156903</v>
      </c>
      <c r="I2451">
        <v>32.271492515893499</v>
      </c>
      <c r="J2451">
        <v>-1.7097116047640499</v>
      </c>
      <c r="K2451">
        <v>102.98470217443101</v>
      </c>
      <c r="L2451">
        <v>87.421384926584196</v>
      </c>
      <c r="M2451">
        <v>58.579498216324502</v>
      </c>
      <c r="N2451">
        <v>0.39845048629310797</v>
      </c>
      <c r="O2451">
        <v>4.18490632113466</v>
      </c>
      <c r="P2451">
        <v>109.38588450962401</v>
      </c>
      <c r="Q2451">
        <v>0.12779588902854599</v>
      </c>
    </row>
    <row r="2452" spans="1:17" hidden="1" x14ac:dyDescent="0.3">
      <c r="A2452" t="s">
        <v>5101</v>
      </c>
      <c r="B2452" t="s">
        <v>5102</v>
      </c>
      <c r="C2452" t="s">
        <v>10309</v>
      </c>
      <c r="D2452" t="s">
        <v>938</v>
      </c>
      <c r="E2452">
        <v>190.20409799999999</v>
      </c>
      <c r="F2452">
        <v>186.8</v>
      </c>
      <c r="G2452">
        <v>-36.154951461650498</v>
      </c>
      <c r="H2452">
        <v>-21.721425109804599</v>
      </c>
      <c r="I2452">
        <v>-73.933795723722</v>
      </c>
      <c r="J2452">
        <v>3.92162336984059</v>
      </c>
      <c r="K2452">
        <v>198.74192394961801</v>
      </c>
      <c r="L2452">
        <v>256.312214304539</v>
      </c>
      <c r="M2452">
        <v>2.0209373737698</v>
      </c>
      <c r="N2452">
        <v>0.145238095238095</v>
      </c>
      <c r="O2452">
        <v>160.59957173447501</v>
      </c>
      <c r="P2452">
        <v>29.7222222222222</v>
      </c>
      <c r="Q2452">
        <v>1.3886636623359001E-2</v>
      </c>
    </row>
    <row r="2453" spans="1:17" hidden="1" x14ac:dyDescent="0.3">
      <c r="A2453" t="s">
        <v>5103</v>
      </c>
      <c r="B2453" t="s">
        <v>5104</v>
      </c>
      <c r="C2453" t="s">
        <v>10309</v>
      </c>
      <c r="D2453" t="s">
        <v>630</v>
      </c>
      <c r="E2453">
        <v>189.57799679999999</v>
      </c>
      <c r="F2453">
        <v>181.63</v>
      </c>
      <c r="G2453">
        <v>-4.7513378835179001</v>
      </c>
      <c r="H2453">
        <v>15.1290056655015</v>
      </c>
      <c r="I2453">
        <v>-9.4916520845643397</v>
      </c>
      <c r="J2453">
        <v>-1.6224451347542199</v>
      </c>
      <c r="K2453">
        <v>171.64928931542801</v>
      </c>
      <c r="L2453">
        <v>161.45160518424299</v>
      </c>
      <c r="M2453">
        <v>48.179695076484698</v>
      </c>
      <c r="N2453">
        <v>1.2363555296934301</v>
      </c>
      <c r="O2453">
        <v>25.529923470792198</v>
      </c>
      <c r="P2453">
        <v>41.732344908310502</v>
      </c>
      <c r="Q2453">
        <v>7.6429679541371004E-2</v>
      </c>
    </row>
    <row r="2454" spans="1:17" hidden="1" x14ac:dyDescent="0.3">
      <c r="A2454" t="s">
        <v>5105</v>
      </c>
      <c r="B2454" t="s">
        <v>5106</v>
      </c>
      <c r="C2454" t="s">
        <v>10309</v>
      </c>
      <c r="D2454" t="s">
        <v>203</v>
      </c>
      <c r="E2454">
        <v>189.45745500000001</v>
      </c>
      <c r="F2454">
        <v>103.25</v>
      </c>
      <c r="G2454">
        <v>-54.832650568119803</v>
      </c>
      <c r="H2454">
        <v>-9.6038229479547095</v>
      </c>
      <c r="I2454">
        <v>-24.810785965119099</v>
      </c>
      <c r="J2454">
        <v>-4.2613340236431103</v>
      </c>
      <c r="K2454">
        <v>107.31428659917199</v>
      </c>
      <c r="L2454">
        <v>109.36364111152299</v>
      </c>
      <c r="M2454">
        <v>47.763390962548698</v>
      </c>
      <c r="N2454">
        <v>0.94736842105263097</v>
      </c>
      <c r="O2454">
        <v>61.549636803874101</v>
      </c>
      <c r="P2454">
        <v>15.1059085841694</v>
      </c>
      <c r="Q2454">
        <v>5.1711374970696999E-2</v>
      </c>
    </row>
    <row r="2455" spans="1:17" hidden="1" x14ac:dyDescent="0.3">
      <c r="A2455" t="s">
        <v>5107</v>
      </c>
      <c r="B2455" t="s">
        <v>5108</v>
      </c>
      <c r="C2455" t="s">
        <v>10309</v>
      </c>
      <c r="D2455" t="s">
        <v>51</v>
      </c>
      <c r="E2455">
        <v>189.43993068</v>
      </c>
      <c r="F2455">
        <v>82.79</v>
      </c>
      <c r="G2455">
        <v>-50.99512664201</v>
      </c>
      <c r="H2455">
        <v>-9.9755043638839105</v>
      </c>
      <c r="I2455">
        <v>-20.321897076230201</v>
      </c>
      <c r="J2455">
        <v>-13.019723285388</v>
      </c>
      <c r="K2455">
        <v>85.827749746846806</v>
      </c>
      <c r="L2455">
        <v>90.077320843781905</v>
      </c>
      <c r="M2455">
        <v>35.532034062848098</v>
      </c>
      <c r="N2455">
        <v>0.76402027947883899</v>
      </c>
      <c r="O2455">
        <v>43.7371663244353</v>
      </c>
      <c r="P2455">
        <v>13.0238907849829</v>
      </c>
      <c r="Q2455">
        <v>-5.8259663436365003E-2</v>
      </c>
    </row>
    <row r="2456" spans="1:17" hidden="1" x14ac:dyDescent="0.3">
      <c r="A2456" t="s">
        <v>5109</v>
      </c>
      <c r="B2456" t="s">
        <v>5110</v>
      </c>
      <c r="C2456" t="s">
        <v>10309</v>
      </c>
      <c r="D2456" t="s">
        <v>413</v>
      </c>
      <c r="E2456">
        <v>189.42</v>
      </c>
      <c r="F2456">
        <v>2.2999999999999998</v>
      </c>
      <c r="G2456">
        <v>77.429570690436094</v>
      </c>
      <c r="H2456">
        <v>-0.97550436388391404</v>
      </c>
      <c r="I2456">
        <v>80.973999611324203</v>
      </c>
      <c r="J2456">
        <v>11.7617682865879</v>
      </c>
      <c r="K2456">
        <v>2.04605195851931</v>
      </c>
      <c r="L2456">
        <v>1.57035739110189</v>
      </c>
      <c r="M2456">
        <v>64.788287968077796</v>
      </c>
      <c r="N2456">
        <v>1.35709644863956</v>
      </c>
      <c r="O2456">
        <v>11.3043478260869</v>
      </c>
      <c r="P2456">
        <v>133.87459054749601</v>
      </c>
      <c r="Q2456">
        <v>1.2643081649961E-2</v>
      </c>
    </row>
    <row r="2457" spans="1:17" hidden="1" x14ac:dyDescent="0.3">
      <c r="A2457" t="s">
        <v>5111</v>
      </c>
      <c r="B2457" t="s">
        <v>5112</v>
      </c>
      <c r="C2457" t="s">
        <v>10309</v>
      </c>
      <c r="D2457" t="s">
        <v>21</v>
      </c>
      <c r="E2457">
        <v>189.119574304</v>
      </c>
      <c r="F2457">
        <v>98.98</v>
      </c>
      <c r="G2457">
        <v>57.113022394558499</v>
      </c>
      <c r="H2457">
        <v>-16.8546808741775</v>
      </c>
      <c r="I2457">
        <v>-13.23170688604</v>
      </c>
      <c r="J2457">
        <v>-5.2694037880580398</v>
      </c>
      <c r="K2457">
        <v>109.109213542698</v>
      </c>
      <c r="L2457">
        <v>94.133591584114995</v>
      </c>
      <c r="M2457">
        <v>25.840523465044601</v>
      </c>
      <c r="N2457">
        <v>0.21488824342785301</v>
      </c>
      <c r="O2457">
        <v>49.1210345524348</v>
      </c>
      <c r="P2457">
        <v>86.052631578947299</v>
      </c>
      <c r="Q2457">
        <v>6.3019400310410006E-2</v>
      </c>
    </row>
    <row r="2458" spans="1:17" hidden="1" x14ac:dyDescent="0.3">
      <c r="A2458" t="s">
        <v>5113</v>
      </c>
      <c r="B2458" t="s">
        <v>5114</v>
      </c>
      <c r="C2458" t="s">
        <v>10309</v>
      </c>
      <c r="D2458" t="s">
        <v>630</v>
      </c>
      <c r="E2458">
        <v>188.541742075</v>
      </c>
      <c r="F2458">
        <v>173.62</v>
      </c>
      <c r="G2458">
        <v>35.493569847699597</v>
      </c>
      <c r="H2458">
        <v>-10.8161887550524</v>
      </c>
      <c r="I2458">
        <v>-22.589324541936801</v>
      </c>
      <c r="J2458">
        <v>-5.1471284610127697</v>
      </c>
      <c r="K2458">
        <v>194.613184039711</v>
      </c>
      <c r="L2458">
        <v>191.276489242271</v>
      </c>
      <c r="M2458">
        <v>37.411118588302301</v>
      </c>
      <c r="N2458">
        <v>0.84497808660969498</v>
      </c>
      <c r="O2458">
        <v>67.377030296048801</v>
      </c>
      <c r="P2458">
        <v>69.547662118657001</v>
      </c>
      <c r="Q2458">
        <v>0.103419045532243</v>
      </c>
    </row>
    <row r="2459" spans="1:17" hidden="1" x14ac:dyDescent="0.3">
      <c r="A2459" t="s">
        <v>5115</v>
      </c>
      <c r="B2459" t="s">
        <v>5116</v>
      </c>
      <c r="C2459" t="s">
        <v>10309</v>
      </c>
      <c r="D2459" t="s">
        <v>130</v>
      </c>
      <c r="E2459">
        <v>188.52929227000001</v>
      </c>
      <c r="F2459">
        <v>21.94</v>
      </c>
      <c r="G2459">
        <v>138.21581502676199</v>
      </c>
      <c r="H2459">
        <v>33.689444089724297</v>
      </c>
      <c r="I2459">
        <v>18.8308757204756</v>
      </c>
      <c r="J2459">
        <v>-12.5084604604247</v>
      </c>
      <c r="K2459">
        <v>18.117276603091401</v>
      </c>
      <c r="L2459">
        <v>15.0554303816602</v>
      </c>
      <c r="M2459">
        <v>53.083413597517399</v>
      </c>
      <c r="N2459">
        <v>2.9755009943297601</v>
      </c>
      <c r="O2459">
        <v>14.038286235186799</v>
      </c>
      <c r="P2459">
        <v>173.566084788029</v>
      </c>
      <c r="Q2459">
        <v>7.0393579346574003E-2</v>
      </c>
    </row>
    <row r="2460" spans="1:17" hidden="1" x14ac:dyDescent="0.3">
      <c r="A2460" t="s">
        <v>5117</v>
      </c>
      <c r="B2460" t="s">
        <v>5118</v>
      </c>
      <c r="C2460" t="s">
        <v>10309</v>
      </c>
      <c r="D2460" t="s">
        <v>1182</v>
      </c>
      <c r="E2460">
        <v>188.32198478399999</v>
      </c>
      <c r="F2460">
        <v>142.19999999999999</v>
      </c>
      <c r="G2460">
        <v>-46.396727325556299</v>
      </c>
      <c r="H2460">
        <v>1.8691345857878601</v>
      </c>
      <c r="I2460">
        <v>-39.962782912460703</v>
      </c>
      <c r="J2460">
        <v>-4.7459511876495801</v>
      </c>
      <c r="K2460">
        <v>150.11593053156901</v>
      </c>
      <c r="L2460">
        <v>168.269490073101</v>
      </c>
      <c r="M2460">
        <v>34.938624246483002</v>
      </c>
      <c r="N2460">
        <v>0.80244418020553399</v>
      </c>
      <c r="O2460">
        <v>111.005625879043</v>
      </c>
      <c r="P2460">
        <v>13.306772908366501</v>
      </c>
      <c r="Q2460">
        <v>9.5877197439622003E-2</v>
      </c>
    </row>
    <row r="2461" spans="1:17" hidden="1" x14ac:dyDescent="0.3">
      <c r="A2461" t="s">
        <v>5119</v>
      </c>
      <c r="B2461" t="s">
        <v>5120</v>
      </c>
      <c r="C2461" t="s">
        <v>10309</v>
      </c>
      <c r="D2461" t="s">
        <v>203</v>
      </c>
      <c r="E2461">
        <v>188.16077999999999</v>
      </c>
      <c r="F2461">
        <v>203</v>
      </c>
      <c r="G2461">
        <v>14.982923723572799</v>
      </c>
      <c r="H2461">
        <v>-16.065245112831398</v>
      </c>
      <c r="I2461">
        <v>6.2293600202823498</v>
      </c>
      <c r="J2461">
        <v>-3.7808457994725799</v>
      </c>
      <c r="K2461">
        <v>209.607579660673</v>
      </c>
      <c r="L2461">
        <v>178.98520402472701</v>
      </c>
      <c r="M2461">
        <v>26.087109732824</v>
      </c>
      <c r="N2461">
        <v>0.992175079069609</v>
      </c>
      <c r="O2461">
        <v>27.7586206896551</v>
      </c>
      <c r="P2461">
        <v>52.631578947368403</v>
      </c>
      <c r="Q2461">
        <v>-1.1314126396179999E-2</v>
      </c>
    </row>
    <row r="2462" spans="1:17" hidden="1" x14ac:dyDescent="0.3">
      <c r="A2462" t="s">
        <v>5121</v>
      </c>
      <c r="B2462" t="s">
        <v>5122</v>
      </c>
      <c r="C2462" t="s">
        <v>10309</v>
      </c>
      <c r="D2462" t="s">
        <v>1355</v>
      </c>
      <c r="E2462">
        <v>187.65861530999999</v>
      </c>
      <c r="F2462">
        <v>143.6</v>
      </c>
      <c r="G2462">
        <v>83.608282750356494</v>
      </c>
      <c r="H2462">
        <v>-8.4044449323593593</v>
      </c>
      <c r="I2462">
        <v>18.294034407777598</v>
      </c>
      <c r="J2462">
        <v>-3.5621863618140202</v>
      </c>
      <c r="K2462">
        <v>140.294833237604</v>
      </c>
      <c r="L2462">
        <v>122.18392979863</v>
      </c>
      <c r="M2462">
        <v>54.157853168190996</v>
      </c>
      <c r="N2462">
        <v>0.32372800214049602</v>
      </c>
      <c r="O2462">
        <v>32.311977715877397</v>
      </c>
      <c r="P2462">
        <v>119.908116385911</v>
      </c>
      <c r="Q2462">
        <v>8.9931653385674007E-2</v>
      </c>
    </row>
    <row r="2463" spans="1:17" hidden="1" x14ac:dyDescent="0.3">
      <c r="A2463" t="s">
        <v>5123</v>
      </c>
      <c r="B2463" t="s">
        <v>5124</v>
      </c>
      <c r="C2463" t="s">
        <v>10309</v>
      </c>
      <c r="D2463" t="s">
        <v>54</v>
      </c>
      <c r="E2463">
        <v>187.52232995999901</v>
      </c>
      <c r="F2463">
        <v>1.49</v>
      </c>
      <c r="G2463">
        <v>-39.050789618482398</v>
      </c>
      <c r="H2463">
        <v>-1.6466453034812301</v>
      </c>
      <c r="I2463">
        <v>-52.4714285354002</v>
      </c>
      <c r="J2463">
        <v>-2.5946673569764398</v>
      </c>
      <c r="K2463">
        <v>1.50143223657131</v>
      </c>
      <c r="L2463">
        <v>1.6612592764899601</v>
      </c>
      <c r="M2463">
        <v>50.104445785384897</v>
      </c>
      <c r="N2463">
        <v>0.81052675365144</v>
      </c>
      <c r="O2463">
        <v>99.328859060402607</v>
      </c>
      <c r="P2463">
        <v>14.615384615384601</v>
      </c>
      <c r="Q2463">
        <v>3.7383251859560998E-2</v>
      </c>
    </row>
    <row r="2464" spans="1:17" hidden="1" x14ac:dyDescent="0.3">
      <c r="A2464" t="s">
        <v>5125</v>
      </c>
      <c r="B2464" t="s">
        <v>5126</v>
      </c>
      <c r="C2464" t="s">
        <v>10309</v>
      </c>
      <c r="D2464" t="s">
        <v>2161</v>
      </c>
      <c r="E2464">
        <v>187.1088</v>
      </c>
      <c r="F2464">
        <v>228.45</v>
      </c>
      <c r="G2464">
        <v>-13.212300717142201</v>
      </c>
      <c r="H2464">
        <v>-4.6512027465766197</v>
      </c>
      <c r="I2464">
        <v>-5.0320820440108598</v>
      </c>
      <c r="J2464">
        <v>-3.7584604604247098</v>
      </c>
      <c r="K2464">
        <v>238.29118522840599</v>
      </c>
      <c r="M2464">
        <v>39.618605285614898</v>
      </c>
      <c r="N2464">
        <v>0.39429438543247303</v>
      </c>
      <c r="O2464">
        <v>41.387612168964701</v>
      </c>
      <c r="P2464">
        <v>74.389312977099195</v>
      </c>
    </row>
    <row r="2465" spans="1:17" hidden="1" x14ac:dyDescent="0.3">
      <c r="A2465" t="s">
        <v>5127</v>
      </c>
      <c r="B2465" t="s">
        <v>5128</v>
      </c>
      <c r="C2465" t="s">
        <v>10309</v>
      </c>
      <c r="D2465" t="s">
        <v>127</v>
      </c>
      <c r="E2465">
        <v>186.80555140799899</v>
      </c>
      <c r="F2465">
        <v>53.12</v>
      </c>
      <c r="G2465">
        <v>-73.739839075232595</v>
      </c>
      <c r="H2465">
        <v>48.854794926458503</v>
      </c>
      <c r="I2465">
        <v>-8.8638531510976897</v>
      </c>
      <c r="J2465">
        <v>-6.8155746548068201</v>
      </c>
      <c r="K2465">
        <v>39.770105136350999</v>
      </c>
      <c r="M2465">
        <v>63.1573147143828</v>
      </c>
      <c r="N2465">
        <v>3.8685263760656801</v>
      </c>
      <c r="O2465">
        <v>104.631024096385</v>
      </c>
      <c r="P2465">
        <v>72.188006482982104</v>
      </c>
    </row>
    <row r="2466" spans="1:17" hidden="1" x14ac:dyDescent="0.3">
      <c r="A2466" t="s">
        <v>5129</v>
      </c>
      <c r="B2466" t="s">
        <v>5130</v>
      </c>
      <c r="C2466" t="s">
        <v>10309</v>
      </c>
      <c r="D2466" t="s">
        <v>413</v>
      </c>
      <c r="E2466">
        <v>186.75333000000001</v>
      </c>
      <c r="F2466">
        <v>125.71</v>
      </c>
      <c r="G2466">
        <v>197.612860010764</v>
      </c>
      <c r="H2466">
        <v>50.418673255573097</v>
      </c>
      <c r="I2466">
        <v>142.05991415628901</v>
      </c>
      <c r="J2466">
        <v>3.65533264302355</v>
      </c>
      <c r="K2466">
        <v>87.242877321477593</v>
      </c>
      <c r="L2466">
        <v>60.041858843487397</v>
      </c>
      <c r="M2466">
        <v>99.973882501440102</v>
      </c>
      <c r="N2466">
        <v>1.05630552928206</v>
      </c>
      <c r="O2466">
        <v>0</v>
      </c>
      <c r="P2466">
        <v>315.57024793388399</v>
      </c>
      <c r="Q2466">
        <v>0.11437309672098001</v>
      </c>
    </row>
    <row r="2467" spans="1:17" hidden="1" x14ac:dyDescent="0.3">
      <c r="A2467" t="s">
        <v>5131</v>
      </c>
      <c r="B2467" t="s">
        <v>5132</v>
      </c>
      <c r="C2467" t="s">
        <v>10309</v>
      </c>
      <c r="D2467" t="s">
        <v>1700</v>
      </c>
      <c r="E2467">
        <v>186.50736000000001</v>
      </c>
      <c r="F2467">
        <v>309.35000000000002</v>
      </c>
      <c r="G2467">
        <v>174.91313983736799</v>
      </c>
      <c r="H2467">
        <v>-6.8128249380465897</v>
      </c>
      <c r="I2467">
        <v>35.279862889842697</v>
      </c>
      <c r="J2467">
        <v>-5.4894041990817097</v>
      </c>
      <c r="K2467">
        <v>301.15823453626899</v>
      </c>
      <c r="L2467">
        <v>237.698023271506</v>
      </c>
      <c r="M2467">
        <v>35.980253613723903</v>
      </c>
      <c r="N2467">
        <v>0.53417564344141699</v>
      </c>
      <c r="O2467">
        <v>9.9240342653951803</v>
      </c>
      <c r="P2467">
        <v>234.79437229437201</v>
      </c>
      <c r="Q2467">
        <v>0.110998335036955</v>
      </c>
    </row>
    <row r="2468" spans="1:17" hidden="1" x14ac:dyDescent="0.3">
      <c r="A2468" t="s">
        <v>5133</v>
      </c>
      <c r="B2468" t="s">
        <v>5134</v>
      </c>
      <c r="C2468" t="s">
        <v>10309</v>
      </c>
      <c r="D2468" t="s">
        <v>258</v>
      </c>
      <c r="E2468">
        <v>186.24687499999999</v>
      </c>
      <c r="F2468">
        <v>2806</v>
      </c>
      <c r="G2468">
        <v>157.71459818924501</v>
      </c>
      <c r="H2468">
        <v>20.9890667894148</v>
      </c>
      <c r="I2468">
        <v>35.311267906934702</v>
      </c>
      <c r="J2468">
        <v>4.60317713878952</v>
      </c>
      <c r="K2468">
        <v>2426.0360474373801</v>
      </c>
      <c r="L2468">
        <v>2004.67246948665</v>
      </c>
      <c r="M2468">
        <v>77.976664786209199</v>
      </c>
      <c r="N2468">
        <v>0.53009257371232799</v>
      </c>
      <c r="O2468">
        <v>19.228439059158902</v>
      </c>
      <c r="P2468">
        <v>186.326530612244</v>
      </c>
      <c r="Q2468">
        <v>0.12996003905810899</v>
      </c>
    </row>
    <row r="2469" spans="1:17" hidden="1" x14ac:dyDescent="0.3">
      <c r="A2469" t="s">
        <v>5135</v>
      </c>
      <c r="B2469" t="s">
        <v>5136</v>
      </c>
      <c r="C2469" t="s">
        <v>10309</v>
      </c>
      <c r="D2469" t="s">
        <v>130</v>
      </c>
      <c r="E2469">
        <v>186.24174099999999</v>
      </c>
      <c r="F2469">
        <v>511.2</v>
      </c>
      <c r="G2469">
        <v>52.3715417496906</v>
      </c>
      <c r="H2469">
        <v>-13.5610036798893</v>
      </c>
      <c r="I2469">
        <v>11.526423337206401</v>
      </c>
      <c r="J2469">
        <v>-0.35466735697644802</v>
      </c>
      <c r="K2469">
        <v>530.19324354642004</v>
      </c>
      <c r="L2469">
        <v>463.41480077967901</v>
      </c>
      <c r="M2469">
        <v>39.712022062608</v>
      </c>
      <c r="N2469">
        <v>0.115438175270108</v>
      </c>
      <c r="O2469">
        <v>42.273082942096998</v>
      </c>
      <c r="Q2469">
        <v>8.0409861000560995E-2</v>
      </c>
    </row>
    <row r="2470" spans="1:17" hidden="1" x14ac:dyDescent="0.3">
      <c r="A2470" t="s">
        <v>5137</v>
      </c>
      <c r="B2470" t="s">
        <v>5138</v>
      </c>
      <c r="C2470" t="s">
        <v>10309</v>
      </c>
      <c r="D2470" t="s">
        <v>312</v>
      </c>
      <c r="E2470">
        <v>185.77860000000001</v>
      </c>
      <c r="F2470">
        <v>157.4</v>
      </c>
      <c r="G2470">
        <v>67.537554941729496</v>
      </c>
      <c r="H2470">
        <v>6.9219670597392202</v>
      </c>
      <c r="I2470">
        <v>2.45407003196437</v>
      </c>
      <c r="J2470">
        <v>-1.9809722665371701</v>
      </c>
      <c r="K2470">
        <v>143.08887277445399</v>
      </c>
      <c r="L2470">
        <v>125.81507669412601</v>
      </c>
      <c r="M2470">
        <v>68.217687125619904</v>
      </c>
      <c r="N2470">
        <v>0.90724117862131903</v>
      </c>
      <c r="O2470">
        <v>4.1296060991105499</v>
      </c>
      <c r="P2470">
        <v>104.018146467919</v>
      </c>
      <c r="Q2470">
        <v>0.125404540801759</v>
      </c>
    </row>
    <row r="2471" spans="1:17" hidden="1" x14ac:dyDescent="0.3">
      <c r="A2471" t="s">
        <v>5139</v>
      </c>
      <c r="B2471" t="s">
        <v>5140</v>
      </c>
      <c r="C2471" t="s">
        <v>10309</v>
      </c>
      <c r="D2471" t="s">
        <v>1182</v>
      </c>
      <c r="E2471">
        <v>185.737526</v>
      </c>
      <c r="F2471">
        <v>110</v>
      </c>
      <c r="G2471">
        <v>115.10202815138599</v>
      </c>
      <c r="H2471">
        <v>-7.4132726042272603</v>
      </c>
      <c r="I2471">
        <v>12.6892140348808</v>
      </c>
      <c r="J2471">
        <v>-2.5946673569764398</v>
      </c>
      <c r="K2471">
        <v>109.07354418579099</v>
      </c>
      <c r="L2471">
        <v>91.6229401067814</v>
      </c>
      <c r="M2471">
        <v>50.227480277916001</v>
      </c>
      <c r="N2471">
        <v>0.67479757085020198</v>
      </c>
      <c r="O2471">
        <v>18.181818181818102</v>
      </c>
      <c r="P2471">
        <v>185.71428571428501</v>
      </c>
    </row>
    <row r="2472" spans="1:17" hidden="1" x14ac:dyDescent="0.3">
      <c r="A2472" t="s">
        <v>5141</v>
      </c>
      <c r="B2472" t="s">
        <v>5142</v>
      </c>
      <c r="C2472" t="s">
        <v>10309</v>
      </c>
      <c r="D2472" t="s">
        <v>413</v>
      </c>
      <c r="E2472">
        <v>185.67550499999999</v>
      </c>
      <c r="F2472">
        <v>3.3</v>
      </c>
      <c r="G2472">
        <v>-96.650132584947301</v>
      </c>
      <c r="H2472">
        <v>-9.1215717796142499</v>
      </c>
      <c r="I2472">
        <v>-62.158810281228497</v>
      </c>
      <c r="J2472">
        <v>-1.3562772640971801</v>
      </c>
      <c r="K2472">
        <v>3.5284963638325801</v>
      </c>
      <c r="L2472">
        <v>4.9087493941054099</v>
      </c>
      <c r="M2472">
        <v>39.744422786509297</v>
      </c>
      <c r="N2472">
        <v>1.0686304907176101</v>
      </c>
      <c r="O2472">
        <v>237.87878787878699</v>
      </c>
      <c r="P2472">
        <v>4.7619047619047601</v>
      </c>
      <c r="Q2472">
        <v>3.5461013554126002E-2</v>
      </c>
    </row>
    <row r="2473" spans="1:17" hidden="1" x14ac:dyDescent="0.3">
      <c r="A2473" t="s">
        <v>5143</v>
      </c>
      <c r="B2473" t="s">
        <v>5144</v>
      </c>
      <c r="C2473" t="s">
        <v>10309</v>
      </c>
      <c r="D2473" t="s">
        <v>72</v>
      </c>
      <c r="E2473">
        <v>185.62992</v>
      </c>
      <c r="F2473">
        <v>80.8</v>
      </c>
      <c r="G2473">
        <v>153.90765148123401</v>
      </c>
      <c r="H2473">
        <v>-0.97550436388391404</v>
      </c>
      <c r="I2473">
        <v>-7.3211809755141104</v>
      </c>
      <c r="J2473">
        <v>-2.5946673569764398</v>
      </c>
      <c r="K2473">
        <v>80.707073504144802</v>
      </c>
      <c r="L2473">
        <v>73.0414468183899</v>
      </c>
      <c r="M2473">
        <v>99.999999971025503</v>
      </c>
      <c r="O2473">
        <v>0</v>
      </c>
      <c r="P2473">
        <v>181.631230393865</v>
      </c>
    </row>
    <row r="2474" spans="1:17" hidden="1" x14ac:dyDescent="0.3">
      <c r="A2474" t="s">
        <v>5145</v>
      </c>
      <c r="B2474" t="s">
        <v>5146</v>
      </c>
      <c r="C2474" t="s">
        <v>10309</v>
      </c>
      <c r="D2474" t="s">
        <v>297</v>
      </c>
      <c r="E2474">
        <v>185.57162925</v>
      </c>
      <c r="F2474">
        <v>214.19</v>
      </c>
      <c r="G2474">
        <v>-10.9032898480004</v>
      </c>
      <c r="H2474">
        <v>8.4797077890757393</v>
      </c>
      <c r="I2474">
        <v>-5.1354044289669796</v>
      </c>
      <c r="J2474">
        <v>-1.35920224069738</v>
      </c>
      <c r="K2474">
        <v>201.482989494295</v>
      </c>
      <c r="L2474">
        <v>199.250662143113</v>
      </c>
      <c r="M2474">
        <v>52.879580972898701</v>
      </c>
      <c r="N2474">
        <v>1.0503659164261501</v>
      </c>
      <c r="O2474">
        <v>22.998272561744201</v>
      </c>
      <c r="P2474">
        <v>31.687672917307001</v>
      </c>
      <c r="Q2474">
        <v>-4.6540235007342001E-2</v>
      </c>
    </row>
    <row r="2475" spans="1:17" hidden="1" x14ac:dyDescent="0.3">
      <c r="A2475" t="s">
        <v>5147</v>
      </c>
      <c r="B2475" t="s">
        <v>5148</v>
      </c>
      <c r="C2475" t="s">
        <v>10309</v>
      </c>
      <c r="D2475" t="s">
        <v>312</v>
      </c>
      <c r="E2475">
        <v>185.50509335999999</v>
      </c>
      <c r="F2475">
        <v>35.53</v>
      </c>
      <c r="G2475">
        <v>5.94835487216963</v>
      </c>
      <c r="H2475">
        <v>-17.440574716883098</v>
      </c>
      <c r="I2475">
        <v>-23.374615752353101</v>
      </c>
      <c r="J2475">
        <v>-7.5918599454098903</v>
      </c>
      <c r="K2475">
        <v>35.921420616779997</v>
      </c>
      <c r="L2475">
        <v>34.3758224990085</v>
      </c>
      <c r="M2475">
        <v>33.105160784046298</v>
      </c>
      <c r="N2475">
        <v>0.34506167488796902</v>
      </c>
      <c r="O2475">
        <v>34.393470306782902</v>
      </c>
      <c r="P2475">
        <v>58.616071428571402</v>
      </c>
      <c r="Q2475">
        <v>0.115920770059408</v>
      </c>
    </row>
    <row r="2476" spans="1:17" hidden="1" x14ac:dyDescent="0.3">
      <c r="A2476" t="s">
        <v>5149</v>
      </c>
      <c r="B2476" t="s">
        <v>5150</v>
      </c>
      <c r="C2476" t="s">
        <v>10309</v>
      </c>
      <c r="D2476" t="s">
        <v>285</v>
      </c>
      <c r="E2476">
        <v>185.49242183999999</v>
      </c>
      <c r="F2476">
        <v>122.25</v>
      </c>
      <c r="G2476">
        <v>-35.806285679548203</v>
      </c>
      <c r="H2476">
        <v>-2.5884075896903598</v>
      </c>
      <c r="I2476">
        <v>-28.778158701709401</v>
      </c>
      <c r="J2476">
        <v>-4.8382571005661799</v>
      </c>
      <c r="K2476">
        <v>123.001269481332</v>
      </c>
      <c r="L2476">
        <v>131.29911064858899</v>
      </c>
      <c r="M2476">
        <v>45.337939964323802</v>
      </c>
      <c r="N2476">
        <v>1.1288981288981199</v>
      </c>
      <c r="O2476">
        <v>35.705521472392597</v>
      </c>
      <c r="P2476">
        <v>12.1559633027523</v>
      </c>
    </row>
    <row r="2477" spans="1:17" hidden="1" x14ac:dyDescent="0.3">
      <c r="A2477" t="s">
        <v>5151</v>
      </c>
      <c r="B2477" t="s">
        <v>5152</v>
      </c>
      <c r="C2477" t="s">
        <v>10309</v>
      </c>
      <c r="D2477" t="s">
        <v>368</v>
      </c>
      <c r="E2477">
        <v>185.350258</v>
      </c>
      <c r="F2477">
        <v>199.45</v>
      </c>
      <c r="G2477">
        <v>13.8809649283345</v>
      </c>
      <c r="H2477">
        <v>5.3522964659915901</v>
      </c>
      <c r="I2477">
        <v>-26.8383197127085</v>
      </c>
      <c r="J2477">
        <v>-0.12028595232761401</v>
      </c>
      <c r="K2477">
        <v>204.51086971999899</v>
      </c>
      <c r="L2477">
        <v>194.11616463746401</v>
      </c>
      <c r="M2477">
        <v>45.580378138230799</v>
      </c>
      <c r="N2477">
        <v>0.75841296289158799</v>
      </c>
      <c r="O2477">
        <v>49.912258711456502</v>
      </c>
      <c r="P2477">
        <v>47.740740740740698</v>
      </c>
      <c r="Q2477">
        <v>9.7414683176686001E-2</v>
      </c>
    </row>
    <row r="2478" spans="1:17" hidden="1" x14ac:dyDescent="0.3">
      <c r="A2478" t="s">
        <v>5153</v>
      </c>
      <c r="B2478" t="s">
        <v>5154</v>
      </c>
      <c r="C2478" t="s">
        <v>10309</v>
      </c>
      <c r="D2478" t="s">
        <v>51</v>
      </c>
      <c r="E2478">
        <v>185.32308699999999</v>
      </c>
      <c r="F2478">
        <v>48.36</v>
      </c>
      <c r="G2478">
        <v>-34.968534340390001</v>
      </c>
      <c r="H2478">
        <v>8.9559215051158496</v>
      </c>
      <c r="I2478">
        <v>-31.414165021659699</v>
      </c>
      <c r="J2478">
        <v>1.0388591699963601</v>
      </c>
      <c r="K2478">
        <v>46.2927776351383</v>
      </c>
      <c r="L2478">
        <v>50.6176539713043</v>
      </c>
      <c r="M2478">
        <v>64.639842835676305</v>
      </c>
      <c r="N2478">
        <v>1.1657018119968701</v>
      </c>
      <c r="O2478">
        <v>52.812241521918899</v>
      </c>
      <c r="P2478">
        <v>22.585551330798399</v>
      </c>
      <c r="Q2478">
        <v>0.15049224121414501</v>
      </c>
    </row>
    <row r="2479" spans="1:17" hidden="1" x14ac:dyDescent="0.3">
      <c r="A2479" t="s">
        <v>5155</v>
      </c>
      <c r="B2479" t="s">
        <v>5156</v>
      </c>
      <c r="C2479" t="s">
        <v>10309</v>
      </c>
      <c r="D2479" t="s">
        <v>925</v>
      </c>
      <c r="E2479">
        <v>185.10888539999999</v>
      </c>
      <c r="F2479">
        <v>217.12</v>
      </c>
      <c r="G2479">
        <v>39.291805702753599</v>
      </c>
      <c r="H2479">
        <v>38.924119224572699</v>
      </c>
      <c r="I2479">
        <v>7.3145583874979696</v>
      </c>
      <c r="J2479">
        <v>-7.1731868263816603</v>
      </c>
      <c r="K2479">
        <v>175.43872692498499</v>
      </c>
      <c r="L2479">
        <v>160.04241144371699</v>
      </c>
      <c r="M2479">
        <v>74.334128102108593</v>
      </c>
      <c r="N2479">
        <v>3.16763015175782</v>
      </c>
      <c r="O2479">
        <v>14.867354458364</v>
      </c>
      <c r="P2479">
        <v>116.68662674650599</v>
      </c>
      <c r="Q2479">
        <v>0.11499488365208201</v>
      </c>
    </row>
    <row r="2480" spans="1:17" hidden="1" x14ac:dyDescent="0.3">
      <c r="A2480" t="s">
        <v>5157</v>
      </c>
      <c r="B2480" t="s">
        <v>5158</v>
      </c>
      <c r="C2480" t="s">
        <v>10309</v>
      </c>
      <c r="D2480" t="s">
        <v>251</v>
      </c>
      <c r="E2480">
        <v>185.01681600000001</v>
      </c>
      <c r="F2480">
        <v>37.58</v>
      </c>
      <c r="G2480">
        <v>28.2930185977424</v>
      </c>
      <c r="H2480">
        <v>-11.558144078509301</v>
      </c>
      <c r="I2480">
        <v>7.37074269730127</v>
      </c>
      <c r="J2480">
        <v>-3.0564792873868301E-2</v>
      </c>
      <c r="K2480">
        <v>38.393157606858502</v>
      </c>
      <c r="L2480">
        <v>35.377676067672503</v>
      </c>
      <c r="M2480">
        <v>49.712125787501499</v>
      </c>
      <c r="N2480">
        <v>1.51964406578323</v>
      </c>
      <c r="O2480">
        <v>24.800425758382101</v>
      </c>
      <c r="P2480">
        <v>76.847058823529395</v>
      </c>
      <c r="Q2480">
        <v>9.5111912254032996E-2</v>
      </c>
    </row>
    <row r="2481" spans="1:17" hidden="1" x14ac:dyDescent="0.3">
      <c r="A2481" t="s">
        <v>5159</v>
      </c>
      <c r="B2481" t="s">
        <v>5160</v>
      </c>
      <c r="C2481" t="s">
        <v>10309</v>
      </c>
      <c r="D2481" t="s">
        <v>3377</v>
      </c>
      <c r="E2481">
        <v>184.89599999999999</v>
      </c>
      <c r="F2481">
        <v>172.65</v>
      </c>
      <c r="G2481">
        <v>-11.578271142701601</v>
      </c>
      <c r="H2481">
        <v>1.8228965498796501</v>
      </c>
      <c r="I2481">
        <v>-24.1340750355991</v>
      </c>
      <c r="J2481">
        <v>-2.0640893061526602</v>
      </c>
      <c r="K2481">
        <v>179.21212091389799</v>
      </c>
      <c r="L2481">
        <v>179.04690097276099</v>
      </c>
      <c r="M2481">
        <v>45.538757911325703</v>
      </c>
      <c r="N2481">
        <v>0.26714100905562699</v>
      </c>
      <c r="O2481">
        <v>55.748624384593001</v>
      </c>
      <c r="P2481">
        <v>19.8958333333333</v>
      </c>
    </row>
    <row r="2482" spans="1:17" hidden="1" x14ac:dyDescent="0.3">
      <c r="A2482" t="s">
        <v>5161</v>
      </c>
      <c r="B2482" t="s">
        <v>5162</v>
      </c>
      <c r="C2482" t="s">
        <v>10309</v>
      </c>
      <c r="D2482" t="s">
        <v>196</v>
      </c>
      <c r="E2482">
        <v>183.97485180000001</v>
      </c>
      <c r="F2482">
        <v>148.53</v>
      </c>
      <c r="G2482">
        <v>262.118940772408</v>
      </c>
      <c r="H2482">
        <v>81.049495636116006</v>
      </c>
      <c r="I2482">
        <v>75.464182429318299</v>
      </c>
      <c r="J2482">
        <v>3.51142416153127</v>
      </c>
      <c r="K2482">
        <v>103.44170126901101</v>
      </c>
      <c r="L2482">
        <v>76.436202602859197</v>
      </c>
      <c r="M2482">
        <v>99.2589636370531</v>
      </c>
      <c r="N2482">
        <v>0.24523634689210899</v>
      </c>
      <c r="O2482">
        <v>0</v>
      </c>
      <c r="P2482">
        <v>309.73793103448202</v>
      </c>
      <c r="Q2482">
        <v>8.7361861143220004E-2</v>
      </c>
    </row>
    <row r="2483" spans="1:17" hidden="1" x14ac:dyDescent="0.3">
      <c r="A2483" t="s">
        <v>5163</v>
      </c>
      <c r="B2483" t="s">
        <v>5164</v>
      </c>
      <c r="C2483" t="s">
        <v>10309</v>
      </c>
      <c r="D2483" t="s">
        <v>1336</v>
      </c>
      <c r="E2483">
        <v>183.70820789999999</v>
      </c>
      <c r="F2483">
        <v>123.37</v>
      </c>
      <c r="G2483">
        <v>-20.117822261954998</v>
      </c>
      <c r="H2483">
        <v>-0.17069174702350101</v>
      </c>
      <c r="I2483">
        <v>-8.3764978438048594</v>
      </c>
      <c r="J2483">
        <v>-1.83899985067921</v>
      </c>
      <c r="K2483">
        <v>122.567796356692</v>
      </c>
      <c r="L2483">
        <v>119.778878443072</v>
      </c>
      <c r="M2483">
        <v>62.4894939835931</v>
      </c>
      <c r="N2483">
        <v>0.75591885264174696</v>
      </c>
      <c r="O2483">
        <v>3.2665964172813502</v>
      </c>
      <c r="P2483">
        <v>10.695379093764</v>
      </c>
    </row>
    <row r="2484" spans="1:17" hidden="1" x14ac:dyDescent="0.3">
      <c r="A2484" t="s">
        <v>5165</v>
      </c>
      <c r="B2484" t="s">
        <v>5166</v>
      </c>
      <c r="C2484" t="s">
        <v>10309</v>
      </c>
      <c r="D2484" t="s">
        <v>742</v>
      </c>
      <c r="E2484">
        <v>183.66055463000001</v>
      </c>
      <c r="F2484">
        <v>159.41999999999999</v>
      </c>
      <c r="G2484">
        <v>-31.3099109356125</v>
      </c>
      <c r="H2484">
        <v>23.258061335838701</v>
      </c>
      <c r="I2484">
        <v>-15.809575311366</v>
      </c>
      <c r="J2484">
        <v>2.27088151996122</v>
      </c>
      <c r="K2484">
        <v>149.14100088137201</v>
      </c>
      <c r="L2484">
        <v>151.94101777180299</v>
      </c>
      <c r="M2484">
        <v>58.437756547429103</v>
      </c>
      <c r="N2484">
        <v>4.4569112804700604</v>
      </c>
      <c r="O2484">
        <v>39.192071258311302</v>
      </c>
      <c r="P2484">
        <v>34.930173508252203</v>
      </c>
      <c r="Q2484">
        <v>2.6989325833565999E-2</v>
      </c>
    </row>
    <row r="2485" spans="1:17" hidden="1" x14ac:dyDescent="0.3">
      <c r="A2485" t="s">
        <v>5167</v>
      </c>
      <c r="B2485" t="s">
        <v>5168</v>
      </c>
      <c r="C2485" t="s">
        <v>10309</v>
      </c>
      <c r="D2485" t="s">
        <v>288</v>
      </c>
      <c r="E2485">
        <v>183.625272</v>
      </c>
      <c r="F2485">
        <v>368.4</v>
      </c>
      <c r="G2485">
        <v>-52.827883379915001</v>
      </c>
      <c r="H2485">
        <v>-15.733445988546899</v>
      </c>
      <c r="I2485">
        <v>-24.208430351104901</v>
      </c>
      <c r="J2485">
        <v>-4.3243970867061696</v>
      </c>
      <c r="K2485">
        <v>366.871954310001</v>
      </c>
      <c r="L2485">
        <v>390.42363271508901</v>
      </c>
      <c r="M2485">
        <v>42.7444944474747</v>
      </c>
      <c r="N2485">
        <v>0.68771613352875405</v>
      </c>
      <c r="O2485">
        <v>61.495656894679698</v>
      </c>
      <c r="P2485">
        <v>27.034482758620602</v>
      </c>
      <c r="Q2485">
        <v>7.6839858691873E-2</v>
      </c>
    </row>
    <row r="2486" spans="1:17" hidden="1" x14ac:dyDescent="0.3">
      <c r="A2486" t="s">
        <v>5169</v>
      </c>
      <c r="B2486" t="s">
        <v>5170</v>
      </c>
      <c r="C2486" t="s">
        <v>10309</v>
      </c>
      <c r="D2486" t="s">
        <v>356</v>
      </c>
      <c r="E2486">
        <v>183.349434</v>
      </c>
      <c r="F2486">
        <v>265</v>
      </c>
      <c r="G2486">
        <v>-34.249152104870802</v>
      </c>
      <c r="H2486">
        <v>-4.2596372052123197</v>
      </c>
      <c r="I2486">
        <v>-18.836359157358899</v>
      </c>
      <c r="J2486">
        <v>-5.1416091677219198</v>
      </c>
      <c r="K2486">
        <v>267.91763348096902</v>
      </c>
      <c r="M2486">
        <v>46.638318966853397</v>
      </c>
      <c r="N2486">
        <v>0.70537261698440201</v>
      </c>
      <c r="O2486">
        <v>19.245283018867902</v>
      </c>
      <c r="P2486">
        <v>31.840796019900498</v>
      </c>
    </row>
    <row r="2487" spans="1:17" hidden="1" x14ac:dyDescent="0.3">
      <c r="A2487" t="s">
        <v>5171</v>
      </c>
      <c r="B2487" t="s">
        <v>5172</v>
      </c>
      <c r="C2487" t="s">
        <v>10309</v>
      </c>
      <c r="D2487" t="s">
        <v>113</v>
      </c>
      <c r="E2487">
        <v>183.11732867999899</v>
      </c>
      <c r="F2487">
        <v>86.6</v>
      </c>
      <c r="G2487">
        <v>-6.9425468345277803</v>
      </c>
      <c r="H2487">
        <v>-1.96344233056972</v>
      </c>
      <c r="I2487">
        <v>-31.4517756943441</v>
      </c>
      <c r="J2487">
        <v>-1.20659536544604</v>
      </c>
      <c r="K2487">
        <v>87.952146115019005</v>
      </c>
      <c r="L2487">
        <v>90.214506465927599</v>
      </c>
      <c r="M2487">
        <v>45.767167250334403</v>
      </c>
      <c r="N2487">
        <v>0.34340307820436899</v>
      </c>
      <c r="O2487">
        <v>84.526558891454997</v>
      </c>
      <c r="P2487">
        <v>27.540500736376998</v>
      </c>
      <c r="Q2487">
        <v>5.4504913906497997E-2</v>
      </c>
    </row>
    <row r="2488" spans="1:17" hidden="1" x14ac:dyDescent="0.3">
      <c r="A2488" t="s">
        <v>5173</v>
      </c>
      <c r="B2488" t="s">
        <v>5174</v>
      </c>
      <c r="C2488" t="s">
        <v>10309</v>
      </c>
      <c r="D2488" t="s">
        <v>630</v>
      </c>
      <c r="E2488">
        <v>183.01583714500001</v>
      </c>
      <c r="F2488">
        <v>29.43</v>
      </c>
      <c r="G2488">
        <v>5.1432382431252304</v>
      </c>
      <c r="H2488">
        <v>6.8387651717899196</v>
      </c>
      <c r="I2488">
        <v>12.6573669011229</v>
      </c>
      <c r="J2488">
        <v>-5.7811080349425499</v>
      </c>
      <c r="K2488">
        <v>28.741716086860801</v>
      </c>
      <c r="L2488">
        <v>25.7185741846633</v>
      </c>
      <c r="M2488">
        <v>35.809128002014603</v>
      </c>
      <c r="N2488">
        <v>0.26544540624326501</v>
      </c>
      <c r="O2488">
        <v>32.178049609242201</v>
      </c>
      <c r="P2488">
        <v>45.693069306930603</v>
      </c>
      <c r="Q2488">
        <v>5.6343638769801002E-2</v>
      </c>
    </row>
    <row r="2489" spans="1:17" hidden="1" x14ac:dyDescent="0.3">
      <c r="A2489" t="s">
        <v>5175</v>
      </c>
      <c r="B2489" t="s">
        <v>5176</v>
      </c>
      <c r="C2489" t="s">
        <v>10309</v>
      </c>
      <c r="D2489" t="s">
        <v>997</v>
      </c>
      <c r="E2489">
        <v>182.194709985</v>
      </c>
      <c r="F2489">
        <v>105.15</v>
      </c>
      <c r="G2489">
        <v>9.86470254172424</v>
      </c>
      <c r="H2489">
        <v>-3.9370962195063099</v>
      </c>
      <c r="I2489">
        <v>-10.114265409185499</v>
      </c>
      <c r="J2489">
        <v>0.96088819857910401</v>
      </c>
      <c r="K2489">
        <v>105.733170247264</v>
      </c>
      <c r="L2489">
        <v>94.885135869795207</v>
      </c>
      <c r="M2489">
        <v>48.935271285870897</v>
      </c>
      <c r="N2489">
        <v>0.46140081864378801</v>
      </c>
      <c r="O2489">
        <v>18.877793628150201</v>
      </c>
      <c r="P2489">
        <v>47.890295358649801</v>
      </c>
      <c r="Q2489">
        <v>6.7289158262836005E-2</v>
      </c>
    </row>
    <row r="2490" spans="1:17" hidden="1" x14ac:dyDescent="0.3">
      <c r="A2490" t="s">
        <v>5177</v>
      </c>
      <c r="B2490" t="s">
        <v>5178</v>
      </c>
      <c r="C2490" t="s">
        <v>10309</v>
      </c>
      <c r="D2490" t="s">
        <v>51</v>
      </c>
      <c r="E2490">
        <v>181.560625536</v>
      </c>
      <c r="F2490">
        <v>118.58</v>
      </c>
      <c r="G2490">
        <v>3.1594232948745402</v>
      </c>
      <c r="H2490">
        <v>-1.0364004056412</v>
      </c>
      <c r="I2490">
        <v>-12.453943859855899</v>
      </c>
      <c r="J2490">
        <v>-0.379167757367944</v>
      </c>
      <c r="K2490">
        <v>116.223203339298</v>
      </c>
      <c r="L2490">
        <v>108.653393563172</v>
      </c>
      <c r="M2490">
        <v>43.1790601442802</v>
      </c>
      <c r="N2490">
        <v>0.90846754221168402</v>
      </c>
      <c r="O2490">
        <v>11.6967448136279</v>
      </c>
      <c r="P2490">
        <v>46.034482758620598</v>
      </c>
      <c r="Q2490">
        <v>-6.6415271203900002E-4</v>
      </c>
    </row>
    <row r="2491" spans="1:17" hidden="1" x14ac:dyDescent="0.3">
      <c r="A2491" t="s">
        <v>5179</v>
      </c>
      <c r="B2491" t="s">
        <v>5180</v>
      </c>
      <c r="C2491" t="s">
        <v>10309</v>
      </c>
      <c r="D2491" t="s">
        <v>297</v>
      </c>
      <c r="E2491">
        <v>181.5268825</v>
      </c>
      <c r="F2491">
        <v>20.38</v>
      </c>
      <c r="G2491">
        <v>-35.963110655089302</v>
      </c>
      <c r="H2491">
        <v>-1.86615255784729</v>
      </c>
      <c r="I2491">
        <v>-24.009226173091299</v>
      </c>
      <c r="J2491">
        <v>0.91954452932846098</v>
      </c>
      <c r="K2491">
        <v>20.736039391811701</v>
      </c>
      <c r="L2491">
        <v>21.114315586078</v>
      </c>
      <c r="M2491">
        <v>48.067093080744399</v>
      </c>
      <c r="N2491">
        <v>0.35271171543580598</v>
      </c>
      <c r="O2491">
        <v>41.805691854759502</v>
      </c>
      <c r="P2491">
        <v>15.402038505096201</v>
      </c>
      <c r="Q2491">
        <v>4.4417911069275999E-2</v>
      </c>
    </row>
    <row r="2492" spans="1:17" hidden="1" x14ac:dyDescent="0.3">
      <c r="A2492" t="s">
        <v>5181</v>
      </c>
      <c r="B2492" t="s">
        <v>5182</v>
      </c>
      <c r="C2492" t="s">
        <v>10309</v>
      </c>
      <c r="D2492" t="s">
        <v>335</v>
      </c>
      <c r="E2492">
        <v>181.520352</v>
      </c>
      <c r="F2492">
        <v>78.75</v>
      </c>
      <c r="G2492">
        <v>-52.830568926896298</v>
      </c>
      <c r="H2492">
        <v>-0.91056929894885297</v>
      </c>
      <c r="I2492">
        <v>-32.885672500671298</v>
      </c>
      <c r="J2492">
        <v>1.9507871884780901</v>
      </c>
      <c r="K2492">
        <v>75.679264839306498</v>
      </c>
      <c r="L2492">
        <v>88.487142416039305</v>
      </c>
      <c r="M2492">
        <v>59.827308751299803</v>
      </c>
      <c r="N2492">
        <v>0.84175365344467601</v>
      </c>
      <c r="O2492">
        <v>94.285714285714207</v>
      </c>
      <c r="P2492">
        <v>25</v>
      </c>
    </row>
    <row r="2493" spans="1:17" hidden="1" x14ac:dyDescent="0.3">
      <c r="A2493" t="s">
        <v>5183</v>
      </c>
      <c r="B2493" t="s">
        <v>5184</v>
      </c>
      <c r="C2493" t="s">
        <v>10309</v>
      </c>
      <c r="D2493" t="s">
        <v>968</v>
      </c>
      <c r="E2493">
        <v>180.93080928000001</v>
      </c>
      <c r="F2493">
        <v>137.15</v>
      </c>
      <c r="G2493">
        <v>177.05419886514599</v>
      </c>
      <c r="H2493">
        <v>-13.5842000160578</v>
      </c>
      <c r="I2493">
        <v>27.996119405724802</v>
      </c>
      <c r="J2493">
        <v>-4.3615846502095197</v>
      </c>
      <c r="K2493">
        <v>150.807464303947</v>
      </c>
      <c r="L2493">
        <v>121.42595083751699</v>
      </c>
      <c r="M2493">
        <v>30.502314547919202</v>
      </c>
      <c r="N2493">
        <v>1.88796397100559</v>
      </c>
      <c r="O2493">
        <v>38.388625592417</v>
      </c>
      <c r="P2493">
        <v>220.81871345029199</v>
      </c>
      <c r="Q2493">
        <v>0.140182074233964</v>
      </c>
    </row>
    <row r="2494" spans="1:17" hidden="1" x14ac:dyDescent="0.3">
      <c r="A2494" t="s">
        <v>5185</v>
      </c>
      <c r="B2494" t="s">
        <v>5186</v>
      </c>
      <c r="C2494" t="s">
        <v>10309</v>
      </c>
      <c r="D2494" t="s">
        <v>413</v>
      </c>
      <c r="E2494">
        <v>180.92248724000001</v>
      </c>
      <c r="F2494">
        <v>78.44</v>
      </c>
      <c r="G2494">
        <v>-2.4800853791805602</v>
      </c>
      <c r="H2494">
        <v>-11.560809469736901</v>
      </c>
      <c r="I2494">
        <v>-17.986591640924701</v>
      </c>
      <c r="J2494">
        <v>-3.8696673569764402</v>
      </c>
      <c r="K2494">
        <v>85.724967594755597</v>
      </c>
      <c r="L2494">
        <v>85.574599585771693</v>
      </c>
      <c r="M2494">
        <v>36.668187472455202</v>
      </c>
      <c r="N2494">
        <v>1.7178581903226899</v>
      </c>
      <c r="O2494">
        <v>71.366649668536397</v>
      </c>
      <c r="P2494">
        <v>29.4389438943894</v>
      </c>
      <c r="Q2494">
        <v>1.3755634916556E-2</v>
      </c>
    </row>
    <row r="2495" spans="1:17" hidden="1" x14ac:dyDescent="0.3">
      <c r="A2495" t="s">
        <v>5187</v>
      </c>
      <c r="B2495" t="s">
        <v>5188</v>
      </c>
      <c r="C2495" t="s">
        <v>10309</v>
      </c>
      <c r="D2495" t="s">
        <v>5189</v>
      </c>
      <c r="E2495">
        <v>180.88511296499999</v>
      </c>
      <c r="F2495">
        <v>165.45</v>
      </c>
      <c r="G2495">
        <v>-61.410953662129899</v>
      </c>
      <c r="H2495">
        <v>8.7008710406468204</v>
      </c>
      <c r="I2495">
        <v>-27.897520658996601</v>
      </c>
      <c r="J2495">
        <v>-8.4557784680875603</v>
      </c>
      <c r="K2495">
        <v>174.15061506647899</v>
      </c>
      <c r="L2495">
        <v>193.78550241962699</v>
      </c>
      <c r="M2495">
        <v>37.872792756370899</v>
      </c>
      <c r="N2495">
        <v>2.7297299133684301</v>
      </c>
      <c r="O2495">
        <v>77.697189483227504</v>
      </c>
      <c r="P2495">
        <v>12.3980978260869</v>
      </c>
      <c r="Q2495">
        <v>1.1925310208436001E-2</v>
      </c>
    </row>
    <row r="2496" spans="1:17" hidden="1" x14ac:dyDescent="0.3">
      <c r="A2496" t="s">
        <v>5190</v>
      </c>
      <c r="B2496" t="s">
        <v>5191</v>
      </c>
      <c r="C2496" t="s">
        <v>10309</v>
      </c>
      <c r="D2496" t="s">
        <v>297</v>
      </c>
      <c r="E2496">
        <v>180.45</v>
      </c>
      <c r="F2496">
        <v>15074</v>
      </c>
      <c r="G2496">
        <v>-4.6087743573832096</v>
      </c>
      <c r="H2496">
        <v>3.5532041026807999</v>
      </c>
      <c r="I2496">
        <v>0.76272982309121595</v>
      </c>
      <c r="J2496">
        <v>-0.98993762724671597</v>
      </c>
      <c r="K2496">
        <v>14522.2461918191</v>
      </c>
      <c r="L2496">
        <v>13650.827436912299</v>
      </c>
      <c r="M2496">
        <v>61.745935106546597</v>
      </c>
      <c r="N2496">
        <v>0.38867181584128402</v>
      </c>
      <c r="O2496">
        <v>15.762239617884999</v>
      </c>
      <c r="P2496">
        <v>49.0807314588628</v>
      </c>
      <c r="Q2496">
        <v>1.3696933554597999E-2</v>
      </c>
    </row>
    <row r="2497" spans="1:17" hidden="1" x14ac:dyDescent="0.3">
      <c r="A2497" t="s">
        <v>5192</v>
      </c>
      <c r="B2497" t="s">
        <v>5193</v>
      </c>
      <c r="C2497" t="s">
        <v>10309</v>
      </c>
      <c r="D2497" t="s">
        <v>1163</v>
      </c>
      <c r="E2497">
        <v>179.55123076800001</v>
      </c>
      <c r="F2497">
        <v>18.88</v>
      </c>
      <c r="G2497">
        <v>-28.0929720524726</v>
      </c>
      <c r="H2497">
        <v>0.106161401394629</v>
      </c>
      <c r="I2497">
        <v>-35.406508979375701</v>
      </c>
      <c r="J2497">
        <v>-3.4434737230241899</v>
      </c>
      <c r="K2497">
        <v>19.339442466625702</v>
      </c>
      <c r="L2497">
        <v>20.881999260655501</v>
      </c>
      <c r="M2497">
        <v>45.774978633762501</v>
      </c>
      <c r="N2497">
        <v>0.77456167095619999</v>
      </c>
      <c r="O2497">
        <v>55.720338983050802</v>
      </c>
      <c r="P2497">
        <v>11.058823529411701</v>
      </c>
      <c r="Q2497">
        <v>1.7122349022153E-2</v>
      </c>
    </row>
    <row r="2498" spans="1:17" hidden="1" x14ac:dyDescent="0.3">
      <c r="A2498" t="s">
        <v>5194</v>
      </c>
      <c r="B2498" t="s">
        <v>5195</v>
      </c>
      <c r="C2498" t="s">
        <v>10309</v>
      </c>
      <c r="D2498" t="s">
        <v>130</v>
      </c>
      <c r="E2498">
        <v>179.44197034000001</v>
      </c>
      <c r="F2498">
        <v>74.2</v>
      </c>
      <c r="G2498">
        <v>-7.4642596257590199</v>
      </c>
      <c r="H2498">
        <v>8.6995325637379395</v>
      </c>
      <c r="I2498">
        <v>-37.095377957009603</v>
      </c>
      <c r="J2498">
        <v>1.1789175486839301</v>
      </c>
      <c r="K2498">
        <v>72.0449867682118</v>
      </c>
      <c r="L2498">
        <v>73.825257349279795</v>
      </c>
      <c r="M2498">
        <v>56.033360337426501</v>
      </c>
      <c r="N2498">
        <v>1.2793301936159001</v>
      </c>
      <c r="O2498">
        <v>54.514824797843602</v>
      </c>
      <c r="P2498">
        <v>27.931034482758601</v>
      </c>
    </row>
    <row r="2499" spans="1:17" hidden="1" x14ac:dyDescent="0.3">
      <c r="A2499" t="s">
        <v>5196</v>
      </c>
      <c r="B2499" t="s">
        <v>5197</v>
      </c>
      <c r="C2499" t="s">
        <v>10309</v>
      </c>
      <c r="D2499" t="s">
        <v>51</v>
      </c>
      <c r="E2499">
        <v>179.42625000000001</v>
      </c>
      <c r="F2499">
        <v>178.9</v>
      </c>
      <c r="G2499">
        <v>-22.9198296449098</v>
      </c>
      <c r="H2499">
        <v>-1.11811702788847</v>
      </c>
      <c r="I2499">
        <v>-14.7910258124889</v>
      </c>
      <c r="J2499">
        <v>-1.7303631218856901</v>
      </c>
      <c r="K2499">
        <v>178.83668842632201</v>
      </c>
      <c r="L2499">
        <v>180.63717984237201</v>
      </c>
      <c r="M2499">
        <v>47.856826408862901</v>
      </c>
      <c r="N2499">
        <v>0.71710485295645798</v>
      </c>
      <c r="O2499">
        <v>28.563443264393499</v>
      </c>
      <c r="P2499">
        <v>20.3903095558546</v>
      </c>
      <c r="Q2499">
        <v>-2.7815039949358002E-2</v>
      </c>
    </row>
    <row r="2500" spans="1:17" hidden="1" x14ac:dyDescent="0.3">
      <c r="A2500" t="s">
        <v>5198</v>
      </c>
      <c r="B2500" t="s">
        <v>5199</v>
      </c>
      <c r="C2500" t="s">
        <v>10309</v>
      </c>
      <c r="D2500" t="s">
        <v>630</v>
      </c>
      <c r="E2500">
        <v>179.23321899000001</v>
      </c>
      <c r="F2500">
        <v>96.01</v>
      </c>
      <c r="G2500">
        <v>22.058012351019499</v>
      </c>
      <c r="H2500">
        <v>13.8926011517036</v>
      </c>
      <c r="I2500">
        <v>4.1355451446443796</v>
      </c>
      <c r="J2500">
        <v>1.9334286604812601</v>
      </c>
      <c r="K2500">
        <v>86.712983284114102</v>
      </c>
      <c r="L2500">
        <v>76.205099133811302</v>
      </c>
      <c r="M2500">
        <v>54.649974596971397</v>
      </c>
      <c r="N2500">
        <v>0.81380025599232997</v>
      </c>
      <c r="O2500">
        <v>13.321529007395</v>
      </c>
      <c r="P2500">
        <v>65.820379965457704</v>
      </c>
      <c r="Q2500">
        <v>5.3851017057583002E-2</v>
      </c>
    </row>
    <row r="2501" spans="1:17" hidden="1" x14ac:dyDescent="0.3">
      <c r="A2501" t="s">
        <v>5200</v>
      </c>
      <c r="B2501" t="s">
        <v>5201</v>
      </c>
      <c r="C2501" t="s">
        <v>10309</v>
      </c>
      <c r="D2501" t="s">
        <v>268</v>
      </c>
      <c r="E2501">
        <v>179.176130535</v>
      </c>
      <c r="F2501">
        <v>78.040000000000006</v>
      </c>
      <c r="G2501">
        <v>255.01305669305799</v>
      </c>
      <c r="H2501">
        <v>18.296941456549501</v>
      </c>
      <c r="I2501">
        <v>24.505483319593299</v>
      </c>
      <c r="J2501">
        <v>-0.52816848295339303</v>
      </c>
      <c r="K2501">
        <v>72.893393716230506</v>
      </c>
      <c r="L2501">
        <v>60.937881400374998</v>
      </c>
      <c r="M2501">
        <v>56.978003025554003</v>
      </c>
      <c r="N2501">
        <v>1.25524336241044</v>
      </c>
      <c r="O2501">
        <v>18.5161455663761</v>
      </c>
      <c r="P2501">
        <v>306.45833333333297</v>
      </c>
      <c r="Q2501">
        <v>0.13804343513091899</v>
      </c>
    </row>
    <row r="2502" spans="1:17" hidden="1" x14ac:dyDescent="0.3">
      <c r="A2502" t="s">
        <v>5202</v>
      </c>
      <c r="B2502" t="s">
        <v>5203</v>
      </c>
      <c r="C2502" t="s">
        <v>10309</v>
      </c>
      <c r="E2502">
        <v>179.14</v>
      </c>
      <c r="F2502">
        <v>28.07</v>
      </c>
      <c r="G2502">
        <v>94.701143749809503</v>
      </c>
      <c r="H2502">
        <v>27.990335598680399</v>
      </c>
      <c r="I2502">
        <v>41.161056571786297</v>
      </c>
      <c r="J2502">
        <v>1.79927203696294</v>
      </c>
      <c r="K2502">
        <v>22.066671629811601</v>
      </c>
      <c r="L2502">
        <v>19.227951831472801</v>
      </c>
      <c r="M2502">
        <v>80.540087682910595</v>
      </c>
      <c r="N2502">
        <v>0.15377332154211401</v>
      </c>
      <c r="O2502">
        <v>3.5625222657631399E-2</v>
      </c>
      <c r="P2502">
        <v>176.00786627335299</v>
      </c>
      <c r="Q2502">
        <v>8.4746971752517997E-2</v>
      </c>
    </row>
    <row r="2503" spans="1:17" hidden="1" x14ac:dyDescent="0.3">
      <c r="A2503" t="s">
        <v>5204</v>
      </c>
      <c r="B2503" t="s">
        <v>5205</v>
      </c>
      <c r="C2503" t="s">
        <v>10309</v>
      </c>
      <c r="D2503" t="s">
        <v>1182</v>
      </c>
      <c r="E2503">
        <v>179.06200312000001</v>
      </c>
      <c r="F2503">
        <v>14.58</v>
      </c>
      <c r="G2503">
        <v>-60.223578912630899</v>
      </c>
      <c r="H2503">
        <v>24.463092127344101</v>
      </c>
      <c r="I2503">
        <v>-44.6541734361167</v>
      </c>
      <c r="J2503">
        <v>-7.3882758789471401</v>
      </c>
      <c r="K2503">
        <v>15.180371491761701</v>
      </c>
      <c r="L2503">
        <v>19.4496386998749</v>
      </c>
      <c r="M2503">
        <v>32.849749063367099</v>
      </c>
      <c r="N2503">
        <v>0.73982358139680804</v>
      </c>
      <c r="O2503">
        <v>160.631001371742</v>
      </c>
      <c r="P2503">
        <v>30.762331838565</v>
      </c>
      <c r="Q2503">
        <v>4.2855309981610001E-3</v>
      </c>
    </row>
    <row r="2504" spans="1:17" hidden="1" x14ac:dyDescent="0.3">
      <c r="A2504" t="s">
        <v>5206</v>
      </c>
      <c r="B2504" t="s">
        <v>5207</v>
      </c>
      <c r="C2504" t="s">
        <v>10309</v>
      </c>
      <c r="D2504" t="s">
        <v>521</v>
      </c>
      <c r="E2504">
        <v>178.81125</v>
      </c>
      <c r="F2504">
        <v>171</v>
      </c>
      <c r="G2504">
        <v>275.86386503355698</v>
      </c>
      <c r="H2504">
        <v>8.3632609134585891</v>
      </c>
      <c r="I2504">
        <v>56.661546050691101</v>
      </c>
      <c r="J2504">
        <v>-7.3448721071812004</v>
      </c>
      <c r="K2504">
        <v>154.00267526331299</v>
      </c>
      <c r="L2504">
        <v>116.298115713909</v>
      </c>
      <c r="M2504">
        <v>54.591397430983001</v>
      </c>
      <c r="N2504">
        <v>0.47588041749972398</v>
      </c>
      <c r="O2504">
        <v>16.3742690058479</v>
      </c>
      <c r="P2504">
        <v>307.725321888412</v>
      </c>
      <c r="Q2504">
        <v>0.17265398082076</v>
      </c>
    </row>
    <row r="2505" spans="1:17" hidden="1" x14ac:dyDescent="0.3">
      <c r="A2505" t="s">
        <v>5208</v>
      </c>
      <c r="B2505" t="s">
        <v>5209</v>
      </c>
      <c r="C2505" t="s">
        <v>10309</v>
      </c>
      <c r="E2505">
        <v>178.62834849999999</v>
      </c>
      <c r="F2505">
        <v>78.52</v>
      </c>
      <c r="G2505">
        <v>1445.82351527574</v>
      </c>
      <c r="H2505">
        <v>50.311585437648702</v>
      </c>
      <c r="I2505">
        <v>1187.68921403488</v>
      </c>
      <c r="J2505">
        <v>3.5106248150191299</v>
      </c>
      <c r="K2505">
        <v>53.063349317177298</v>
      </c>
      <c r="M2505">
        <v>99.999981525888899</v>
      </c>
      <c r="N2505">
        <v>2.7609725006756798</v>
      </c>
      <c r="O2505">
        <v>0</v>
      </c>
      <c r="P2505">
        <v>1473.54709418837</v>
      </c>
    </row>
    <row r="2506" spans="1:17" hidden="1" x14ac:dyDescent="0.3">
      <c r="A2506" t="s">
        <v>5210</v>
      </c>
      <c r="B2506" t="s">
        <v>5211</v>
      </c>
      <c r="C2506" t="s">
        <v>10309</v>
      </c>
      <c r="D2506" t="s">
        <v>368</v>
      </c>
      <c r="E2506">
        <v>178.457791875</v>
      </c>
      <c r="F2506">
        <v>44.33</v>
      </c>
      <c r="G2506">
        <v>-16.988562764662799</v>
      </c>
      <c r="H2506">
        <v>3.6025303181970001</v>
      </c>
      <c r="I2506">
        <v>-4.7032886313470099</v>
      </c>
      <c r="J2506">
        <v>-8.2081898945390606</v>
      </c>
      <c r="K2506">
        <v>46.568430760832101</v>
      </c>
      <c r="L2506">
        <v>43.1070580248917</v>
      </c>
      <c r="M2506">
        <v>30.240492949610299</v>
      </c>
      <c r="N2506">
        <v>0.40743944113673602</v>
      </c>
      <c r="O2506">
        <v>46.455816910362302</v>
      </c>
      <c r="P2506">
        <v>36.072242461824601</v>
      </c>
      <c r="Q2506">
        <v>6.182568103477E-2</v>
      </c>
    </row>
    <row r="2507" spans="1:17" hidden="1" x14ac:dyDescent="0.3">
      <c r="A2507" t="s">
        <v>5212</v>
      </c>
      <c r="B2507" t="s">
        <v>5213</v>
      </c>
      <c r="C2507" t="s">
        <v>10309</v>
      </c>
      <c r="D2507" t="s">
        <v>630</v>
      </c>
      <c r="E2507">
        <v>178.450526328</v>
      </c>
      <c r="F2507">
        <v>236.47</v>
      </c>
      <c r="G2507">
        <v>5.3115828313915099</v>
      </c>
      <c r="H2507">
        <v>1.35107900535348</v>
      </c>
      <c r="I2507">
        <v>-1.8107859651191001</v>
      </c>
      <c r="J2507">
        <v>-3.3468612558481601</v>
      </c>
      <c r="K2507">
        <v>231.87428759847299</v>
      </c>
      <c r="L2507">
        <v>228.50348654556299</v>
      </c>
      <c r="M2507">
        <v>57.409898452139899</v>
      </c>
      <c r="N2507">
        <v>0.323345211472232</v>
      </c>
      <c r="O2507">
        <v>47.5874318095318</v>
      </c>
      <c r="P2507">
        <v>35.863257684573298</v>
      </c>
      <c r="Q2507">
        <v>-3.5585616684313003E-2</v>
      </c>
    </row>
    <row r="2508" spans="1:17" hidden="1" x14ac:dyDescent="0.3">
      <c r="A2508" t="s">
        <v>5214</v>
      </c>
      <c r="B2508" t="s">
        <v>5215</v>
      </c>
      <c r="C2508" t="s">
        <v>10309</v>
      </c>
      <c r="D2508" t="s">
        <v>54</v>
      </c>
      <c r="E2508">
        <v>178.42149380000001</v>
      </c>
      <c r="F2508">
        <v>14.67</v>
      </c>
      <c r="G2508">
        <v>-89.320437551374397</v>
      </c>
      <c r="H2508">
        <v>-16.206536879571299</v>
      </c>
      <c r="I2508">
        <v>-55.778994057604599</v>
      </c>
      <c r="J2508">
        <v>-3.1966740459396501</v>
      </c>
      <c r="K2508">
        <v>17.143152201203701</v>
      </c>
      <c r="L2508">
        <v>21.8840429546308</v>
      </c>
      <c r="M2508">
        <v>40.1680872795177</v>
      </c>
      <c r="N2508">
        <v>0.406388038376232</v>
      </c>
      <c r="O2508">
        <v>178.459441036128</v>
      </c>
      <c r="P2508">
        <v>5.1612903225806503</v>
      </c>
    </row>
    <row r="2509" spans="1:17" hidden="1" x14ac:dyDescent="0.3">
      <c r="A2509" t="s">
        <v>5216</v>
      </c>
      <c r="B2509" t="s">
        <v>5217</v>
      </c>
      <c r="C2509" t="s">
        <v>10309</v>
      </c>
      <c r="D2509" t="s">
        <v>139</v>
      </c>
      <c r="E2509">
        <v>178.11815999999999</v>
      </c>
      <c r="F2509">
        <v>583</v>
      </c>
      <c r="G2509">
        <v>14.4715430385885</v>
      </c>
      <c r="H2509">
        <v>-10.489705822831599</v>
      </c>
      <c r="I2509">
        <v>17.244769590436398</v>
      </c>
      <c r="J2509">
        <v>2.0262388790038099</v>
      </c>
      <c r="K2509">
        <v>662.59676311054295</v>
      </c>
      <c r="L2509">
        <v>589.91538006042299</v>
      </c>
      <c r="M2509">
        <v>34.177240708171901</v>
      </c>
      <c r="N2509">
        <v>0.91980656860769605</v>
      </c>
      <c r="O2509">
        <v>67.975986277873005</v>
      </c>
      <c r="P2509">
        <v>69.083526682134504</v>
      </c>
    </row>
    <row r="2510" spans="1:17" hidden="1" x14ac:dyDescent="0.3">
      <c r="A2510" t="s">
        <v>5218</v>
      </c>
      <c r="B2510" t="s">
        <v>5219</v>
      </c>
      <c r="C2510" t="s">
        <v>10309</v>
      </c>
      <c r="D2510" t="s">
        <v>297</v>
      </c>
      <c r="E2510">
        <v>177.96960000000001</v>
      </c>
      <c r="F2510">
        <v>120.3</v>
      </c>
      <c r="G2510">
        <v>-61.6609759472273</v>
      </c>
      <c r="H2510">
        <v>-8.8415186657280902</v>
      </c>
      <c r="I2510">
        <v>-1.17914624225536</v>
      </c>
      <c r="J2510">
        <v>5.7239167138200102</v>
      </c>
      <c r="K2510">
        <v>129.57357366697099</v>
      </c>
      <c r="L2510">
        <v>126.320889426992</v>
      </c>
      <c r="M2510">
        <v>40.317833140557397</v>
      </c>
      <c r="N2510">
        <v>0.49268858800773602</v>
      </c>
      <c r="O2510">
        <v>56.275976724854502</v>
      </c>
      <c r="P2510">
        <v>41.4462081128747</v>
      </c>
    </row>
    <row r="2511" spans="1:17" hidden="1" x14ac:dyDescent="0.3">
      <c r="A2511" t="s">
        <v>5220</v>
      </c>
      <c r="B2511" t="s">
        <v>5221</v>
      </c>
      <c r="C2511" t="s">
        <v>10309</v>
      </c>
      <c r="D2511" t="s">
        <v>475</v>
      </c>
      <c r="E2511">
        <v>177.59602449600001</v>
      </c>
      <c r="F2511">
        <v>61.57</v>
      </c>
      <c r="G2511">
        <v>-30.302692836681601</v>
      </c>
      <c r="H2511">
        <v>-2.20131081549681</v>
      </c>
      <c r="I2511">
        <v>-23.6570782617353</v>
      </c>
      <c r="J2511">
        <v>-3.1144854206541499</v>
      </c>
      <c r="K2511">
        <v>62.2268087428928</v>
      </c>
      <c r="L2511">
        <v>63.319681133081197</v>
      </c>
      <c r="M2511">
        <v>44.757394906173303</v>
      </c>
      <c r="N2511">
        <v>0.79848802306984101</v>
      </c>
      <c r="O2511">
        <v>30.989118076985498</v>
      </c>
      <c r="P2511">
        <v>17.724665391969399</v>
      </c>
      <c r="Q2511">
        <v>9.935178164096E-3</v>
      </c>
    </row>
    <row r="2512" spans="1:17" hidden="1" x14ac:dyDescent="0.3">
      <c r="A2512" t="s">
        <v>5222</v>
      </c>
      <c r="B2512" t="s">
        <v>5223</v>
      </c>
      <c r="C2512" t="s">
        <v>10309</v>
      </c>
      <c r="D2512" t="s">
        <v>251</v>
      </c>
      <c r="E2512">
        <v>177.41915624999999</v>
      </c>
      <c r="F2512">
        <v>803.4</v>
      </c>
      <c r="G2512">
        <v>178.50855373459501</v>
      </c>
      <c r="H2512">
        <v>99.851267289659305</v>
      </c>
      <c r="I2512">
        <v>148.533369879036</v>
      </c>
      <c r="J2512">
        <v>11.199205337847999</v>
      </c>
      <c r="K2512">
        <v>493.987044956131</v>
      </c>
      <c r="L2512">
        <v>340.14189367864498</v>
      </c>
      <c r="M2512">
        <v>97.9829533453849</v>
      </c>
      <c r="N2512">
        <v>1.46428571428571</v>
      </c>
      <c r="O2512">
        <v>0</v>
      </c>
      <c r="P2512">
        <v>435.599999999999</v>
      </c>
    </row>
    <row r="2513" spans="1:17" hidden="1" x14ac:dyDescent="0.3">
      <c r="A2513" t="s">
        <v>5224</v>
      </c>
      <c r="B2513" t="s">
        <v>5225</v>
      </c>
      <c r="C2513" t="s">
        <v>10309</v>
      </c>
      <c r="D2513" t="s">
        <v>51</v>
      </c>
      <c r="E2513">
        <v>177.33581985000001</v>
      </c>
      <c r="F2513">
        <v>85.27</v>
      </c>
      <c r="G2513">
        <v>-20.1952056465528</v>
      </c>
      <c r="H2513">
        <v>-23.788540384467101</v>
      </c>
      <c r="I2513">
        <v>5.0601706763124001</v>
      </c>
      <c r="J2513">
        <v>-3.8021316818941102</v>
      </c>
      <c r="K2513">
        <v>82.485404888831596</v>
      </c>
      <c r="L2513">
        <v>77.030433590252201</v>
      </c>
      <c r="M2513">
        <v>43.411394749943497</v>
      </c>
      <c r="N2513">
        <v>9.94506229810522E-2</v>
      </c>
      <c r="O2513">
        <v>42.547203002228201</v>
      </c>
      <c r="P2513">
        <v>41.292460646230303</v>
      </c>
      <c r="Q2513">
        <v>-5.1163181696799002E-2</v>
      </c>
    </row>
    <row r="2514" spans="1:17" hidden="1" x14ac:dyDescent="0.3">
      <c r="A2514" t="s">
        <v>5226</v>
      </c>
      <c r="B2514" t="s">
        <v>5227</v>
      </c>
      <c r="C2514" t="s">
        <v>10309</v>
      </c>
      <c r="D2514" t="s">
        <v>938</v>
      </c>
      <c r="E2514">
        <v>176.74450819</v>
      </c>
      <c r="F2514">
        <v>50.92</v>
      </c>
      <c r="G2514">
        <v>216.796042196976</v>
      </c>
      <c r="H2514">
        <v>67.312433379306697</v>
      </c>
      <c r="I2514">
        <v>87.689214034880806</v>
      </c>
      <c r="J2514">
        <v>11.3710770435505</v>
      </c>
      <c r="K2514">
        <v>36.7209894640012</v>
      </c>
      <c r="L2514">
        <v>27.5714937747676</v>
      </c>
      <c r="M2514">
        <v>86.264767457268107</v>
      </c>
      <c r="N2514">
        <v>1.0382675282407201</v>
      </c>
      <c r="O2514">
        <v>3.3974862529457801</v>
      </c>
      <c r="P2514">
        <v>263.19543509272398</v>
      </c>
      <c r="Q2514">
        <v>0.18651780664537199</v>
      </c>
    </row>
    <row r="2515" spans="1:17" hidden="1" x14ac:dyDescent="0.3">
      <c r="A2515" t="s">
        <v>5228</v>
      </c>
      <c r="B2515" t="s">
        <v>5229</v>
      </c>
      <c r="C2515" t="s">
        <v>10309</v>
      </c>
      <c r="D2515" t="s">
        <v>559</v>
      </c>
      <c r="E2515">
        <v>176.62347851999999</v>
      </c>
      <c r="F2515">
        <v>70.349999999999994</v>
      </c>
      <c r="G2515">
        <v>-48.900049500866203</v>
      </c>
      <c r="H2515">
        <v>-14.3699997767279</v>
      </c>
      <c r="I2515">
        <v>-33.487256553354399</v>
      </c>
      <c r="J2515">
        <v>6.66459190228281</v>
      </c>
      <c r="M2515">
        <v>56.085047699923599</v>
      </c>
      <c r="O2515">
        <v>38.166311300639599</v>
      </c>
      <c r="P2515">
        <v>15.517241379310301</v>
      </c>
    </row>
    <row r="2516" spans="1:17" hidden="1" x14ac:dyDescent="0.3">
      <c r="A2516" t="s">
        <v>5230</v>
      </c>
      <c r="B2516" t="s">
        <v>5231</v>
      </c>
      <c r="C2516" t="s">
        <v>10309</v>
      </c>
      <c r="D2516" t="s">
        <v>397</v>
      </c>
      <c r="E2516">
        <v>176.60687999999999</v>
      </c>
      <c r="F2516">
        <v>12.31</v>
      </c>
      <c r="G2516">
        <v>12.962135373083299</v>
      </c>
      <c r="H2516">
        <v>-6.6070409688718401</v>
      </c>
      <c r="I2516">
        <v>-22.7835132378463</v>
      </c>
      <c r="J2516">
        <v>3.2717586358033399</v>
      </c>
      <c r="K2516">
        <v>11.571308382021201</v>
      </c>
      <c r="L2516">
        <v>11.236093520323299</v>
      </c>
      <c r="M2516">
        <v>56.392710771480303</v>
      </c>
      <c r="N2516">
        <v>0.442256167395362</v>
      </c>
      <c r="O2516">
        <v>48.253452477660403</v>
      </c>
      <c r="P2516">
        <v>74.609929078014204</v>
      </c>
      <c r="Q2516">
        <v>1.2421776292711E-2</v>
      </c>
    </row>
    <row r="2517" spans="1:17" hidden="1" x14ac:dyDescent="0.3">
      <c r="A2517" t="s">
        <v>5232</v>
      </c>
      <c r="B2517" t="s">
        <v>4645</v>
      </c>
      <c r="C2517" t="s">
        <v>10309</v>
      </c>
      <c r="D2517" t="s">
        <v>368</v>
      </c>
      <c r="E2517">
        <v>176.4924</v>
      </c>
      <c r="F2517">
        <v>14.21</v>
      </c>
      <c r="G2517">
        <v>75.5668359657667</v>
      </c>
      <c r="H2517">
        <v>13.4035806034363</v>
      </c>
      <c r="I2517">
        <v>7.3020086476754997</v>
      </c>
      <c r="J2517">
        <v>-9.8179940634045408</v>
      </c>
      <c r="K2517">
        <v>13.4951125903836</v>
      </c>
      <c r="L2517">
        <v>11.211328746782099</v>
      </c>
      <c r="M2517">
        <v>38.146769297762198</v>
      </c>
      <c r="N2517">
        <v>0.51889172020865204</v>
      </c>
      <c r="O2517">
        <v>29.908515130189901</v>
      </c>
      <c r="P2517">
        <v>105.94202898550699</v>
      </c>
      <c r="Q2517">
        <v>2.2326408509327E-2</v>
      </c>
    </row>
    <row r="2518" spans="1:17" hidden="1" x14ac:dyDescent="0.3">
      <c r="A2518" t="s">
        <v>5233</v>
      </c>
      <c r="B2518" t="s">
        <v>5234</v>
      </c>
      <c r="C2518" t="s">
        <v>10309</v>
      </c>
      <c r="D2518" t="s">
        <v>413</v>
      </c>
      <c r="E2518">
        <v>176.421874675</v>
      </c>
      <c r="F2518">
        <v>16.7</v>
      </c>
      <c r="G2518">
        <v>264.38724522449002</v>
      </c>
      <c r="H2518">
        <v>-8.1977265861061301</v>
      </c>
      <c r="I2518">
        <v>34.077713333618597</v>
      </c>
      <c r="J2518">
        <v>-9.8684041698581897</v>
      </c>
      <c r="K2518">
        <v>16.828037602619698</v>
      </c>
      <c r="L2518">
        <v>13.0817063331152</v>
      </c>
      <c r="M2518">
        <v>50.589878677063197</v>
      </c>
      <c r="N2518">
        <v>0.91333443335419395</v>
      </c>
      <c r="O2518">
        <v>16.706586826347301</v>
      </c>
      <c r="P2518">
        <v>311.63421247227001</v>
      </c>
    </row>
    <row r="2519" spans="1:17" hidden="1" x14ac:dyDescent="0.3">
      <c r="A2519" t="s">
        <v>5235</v>
      </c>
      <c r="B2519" t="s">
        <v>5236</v>
      </c>
      <c r="C2519" t="s">
        <v>10309</v>
      </c>
      <c r="D2519" t="s">
        <v>21</v>
      </c>
      <c r="E2519">
        <v>176.39065127000001</v>
      </c>
      <c r="F2519">
        <v>0.93</v>
      </c>
      <c r="G2519">
        <v>159.313458124406</v>
      </c>
      <c r="H2519">
        <v>0.16085927247972201</v>
      </c>
      <c r="I2519">
        <v>-44.919481617293002</v>
      </c>
      <c r="J2519">
        <v>-4.7924695547786396</v>
      </c>
      <c r="K2519">
        <v>0.93406272132429902</v>
      </c>
      <c r="L2519">
        <v>0.88083941235335195</v>
      </c>
      <c r="M2519">
        <v>44.2980906685465</v>
      </c>
      <c r="N2519">
        <v>0.53867468583976197</v>
      </c>
      <c r="O2519">
        <v>83.870967741935402</v>
      </c>
      <c r="P2519">
        <v>260.46511627906898</v>
      </c>
    </row>
    <row r="2520" spans="1:17" hidden="1" x14ac:dyDescent="0.3">
      <c r="A2520" t="s">
        <v>5237</v>
      </c>
      <c r="B2520" t="s">
        <v>5238</v>
      </c>
      <c r="C2520" t="s">
        <v>10309</v>
      </c>
      <c r="D2520" t="s">
        <v>450</v>
      </c>
      <c r="E2520">
        <v>176.34709125000001</v>
      </c>
      <c r="F2520">
        <v>86.73</v>
      </c>
      <c r="G2520">
        <v>42.301906286349599</v>
      </c>
      <c r="H2520">
        <v>-25.399073962517502</v>
      </c>
      <c r="I2520">
        <v>5.4009404192457096</v>
      </c>
      <c r="J2520">
        <v>-8.4156740612437595</v>
      </c>
      <c r="K2520">
        <v>94.799047208077894</v>
      </c>
      <c r="L2520">
        <v>77.969635627431003</v>
      </c>
      <c r="M2520">
        <v>21.386264531599899</v>
      </c>
      <c r="N2520">
        <v>0.224289332682818</v>
      </c>
      <c r="O2520">
        <v>54.444828778969097</v>
      </c>
      <c r="P2520">
        <v>80.499479708636798</v>
      </c>
      <c r="Q2520">
        <v>0.145354202291921</v>
      </c>
    </row>
    <row r="2521" spans="1:17" hidden="1" x14ac:dyDescent="0.3">
      <c r="A2521" t="s">
        <v>5239</v>
      </c>
      <c r="B2521" t="s">
        <v>5240</v>
      </c>
      <c r="C2521" t="s">
        <v>10309</v>
      </c>
      <c r="D2521" t="s">
        <v>203</v>
      </c>
      <c r="E2521">
        <v>176.23808847999999</v>
      </c>
      <c r="F2521">
        <v>224.7</v>
      </c>
      <c r="G2521">
        <v>47.072220387252301</v>
      </c>
      <c r="H2521">
        <v>34.606946468188703</v>
      </c>
      <c r="I2521">
        <v>24.868701214367999</v>
      </c>
      <c r="J2521">
        <v>-3.89422682834208</v>
      </c>
      <c r="K2521">
        <v>190.26565493551399</v>
      </c>
      <c r="L2521">
        <v>159.082777922926</v>
      </c>
      <c r="M2521">
        <v>65.527534204253897</v>
      </c>
      <c r="N2521">
        <v>0.56420420397850302</v>
      </c>
      <c r="O2521">
        <v>5.4739652870493902</v>
      </c>
      <c r="P2521">
        <v>120.294117647058</v>
      </c>
      <c r="Q2521">
        <v>6.8027413140197002E-2</v>
      </c>
    </row>
    <row r="2522" spans="1:17" hidden="1" x14ac:dyDescent="0.3">
      <c r="A2522" t="s">
        <v>5241</v>
      </c>
      <c r="B2522" t="s">
        <v>5242</v>
      </c>
      <c r="C2522" t="s">
        <v>10309</v>
      </c>
      <c r="D2522" t="s">
        <v>46</v>
      </c>
      <c r="E2522">
        <v>176.1613011</v>
      </c>
      <c r="F2522">
        <v>46.45</v>
      </c>
      <c r="G2522">
        <v>2.75394917725666</v>
      </c>
      <c r="H2522">
        <v>-10.038198342778999</v>
      </c>
      <c r="I2522">
        <v>-19.688652365916699</v>
      </c>
      <c r="J2522">
        <v>-6.0012607635698396</v>
      </c>
      <c r="K2522">
        <v>47.4808127948777</v>
      </c>
      <c r="L2522">
        <v>44.685629366675997</v>
      </c>
      <c r="M2522">
        <v>36.803876054450399</v>
      </c>
      <c r="N2522">
        <v>1.18785204381554</v>
      </c>
      <c r="O2522">
        <v>39.935414424111897</v>
      </c>
      <c r="P2522">
        <v>39.699248120300702</v>
      </c>
      <c r="Q2522">
        <v>-5.6270890665989998E-3</v>
      </c>
    </row>
    <row r="2523" spans="1:17" hidden="1" x14ac:dyDescent="0.3">
      <c r="A2523" t="s">
        <v>5243</v>
      </c>
      <c r="B2523" t="s">
        <v>5244</v>
      </c>
      <c r="C2523" t="s">
        <v>10309</v>
      </c>
      <c r="E2523">
        <v>175.360459375</v>
      </c>
      <c r="F2523">
        <v>963.9</v>
      </c>
      <c r="G2523">
        <v>119.145418398164</v>
      </c>
      <c r="H2523">
        <v>12.712865534677</v>
      </c>
      <c r="I2523">
        <v>-7.2363868808001399</v>
      </c>
      <c r="J2523">
        <v>-2.4960070599570199</v>
      </c>
      <c r="K2523">
        <v>929.91355284785197</v>
      </c>
      <c r="L2523">
        <v>699.48789463190201</v>
      </c>
      <c r="M2523">
        <v>62.175188751880299</v>
      </c>
      <c r="N2523">
        <v>0.43277661141227702</v>
      </c>
      <c r="O2523">
        <v>0</v>
      </c>
      <c r="P2523">
        <v>146.86899731079501</v>
      </c>
    </row>
    <row r="2524" spans="1:17" hidden="1" x14ac:dyDescent="0.3">
      <c r="A2524" t="s">
        <v>5245</v>
      </c>
      <c r="B2524" t="s">
        <v>5246</v>
      </c>
      <c r="C2524" t="s">
        <v>10309</v>
      </c>
      <c r="D2524" t="s">
        <v>80</v>
      </c>
      <c r="E2524">
        <v>175.30771885499999</v>
      </c>
      <c r="F2524">
        <v>214.2</v>
      </c>
      <c r="G2524">
        <v>1675.30672411767</v>
      </c>
      <c r="H2524">
        <v>-7.1772211020813304</v>
      </c>
      <c r="I2524">
        <v>16.570080460873601</v>
      </c>
      <c r="J2524">
        <v>-10.321076476672401</v>
      </c>
      <c r="K2524">
        <v>216.63179456253101</v>
      </c>
      <c r="L2524">
        <v>149.149700123158</v>
      </c>
      <c r="M2524">
        <v>42.010883785234903</v>
      </c>
      <c r="N2524">
        <v>0.90759448110377905</v>
      </c>
      <c r="O2524">
        <v>22.8991596638655</v>
      </c>
      <c r="P2524">
        <v>1792.2261484098899</v>
      </c>
    </row>
    <row r="2525" spans="1:17" hidden="1" x14ac:dyDescent="0.3">
      <c r="A2525" t="s">
        <v>5247</v>
      </c>
      <c r="B2525" t="s">
        <v>5248</v>
      </c>
      <c r="C2525" t="s">
        <v>10309</v>
      </c>
      <c r="D2525" t="s">
        <v>1386</v>
      </c>
      <c r="E2525">
        <v>175.20527000000001</v>
      </c>
      <c r="F2525">
        <v>1920</v>
      </c>
      <c r="G2525">
        <v>-47.936344870077697</v>
      </c>
      <c r="H2525">
        <v>7.7575095748036796E-2</v>
      </c>
      <c r="I2525">
        <v>-23.076942170821699</v>
      </c>
      <c r="J2525">
        <v>-5.1537729521351698</v>
      </c>
      <c r="K2525">
        <v>1945.7441318731801</v>
      </c>
      <c r="L2525">
        <v>2104.63677563287</v>
      </c>
      <c r="M2525">
        <v>47.515385285599898</v>
      </c>
      <c r="N2525">
        <v>0.34630767219971198</v>
      </c>
      <c r="O2525">
        <v>30.2395833333333</v>
      </c>
      <c r="P2525">
        <v>7.6233183856502196</v>
      </c>
      <c r="Q2525">
        <v>1.9960462962897999E-2</v>
      </c>
    </row>
    <row r="2526" spans="1:17" hidden="1" x14ac:dyDescent="0.3">
      <c r="A2526" t="s">
        <v>5249</v>
      </c>
      <c r="B2526" t="s">
        <v>5250</v>
      </c>
      <c r="C2526" t="s">
        <v>10309</v>
      </c>
      <c r="D2526" t="s">
        <v>170</v>
      </c>
      <c r="E2526">
        <v>174.81173122000001</v>
      </c>
      <c r="F2526">
        <v>148.63</v>
      </c>
      <c r="G2526">
        <v>4.0990374953512703</v>
      </c>
      <c r="H2526">
        <v>-3.9989072734348299</v>
      </c>
      <c r="I2526">
        <v>-20.5072035068115</v>
      </c>
      <c r="J2526">
        <v>-9.10116165540928</v>
      </c>
      <c r="K2526">
        <v>157.30235846980699</v>
      </c>
      <c r="L2526">
        <v>145.06154014084001</v>
      </c>
      <c r="M2526">
        <v>47.123056346645001</v>
      </c>
      <c r="N2526">
        <v>0.29631913513091501</v>
      </c>
      <c r="O2526">
        <v>41.694139810267103</v>
      </c>
      <c r="Q2526">
        <v>7.5796466564645004E-2</v>
      </c>
    </row>
    <row r="2527" spans="1:17" hidden="1" x14ac:dyDescent="0.3">
      <c r="A2527" t="s">
        <v>5251</v>
      </c>
      <c r="B2527" t="s">
        <v>5252</v>
      </c>
      <c r="C2527" t="s">
        <v>10309</v>
      </c>
      <c r="D2527" t="s">
        <v>918</v>
      </c>
      <c r="E2527">
        <v>174.792</v>
      </c>
      <c r="F2527">
        <v>152.94</v>
      </c>
      <c r="G2527">
        <v>60.974755448874198</v>
      </c>
      <c r="H2527">
        <v>10.172912270988199</v>
      </c>
      <c r="I2527">
        <v>105.552461898128</v>
      </c>
      <c r="J2527">
        <v>9.8493653742262701</v>
      </c>
      <c r="K2527">
        <v>124.81175716496099</v>
      </c>
      <c r="L2527">
        <v>97.631793728393106</v>
      </c>
      <c r="M2527">
        <v>81.284692517947505</v>
      </c>
      <c r="N2527">
        <v>0.16422667929912799</v>
      </c>
      <c r="O2527">
        <v>0</v>
      </c>
      <c r="Q2527">
        <v>8.0790716606783997E-2</v>
      </c>
    </row>
    <row r="2528" spans="1:17" hidden="1" x14ac:dyDescent="0.3">
      <c r="A2528" t="s">
        <v>5253</v>
      </c>
      <c r="B2528" t="s">
        <v>5254</v>
      </c>
      <c r="C2528" t="s">
        <v>10309</v>
      </c>
      <c r="D2528" t="s">
        <v>2556</v>
      </c>
      <c r="E2528">
        <v>174.75224800000001</v>
      </c>
      <c r="F2528">
        <v>160.80000000000001</v>
      </c>
      <c r="G2528">
        <v>-35.837864626916598</v>
      </c>
      <c r="H2528">
        <v>17.9722382596496</v>
      </c>
      <c r="I2528">
        <v>-17.666877783835901</v>
      </c>
      <c r="J2528">
        <v>-3.6883711701599999</v>
      </c>
      <c r="K2528">
        <v>153.99016539252401</v>
      </c>
      <c r="L2528">
        <v>157.11974945317201</v>
      </c>
      <c r="M2528">
        <v>88.430566380001594</v>
      </c>
      <c r="N2528">
        <v>0.15989515072083799</v>
      </c>
      <c r="O2528">
        <v>23.009950248756201</v>
      </c>
      <c r="P2528">
        <v>52.706552706552699</v>
      </c>
    </row>
    <row r="2529" spans="1:17" hidden="1" x14ac:dyDescent="0.3">
      <c r="A2529" t="s">
        <v>5255</v>
      </c>
      <c r="B2529" t="s">
        <v>5256</v>
      </c>
      <c r="C2529" t="s">
        <v>10309</v>
      </c>
      <c r="D2529" t="s">
        <v>139</v>
      </c>
      <c r="E2529">
        <v>174.67500000000001</v>
      </c>
      <c r="F2529">
        <v>133.85</v>
      </c>
      <c r="G2529">
        <v>-1.4499940069706001</v>
      </c>
      <c r="H2529">
        <v>-15.405034565226099</v>
      </c>
      <c r="I2529">
        <v>-2.5976712110207401</v>
      </c>
      <c r="J2529">
        <v>-2.5946673569764398</v>
      </c>
      <c r="K2529">
        <v>141.36491576194501</v>
      </c>
      <c r="L2529">
        <v>132.97933404055499</v>
      </c>
      <c r="M2529">
        <v>21.813536049213301</v>
      </c>
      <c r="N2529">
        <v>0.20755767934097499</v>
      </c>
      <c r="O2529">
        <v>34.478894284646898</v>
      </c>
      <c r="P2529">
        <v>44.859307359307302</v>
      </c>
      <c r="Q2529">
        <v>6.6866733125494002E-2</v>
      </c>
    </row>
    <row r="2530" spans="1:17" hidden="1" x14ac:dyDescent="0.3">
      <c r="A2530" t="s">
        <v>5257</v>
      </c>
      <c r="B2530" t="s">
        <v>5258</v>
      </c>
      <c r="C2530" t="s">
        <v>10309</v>
      </c>
      <c r="D2530" t="s">
        <v>416</v>
      </c>
      <c r="E2530">
        <v>174.53952000000001</v>
      </c>
      <c r="F2530">
        <v>69.349999999999994</v>
      </c>
      <c r="G2530">
        <v>-76.504967391212901</v>
      </c>
      <c r="H2530">
        <v>-32.8505043638839</v>
      </c>
      <c r="I2530">
        <v>-61.467677460720203</v>
      </c>
      <c r="J2530">
        <v>-5.7057784680875496</v>
      </c>
      <c r="K2530">
        <v>91.012081931450595</v>
      </c>
      <c r="L2530">
        <v>107.71262508895499</v>
      </c>
      <c r="M2530">
        <v>18.4666929664991</v>
      </c>
      <c r="N2530">
        <v>1.94453921769643</v>
      </c>
      <c r="O2530">
        <v>126.604181687094</v>
      </c>
      <c r="P2530">
        <v>3.5074626865671599</v>
      </c>
      <c r="Q2530">
        <v>3.8259276780119998E-2</v>
      </c>
    </row>
    <row r="2531" spans="1:17" hidden="1" x14ac:dyDescent="0.3">
      <c r="A2531" t="s">
        <v>5259</v>
      </c>
      <c r="B2531" t="s">
        <v>5260</v>
      </c>
      <c r="C2531" t="s">
        <v>10309</v>
      </c>
      <c r="D2531" t="s">
        <v>938</v>
      </c>
      <c r="E2531">
        <v>174.42449999999999</v>
      </c>
      <c r="F2531">
        <v>143.5</v>
      </c>
      <c r="G2531">
        <v>30.769904630554301</v>
      </c>
      <c r="H2531">
        <v>13.9076444676043</v>
      </c>
      <c r="I2531">
        <v>24.096058141344699</v>
      </c>
      <c r="J2531">
        <v>-7.0936448620889099</v>
      </c>
      <c r="K2531">
        <v>135.07564378530299</v>
      </c>
      <c r="L2531">
        <v>120.193188942745</v>
      </c>
      <c r="M2531">
        <v>45.525346207181499</v>
      </c>
      <c r="N2531">
        <v>0.94143487421175798</v>
      </c>
      <c r="O2531">
        <v>14.285714285714199</v>
      </c>
      <c r="P2531">
        <v>67.561886968706204</v>
      </c>
      <c r="Q2531">
        <v>1.0270268654479E-2</v>
      </c>
    </row>
    <row r="2532" spans="1:17" hidden="1" x14ac:dyDescent="0.3">
      <c r="A2532" t="s">
        <v>5261</v>
      </c>
      <c r="B2532" t="s">
        <v>5262</v>
      </c>
      <c r="C2532" t="s">
        <v>10309</v>
      </c>
      <c r="D2532" t="s">
        <v>1386</v>
      </c>
      <c r="E2532">
        <v>174.36079105499999</v>
      </c>
      <c r="F2532">
        <v>19.47</v>
      </c>
      <c r="G2532">
        <v>-4.1045312935833698</v>
      </c>
      <c r="H2532">
        <v>-13.074827162980901</v>
      </c>
      <c r="I2532">
        <v>-20.035904448531401</v>
      </c>
      <c r="J2532">
        <v>-4.8537035015547696</v>
      </c>
      <c r="K2532">
        <v>20.1839720164566</v>
      </c>
      <c r="L2532">
        <v>17.702443225639598</v>
      </c>
      <c r="M2532">
        <v>31.979026512412201</v>
      </c>
      <c r="N2532">
        <v>1.37641587494855</v>
      </c>
      <c r="O2532">
        <v>32.7683615819209</v>
      </c>
      <c r="P2532">
        <v>50.3474903474903</v>
      </c>
      <c r="Q2532">
        <v>-2.0732222289042999E-2</v>
      </c>
    </row>
    <row r="2533" spans="1:17" hidden="1" x14ac:dyDescent="0.3">
      <c r="A2533" t="s">
        <v>5263</v>
      </c>
      <c r="B2533" t="s">
        <v>5264</v>
      </c>
      <c r="C2533" t="s">
        <v>10309</v>
      </c>
      <c r="D2533" t="s">
        <v>124</v>
      </c>
      <c r="E2533">
        <v>174.16980000000001</v>
      </c>
      <c r="F2533">
        <v>163.9</v>
      </c>
      <c r="G2533">
        <v>-16.905458561042</v>
      </c>
      <c r="H2533">
        <v>8.5110648302677205</v>
      </c>
      <c r="I2533">
        <v>-11.6660208438418</v>
      </c>
      <c r="J2533">
        <v>6.1156635005522499</v>
      </c>
      <c r="K2533">
        <v>159.58426463352399</v>
      </c>
      <c r="L2533">
        <v>154.67900595059101</v>
      </c>
      <c r="M2533">
        <v>53.823164501979399</v>
      </c>
      <c r="N2533">
        <v>0.59892591887259505</v>
      </c>
      <c r="O2533">
        <v>22.178157413056699</v>
      </c>
      <c r="P2533">
        <v>36.5833333333333</v>
      </c>
      <c r="Q2533">
        <v>0.11026877420730601</v>
      </c>
    </row>
    <row r="2534" spans="1:17" hidden="1" x14ac:dyDescent="0.3">
      <c r="A2534" t="s">
        <v>5265</v>
      </c>
      <c r="B2534" t="s">
        <v>5266</v>
      </c>
      <c r="C2534" t="s">
        <v>10309</v>
      </c>
      <c r="D2534" t="s">
        <v>715</v>
      </c>
      <c r="E2534">
        <v>173.71671000000001</v>
      </c>
      <c r="F2534">
        <v>378.85</v>
      </c>
      <c r="G2534">
        <v>69.594129420702302</v>
      </c>
      <c r="H2534">
        <v>33.200740846843999</v>
      </c>
      <c r="I2534">
        <v>51.162784692917498</v>
      </c>
      <c r="J2534">
        <v>-2.13568858474467</v>
      </c>
      <c r="K2534">
        <v>291.655448614124</v>
      </c>
      <c r="L2534">
        <v>249.145191057239</v>
      </c>
      <c r="M2534">
        <v>65.803304645088801</v>
      </c>
      <c r="N2534">
        <v>1.9578767389445799</v>
      </c>
      <c r="O2534">
        <v>5.55628876864193</v>
      </c>
      <c r="P2534">
        <v>108.10216973358899</v>
      </c>
      <c r="Q2534">
        <v>3.5030680128355002E-2</v>
      </c>
    </row>
    <row r="2535" spans="1:17" hidden="1" x14ac:dyDescent="0.3">
      <c r="A2535" t="s">
        <v>5267</v>
      </c>
      <c r="B2535" t="s">
        <v>5268</v>
      </c>
      <c r="C2535" t="s">
        <v>10309</v>
      </c>
      <c r="D2535" t="s">
        <v>80</v>
      </c>
      <c r="E2535">
        <v>173.66798772000001</v>
      </c>
      <c r="F2535">
        <v>227.38</v>
      </c>
      <c r="G2535">
        <v>-14.288807149098901</v>
      </c>
      <c r="H2535">
        <v>-2.1070833112523402</v>
      </c>
      <c r="I2535">
        <v>-13.169735169392</v>
      </c>
      <c r="J2535">
        <v>-5.8478862410966199</v>
      </c>
      <c r="K2535">
        <v>229.233497741354</v>
      </c>
      <c r="L2535">
        <v>224.576054346278</v>
      </c>
      <c r="M2535">
        <v>30.332632118477498</v>
      </c>
      <c r="N2535">
        <v>0.48069181466863697</v>
      </c>
      <c r="O2535">
        <v>22.350250681678201</v>
      </c>
      <c r="P2535">
        <v>22.576819407007999</v>
      </c>
      <c r="Q2535">
        <v>-5.1700699375076001E-2</v>
      </c>
    </row>
    <row r="2536" spans="1:17" hidden="1" x14ac:dyDescent="0.3">
      <c r="A2536" t="s">
        <v>5269</v>
      </c>
      <c r="B2536" t="s">
        <v>5270</v>
      </c>
      <c r="C2536" t="s">
        <v>10309</v>
      </c>
      <c r="D2536" t="s">
        <v>21</v>
      </c>
      <c r="E2536">
        <v>173.62408612999999</v>
      </c>
      <c r="F2536">
        <v>0.46</v>
      </c>
      <c r="G2536">
        <v>-12.7235789126309</v>
      </c>
      <c r="H2536">
        <v>14.024495636116001</v>
      </c>
      <c r="I2536">
        <v>-46.596500250833301</v>
      </c>
      <c r="J2536">
        <v>1.9507871884781001</v>
      </c>
      <c r="K2536">
        <v>0.48116994807911201</v>
      </c>
      <c r="L2536">
        <v>0.51738175601498004</v>
      </c>
      <c r="M2536">
        <v>98.814091486711703</v>
      </c>
      <c r="N2536">
        <v>0.87694667039606</v>
      </c>
      <c r="O2536">
        <v>106.521739130434</v>
      </c>
      <c r="P2536">
        <v>31.428571428571399</v>
      </c>
      <c r="Q2536">
        <v>6.6001778767681998E-2</v>
      </c>
    </row>
    <row r="2537" spans="1:17" hidden="1" x14ac:dyDescent="0.3">
      <c r="A2537" t="s">
        <v>5271</v>
      </c>
      <c r="B2537" t="s">
        <v>5272</v>
      </c>
      <c r="C2537" t="s">
        <v>10309</v>
      </c>
      <c r="D2537" t="s">
        <v>203</v>
      </c>
      <c r="E2537">
        <v>173.610072</v>
      </c>
      <c r="F2537">
        <v>290</v>
      </c>
      <c r="G2537">
        <v>61.818904747499701</v>
      </c>
      <c r="H2537">
        <v>24.785775920623699</v>
      </c>
      <c r="I2537">
        <v>13.3391273797682</v>
      </c>
      <c r="J2537">
        <v>-3.1919969423594501</v>
      </c>
      <c r="K2537">
        <v>266.56370416069899</v>
      </c>
      <c r="L2537">
        <v>231.304218145063</v>
      </c>
      <c r="M2537">
        <v>46.4004744298974</v>
      </c>
      <c r="N2537">
        <v>0.32882934437450201</v>
      </c>
      <c r="O2537">
        <v>16.689655172413701</v>
      </c>
      <c r="P2537">
        <v>98.630136986301295</v>
      </c>
      <c r="Q2537">
        <v>7.8134197726003995E-2</v>
      </c>
    </row>
    <row r="2538" spans="1:17" hidden="1" x14ac:dyDescent="0.3">
      <c r="A2538" t="s">
        <v>5273</v>
      </c>
      <c r="B2538" t="s">
        <v>5274</v>
      </c>
      <c r="C2538" t="s">
        <v>10309</v>
      </c>
      <c r="D2538" t="s">
        <v>1163</v>
      </c>
      <c r="E2538">
        <v>173.57416492999999</v>
      </c>
      <c r="F2538">
        <v>8.7200000000000006</v>
      </c>
      <c r="G2538">
        <v>25.2588772277199</v>
      </c>
      <c r="H2538">
        <v>-0.74561930641263396</v>
      </c>
      <c r="I2538">
        <v>-31.942122370648999</v>
      </c>
      <c r="J2538">
        <v>-5.3817353614357497</v>
      </c>
      <c r="K2538">
        <v>8.8489501650397102</v>
      </c>
      <c r="L2538">
        <v>8.5848268376875101</v>
      </c>
      <c r="M2538">
        <v>49.471847820987598</v>
      </c>
      <c r="N2538">
        <v>1.2414344809522799</v>
      </c>
      <c r="O2538">
        <v>76.605504587155906</v>
      </c>
      <c r="P2538">
        <v>69.320388349514502</v>
      </c>
      <c r="Q2538">
        <v>0.100193894580687</v>
      </c>
    </row>
    <row r="2539" spans="1:17" hidden="1" x14ac:dyDescent="0.3">
      <c r="A2539" t="s">
        <v>5275</v>
      </c>
      <c r="B2539" t="s">
        <v>5276</v>
      </c>
      <c r="C2539" t="s">
        <v>10309</v>
      </c>
      <c r="D2539" t="s">
        <v>72</v>
      </c>
      <c r="E2539">
        <v>173.52071100000001</v>
      </c>
      <c r="F2539">
        <v>97.75</v>
      </c>
      <c r="G2539">
        <v>238.418765204068</v>
      </c>
      <c r="H2539">
        <v>42.079197541463301</v>
      </c>
      <c r="I2539">
        <v>115.014795430229</v>
      </c>
      <c r="J2539">
        <v>8.6625028151076595</v>
      </c>
      <c r="K2539">
        <v>73.707409223484305</v>
      </c>
      <c r="L2539">
        <v>58.571228428781303</v>
      </c>
      <c r="M2539">
        <v>90.402476858494296</v>
      </c>
      <c r="N2539">
        <v>2.0721769433183899</v>
      </c>
      <c r="O2539">
        <v>0</v>
      </c>
      <c r="P2539">
        <v>307.50630196393001</v>
      </c>
      <c r="Q2539">
        <v>0.26110223250256998</v>
      </c>
    </row>
    <row r="2540" spans="1:17" hidden="1" x14ac:dyDescent="0.3">
      <c r="A2540" t="s">
        <v>5277</v>
      </c>
      <c r="B2540" t="s">
        <v>5278</v>
      </c>
      <c r="C2540" t="s">
        <v>10309</v>
      </c>
      <c r="D2540" t="s">
        <v>1555</v>
      </c>
      <c r="E2540">
        <v>173.3424</v>
      </c>
      <c r="F2540">
        <v>96.99</v>
      </c>
      <c r="G2540">
        <v>66.256421087368906</v>
      </c>
      <c r="H2540">
        <v>12.244405970637199</v>
      </c>
      <c r="I2540">
        <v>-38.548522675134997</v>
      </c>
      <c r="J2540">
        <v>-3.1600383817114301</v>
      </c>
      <c r="K2540">
        <v>94.283129999851198</v>
      </c>
      <c r="L2540">
        <v>91.592509450540007</v>
      </c>
      <c r="M2540">
        <v>55.846126512622597</v>
      </c>
      <c r="N2540">
        <v>2.6460625491346201E-2</v>
      </c>
      <c r="O2540">
        <v>63.315805753170402</v>
      </c>
      <c r="P2540">
        <v>100.103156591706</v>
      </c>
      <c r="Q2540">
        <v>4.0878102000235998E-2</v>
      </c>
    </row>
    <row r="2541" spans="1:17" hidden="1" x14ac:dyDescent="0.3">
      <c r="A2541" t="s">
        <v>5279</v>
      </c>
      <c r="B2541" t="s">
        <v>5280</v>
      </c>
      <c r="C2541" t="s">
        <v>10309</v>
      </c>
      <c r="D2541" t="s">
        <v>630</v>
      </c>
      <c r="E2541">
        <v>173.27775</v>
      </c>
      <c r="F2541">
        <v>70.2</v>
      </c>
      <c r="G2541">
        <v>-56.598958851840699</v>
      </c>
      <c r="H2541">
        <v>-5.0529058842709</v>
      </c>
      <c r="I2541">
        <v>-18.397742486858199</v>
      </c>
      <c r="J2541">
        <v>12.1160764446764</v>
      </c>
      <c r="K2541">
        <v>68.701404281446599</v>
      </c>
      <c r="L2541">
        <v>74.232959270818995</v>
      </c>
      <c r="M2541">
        <v>54.893569996354699</v>
      </c>
      <c r="N2541">
        <v>1.6294478527607299</v>
      </c>
      <c r="O2541">
        <v>50.997150997150897</v>
      </c>
      <c r="P2541">
        <v>36.3106796116504</v>
      </c>
    </row>
    <row r="2542" spans="1:17" hidden="1" x14ac:dyDescent="0.3">
      <c r="A2542" t="s">
        <v>5281</v>
      </c>
      <c r="B2542" t="s">
        <v>5282</v>
      </c>
      <c r="C2542" t="s">
        <v>10309</v>
      </c>
      <c r="D2542" t="s">
        <v>139</v>
      </c>
      <c r="E2542">
        <v>173.23771199999999</v>
      </c>
      <c r="F2542">
        <v>3.41</v>
      </c>
      <c r="G2542">
        <v>-20.827027188492998</v>
      </c>
      <c r="H2542">
        <v>-3.8003631209460602</v>
      </c>
      <c r="I2542">
        <v>-20.397039334391302</v>
      </c>
      <c r="J2542">
        <v>-0.51751602166487798</v>
      </c>
      <c r="K2542">
        <v>3.4822544053344702</v>
      </c>
      <c r="L2542">
        <v>3.6633450151233502</v>
      </c>
      <c r="M2542">
        <v>44.5107314021094</v>
      </c>
      <c r="N2542">
        <v>0.45798322783619699</v>
      </c>
      <c r="O2542">
        <v>42.815249266862097</v>
      </c>
      <c r="P2542">
        <v>22.2222222222222</v>
      </c>
      <c r="Q2542">
        <v>0.108702305117512</v>
      </c>
    </row>
    <row r="2543" spans="1:17" hidden="1" x14ac:dyDescent="0.3">
      <c r="A2543" t="s">
        <v>5283</v>
      </c>
      <c r="B2543" t="s">
        <v>5284</v>
      </c>
      <c r="C2543" t="s">
        <v>10309</v>
      </c>
      <c r="D2543" t="s">
        <v>630</v>
      </c>
      <c r="E2543">
        <v>173.12</v>
      </c>
      <c r="F2543">
        <v>86.55</v>
      </c>
      <c r="G2543">
        <v>-21.134908961891998</v>
      </c>
      <c r="H2543">
        <v>7.6541252657456997</v>
      </c>
      <c r="I2543">
        <v>-22.807166523547199</v>
      </c>
      <c r="J2543">
        <v>-0.84859890184232101</v>
      </c>
      <c r="K2543">
        <v>83.506318672730899</v>
      </c>
      <c r="L2543">
        <v>87.058692948878701</v>
      </c>
      <c r="M2543">
        <v>63.284169538363201</v>
      </c>
      <c r="N2543">
        <v>1.1863325137545799</v>
      </c>
      <c r="O2543">
        <v>26.863084922010302</v>
      </c>
      <c r="P2543">
        <v>20.0416088765603</v>
      </c>
      <c r="Q2543">
        <v>0.12632196756655401</v>
      </c>
    </row>
    <row r="2544" spans="1:17" hidden="1" x14ac:dyDescent="0.3">
      <c r="A2544" t="s">
        <v>5285</v>
      </c>
      <c r="B2544" t="s">
        <v>5286</v>
      </c>
      <c r="C2544" t="s">
        <v>10309</v>
      </c>
      <c r="D2544" t="s">
        <v>139</v>
      </c>
      <c r="E2544">
        <v>172.68756967799999</v>
      </c>
      <c r="F2544">
        <v>88.3</v>
      </c>
      <c r="G2544">
        <v>91.600812542908002</v>
      </c>
      <c r="H2544">
        <v>25.560927976056199</v>
      </c>
      <c r="I2544">
        <v>9.0804705649881292</v>
      </c>
      <c r="J2544">
        <v>-0.50078792761612201</v>
      </c>
      <c r="K2544">
        <v>79.216936535912396</v>
      </c>
      <c r="L2544">
        <v>65.381278733431401</v>
      </c>
      <c r="M2544">
        <v>61.758032442385698</v>
      </c>
      <c r="N2544">
        <v>1.54744154758237</v>
      </c>
      <c r="O2544">
        <v>16.308040770101901</v>
      </c>
      <c r="P2544">
        <v>144.26002766251699</v>
      </c>
      <c r="Q2544">
        <v>0.162602936748941</v>
      </c>
    </row>
    <row r="2545" spans="1:17" hidden="1" x14ac:dyDescent="0.3">
      <c r="A2545" t="s">
        <v>5287</v>
      </c>
      <c r="B2545" t="s">
        <v>5288</v>
      </c>
      <c r="C2545" t="s">
        <v>10309</v>
      </c>
      <c r="D2545" t="s">
        <v>297</v>
      </c>
      <c r="E2545">
        <v>172.55064449</v>
      </c>
      <c r="F2545">
        <v>187</v>
      </c>
      <c r="G2545">
        <v>7.6855449106854596</v>
      </c>
      <c r="H2545">
        <v>3.2015357467661598</v>
      </c>
      <c r="I2545">
        <v>-12.736771055640901</v>
      </c>
      <c r="J2545">
        <v>0.41408537825331299</v>
      </c>
      <c r="K2545">
        <v>178.14130843191401</v>
      </c>
      <c r="L2545">
        <v>163.10126545638499</v>
      </c>
      <c r="M2545">
        <v>73.605608889797395</v>
      </c>
      <c r="N2545">
        <v>0.66883885798314602</v>
      </c>
      <c r="O2545">
        <v>20.508021390374299</v>
      </c>
      <c r="P2545">
        <v>70</v>
      </c>
      <c r="Q2545">
        <v>5.1912673192321998E-2</v>
      </c>
    </row>
    <row r="2546" spans="1:17" hidden="1" x14ac:dyDescent="0.3">
      <c r="A2546" t="s">
        <v>5289</v>
      </c>
      <c r="B2546" t="s">
        <v>5290</v>
      </c>
      <c r="C2546" t="s">
        <v>10309</v>
      </c>
      <c r="E2546">
        <v>172.42052000000001</v>
      </c>
      <c r="F2546">
        <v>72</v>
      </c>
      <c r="G2546">
        <v>238.018572870361</v>
      </c>
      <c r="H2546">
        <v>7.0431506684615002</v>
      </c>
      <c r="I2546">
        <v>29.505247125288601</v>
      </c>
      <c r="J2546">
        <v>-4.1035836807075903</v>
      </c>
      <c r="K2546">
        <v>69.339317157257994</v>
      </c>
      <c r="L2546">
        <v>54.078622658301697</v>
      </c>
      <c r="M2546">
        <v>48.875677141593599</v>
      </c>
      <c r="N2546">
        <v>0.72728233555975697</v>
      </c>
      <c r="O2546">
        <v>7.56944444444445</v>
      </c>
      <c r="P2546">
        <v>287.09677419354801</v>
      </c>
      <c r="Q2546">
        <v>0.24664413195407101</v>
      </c>
    </row>
    <row r="2547" spans="1:17" hidden="1" x14ac:dyDescent="0.3">
      <c r="A2547" t="s">
        <v>5291</v>
      </c>
      <c r="B2547" t="s">
        <v>5292</v>
      </c>
      <c r="C2547" t="s">
        <v>10309</v>
      </c>
      <c r="D2547" t="s">
        <v>258</v>
      </c>
      <c r="E2547">
        <v>172.03200000000001</v>
      </c>
      <c r="F2547">
        <v>82.76</v>
      </c>
      <c r="G2547">
        <v>-72.030442977233903</v>
      </c>
      <c r="H2547">
        <v>-6.2703020517451797</v>
      </c>
      <c r="I2547">
        <v>-50.0149636090784</v>
      </c>
      <c r="J2547">
        <v>-5.5905228927964501</v>
      </c>
      <c r="K2547">
        <v>92.234661107213498</v>
      </c>
      <c r="L2547">
        <v>113.915042466947</v>
      </c>
      <c r="M2547">
        <v>33.549640263969003</v>
      </c>
      <c r="N2547">
        <v>0.17082338665189201</v>
      </c>
      <c r="O2547">
        <v>106.56114064765499</v>
      </c>
      <c r="P2547">
        <v>6.2251315620587899</v>
      </c>
      <c r="Q2547">
        <v>0.16022385423084701</v>
      </c>
    </row>
    <row r="2548" spans="1:17" hidden="1" x14ac:dyDescent="0.3">
      <c r="A2548" t="s">
        <v>5293</v>
      </c>
      <c r="B2548" t="s">
        <v>5294</v>
      </c>
      <c r="C2548" t="s">
        <v>10309</v>
      </c>
      <c r="D2548" t="s">
        <v>21</v>
      </c>
      <c r="E2548">
        <v>171.133178464</v>
      </c>
      <c r="F2548">
        <v>10.31</v>
      </c>
      <c r="G2548">
        <v>40.377963472887799</v>
      </c>
      <c r="H2548">
        <v>23.626698818490599</v>
      </c>
      <c r="I2548">
        <v>102.034328379995</v>
      </c>
      <c r="J2548">
        <v>-9.6266308272960703</v>
      </c>
      <c r="K2548">
        <v>8.9166326623743899</v>
      </c>
      <c r="L2548">
        <v>6.9430372287411304</v>
      </c>
      <c r="M2548">
        <v>53.884629272931498</v>
      </c>
      <c r="N2548">
        <v>1.11701533510698</v>
      </c>
      <c r="O2548">
        <v>9.0203685741998108</v>
      </c>
      <c r="P2548">
        <v>174.933333333333</v>
      </c>
      <c r="Q2548">
        <v>1.0661930593715001E-2</v>
      </c>
    </row>
    <row r="2549" spans="1:17" hidden="1" x14ac:dyDescent="0.3">
      <c r="A2549" t="s">
        <v>5295</v>
      </c>
      <c r="B2549" t="s">
        <v>5296</v>
      </c>
      <c r="C2549" t="s">
        <v>10309</v>
      </c>
      <c r="D2549" t="s">
        <v>413</v>
      </c>
      <c r="E2549">
        <v>170.93299976899999</v>
      </c>
      <c r="F2549">
        <v>175.47</v>
      </c>
      <c r="G2549">
        <v>24.991825787107899</v>
      </c>
      <c r="H2549">
        <v>1.4487380603585001</v>
      </c>
      <c r="I2549">
        <v>25.908985598488599</v>
      </c>
      <c r="J2549">
        <v>-5.5518881436546001</v>
      </c>
      <c r="K2549">
        <v>166.78181237395199</v>
      </c>
      <c r="L2549">
        <v>146.26903150610599</v>
      </c>
      <c r="M2549">
        <v>52.581356012624703</v>
      </c>
      <c r="N2549">
        <v>0.542823421668719</v>
      </c>
      <c r="O2549">
        <v>7.7107197811591801</v>
      </c>
      <c r="P2549">
        <v>61.947392708814</v>
      </c>
      <c r="Q2549">
        <v>6.8548419007483E-2</v>
      </c>
    </row>
    <row r="2550" spans="1:17" hidden="1" x14ac:dyDescent="0.3">
      <c r="A2550" t="s">
        <v>5297</v>
      </c>
      <c r="B2550" t="s">
        <v>5298</v>
      </c>
      <c r="C2550" t="s">
        <v>10309</v>
      </c>
      <c r="D2550" t="s">
        <v>5299</v>
      </c>
      <c r="E2550">
        <v>170.90280000000001</v>
      </c>
      <c r="F2550">
        <v>158.30000000000001</v>
      </c>
      <c r="G2550">
        <v>-62.4048250442587</v>
      </c>
      <c r="H2550">
        <v>-21.797753456991501</v>
      </c>
      <c r="I2550">
        <v>-18.112630654199702</v>
      </c>
      <c r="J2550">
        <v>-0.122053898447501</v>
      </c>
      <c r="K2550">
        <v>167.214222269793</v>
      </c>
      <c r="L2550">
        <v>169.334815333264</v>
      </c>
      <c r="M2550">
        <v>39.8500119765934</v>
      </c>
      <c r="N2550">
        <v>0.290531776913099</v>
      </c>
      <c r="O2550">
        <v>64.245104232469899</v>
      </c>
      <c r="P2550">
        <v>37.652173913043498</v>
      </c>
    </row>
    <row r="2551" spans="1:17" hidden="1" x14ac:dyDescent="0.3">
      <c r="A2551" t="s">
        <v>5300</v>
      </c>
      <c r="B2551" t="s">
        <v>5301</v>
      </c>
      <c r="C2551" t="s">
        <v>10309</v>
      </c>
      <c r="D2551" t="s">
        <v>51</v>
      </c>
      <c r="E2551">
        <v>170.76654236099901</v>
      </c>
      <c r="F2551">
        <v>61.25</v>
      </c>
      <c r="G2551">
        <v>-1.56497953055064</v>
      </c>
      <c r="H2551">
        <v>20.764495636115999</v>
      </c>
      <c r="I2551">
        <v>10.3118366575035</v>
      </c>
      <c r="J2551">
        <v>2.5530265452519099</v>
      </c>
      <c r="K2551">
        <v>51.841526899183798</v>
      </c>
      <c r="L2551">
        <v>48.301233825915403</v>
      </c>
      <c r="M2551">
        <v>73.739481705957999</v>
      </c>
      <c r="N2551">
        <v>3.44538282675826</v>
      </c>
      <c r="O2551">
        <v>11.0204081632653</v>
      </c>
      <c r="P2551">
        <v>63.989290495314499</v>
      </c>
      <c r="Q2551">
        <v>4.3336449585789E-2</v>
      </c>
    </row>
    <row r="2552" spans="1:17" hidden="1" x14ac:dyDescent="0.3">
      <c r="A2552" t="s">
        <v>5302</v>
      </c>
      <c r="B2552" t="s">
        <v>5303</v>
      </c>
      <c r="C2552" t="s">
        <v>10309</v>
      </c>
      <c r="D2552" t="s">
        <v>630</v>
      </c>
      <c r="E2552">
        <v>170.74317887999999</v>
      </c>
      <c r="F2552">
        <v>174.33</v>
      </c>
      <c r="G2552">
        <v>84.925847776805398</v>
      </c>
      <c r="H2552">
        <v>86.608825142566502</v>
      </c>
      <c r="I2552">
        <v>90.492843630041406</v>
      </c>
      <c r="J2552">
        <v>47.008881821804003</v>
      </c>
      <c r="K2552">
        <v>101.421324370128</v>
      </c>
      <c r="L2552">
        <v>90.358278998130501</v>
      </c>
      <c r="M2552">
        <v>85.809116605296296</v>
      </c>
      <c r="N2552">
        <v>3.2990183354859299</v>
      </c>
      <c r="O2552">
        <v>0</v>
      </c>
      <c r="P2552">
        <v>126.402597402597</v>
      </c>
      <c r="Q2552">
        <v>5.5236983404622998E-2</v>
      </c>
    </row>
    <row r="2553" spans="1:17" hidden="1" x14ac:dyDescent="0.3">
      <c r="A2553" t="s">
        <v>5304</v>
      </c>
      <c r="B2553" t="s">
        <v>5305</v>
      </c>
      <c r="C2553" t="s">
        <v>10309</v>
      </c>
      <c r="D2553" t="s">
        <v>630</v>
      </c>
      <c r="E2553">
        <v>170.615995</v>
      </c>
      <c r="F2553">
        <v>396.35</v>
      </c>
      <c r="G2553">
        <v>-71.891771615828603</v>
      </c>
      <c r="H2553">
        <v>-4.1478012521270298</v>
      </c>
      <c r="I2553">
        <v>-15.746039954642701</v>
      </c>
      <c r="J2553">
        <v>0.45945635436376597</v>
      </c>
      <c r="K2553">
        <v>410.40724036743001</v>
      </c>
      <c r="L2553">
        <v>449.59743918702998</v>
      </c>
      <c r="M2553">
        <v>44.2680770692157</v>
      </c>
      <c r="N2553">
        <v>0.50694221614756696</v>
      </c>
      <c r="O2553">
        <v>97.741894789958295</v>
      </c>
      <c r="P2553">
        <v>22.861128332300002</v>
      </c>
      <c r="Q2553">
        <v>4.1532558120550997E-2</v>
      </c>
    </row>
    <row r="2554" spans="1:17" hidden="1" x14ac:dyDescent="0.3">
      <c r="A2554" t="s">
        <v>5306</v>
      </c>
      <c r="B2554" t="s">
        <v>5307</v>
      </c>
      <c r="C2554" t="s">
        <v>10309</v>
      </c>
      <c r="D2554" t="s">
        <v>938</v>
      </c>
      <c r="E2554">
        <v>170.5</v>
      </c>
      <c r="F2554">
        <v>561.54999999999995</v>
      </c>
      <c r="G2554">
        <v>72.116278738614497</v>
      </c>
      <c r="H2554">
        <v>-4.8468667688476401</v>
      </c>
      <c r="I2554">
        <v>12.6030167264613</v>
      </c>
      <c r="J2554">
        <v>-0.74281550512459404</v>
      </c>
      <c r="K2554">
        <v>586.40354633234699</v>
      </c>
      <c r="L2554">
        <v>508.23761735136401</v>
      </c>
      <c r="M2554">
        <v>41.453378608046201</v>
      </c>
      <c r="N2554">
        <v>1.1027692307692301</v>
      </c>
      <c r="O2554">
        <v>30.780874365595199</v>
      </c>
      <c r="P2554">
        <v>104.72110827561001</v>
      </c>
      <c r="Q2554">
        <v>8.8522263464784007E-2</v>
      </c>
    </row>
    <row r="2555" spans="1:17" hidden="1" x14ac:dyDescent="0.3">
      <c r="A2555" t="s">
        <v>5308</v>
      </c>
      <c r="B2555" t="s">
        <v>5309</v>
      </c>
      <c r="C2555" t="s">
        <v>10309</v>
      </c>
      <c r="D2555" t="s">
        <v>968</v>
      </c>
      <c r="E2555">
        <v>170.04856280199999</v>
      </c>
      <c r="F2555">
        <v>91.99</v>
      </c>
      <c r="G2555">
        <v>30.4707461088651</v>
      </c>
      <c r="H2555">
        <v>11.215089695522</v>
      </c>
      <c r="I2555">
        <v>1.5382239358709899</v>
      </c>
      <c r="J2555">
        <v>5.4892720730939004</v>
      </c>
      <c r="K2555">
        <v>82.750930470160597</v>
      </c>
      <c r="L2555">
        <v>75.831135815388507</v>
      </c>
      <c r="M2555">
        <v>70.185734661987993</v>
      </c>
      <c r="N2555">
        <v>1.2373536717800599</v>
      </c>
      <c r="O2555">
        <v>26.3180780519621</v>
      </c>
      <c r="P2555">
        <v>66.799637352674495</v>
      </c>
      <c r="Q2555">
        <v>5.9180128794776E-2</v>
      </c>
    </row>
    <row r="2556" spans="1:17" hidden="1" x14ac:dyDescent="0.3">
      <c r="A2556" t="s">
        <v>5310</v>
      </c>
      <c r="B2556" t="s">
        <v>5311</v>
      </c>
      <c r="C2556" t="s">
        <v>10309</v>
      </c>
      <c r="E2556">
        <v>170</v>
      </c>
      <c r="F2556">
        <v>162.35</v>
      </c>
      <c r="G2556">
        <v>383.29310349215302</v>
      </c>
      <c r="H2556">
        <v>-23.314471928982101</v>
      </c>
      <c r="I2556">
        <v>-8.0062565722504893</v>
      </c>
      <c r="J2556">
        <v>3.65533264302355</v>
      </c>
      <c r="K2556">
        <v>199.329442498118</v>
      </c>
      <c r="L2556">
        <v>138.26962101140899</v>
      </c>
      <c r="M2556">
        <v>33.310609643956099</v>
      </c>
      <c r="N2556">
        <v>1.9266707541385599</v>
      </c>
      <c r="O2556">
        <v>61.626116415152403</v>
      </c>
      <c r="P2556">
        <v>411.01668240478398</v>
      </c>
    </row>
    <row r="2557" spans="1:17" hidden="1" x14ac:dyDescent="0.3">
      <c r="A2557" t="s">
        <v>5312</v>
      </c>
      <c r="B2557" t="s">
        <v>5313</v>
      </c>
      <c r="C2557" t="s">
        <v>10309</v>
      </c>
      <c r="D2557" t="s">
        <v>556</v>
      </c>
      <c r="E2557">
        <v>169.77630364000001</v>
      </c>
      <c r="F2557">
        <v>156.55000000000001</v>
      </c>
      <c r="G2557">
        <v>-37.519026910326097</v>
      </c>
      <c r="H2557">
        <v>-4.9077487679976404</v>
      </c>
      <c r="I2557">
        <v>-22.106233962814201</v>
      </c>
      <c r="J2557">
        <v>-6.8454964193822203</v>
      </c>
      <c r="M2557">
        <v>33.475355127381803</v>
      </c>
      <c r="O2557">
        <v>46.566592143085202</v>
      </c>
      <c r="P2557">
        <v>4.3666666666666698</v>
      </c>
    </row>
    <row r="2558" spans="1:17" hidden="1" x14ac:dyDescent="0.3">
      <c r="A2558" t="s">
        <v>5314</v>
      </c>
      <c r="B2558" t="s">
        <v>5315</v>
      </c>
      <c r="C2558" t="s">
        <v>10309</v>
      </c>
      <c r="D2558" t="s">
        <v>1163</v>
      </c>
      <c r="E2558">
        <v>169.75036320000001</v>
      </c>
      <c r="F2558">
        <v>76.83</v>
      </c>
      <c r="G2558">
        <v>7.6596809992632799</v>
      </c>
      <c r="H2558">
        <v>7.9741359238858598</v>
      </c>
      <c r="I2558">
        <v>-24.2534793748612</v>
      </c>
      <c r="J2558">
        <v>-3.4717455085669702</v>
      </c>
      <c r="K2558">
        <v>72.632390942717606</v>
      </c>
      <c r="L2558">
        <v>71.942206492971195</v>
      </c>
      <c r="M2558">
        <v>52.293239517866397</v>
      </c>
      <c r="N2558">
        <v>1.7998412905265</v>
      </c>
      <c r="O2558">
        <v>28.920994403227901</v>
      </c>
      <c r="P2558">
        <v>38.4324324324324</v>
      </c>
      <c r="Q2558">
        <v>6.6814979545638004E-2</v>
      </c>
    </row>
    <row r="2559" spans="1:17" hidden="1" x14ac:dyDescent="0.3">
      <c r="A2559" t="s">
        <v>5316</v>
      </c>
      <c r="B2559" t="s">
        <v>5317</v>
      </c>
      <c r="C2559" t="s">
        <v>10309</v>
      </c>
      <c r="D2559" t="s">
        <v>315</v>
      </c>
      <c r="E2559">
        <v>169.64599049</v>
      </c>
      <c r="F2559">
        <v>2.2999999999999998</v>
      </c>
      <c r="K2559">
        <v>2.2860694928582501</v>
      </c>
      <c r="L2559">
        <v>2.4904968111465999</v>
      </c>
      <c r="M2559">
        <v>41.368652020141496</v>
      </c>
      <c r="N2559">
        <v>1</v>
      </c>
      <c r="Q2559">
        <v>-6.0412528129999996E-4</v>
      </c>
    </row>
    <row r="2560" spans="1:17" hidden="1" x14ac:dyDescent="0.3">
      <c r="A2560" t="s">
        <v>5318</v>
      </c>
      <c r="B2560" t="s">
        <v>5319</v>
      </c>
      <c r="C2560" t="s">
        <v>10309</v>
      </c>
      <c r="D2560" t="s">
        <v>630</v>
      </c>
      <c r="E2560">
        <v>169.55866898599999</v>
      </c>
      <c r="F2560">
        <v>12.67</v>
      </c>
      <c r="G2560">
        <v>-15.268062898396099</v>
      </c>
      <c r="H2560">
        <v>-1.6099214931464001</v>
      </c>
      <c r="I2560">
        <v>-32.775318294058202</v>
      </c>
      <c r="J2560">
        <v>-2.3546673569764498</v>
      </c>
      <c r="K2560">
        <v>12.834336250207301</v>
      </c>
      <c r="L2560">
        <v>13.1752968140433</v>
      </c>
      <c r="M2560">
        <v>45.0810925253855</v>
      </c>
      <c r="N2560">
        <v>0.78599769203006697</v>
      </c>
      <c r="O2560">
        <v>53.117600631412699</v>
      </c>
      <c r="P2560">
        <v>21.244019138755998</v>
      </c>
      <c r="Q2560">
        <v>-2.2481820459882999E-2</v>
      </c>
    </row>
    <row r="2561" spans="1:17" hidden="1" x14ac:dyDescent="0.3">
      <c r="A2561" t="s">
        <v>5320</v>
      </c>
      <c r="B2561" t="s">
        <v>5321</v>
      </c>
      <c r="C2561" t="s">
        <v>10309</v>
      </c>
      <c r="D2561" t="s">
        <v>5322</v>
      </c>
      <c r="E2561">
        <v>169.25066129999999</v>
      </c>
      <c r="F2561">
        <v>64.22</v>
      </c>
      <c r="G2561">
        <v>504.36303526059697</v>
      </c>
      <c r="H2561">
        <v>20.105255731127901</v>
      </c>
      <c r="I2561">
        <v>216.18026262823099</v>
      </c>
      <c r="J2561">
        <v>6.6374755001664099</v>
      </c>
      <c r="K2561">
        <v>49.375202452783597</v>
      </c>
      <c r="L2561">
        <v>33.800701322531502</v>
      </c>
      <c r="M2561">
        <v>76.734477857396797</v>
      </c>
      <c r="N2561">
        <v>2.0374682417425198</v>
      </c>
      <c r="O2561">
        <v>0</v>
      </c>
      <c r="P2561">
        <v>542.19999999999902</v>
      </c>
      <c r="Q2561">
        <v>0.131707081136376</v>
      </c>
    </row>
    <row r="2562" spans="1:17" hidden="1" x14ac:dyDescent="0.3">
      <c r="A2562" t="s">
        <v>5323</v>
      </c>
      <c r="B2562" t="s">
        <v>5324</v>
      </c>
      <c r="C2562" t="s">
        <v>10309</v>
      </c>
      <c r="D2562" t="s">
        <v>413</v>
      </c>
      <c r="E2562">
        <v>169.182140624</v>
      </c>
      <c r="F2562">
        <v>32.15</v>
      </c>
      <c r="G2562">
        <v>192.17691859980599</v>
      </c>
      <c r="H2562">
        <v>24.8528389494893</v>
      </c>
      <c r="I2562">
        <v>169.70675789453</v>
      </c>
      <c r="J2562">
        <v>1.91461646265219</v>
      </c>
      <c r="K2562">
        <v>26.6234305467596</v>
      </c>
      <c r="L2562">
        <v>18.2948540109555</v>
      </c>
      <c r="M2562">
        <v>62.694301279731398</v>
      </c>
      <c r="N2562">
        <v>0.32533343150435501</v>
      </c>
      <c r="O2562">
        <v>9.3001555209953395</v>
      </c>
      <c r="P2562">
        <v>289.69696969696901</v>
      </c>
      <c r="Q2562">
        <v>0.16488356151241701</v>
      </c>
    </row>
    <row r="2563" spans="1:17" hidden="1" x14ac:dyDescent="0.3">
      <c r="A2563" t="s">
        <v>5325</v>
      </c>
      <c r="B2563" t="s">
        <v>5326</v>
      </c>
      <c r="C2563" t="s">
        <v>10309</v>
      </c>
      <c r="D2563" t="s">
        <v>285</v>
      </c>
      <c r="E2563">
        <v>168.86619959999999</v>
      </c>
      <c r="F2563">
        <v>78.69</v>
      </c>
      <c r="G2563">
        <v>-34.322985440820901</v>
      </c>
      <c r="H2563">
        <v>24.604452332682701</v>
      </c>
      <c r="I2563">
        <v>0.26432133101822097</v>
      </c>
      <c r="J2563">
        <v>1.2549297782070801</v>
      </c>
      <c r="K2563">
        <v>66.725963250684401</v>
      </c>
      <c r="L2563">
        <v>68.776626952008101</v>
      </c>
      <c r="M2563">
        <v>74.409863712931198</v>
      </c>
      <c r="N2563">
        <v>2.8274747576493899</v>
      </c>
      <c r="O2563">
        <v>41.059855127716297</v>
      </c>
      <c r="P2563">
        <v>62.247422680412299</v>
      </c>
      <c r="Q2563">
        <v>5.8576592254736999E-2</v>
      </c>
    </row>
    <row r="2564" spans="1:17" hidden="1" x14ac:dyDescent="0.3">
      <c r="A2564" t="s">
        <v>5327</v>
      </c>
      <c r="B2564" t="s">
        <v>5328</v>
      </c>
      <c r="C2564" t="s">
        <v>10309</v>
      </c>
      <c r="D2564" t="s">
        <v>139</v>
      </c>
      <c r="E2564">
        <v>168.657975416</v>
      </c>
      <c r="F2564">
        <v>24.33</v>
      </c>
      <c r="G2564">
        <v>429.02699316974798</v>
      </c>
      <c r="H2564">
        <v>31.664145143235402</v>
      </c>
      <c r="I2564">
        <v>51.197278551009902</v>
      </c>
      <c r="J2564">
        <v>-0.829961474623512</v>
      </c>
      <c r="K2564">
        <v>19.964064680199101</v>
      </c>
      <c r="L2564">
        <v>14.75531500316</v>
      </c>
      <c r="M2564">
        <v>60.784434545030997</v>
      </c>
      <c r="N2564">
        <v>0.83154567946368596</v>
      </c>
      <c r="O2564">
        <v>8.6724208795725595</v>
      </c>
      <c r="P2564">
        <v>508.24999999999898</v>
      </c>
      <c r="Q2564">
        <v>0.103887749988258</v>
      </c>
    </row>
    <row r="2565" spans="1:17" hidden="1" x14ac:dyDescent="0.3">
      <c r="A2565" t="s">
        <v>5329</v>
      </c>
      <c r="B2565" t="s">
        <v>5330</v>
      </c>
      <c r="C2565" t="s">
        <v>10309</v>
      </c>
      <c r="D2565" t="s">
        <v>397</v>
      </c>
      <c r="E2565">
        <v>168.58041750000001</v>
      </c>
      <c r="F2565">
        <v>70.45</v>
      </c>
      <c r="G2565">
        <v>39.803538832599997</v>
      </c>
      <c r="H2565">
        <v>15.461672916666799</v>
      </c>
      <c r="I2565">
        <v>-5.5683617226948501</v>
      </c>
      <c r="J2565">
        <v>-1.6245181032450899</v>
      </c>
      <c r="K2565">
        <v>61.119324871503999</v>
      </c>
      <c r="L2565">
        <v>51.6118040166699</v>
      </c>
      <c r="M2565">
        <v>42.769791554979697</v>
      </c>
      <c r="N2565">
        <v>0.45833333333333298</v>
      </c>
      <c r="O2565">
        <v>11.4265436479772</v>
      </c>
      <c r="P2565">
        <v>103.612716763005</v>
      </c>
      <c r="Q2565">
        <v>0.164236131788071</v>
      </c>
    </row>
    <row r="2566" spans="1:17" hidden="1" x14ac:dyDescent="0.3">
      <c r="A2566" t="s">
        <v>5331</v>
      </c>
      <c r="B2566" t="s">
        <v>5332</v>
      </c>
      <c r="C2566" t="s">
        <v>10309</v>
      </c>
      <c r="D2566" t="s">
        <v>1163</v>
      </c>
      <c r="E2566">
        <v>168.57104000000001</v>
      </c>
      <c r="F2566">
        <v>13.5</v>
      </c>
      <c r="G2566">
        <v>-32.619669085226903</v>
      </c>
      <c r="H2566">
        <v>-0.60348055436009995</v>
      </c>
      <c r="I2566">
        <v>-41.2955308362395</v>
      </c>
      <c r="J2566">
        <v>2.5495259399838002</v>
      </c>
      <c r="K2566">
        <v>13.849932027535599</v>
      </c>
      <c r="L2566">
        <v>15.570431433464</v>
      </c>
      <c r="M2566">
        <v>61.702239270348102</v>
      </c>
      <c r="N2566">
        <v>0.299408482261173</v>
      </c>
      <c r="O2566">
        <v>64.370370370370395</v>
      </c>
      <c r="P2566">
        <v>31.067961165048501</v>
      </c>
      <c r="Q2566">
        <v>9.6762740006216999E-2</v>
      </c>
    </row>
    <row r="2567" spans="1:17" hidden="1" x14ac:dyDescent="0.3">
      <c r="A2567" t="s">
        <v>5333</v>
      </c>
      <c r="B2567" t="s">
        <v>5334</v>
      </c>
      <c r="C2567" t="s">
        <v>10309</v>
      </c>
      <c r="D2567" t="s">
        <v>630</v>
      </c>
      <c r="E2567">
        <v>168.43873238699999</v>
      </c>
      <c r="F2567">
        <v>56</v>
      </c>
      <c r="G2567">
        <v>27.7456048741541</v>
      </c>
      <c r="H2567">
        <v>-2.2730354505661898</v>
      </c>
      <c r="I2567">
        <v>-6.4306573963915499</v>
      </c>
      <c r="J2567">
        <v>-7.3424934439329599</v>
      </c>
      <c r="K2567">
        <v>54.727363820740898</v>
      </c>
      <c r="L2567">
        <v>51.135764096178598</v>
      </c>
      <c r="M2567">
        <v>52.9820235589264</v>
      </c>
      <c r="N2567">
        <v>0.52595791436072203</v>
      </c>
      <c r="O2567">
        <v>25.8928571428571</v>
      </c>
      <c r="P2567">
        <v>62.790697674418603</v>
      </c>
      <c r="Q2567">
        <v>0.103962414218774</v>
      </c>
    </row>
    <row r="2568" spans="1:17" hidden="1" x14ac:dyDescent="0.3">
      <c r="A2568" t="s">
        <v>5335</v>
      </c>
      <c r="B2568" t="s">
        <v>5336</v>
      </c>
      <c r="C2568" t="s">
        <v>10309</v>
      </c>
      <c r="D2568" t="s">
        <v>3603</v>
      </c>
      <c r="E2568">
        <v>167.58600000000001</v>
      </c>
      <c r="F2568">
        <v>17.25</v>
      </c>
      <c r="G2568">
        <v>254.759791375617</v>
      </c>
      <c r="H2568">
        <v>8.9241611879555496</v>
      </c>
      <c r="I2568">
        <v>7.3977497739509799</v>
      </c>
      <c r="J2568">
        <v>13.1095579951362</v>
      </c>
      <c r="K2568">
        <v>15.450498438247701</v>
      </c>
      <c r="L2568">
        <v>13.367166427073</v>
      </c>
      <c r="M2568">
        <v>69.138867543284604</v>
      </c>
      <c r="N2568">
        <v>1.01210396897058</v>
      </c>
      <c r="O2568">
        <v>28.869565217391301</v>
      </c>
      <c r="P2568">
        <v>378.50208044382799</v>
      </c>
    </row>
    <row r="2569" spans="1:17" hidden="1" x14ac:dyDescent="0.3">
      <c r="A2569" t="s">
        <v>5337</v>
      </c>
      <c r="B2569" t="s">
        <v>5338</v>
      </c>
      <c r="C2569" t="s">
        <v>10309</v>
      </c>
      <c r="D2569" t="s">
        <v>139</v>
      </c>
      <c r="E2569">
        <v>167.57954000000001</v>
      </c>
      <c r="F2569">
        <v>66.599999999999994</v>
      </c>
      <c r="G2569">
        <v>6.95791754844078</v>
      </c>
      <c r="H2569">
        <v>-9.6149601461968306</v>
      </c>
      <c r="I2569">
        <v>-21.636858123049599</v>
      </c>
      <c r="J2569">
        <v>-4.6940987609711904</v>
      </c>
      <c r="K2569">
        <v>67.279496980488901</v>
      </c>
      <c r="L2569">
        <v>63.516166308451602</v>
      </c>
      <c r="M2569">
        <v>43.851478325873302</v>
      </c>
      <c r="N2569">
        <v>2.56607030796859</v>
      </c>
      <c r="O2569">
        <v>46.696696696696698</v>
      </c>
      <c r="P2569">
        <v>45.733041575492301</v>
      </c>
      <c r="Q2569">
        <v>7.8867759152400005E-2</v>
      </c>
    </row>
    <row r="2570" spans="1:17" hidden="1" x14ac:dyDescent="0.3">
      <c r="A2570" t="s">
        <v>5339</v>
      </c>
      <c r="B2570" t="s">
        <v>5340</v>
      </c>
      <c r="C2570" t="s">
        <v>10309</v>
      </c>
      <c r="D2570" t="s">
        <v>258</v>
      </c>
      <c r="E2570">
        <v>167.42612360000001</v>
      </c>
      <c r="F2570">
        <v>33.090000000000003</v>
      </c>
      <c r="G2570">
        <v>85.210784021731897</v>
      </c>
      <c r="H2570">
        <v>-0.78478599134736404</v>
      </c>
      <c r="I2570">
        <v>39.478204860568901</v>
      </c>
      <c r="J2570">
        <v>4.0719993096902103</v>
      </c>
      <c r="K2570">
        <v>29.864375703247301</v>
      </c>
      <c r="L2570">
        <v>23.0932721602599</v>
      </c>
      <c r="M2570">
        <v>54.885666313415399</v>
      </c>
      <c r="N2570">
        <v>0.78753963203312005</v>
      </c>
      <c r="O2570">
        <v>9.3381686310063294</v>
      </c>
      <c r="P2570">
        <v>202.19178082191701</v>
      </c>
      <c r="Q2570">
        <v>0.103794022869376</v>
      </c>
    </row>
    <row r="2571" spans="1:17" hidden="1" x14ac:dyDescent="0.3">
      <c r="A2571" t="s">
        <v>5341</v>
      </c>
      <c r="B2571" t="s">
        <v>5342</v>
      </c>
      <c r="C2571" t="s">
        <v>10309</v>
      </c>
      <c r="D2571" t="s">
        <v>3180</v>
      </c>
      <c r="E2571">
        <v>167.33534499999999</v>
      </c>
      <c r="F2571">
        <v>89.02</v>
      </c>
      <c r="G2571">
        <v>26.354343165291102</v>
      </c>
      <c r="H2571">
        <v>-2.1960991264227601</v>
      </c>
      <c r="I2571">
        <v>-13.234547790383401</v>
      </c>
      <c r="J2571">
        <v>-4.5550197798839296</v>
      </c>
      <c r="K2571">
        <v>86.045231065131901</v>
      </c>
      <c r="M2571">
        <v>48.009789728445597</v>
      </c>
      <c r="N2571">
        <v>0.47459965508745999</v>
      </c>
      <c r="O2571">
        <v>61.480566164906698</v>
      </c>
      <c r="P2571">
        <v>61.854545454545402</v>
      </c>
    </row>
    <row r="2572" spans="1:17" hidden="1" x14ac:dyDescent="0.3">
      <c r="A2572" t="s">
        <v>5343</v>
      </c>
      <c r="B2572" t="s">
        <v>5344</v>
      </c>
      <c r="C2572" t="s">
        <v>10309</v>
      </c>
      <c r="D2572" t="s">
        <v>5345</v>
      </c>
      <c r="E2572">
        <v>167.25344047999999</v>
      </c>
      <c r="F2572">
        <v>69.97</v>
      </c>
      <c r="G2572">
        <v>136.06529950395699</v>
      </c>
      <c r="H2572">
        <v>-28.213518789000599</v>
      </c>
      <c r="I2572">
        <v>-0.68028181706550195</v>
      </c>
      <c r="J2572">
        <v>-8.4156448418748599</v>
      </c>
      <c r="K2572">
        <v>76.712095977589399</v>
      </c>
      <c r="L2572">
        <v>62.676509066540802</v>
      </c>
      <c r="M2572">
        <v>13.2808895111166</v>
      </c>
      <c r="N2572">
        <v>0.188517707447861</v>
      </c>
      <c r="O2572">
        <v>52.6654280405888</v>
      </c>
      <c r="P2572">
        <v>189.13223140495799</v>
      </c>
    </row>
    <row r="2573" spans="1:17" hidden="1" x14ac:dyDescent="0.3">
      <c r="A2573" t="s">
        <v>5346</v>
      </c>
      <c r="B2573" t="s">
        <v>5347</v>
      </c>
      <c r="C2573" t="s">
        <v>10309</v>
      </c>
      <c r="D2573" t="s">
        <v>312</v>
      </c>
      <c r="E2573">
        <v>167.21308495400001</v>
      </c>
      <c r="F2573">
        <v>36.75</v>
      </c>
      <c r="G2573">
        <v>192.11976312392201</v>
      </c>
      <c r="H2573">
        <v>-24.896992812053998</v>
      </c>
      <c r="I2573">
        <v>121.319220392159</v>
      </c>
      <c r="J2573">
        <v>-8.4636276403055604</v>
      </c>
      <c r="K2573">
        <v>39.196403410456597</v>
      </c>
      <c r="L2573">
        <v>26.481388410813199</v>
      </c>
      <c r="M2573">
        <v>18.157838239569401</v>
      </c>
      <c r="N2573">
        <v>5.0876527152939097E-2</v>
      </c>
      <c r="O2573">
        <v>39.5918367346938</v>
      </c>
      <c r="P2573">
        <v>256.79611650485401</v>
      </c>
      <c r="Q2573">
        <v>6.7211942942418001E-2</v>
      </c>
    </row>
    <row r="2574" spans="1:17" hidden="1" x14ac:dyDescent="0.3">
      <c r="A2574" t="s">
        <v>5348</v>
      </c>
      <c r="B2574" t="s">
        <v>5349</v>
      </c>
      <c r="C2574" t="s">
        <v>10309</v>
      </c>
      <c r="D2574" t="s">
        <v>397</v>
      </c>
      <c r="E2574">
        <v>167.1926733</v>
      </c>
      <c r="F2574">
        <v>111</v>
      </c>
      <c r="G2574">
        <v>-54.2622949946958</v>
      </c>
      <c r="H2574">
        <v>-3.6070833112523299</v>
      </c>
      <c r="I2574">
        <v>-38.849502047183897</v>
      </c>
      <c r="J2574">
        <v>20.738665976356799</v>
      </c>
      <c r="K2574">
        <v>106.87973731306199</v>
      </c>
      <c r="L2574">
        <v>87.271209242808993</v>
      </c>
      <c r="M2574">
        <v>66.860673260000496</v>
      </c>
      <c r="N2574">
        <v>2.2255639097744302</v>
      </c>
      <c r="O2574">
        <v>36.126126126126103</v>
      </c>
      <c r="P2574">
        <v>46.052631578947299</v>
      </c>
    </row>
    <row r="2575" spans="1:17" hidden="1" x14ac:dyDescent="0.3">
      <c r="A2575" t="s">
        <v>5350</v>
      </c>
      <c r="B2575" t="s">
        <v>5351</v>
      </c>
      <c r="C2575" t="s">
        <v>10309</v>
      </c>
      <c r="D2575" t="s">
        <v>1555</v>
      </c>
      <c r="E2575">
        <v>166.87200000000001</v>
      </c>
      <c r="F2575">
        <v>82.8</v>
      </c>
      <c r="G2575">
        <v>-47.954792785463297</v>
      </c>
      <c r="H2575">
        <v>-22.767957194072501</v>
      </c>
      <c r="I2575">
        <v>-32.541999837951401</v>
      </c>
      <c r="J2575">
        <v>-1.8656272597710799</v>
      </c>
      <c r="O2575">
        <v>26.811594202898501</v>
      </c>
      <c r="P2575">
        <v>8.73276428102427</v>
      </c>
    </row>
    <row r="2576" spans="1:17" hidden="1" x14ac:dyDescent="0.3">
      <c r="A2576" t="s">
        <v>5352</v>
      </c>
      <c r="B2576" t="s">
        <v>5353</v>
      </c>
      <c r="C2576" t="s">
        <v>10309</v>
      </c>
      <c r="D2576" t="s">
        <v>258</v>
      </c>
      <c r="E2576">
        <v>166.8563552</v>
      </c>
      <c r="F2576">
        <v>296.7</v>
      </c>
      <c r="G2576">
        <v>12.6264683910586</v>
      </c>
      <c r="H2576">
        <v>5.0056277115877901</v>
      </c>
      <c r="I2576">
        <v>-4.6938109923225797</v>
      </c>
      <c r="J2576">
        <v>0.90634609428576096</v>
      </c>
      <c r="K2576">
        <v>275.55565250990998</v>
      </c>
      <c r="L2576">
        <v>266.37446600853099</v>
      </c>
      <c r="M2576">
        <v>53.0648106236806</v>
      </c>
      <c r="N2576">
        <v>2.6733430868400001</v>
      </c>
      <c r="O2576">
        <v>18.975396022918702</v>
      </c>
      <c r="P2576">
        <v>44.731707317073102</v>
      </c>
      <c r="Q2576">
        <v>5.3482169977979999E-2</v>
      </c>
    </row>
    <row r="2577" spans="1:17" hidden="1" x14ac:dyDescent="0.3">
      <c r="A2577" t="s">
        <v>5354</v>
      </c>
      <c r="B2577" t="s">
        <v>5355</v>
      </c>
      <c r="C2577" t="s">
        <v>10309</v>
      </c>
      <c r="D2577" t="s">
        <v>95</v>
      </c>
      <c r="E2577">
        <v>166.82583339999999</v>
      </c>
      <c r="F2577">
        <v>199.2</v>
      </c>
      <c r="G2577">
        <v>-15.403308261376401</v>
      </c>
      <c r="H2577">
        <v>-5.9282670320774402</v>
      </c>
      <c r="I2577">
        <v>-14.519917040229499</v>
      </c>
      <c r="J2577">
        <v>-1.98860675091584</v>
      </c>
      <c r="K2577">
        <v>173.27167872008599</v>
      </c>
      <c r="L2577">
        <v>181.66819631317</v>
      </c>
      <c r="M2577">
        <v>47.6605386869415</v>
      </c>
      <c r="N2577">
        <v>2.8494755677907699</v>
      </c>
      <c r="O2577">
        <v>35.0401606425702</v>
      </c>
      <c r="P2577">
        <v>38.3333333333333</v>
      </c>
      <c r="Q2577">
        <v>6.2710734529809006E-2</v>
      </c>
    </row>
    <row r="2578" spans="1:17" hidden="1" x14ac:dyDescent="0.3">
      <c r="A2578" t="s">
        <v>5356</v>
      </c>
      <c r="B2578" t="s">
        <v>5357</v>
      </c>
      <c r="C2578" t="s">
        <v>10309</v>
      </c>
      <c r="D2578" t="s">
        <v>46</v>
      </c>
      <c r="E2578">
        <v>166.82273762</v>
      </c>
      <c r="F2578">
        <v>553.9</v>
      </c>
      <c r="G2578">
        <v>-77.193202290564201</v>
      </c>
      <c r="H2578">
        <v>-7.1926672360380302</v>
      </c>
      <c r="I2578">
        <v>-84.962966532812203</v>
      </c>
      <c r="J2578">
        <v>-4.7596440629232797</v>
      </c>
      <c r="K2578">
        <v>688.39438318539101</v>
      </c>
      <c r="L2578">
        <v>1163.6619430672599</v>
      </c>
      <c r="M2578">
        <v>31.797675502746898</v>
      </c>
      <c r="N2578">
        <v>0.36445213100628798</v>
      </c>
      <c r="O2578">
        <v>328.21628452789298</v>
      </c>
      <c r="Q2578">
        <v>3.3347264496876999E-2</v>
      </c>
    </row>
    <row r="2579" spans="1:17" hidden="1" x14ac:dyDescent="0.3">
      <c r="A2579" t="s">
        <v>5358</v>
      </c>
      <c r="B2579" t="s">
        <v>5359</v>
      </c>
      <c r="C2579" t="s">
        <v>10309</v>
      </c>
      <c r="D2579" t="s">
        <v>630</v>
      </c>
      <c r="E2579">
        <v>166.78733567999899</v>
      </c>
      <c r="F2579">
        <v>114.95</v>
      </c>
      <c r="G2579">
        <v>103.19245162172</v>
      </c>
      <c r="H2579">
        <v>9.4599927601916693</v>
      </c>
      <c r="I2579">
        <v>-7.8107859651191003</v>
      </c>
      <c r="J2579">
        <v>13.0679832454331</v>
      </c>
      <c r="K2579">
        <v>98.604849471654404</v>
      </c>
      <c r="L2579">
        <v>94.381923445816497</v>
      </c>
      <c r="M2579">
        <v>73.833766019295695</v>
      </c>
      <c r="N2579">
        <v>3.1222695339076898</v>
      </c>
      <c r="O2579">
        <v>25.315354501957302</v>
      </c>
      <c r="P2579">
        <v>156.29877369007801</v>
      </c>
      <c r="Q2579">
        <v>0.164468901648754</v>
      </c>
    </row>
    <row r="2580" spans="1:17" hidden="1" x14ac:dyDescent="0.3">
      <c r="A2580" t="s">
        <v>5360</v>
      </c>
      <c r="B2580" t="s">
        <v>5361</v>
      </c>
      <c r="C2580" t="s">
        <v>10309</v>
      </c>
      <c r="E2580">
        <v>166.66313650000001</v>
      </c>
      <c r="F2580">
        <v>235.15</v>
      </c>
      <c r="G2580">
        <v>27.235234925919201</v>
      </c>
      <c r="H2580">
        <v>16.274495636116001</v>
      </c>
      <c r="I2580">
        <v>9.4024645524792394</v>
      </c>
      <c r="J2580">
        <v>-1.07951584182493</v>
      </c>
      <c r="K2580">
        <v>199.99833388395399</v>
      </c>
      <c r="L2580">
        <v>171.97701535593001</v>
      </c>
      <c r="M2580">
        <v>79.414902533743302</v>
      </c>
      <c r="N2580">
        <v>0.58235389556531802</v>
      </c>
      <c r="O2580">
        <v>3.3382947055071202</v>
      </c>
      <c r="P2580">
        <v>75.419619544945903</v>
      </c>
      <c r="Q2580">
        <v>0.20292577378090901</v>
      </c>
    </row>
    <row r="2581" spans="1:17" hidden="1" x14ac:dyDescent="0.3">
      <c r="A2581" t="s">
        <v>5362</v>
      </c>
      <c r="B2581" t="s">
        <v>5363</v>
      </c>
      <c r="C2581" t="s">
        <v>10309</v>
      </c>
      <c r="D2581" t="s">
        <v>130</v>
      </c>
      <c r="E2581">
        <v>166.61969869999999</v>
      </c>
      <c r="F2581">
        <v>20.59</v>
      </c>
      <c r="G2581">
        <v>1.7732764332809601</v>
      </c>
      <c r="H2581">
        <v>-3.64150033973903</v>
      </c>
      <c r="I2581">
        <v>-31.565687925903401</v>
      </c>
      <c r="J2581">
        <v>0.66040201335441295</v>
      </c>
      <c r="K2581">
        <v>20.4358236381814</v>
      </c>
      <c r="L2581">
        <v>20.272966337377699</v>
      </c>
      <c r="M2581">
        <v>45.615776674796798</v>
      </c>
      <c r="N2581">
        <v>1.1495284462180499</v>
      </c>
      <c r="O2581">
        <v>47.887323943661897</v>
      </c>
      <c r="P2581">
        <v>49.202898550724598</v>
      </c>
      <c r="Q2581">
        <v>5.8070577141531E-2</v>
      </c>
    </row>
    <row r="2582" spans="1:17" hidden="1" x14ac:dyDescent="0.3">
      <c r="A2582" t="s">
        <v>5364</v>
      </c>
      <c r="B2582" t="s">
        <v>5365</v>
      </c>
      <c r="C2582" t="s">
        <v>10309</v>
      </c>
      <c r="D2582" t="s">
        <v>475</v>
      </c>
      <c r="E2582">
        <v>166.59445848799999</v>
      </c>
      <c r="F2582">
        <v>6.98</v>
      </c>
      <c r="G2582">
        <v>0.258104871480696</v>
      </c>
      <c r="H2582">
        <v>-1.6928644786615299</v>
      </c>
      <c r="I2582">
        <v>-41.265982521585499</v>
      </c>
      <c r="J2582">
        <v>-3.3120274717540599</v>
      </c>
      <c r="K2582">
        <v>7.2237552856687897</v>
      </c>
      <c r="L2582">
        <v>7.0346689714660897</v>
      </c>
      <c r="M2582">
        <v>48.543117480599697</v>
      </c>
      <c r="N2582">
        <v>1.42624116376701</v>
      </c>
      <c r="O2582">
        <v>62.2606752222216</v>
      </c>
      <c r="P2582">
        <v>51.1402741831414</v>
      </c>
      <c r="Q2582">
        <v>9.3273509020540005E-2</v>
      </c>
    </row>
    <row r="2583" spans="1:17" hidden="1" x14ac:dyDescent="0.3">
      <c r="A2583" t="s">
        <v>5366</v>
      </c>
      <c r="B2583" t="s">
        <v>5367</v>
      </c>
      <c r="C2583" t="s">
        <v>10309</v>
      </c>
      <c r="D2583" t="s">
        <v>521</v>
      </c>
      <c r="E2583">
        <v>166.495</v>
      </c>
      <c r="F2583">
        <v>47.97</v>
      </c>
      <c r="G2583">
        <v>41.184871791594297</v>
      </c>
      <c r="H2583">
        <v>11.612730930233701</v>
      </c>
      <c r="I2583">
        <v>-17.4146435318846</v>
      </c>
      <c r="J2583">
        <v>-3.64925792769604</v>
      </c>
      <c r="K2583">
        <v>47.964558625417901</v>
      </c>
      <c r="L2583">
        <v>44.392982508104197</v>
      </c>
      <c r="M2583">
        <v>47.8643797412374</v>
      </c>
      <c r="N2583">
        <v>1.89434792710566</v>
      </c>
      <c r="O2583">
        <v>41.2341046487388</v>
      </c>
      <c r="Q2583">
        <v>7.6374446750945998E-2</v>
      </c>
    </row>
    <row r="2584" spans="1:17" hidden="1" x14ac:dyDescent="0.3">
      <c r="A2584" t="s">
        <v>5368</v>
      </c>
      <c r="B2584" t="s">
        <v>5369</v>
      </c>
      <c r="C2584" t="s">
        <v>10309</v>
      </c>
      <c r="D2584" t="s">
        <v>413</v>
      </c>
      <c r="E2584">
        <v>166.37682887</v>
      </c>
      <c r="F2584">
        <v>20.39</v>
      </c>
      <c r="G2584">
        <v>31.573296087368998</v>
      </c>
      <c r="H2584">
        <v>-5.6255748194968698</v>
      </c>
      <c r="I2584">
        <v>-13.137634214146299</v>
      </c>
      <c r="J2584">
        <v>-5.9280006903097702</v>
      </c>
      <c r="K2584">
        <v>21.349637686542799</v>
      </c>
      <c r="L2584">
        <v>19.4833816792646</v>
      </c>
      <c r="M2584">
        <v>29.610425840168698</v>
      </c>
      <c r="N2584">
        <v>0.58407149437846595</v>
      </c>
      <c r="O2584">
        <v>39.774399215301599</v>
      </c>
      <c r="P2584">
        <v>83.693693693693703</v>
      </c>
      <c r="Q2584">
        <v>3.8139839629035999E-2</v>
      </c>
    </row>
    <row r="2585" spans="1:17" hidden="1" x14ac:dyDescent="0.3">
      <c r="A2585" t="s">
        <v>5370</v>
      </c>
      <c r="B2585" t="s">
        <v>5371</v>
      </c>
      <c r="C2585" t="s">
        <v>10309</v>
      </c>
      <c r="D2585" t="s">
        <v>5372</v>
      </c>
      <c r="E2585">
        <v>166.24376749999999</v>
      </c>
      <c r="F2585">
        <v>242.7</v>
      </c>
      <c r="G2585">
        <v>528.22236703331498</v>
      </c>
      <c r="H2585">
        <v>50.532411677999598</v>
      </c>
      <c r="I2585">
        <v>378.98476059358501</v>
      </c>
      <c r="J2585">
        <v>3.4880945843002</v>
      </c>
      <c r="K2585">
        <v>167.163004872416</v>
      </c>
      <c r="L2585">
        <v>100.720595258068</v>
      </c>
      <c r="M2585">
        <v>99.694825319273406</v>
      </c>
      <c r="N2585">
        <v>1.24184201499341</v>
      </c>
      <c r="O2585">
        <v>0</v>
      </c>
      <c r="P2585">
        <v>572.11298809194102</v>
      </c>
      <c r="Q2585">
        <v>0.24494215955290599</v>
      </c>
    </row>
    <row r="2586" spans="1:17" hidden="1" x14ac:dyDescent="0.3">
      <c r="A2586" t="s">
        <v>5373</v>
      </c>
      <c r="B2586" t="s">
        <v>5374</v>
      </c>
      <c r="C2586" t="s">
        <v>10309</v>
      </c>
      <c r="D2586" t="s">
        <v>4157</v>
      </c>
      <c r="E2586">
        <v>165.99637170599999</v>
      </c>
      <c r="F2586">
        <v>60.06</v>
      </c>
      <c r="G2586">
        <v>17.348884855484901</v>
      </c>
      <c r="H2586">
        <v>5.4002747990724398</v>
      </c>
      <c r="I2586">
        <v>-5.1755736925539901</v>
      </c>
      <c r="J2586">
        <v>-4.6766345700912</v>
      </c>
      <c r="K2586">
        <v>56.762384564674797</v>
      </c>
      <c r="L2586">
        <v>53.380893278654902</v>
      </c>
      <c r="M2586">
        <v>59.459056972600401</v>
      </c>
      <c r="N2586">
        <v>2.10285326901599</v>
      </c>
      <c r="O2586">
        <v>23.1268731268731</v>
      </c>
      <c r="P2586">
        <v>59.3103448275861</v>
      </c>
      <c r="Q2586">
        <v>7.8411754578974993E-2</v>
      </c>
    </row>
    <row r="2587" spans="1:17" hidden="1" x14ac:dyDescent="0.3">
      <c r="A2587" t="s">
        <v>5375</v>
      </c>
      <c r="B2587" t="s">
        <v>5376</v>
      </c>
      <c r="C2587" t="s">
        <v>10309</v>
      </c>
      <c r="D2587" t="s">
        <v>1163</v>
      </c>
      <c r="E2587">
        <v>165.951877137</v>
      </c>
      <c r="F2587">
        <v>0.91</v>
      </c>
      <c r="G2587">
        <v>88.943087754035702</v>
      </c>
      <c r="H2587">
        <v>7.5610810019697503</v>
      </c>
      <c r="I2587">
        <v>-10.063594953883101</v>
      </c>
      <c r="J2587">
        <v>-3.7057784680875501</v>
      </c>
      <c r="K2587">
        <v>0.84597963363613904</v>
      </c>
      <c r="L2587">
        <v>0.76858733626606102</v>
      </c>
      <c r="M2587">
        <v>54.479244993778202</v>
      </c>
      <c r="N2587">
        <v>0.68600512601547603</v>
      </c>
      <c r="O2587">
        <v>31.868131868131801</v>
      </c>
      <c r="P2587">
        <v>121.951219512195</v>
      </c>
      <c r="Q2587">
        <v>3.1073793634310001E-3</v>
      </c>
    </row>
    <row r="2588" spans="1:17" hidden="1" x14ac:dyDescent="0.3">
      <c r="A2588" t="s">
        <v>5377</v>
      </c>
      <c r="B2588" t="s">
        <v>5378</v>
      </c>
      <c r="C2588" t="s">
        <v>10309</v>
      </c>
      <c r="D2588" t="s">
        <v>2651</v>
      </c>
      <c r="E2588">
        <v>165.50188549999999</v>
      </c>
      <c r="F2588">
        <v>15.11</v>
      </c>
      <c r="G2588">
        <v>-7.1329963108752104</v>
      </c>
      <c r="H2588">
        <v>-11.4118251186009</v>
      </c>
      <c r="I2588">
        <v>-28.598874607778299</v>
      </c>
      <c r="J2588">
        <v>-2.5946673569764398</v>
      </c>
      <c r="K2588">
        <v>17.128790008264598</v>
      </c>
      <c r="L2588">
        <v>17.624100621122299</v>
      </c>
      <c r="M2588">
        <v>34.061364104535301</v>
      </c>
      <c r="N2588">
        <v>0.49237480981644599</v>
      </c>
      <c r="O2588">
        <v>109.960291197882</v>
      </c>
      <c r="P2588">
        <v>42.144873000940699</v>
      </c>
      <c r="Q2588">
        <v>0.10483265585260899</v>
      </c>
    </row>
    <row r="2589" spans="1:17" hidden="1" x14ac:dyDescent="0.3">
      <c r="A2589" t="s">
        <v>5379</v>
      </c>
      <c r="B2589" t="s">
        <v>5380</v>
      </c>
      <c r="C2589" t="s">
        <v>10309</v>
      </c>
      <c r="D2589" t="s">
        <v>139</v>
      </c>
      <c r="E2589">
        <v>165.42</v>
      </c>
      <c r="F2589">
        <v>184.9</v>
      </c>
      <c r="G2589">
        <v>20.1372767451059</v>
      </c>
      <c r="H2589">
        <v>1.7060598819261401</v>
      </c>
      <c r="I2589">
        <v>-19.814537841057</v>
      </c>
      <c r="J2589">
        <v>-0.48355624586532803</v>
      </c>
      <c r="K2589">
        <v>182.25942364288099</v>
      </c>
      <c r="L2589">
        <v>171.99772540715099</v>
      </c>
      <c r="M2589">
        <v>54.611421962607203</v>
      </c>
      <c r="N2589">
        <v>0.19285499738913001</v>
      </c>
      <c r="O2589">
        <v>48.674959437533701</v>
      </c>
      <c r="P2589">
        <v>53.316749585406299</v>
      </c>
      <c r="Q2589">
        <v>8.6234439030255003E-2</v>
      </c>
    </row>
    <row r="2590" spans="1:17" hidden="1" x14ac:dyDescent="0.3">
      <c r="A2590" t="s">
        <v>5381</v>
      </c>
      <c r="B2590" t="s">
        <v>5382</v>
      </c>
      <c r="C2590" t="s">
        <v>10309</v>
      </c>
      <c r="D2590" t="s">
        <v>947</v>
      </c>
      <c r="E2590">
        <v>165.38024999999999</v>
      </c>
      <c r="F2590">
        <v>626.9</v>
      </c>
      <c r="G2590">
        <v>43.396934257834403</v>
      </c>
      <c r="H2590">
        <v>10.1346549645382</v>
      </c>
      <c r="I2590">
        <v>1.2786324077745299</v>
      </c>
      <c r="J2590">
        <v>-2.7947135214759502</v>
      </c>
      <c r="K2590">
        <v>615.92006500782202</v>
      </c>
      <c r="L2590">
        <v>540.63400646056095</v>
      </c>
      <c r="M2590">
        <v>59.462697429649403</v>
      </c>
      <c r="N2590">
        <v>0.89395658126344602</v>
      </c>
      <c r="O2590">
        <v>19.476790556707599</v>
      </c>
      <c r="P2590">
        <v>91.917954997703902</v>
      </c>
      <c r="Q2590">
        <v>0.12112527083544</v>
      </c>
    </row>
    <row r="2591" spans="1:17" hidden="1" x14ac:dyDescent="0.3">
      <c r="A2591" t="s">
        <v>5383</v>
      </c>
      <c r="B2591" t="s">
        <v>5384</v>
      </c>
      <c r="C2591" t="s">
        <v>10309</v>
      </c>
      <c r="D2591" t="s">
        <v>46</v>
      </c>
      <c r="E2591">
        <v>165.31316163</v>
      </c>
      <c r="F2591">
        <v>98.65</v>
      </c>
      <c r="G2591">
        <v>48.182413193576302</v>
      </c>
      <c r="H2591">
        <v>-2.07605463902149</v>
      </c>
      <c r="I2591">
        <v>-34.877504960409503</v>
      </c>
      <c r="J2591">
        <v>-5.3492172831938696</v>
      </c>
      <c r="K2591">
        <v>102.129507869436</v>
      </c>
      <c r="L2591">
        <v>98.225604890389604</v>
      </c>
      <c r="M2591">
        <v>41.789109941904201</v>
      </c>
      <c r="N2591">
        <v>0.72132863982168904</v>
      </c>
      <c r="O2591">
        <v>61.023821591485003</v>
      </c>
      <c r="P2591">
        <v>87.833206397562805</v>
      </c>
      <c r="Q2591">
        <v>5.6981074933986998E-2</v>
      </c>
    </row>
    <row r="2592" spans="1:17" hidden="1" x14ac:dyDescent="0.3">
      <c r="A2592" t="s">
        <v>5385</v>
      </c>
      <c r="B2592" t="s">
        <v>5386</v>
      </c>
      <c r="C2592" t="s">
        <v>10309</v>
      </c>
      <c r="D2592" t="s">
        <v>368</v>
      </c>
      <c r="E2592">
        <v>165.26591225000001</v>
      </c>
      <c r="F2592">
        <v>143.9</v>
      </c>
      <c r="G2592">
        <v>46.700663511611403</v>
      </c>
      <c r="H2592">
        <v>1.81020992183037</v>
      </c>
      <c r="I2592">
        <v>-16.377452631785701</v>
      </c>
      <c r="J2592">
        <v>14.302164487052799</v>
      </c>
      <c r="K2592">
        <v>151.03860147393601</v>
      </c>
      <c r="L2592">
        <v>153.037882287298</v>
      </c>
      <c r="M2592">
        <v>57.791023141553303</v>
      </c>
      <c r="N2592">
        <v>1.0304054054053999</v>
      </c>
      <c r="O2592">
        <v>56.358582348853297</v>
      </c>
      <c r="P2592">
        <v>74.424242424242394</v>
      </c>
      <c r="Q2592">
        <v>9.7700820785889E-2</v>
      </c>
    </row>
    <row r="2593" spans="1:17" hidden="1" x14ac:dyDescent="0.3">
      <c r="A2593" t="s">
        <v>5387</v>
      </c>
      <c r="B2593" t="s">
        <v>5388</v>
      </c>
      <c r="C2593" t="s">
        <v>10309</v>
      </c>
      <c r="D2593" t="s">
        <v>51</v>
      </c>
      <c r="E2593">
        <v>164.9410389</v>
      </c>
      <c r="F2593">
        <v>147.5</v>
      </c>
      <c r="G2593">
        <v>-35.449572031179599</v>
      </c>
      <c r="H2593">
        <v>-10.941140102715501</v>
      </c>
      <c r="I2593">
        <v>-23.615656680693299</v>
      </c>
      <c r="J2593">
        <v>-8.3500630404296903</v>
      </c>
      <c r="K2593">
        <v>157.56920767367799</v>
      </c>
      <c r="L2593">
        <v>163.039723898283</v>
      </c>
      <c r="M2593">
        <v>18.905572115745301</v>
      </c>
      <c r="N2593">
        <v>0.71214175360196397</v>
      </c>
      <c r="O2593">
        <v>48.338983050847403</v>
      </c>
      <c r="P2593">
        <v>6.1151079136690702</v>
      </c>
      <c r="Q2593">
        <v>-8.9775304474869005E-2</v>
      </c>
    </row>
    <row r="2594" spans="1:17" hidden="1" x14ac:dyDescent="0.3">
      <c r="A2594" t="s">
        <v>5389</v>
      </c>
      <c r="B2594" t="s">
        <v>5390</v>
      </c>
      <c r="C2594" t="s">
        <v>10309</v>
      </c>
      <c r="D2594" t="s">
        <v>397</v>
      </c>
      <c r="E2594">
        <v>164.44674368099999</v>
      </c>
      <c r="F2594">
        <v>103.13</v>
      </c>
      <c r="G2594">
        <v>-45.906839523499599</v>
      </c>
      <c r="H2594">
        <v>-9.9567376078517498</v>
      </c>
      <c r="I2594">
        <v>-23.634947616021901</v>
      </c>
      <c r="J2594">
        <v>-8.1141478764569595</v>
      </c>
      <c r="K2594">
        <v>108.817788125872</v>
      </c>
      <c r="L2594">
        <v>113.79803219661</v>
      </c>
      <c r="M2594">
        <v>25.510559390182301</v>
      </c>
      <c r="N2594">
        <v>0.243228894228636</v>
      </c>
      <c r="O2594">
        <v>53.980413070881397</v>
      </c>
      <c r="P2594">
        <v>16.993760635280701</v>
      </c>
      <c r="Q2594">
        <v>6.3669519828844001E-2</v>
      </c>
    </row>
    <row r="2595" spans="1:17" hidden="1" x14ac:dyDescent="0.3">
      <c r="A2595" t="s">
        <v>5391</v>
      </c>
      <c r="B2595" t="s">
        <v>5392</v>
      </c>
      <c r="C2595" t="s">
        <v>10309</v>
      </c>
      <c r="D2595" t="s">
        <v>203</v>
      </c>
      <c r="E2595">
        <v>164.360540832</v>
      </c>
      <c r="F2595">
        <v>108.79</v>
      </c>
      <c r="G2595">
        <v>-37.328896735647099</v>
      </c>
      <c r="H2595">
        <v>-1.8004950943251401</v>
      </c>
      <c r="I2595">
        <v>-25.139311606144702</v>
      </c>
      <c r="J2595">
        <v>-4.6991599912522304</v>
      </c>
      <c r="K2595">
        <v>109.968610820873</v>
      </c>
      <c r="L2595">
        <v>113.65330382709899</v>
      </c>
      <c r="M2595">
        <v>38.8460947610726</v>
      </c>
      <c r="N2595">
        <v>0.72666491485557105</v>
      </c>
      <c r="O2595">
        <v>23.862487360970601</v>
      </c>
      <c r="P2595">
        <v>12.7357512953367</v>
      </c>
      <c r="Q2595">
        <v>1.9946265291143E-2</v>
      </c>
    </row>
    <row r="2596" spans="1:17" hidden="1" x14ac:dyDescent="0.3">
      <c r="A2596" t="s">
        <v>5393</v>
      </c>
      <c r="B2596" t="s">
        <v>5394</v>
      </c>
      <c r="C2596" t="s">
        <v>10309</v>
      </c>
      <c r="D2596" t="s">
        <v>997</v>
      </c>
      <c r="E2596">
        <v>164.20397287</v>
      </c>
      <c r="F2596">
        <v>24.59</v>
      </c>
      <c r="G2596">
        <v>55.783883773936097</v>
      </c>
      <c r="H2596">
        <v>12.3518659402305</v>
      </c>
      <c r="I2596">
        <v>1.74301737439852</v>
      </c>
      <c r="J2596">
        <v>12.8495239869871</v>
      </c>
      <c r="K2596">
        <v>22.551108346933098</v>
      </c>
      <c r="L2596">
        <v>20.528749271805001</v>
      </c>
      <c r="M2596">
        <v>72.146145076357598</v>
      </c>
      <c r="N2596">
        <v>0.74595599236821297</v>
      </c>
      <c r="O2596">
        <v>19.601464009760001</v>
      </c>
      <c r="P2596">
        <v>83.507462686567095</v>
      </c>
      <c r="Q2596">
        <v>0.16792511851207001</v>
      </c>
    </row>
    <row r="2597" spans="1:17" hidden="1" x14ac:dyDescent="0.3">
      <c r="A2597" t="s">
        <v>5395</v>
      </c>
      <c r="B2597" t="s">
        <v>5396</v>
      </c>
      <c r="C2597" t="s">
        <v>10309</v>
      </c>
      <c r="D2597" t="s">
        <v>297</v>
      </c>
      <c r="E2597">
        <v>163.83000000000001</v>
      </c>
      <c r="F2597">
        <v>554.4</v>
      </c>
      <c r="G2597">
        <v>263.11181058331499</v>
      </c>
      <c r="H2597">
        <v>12.370282269573901</v>
      </c>
      <c r="I2597">
        <v>36.023662195416001</v>
      </c>
      <c r="J2597">
        <v>-1.8382097924007901</v>
      </c>
      <c r="K2597">
        <v>484.31506472774299</v>
      </c>
      <c r="L2597">
        <v>364.85898102073202</v>
      </c>
      <c r="M2597">
        <v>52.919959882057803</v>
      </c>
      <c r="N2597">
        <v>0.51246694026447703</v>
      </c>
      <c r="O2597">
        <v>11.002886002885999</v>
      </c>
      <c r="P2597">
        <v>290.835389495946</v>
      </c>
      <c r="Q2597">
        <v>0.16744846433593299</v>
      </c>
    </row>
    <row r="2598" spans="1:17" hidden="1" x14ac:dyDescent="0.3">
      <c r="A2598" t="s">
        <v>5397</v>
      </c>
      <c r="B2598" t="s">
        <v>5398</v>
      </c>
      <c r="C2598" t="s">
        <v>10309</v>
      </c>
      <c r="D2598" t="s">
        <v>5399</v>
      </c>
      <c r="E2598">
        <v>163.721304</v>
      </c>
      <c r="F2598">
        <v>169.2</v>
      </c>
      <c r="G2598">
        <v>-21.973578912630899</v>
      </c>
      <c r="H2598">
        <v>-7.4948413804585003</v>
      </c>
      <c r="I2598">
        <v>-4.8822145365476803</v>
      </c>
      <c r="J2598">
        <v>-4.92128115219072E-2</v>
      </c>
      <c r="K2598">
        <v>166.930953495816</v>
      </c>
      <c r="L2598">
        <v>157.792382543467</v>
      </c>
      <c r="M2598">
        <v>41.599334338846703</v>
      </c>
      <c r="N2598">
        <v>0.56861413043478204</v>
      </c>
      <c r="O2598">
        <v>21.040189125295498</v>
      </c>
      <c r="P2598">
        <v>48.355984217448402</v>
      </c>
    </row>
    <row r="2599" spans="1:17" hidden="1" x14ac:dyDescent="0.3">
      <c r="A2599" t="s">
        <v>5400</v>
      </c>
      <c r="B2599" t="s">
        <v>5401</v>
      </c>
      <c r="C2599" t="s">
        <v>10309</v>
      </c>
      <c r="D2599" t="s">
        <v>726</v>
      </c>
      <c r="E2599">
        <v>163.46488893</v>
      </c>
      <c r="F2599">
        <v>78.28</v>
      </c>
      <c r="G2599">
        <v>26.219390605559699</v>
      </c>
      <c r="H2599">
        <v>-4.1654153431123904</v>
      </c>
      <c r="I2599">
        <v>-13.2848530112924</v>
      </c>
      <c r="J2599">
        <v>0.55379793086441897</v>
      </c>
      <c r="K2599">
        <v>79.624731924008202</v>
      </c>
      <c r="L2599">
        <v>73.412597967373799</v>
      </c>
      <c r="M2599">
        <v>88.374458321217901</v>
      </c>
      <c r="N2599">
        <v>0.63390506299916305</v>
      </c>
      <c r="O2599">
        <v>15.355135411343801</v>
      </c>
      <c r="P2599">
        <v>57.981836528758798</v>
      </c>
      <c r="Q2599">
        <v>2.2514289353509E-2</v>
      </c>
    </row>
    <row r="2600" spans="1:17" hidden="1" x14ac:dyDescent="0.3">
      <c r="A2600" t="s">
        <v>5402</v>
      </c>
      <c r="B2600" t="s">
        <v>5403</v>
      </c>
      <c r="C2600" t="s">
        <v>10309</v>
      </c>
      <c r="D2600" t="s">
        <v>1323</v>
      </c>
      <c r="E2600">
        <v>162.62437499999999</v>
      </c>
      <c r="F2600">
        <v>115.45</v>
      </c>
      <c r="G2600">
        <v>10.1271673560257</v>
      </c>
      <c r="H2600">
        <v>30.540786362933101</v>
      </c>
      <c r="I2600">
        <v>25.539960303537601</v>
      </c>
      <c r="J2600">
        <v>-17.752306807259298</v>
      </c>
      <c r="M2600">
        <v>47.6194024048241</v>
      </c>
      <c r="O2600">
        <v>22.130792550887801</v>
      </c>
      <c r="P2600">
        <v>44.6741854636591</v>
      </c>
    </row>
    <row r="2601" spans="1:17" hidden="1" x14ac:dyDescent="0.3">
      <c r="A2601" t="s">
        <v>5404</v>
      </c>
      <c r="B2601" t="s">
        <v>5405</v>
      </c>
      <c r="C2601" t="s">
        <v>10309</v>
      </c>
      <c r="D2601" t="s">
        <v>139</v>
      </c>
      <c r="E2601">
        <v>162.24</v>
      </c>
      <c r="F2601">
        <v>390</v>
      </c>
      <c r="G2601">
        <v>-22.318173507225499</v>
      </c>
      <c r="H2601">
        <v>-0.97550436388391404</v>
      </c>
      <c r="I2601">
        <v>-12.3107859651191</v>
      </c>
      <c r="J2601">
        <v>-2.5946673569764398</v>
      </c>
      <c r="K2601">
        <v>389.89654854791399</v>
      </c>
      <c r="L2601">
        <v>387.42915803328702</v>
      </c>
      <c r="M2601">
        <v>100</v>
      </c>
      <c r="O2601">
        <v>0</v>
      </c>
      <c r="P2601">
        <v>5.4054054054053902</v>
      </c>
    </row>
    <row r="2602" spans="1:17" hidden="1" x14ac:dyDescent="0.3">
      <c r="A2602" t="s">
        <v>5406</v>
      </c>
      <c r="B2602" t="s">
        <v>5407</v>
      </c>
      <c r="C2602" t="s">
        <v>10309</v>
      </c>
      <c r="D2602" t="s">
        <v>46</v>
      </c>
      <c r="E2602">
        <v>162.01193000000001</v>
      </c>
      <c r="F2602">
        <v>156</v>
      </c>
      <c r="G2602">
        <v>148.62717396602201</v>
      </c>
      <c r="H2602">
        <v>5.4870806701296901</v>
      </c>
      <c r="I2602">
        <v>76.665591987636802</v>
      </c>
      <c r="J2602">
        <v>3.0415121907792</v>
      </c>
      <c r="K2602">
        <v>139.231706112528</v>
      </c>
      <c r="L2602">
        <v>101.04037899817099</v>
      </c>
      <c r="M2602">
        <v>72.834082142393001</v>
      </c>
      <c r="N2602">
        <v>2.0039465695203398</v>
      </c>
      <c r="O2602">
        <v>3.7820512820512899</v>
      </c>
      <c r="P2602">
        <v>188.888888888888</v>
      </c>
      <c r="Q2602">
        <v>0.131434430334885</v>
      </c>
    </row>
    <row r="2603" spans="1:17" hidden="1" x14ac:dyDescent="0.3">
      <c r="A2603" t="s">
        <v>5408</v>
      </c>
      <c r="B2603" t="s">
        <v>5409</v>
      </c>
      <c r="C2603" t="s">
        <v>10309</v>
      </c>
      <c r="D2603" t="s">
        <v>4769</v>
      </c>
      <c r="E2603">
        <v>161.56099492499999</v>
      </c>
      <c r="F2603">
        <v>115.61</v>
      </c>
      <c r="G2603">
        <v>185.158694429723</v>
      </c>
      <c r="H2603">
        <v>7.51506167385193</v>
      </c>
      <c r="I2603">
        <v>23.700978740763201</v>
      </c>
      <c r="J2603">
        <v>-5.6300805104334302</v>
      </c>
      <c r="K2603">
        <v>108.966312797128</v>
      </c>
      <c r="L2603">
        <v>89.767627699559597</v>
      </c>
      <c r="M2603">
        <v>42.229291732968903</v>
      </c>
      <c r="N2603">
        <v>1.3674242216341499</v>
      </c>
      <c r="O2603">
        <v>10.327826312602699</v>
      </c>
      <c r="P2603">
        <v>228.43749999999901</v>
      </c>
      <c r="Q2603">
        <v>0.14180894245178599</v>
      </c>
    </row>
    <row r="2604" spans="1:17" hidden="1" x14ac:dyDescent="0.3">
      <c r="A2604" t="s">
        <v>5410</v>
      </c>
      <c r="B2604" t="s">
        <v>5411</v>
      </c>
      <c r="C2604" t="s">
        <v>10309</v>
      </c>
      <c r="D2604" t="s">
        <v>51</v>
      </c>
      <c r="E2604">
        <v>161.33000000000001</v>
      </c>
      <c r="F2604">
        <v>145.94999999999999</v>
      </c>
      <c r="G2604">
        <v>-12.073816630539</v>
      </c>
      <c r="H2604">
        <v>-7.3857607741403202</v>
      </c>
      <c r="I2604">
        <v>-1.8263045116747401</v>
      </c>
      <c r="J2604">
        <v>-12.192190576790599</v>
      </c>
      <c r="K2604">
        <v>147.35369878437299</v>
      </c>
      <c r="L2604">
        <v>132.40525259972</v>
      </c>
      <c r="M2604">
        <v>34.7113267637788</v>
      </c>
      <c r="N2604">
        <v>1.12908719346049</v>
      </c>
      <c r="O2604">
        <v>38.9516957862281</v>
      </c>
      <c r="P2604">
        <v>67.566016073478707</v>
      </c>
    </row>
    <row r="2605" spans="1:17" hidden="1" x14ac:dyDescent="0.3">
      <c r="A2605" t="s">
        <v>5412</v>
      </c>
      <c r="B2605" t="s">
        <v>5413</v>
      </c>
      <c r="C2605" t="s">
        <v>10309</v>
      </c>
      <c r="D2605" t="s">
        <v>21</v>
      </c>
      <c r="E2605">
        <v>161.02632</v>
      </c>
      <c r="F2605">
        <v>178</v>
      </c>
      <c r="G2605">
        <v>26.4557194849437</v>
      </c>
      <c r="H2605">
        <v>-5.1860306796733804</v>
      </c>
      <c r="I2605">
        <v>41.868512432455603</v>
      </c>
      <c r="J2605">
        <v>-5.7861567186785701</v>
      </c>
      <c r="K2605">
        <v>173.48496368640099</v>
      </c>
      <c r="M2605">
        <v>41.801613602926103</v>
      </c>
      <c r="N2605">
        <v>0.27546628407460499</v>
      </c>
      <c r="O2605">
        <v>30.617977528089799</v>
      </c>
      <c r="P2605">
        <v>82.564102564102498</v>
      </c>
    </row>
    <row r="2606" spans="1:17" hidden="1" x14ac:dyDescent="0.3">
      <c r="A2606" t="s">
        <v>5414</v>
      </c>
      <c r="B2606" t="s">
        <v>5415</v>
      </c>
      <c r="C2606" t="s">
        <v>10309</v>
      </c>
      <c r="D2606" t="s">
        <v>54</v>
      </c>
      <c r="E2606">
        <v>160.71853587999999</v>
      </c>
      <c r="F2606">
        <v>137.19999999999999</v>
      </c>
      <c r="G2606">
        <v>-72.843578912630903</v>
      </c>
      <c r="H2606">
        <v>1.18384038667451</v>
      </c>
      <c r="I2606">
        <v>-54.175192744780098</v>
      </c>
      <c r="J2606">
        <v>-2.5946673569764398</v>
      </c>
      <c r="K2606">
        <v>176.77064066057801</v>
      </c>
      <c r="L2606">
        <v>157.73925938359201</v>
      </c>
      <c r="M2606">
        <v>23.490363099354301</v>
      </c>
      <c r="N2606">
        <v>1.3125</v>
      </c>
      <c r="O2606">
        <v>102.368804664723</v>
      </c>
      <c r="P2606">
        <v>24.050632911392398</v>
      </c>
    </row>
    <row r="2607" spans="1:17" hidden="1" x14ac:dyDescent="0.3">
      <c r="A2607" t="s">
        <v>5416</v>
      </c>
      <c r="B2607" t="s">
        <v>5417</v>
      </c>
      <c r="C2607" t="s">
        <v>10309</v>
      </c>
      <c r="D2607" t="s">
        <v>136</v>
      </c>
      <c r="E2607">
        <v>160.70213475</v>
      </c>
      <c r="F2607">
        <v>241.85</v>
      </c>
      <c r="G2607">
        <v>38.897158255815398</v>
      </c>
      <c r="H2607">
        <v>-16.745013034404099</v>
      </c>
      <c r="I2607">
        <v>15.923572465421699</v>
      </c>
      <c r="J2607">
        <v>-1.29116963809745</v>
      </c>
      <c r="K2607">
        <v>247.68725008417201</v>
      </c>
      <c r="L2607">
        <v>210.65242187342</v>
      </c>
      <c r="M2607">
        <v>33.436293563794599</v>
      </c>
      <c r="N2607">
        <v>1.34735706807606</v>
      </c>
      <c r="O2607">
        <v>23.6303493901178</v>
      </c>
      <c r="P2607">
        <v>83.150321847784895</v>
      </c>
      <c r="Q2607">
        <v>1.4577186436784E-2</v>
      </c>
    </row>
    <row r="2608" spans="1:17" hidden="1" x14ac:dyDescent="0.3">
      <c r="A2608" t="s">
        <v>5418</v>
      </c>
      <c r="B2608" t="s">
        <v>5419</v>
      </c>
      <c r="C2608" t="s">
        <v>10309</v>
      </c>
      <c r="D2608" t="s">
        <v>2651</v>
      </c>
      <c r="E2608">
        <v>160.62321019999999</v>
      </c>
      <c r="F2608">
        <v>141.01</v>
      </c>
      <c r="G2608">
        <v>65.440804649012804</v>
      </c>
      <c r="H2608">
        <v>51.195705087872703</v>
      </c>
      <c r="I2608">
        <v>62.617882934521099</v>
      </c>
      <c r="J2608">
        <v>33.359036346727201</v>
      </c>
      <c r="K2608">
        <v>104.58227233079</v>
      </c>
      <c r="L2608">
        <v>87.742155770485894</v>
      </c>
      <c r="M2608">
        <v>86.441584691718006</v>
      </c>
      <c r="N2608">
        <v>3.1231090085240298</v>
      </c>
      <c r="O2608">
        <v>9.5666973973477205</v>
      </c>
      <c r="P2608">
        <v>186.89725330620499</v>
      </c>
      <c r="Q2608">
        <v>7.6512044684337005E-2</v>
      </c>
    </row>
    <row r="2609" spans="1:17" hidden="1" x14ac:dyDescent="0.3">
      <c r="A2609" t="s">
        <v>5420</v>
      </c>
      <c r="B2609" t="s">
        <v>5421</v>
      </c>
      <c r="C2609" t="s">
        <v>10309</v>
      </c>
      <c r="D2609" t="s">
        <v>2556</v>
      </c>
      <c r="E2609">
        <v>160.41149999999999</v>
      </c>
      <c r="F2609">
        <v>74.5</v>
      </c>
      <c r="G2609">
        <v>120.609754420702</v>
      </c>
      <c r="H2609">
        <v>-15.1083159647585</v>
      </c>
      <c r="I2609">
        <v>-49.784558520721198</v>
      </c>
      <c r="J2609">
        <v>-6.9408212031302901</v>
      </c>
      <c r="K2609">
        <v>86.836306899974602</v>
      </c>
      <c r="L2609">
        <v>91.979228870427903</v>
      </c>
      <c r="M2609">
        <v>38.420060207745102</v>
      </c>
      <c r="N2609">
        <v>1.4636046034672101</v>
      </c>
      <c r="O2609">
        <v>85.999999999999901</v>
      </c>
      <c r="P2609">
        <v>150.420168067226</v>
      </c>
      <c r="Q2609">
        <v>4.3682438782611001E-2</v>
      </c>
    </row>
    <row r="2610" spans="1:17" hidden="1" x14ac:dyDescent="0.3">
      <c r="A2610" t="s">
        <v>5422</v>
      </c>
      <c r="B2610" t="s">
        <v>5423</v>
      </c>
      <c r="C2610" t="s">
        <v>10309</v>
      </c>
      <c r="D2610" t="s">
        <v>139</v>
      </c>
      <c r="E2610">
        <v>159.451139388</v>
      </c>
      <c r="F2610">
        <v>10.029999999999999</v>
      </c>
      <c r="G2610">
        <v>-15.026949699147799</v>
      </c>
      <c r="H2610">
        <v>-3.2743549385965598</v>
      </c>
      <c r="I2610">
        <v>-21.950425604758699</v>
      </c>
      <c r="J2610">
        <v>5.3418405795314898</v>
      </c>
      <c r="K2610">
        <v>9.9188033119842007</v>
      </c>
      <c r="L2610">
        <v>10.762848352912</v>
      </c>
      <c r="M2610">
        <v>62.246959588736303</v>
      </c>
      <c r="N2610">
        <v>0.89571698650466702</v>
      </c>
      <c r="O2610">
        <v>50.049850448653999</v>
      </c>
      <c r="P2610">
        <v>23.827160493827101</v>
      </c>
      <c r="Q2610">
        <v>3.0202240629000999E-2</v>
      </c>
    </row>
    <row r="2611" spans="1:17" hidden="1" x14ac:dyDescent="0.3">
      <c r="A2611" t="s">
        <v>5424</v>
      </c>
      <c r="B2611" t="s">
        <v>5425</v>
      </c>
      <c r="C2611" t="s">
        <v>10309</v>
      </c>
      <c r="D2611" t="s">
        <v>556</v>
      </c>
      <c r="E2611">
        <v>159.40733986500001</v>
      </c>
      <c r="F2611">
        <v>78.75</v>
      </c>
      <c r="G2611">
        <v>23.718728779676699</v>
      </c>
      <c r="H2611">
        <v>6.5597069037217102</v>
      </c>
      <c r="I2611">
        <v>31.524830473236999</v>
      </c>
      <c r="J2611">
        <v>-5.9490977367232798</v>
      </c>
      <c r="K2611">
        <v>77.352733518221797</v>
      </c>
      <c r="L2611">
        <v>67.539671308655997</v>
      </c>
      <c r="M2611">
        <v>41.864186578002801</v>
      </c>
      <c r="N2611">
        <v>0.80306406685236698</v>
      </c>
      <c r="O2611">
        <v>18.095238095238098</v>
      </c>
      <c r="P2611">
        <v>90.2173913043478</v>
      </c>
      <c r="Q2611">
        <v>0.157837014545754</v>
      </c>
    </row>
    <row r="2612" spans="1:17" hidden="1" x14ac:dyDescent="0.3">
      <c r="A2612" t="s">
        <v>5426</v>
      </c>
      <c r="B2612" t="s">
        <v>5427</v>
      </c>
      <c r="C2612" t="s">
        <v>10309</v>
      </c>
      <c r="D2612" t="s">
        <v>153</v>
      </c>
      <c r="E2612">
        <v>159.157284</v>
      </c>
      <c r="F2612">
        <v>157.05000000000001</v>
      </c>
      <c r="G2612">
        <v>0.63767977147201504</v>
      </c>
      <c r="H2612">
        <v>3.16242667059884</v>
      </c>
      <c r="I2612">
        <v>-25.662510103050099</v>
      </c>
      <c r="J2612">
        <v>-1.9280006903097699</v>
      </c>
      <c r="K2612">
        <v>147.221623025958</v>
      </c>
      <c r="L2612">
        <v>141.520548992362</v>
      </c>
      <c r="M2612">
        <v>59.202127851070898</v>
      </c>
      <c r="N2612">
        <v>0.46371574826859302</v>
      </c>
      <c r="O2612">
        <v>19.707099649793001</v>
      </c>
      <c r="P2612">
        <v>33.206106870229</v>
      </c>
      <c r="Q2612">
        <v>7.0981226601638997E-2</v>
      </c>
    </row>
    <row r="2613" spans="1:17" hidden="1" x14ac:dyDescent="0.3">
      <c r="A2613" t="s">
        <v>5428</v>
      </c>
      <c r="B2613" t="s">
        <v>5429</v>
      </c>
      <c r="C2613" t="s">
        <v>10309</v>
      </c>
      <c r="D2613" t="s">
        <v>5430</v>
      </c>
      <c r="E2613">
        <v>159.003006795</v>
      </c>
      <c r="F2613">
        <v>67.349999999999994</v>
      </c>
      <c r="G2613">
        <v>-63.580721769773803</v>
      </c>
      <c r="H2613">
        <v>-6.0069509047644098</v>
      </c>
      <c r="I2613">
        <v>-54.869421359575398</v>
      </c>
      <c r="J2613">
        <v>-4.6840045327689497</v>
      </c>
      <c r="K2613">
        <v>75.292076452712607</v>
      </c>
      <c r="M2613">
        <v>32.204390972011502</v>
      </c>
      <c r="N2613">
        <v>0.72472420506164803</v>
      </c>
      <c r="O2613">
        <v>125.68671121009601</v>
      </c>
      <c r="P2613">
        <v>1.6603773584905599</v>
      </c>
    </row>
    <row r="2614" spans="1:17" hidden="1" x14ac:dyDescent="0.3">
      <c r="A2614" t="s">
        <v>5431</v>
      </c>
      <c r="B2614" t="s">
        <v>5432</v>
      </c>
      <c r="C2614" t="s">
        <v>10309</v>
      </c>
      <c r="D2614" t="s">
        <v>21</v>
      </c>
      <c r="E2614">
        <v>158.59628851900001</v>
      </c>
      <c r="F2614">
        <v>107.5</v>
      </c>
      <c r="G2614">
        <v>-7.07262492834366</v>
      </c>
      <c r="H2614">
        <v>-5.4397900781696196</v>
      </c>
      <c r="I2614">
        <v>-26.857685806136502</v>
      </c>
      <c r="J2614">
        <v>-4.4295297422975404</v>
      </c>
      <c r="K2614">
        <v>115.263149064064</v>
      </c>
      <c r="L2614">
        <v>117.643084704534</v>
      </c>
      <c r="M2614">
        <v>44.136684849206397</v>
      </c>
      <c r="N2614">
        <v>1.29891203401639</v>
      </c>
      <c r="O2614">
        <v>44.930232558139501</v>
      </c>
      <c r="P2614">
        <v>46.657571623465202</v>
      </c>
      <c r="Q2614">
        <v>-0.11847475161417501</v>
      </c>
    </row>
    <row r="2615" spans="1:17" hidden="1" x14ac:dyDescent="0.3">
      <c r="A2615" t="s">
        <v>5433</v>
      </c>
      <c r="B2615" t="s">
        <v>5434</v>
      </c>
      <c r="C2615" t="s">
        <v>10309</v>
      </c>
      <c r="E2615">
        <v>158.53987747100001</v>
      </c>
      <c r="F2615">
        <v>10.6</v>
      </c>
      <c r="G2615">
        <v>-23.7000264101775</v>
      </c>
      <c r="H2615">
        <v>-3.0933680839575599</v>
      </c>
      <c r="I2615">
        <v>-27.848634570696799</v>
      </c>
      <c r="J2615">
        <v>-2.1220775649159398</v>
      </c>
      <c r="K2615">
        <v>11.1282230222655</v>
      </c>
      <c r="L2615">
        <v>11.3633757435496</v>
      </c>
      <c r="M2615">
        <v>43.4669090930579</v>
      </c>
      <c r="N2615">
        <v>0.78729608432468301</v>
      </c>
      <c r="O2615">
        <v>65.188679245282998</v>
      </c>
      <c r="P2615">
        <v>21.699196326061902</v>
      </c>
      <c r="Q2615">
        <v>7.8967809786959997E-2</v>
      </c>
    </row>
    <row r="2616" spans="1:17" hidden="1" x14ac:dyDescent="0.3">
      <c r="A2616" t="s">
        <v>5435</v>
      </c>
      <c r="B2616" t="s">
        <v>5436</v>
      </c>
      <c r="C2616" t="s">
        <v>10309</v>
      </c>
      <c r="D2616" t="s">
        <v>21</v>
      </c>
      <c r="E2616">
        <v>157.71125000000001</v>
      </c>
      <c r="F2616">
        <v>112.25</v>
      </c>
      <c r="G2616">
        <v>82.128729930143294</v>
      </c>
      <c r="H2616">
        <v>-5.15817615218951</v>
      </c>
      <c r="I2616">
        <v>9.7000836000982797</v>
      </c>
      <c r="J2616">
        <v>0.86155384118023504</v>
      </c>
      <c r="K2616">
        <v>108.52223063266</v>
      </c>
      <c r="L2616">
        <v>94.197713639840899</v>
      </c>
      <c r="M2616">
        <v>51.225324947168197</v>
      </c>
      <c r="N2616">
        <v>0.58527180015723401</v>
      </c>
      <c r="O2616">
        <v>15.7149220489977</v>
      </c>
      <c r="P2616">
        <v>141.91810344827499</v>
      </c>
      <c r="Q2616">
        <v>8.3200269147508998E-2</v>
      </c>
    </row>
    <row r="2617" spans="1:17" hidden="1" x14ac:dyDescent="0.3">
      <c r="A2617" t="s">
        <v>5437</v>
      </c>
      <c r="B2617" t="s">
        <v>5438</v>
      </c>
      <c r="C2617" t="s">
        <v>10309</v>
      </c>
      <c r="D2617" t="s">
        <v>1163</v>
      </c>
      <c r="E2617">
        <v>157.55085854999999</v>
      </c>
      <c r="F2617">
        <v>84.25</v>
      </c>
      <c r="G2617">
        <v>-79.262261685135996</v>
      </c>
      <c r="H2617">
        <v>14.331306155333801</v>
      </c>
      <c r="I2617">
        <v>-53.374094814367098</v>
      </c>
      <c r="J2617">
        <v>-5.9844978654510204</v>
      </c>
      <c r="K2617">
        <v>88.639886374407098</v>
      </c>
      <c r="M2617">
        <v>40.8274954686473</v>
      </c>
      <c r="N2617">
        <v>0.67694227769110704</v>
      </c>
      <c r="O2617">
        <v>117.210682492581</v>
      </c>
      <c r="P2617">
        <v>15.2530779753762</v>
      </c>
    </row>
    <row r="2618" spans="1:17" hidden="1" x14ac:dyDescent="0.3">
      <c r="A2618" t="s">
        <v>5439</v>
      </c>
      <c r="B2618" t="s">
        <v>5440</v>
      </c>
      <c r="C2618" t="s">
        <v>10309</v>
      </c>
      <c r="D2618" t="s">
        <v>397</v>
      </c>
      <c r="E2618">
        <v>157.46004874799999</v>
      </c>
      <c r="F2618">
        <v>25.33</v>
      </c>
      <c r="G2618">
        <v>21.276421087368998</v>
      </c>
      <c r="H2618">
        <v>-2.4306377511110702</v>
      </c>
      <c r="I2618">
        <v>-14.887709042042101</v>
      </c>
      <c r="J2618">
        <v>0.53562029107769205</v>
      </c>
      <c r="K2618">
        <v>23.841212798526399</v>
      </c>
      <c r="L2618">
        <v>21.458246953011301</v>
      </c>
      <c r="M2618">
        <v>52.992939325341098</v>
      </c>
      <c r="N2618">
        <v>0.48947273619517301</v>
      </c>
      <c r="O2618">
        <v>16.4626924595341</v>
      </c>
      <c r="P2618">
        <v>93.358778625954102</v>
      </c>
      <c r="Q2618">
        <v>5.7502104733991997E-2</v>
      </c>
    </row>
    <row r="2619" spans="1:17" hidden="1" x14ac:dyDescent="0.3">
      <c r="A2619" t="s">
        <v>5441</v>
      </c>
      <c r="B2619" t="s">
        <v>5442</v>
      </c>
      <c r="C2619" t="s">
        <v>10309</v>
      </c>
      <c r="D2619" t="s">
        <v>5443</v>
      </c>
      <c r="E2619">
        <v>157.4084057</v>
      </c>
      <c r="F2619">
        <v>66.5</v>
      </c>
      <c r="G2619">
        <v>13.0171618281097</v>
      </c>
      <c r="H2619">
        <v>-4.3317209924117499</v>
      </c>
      <c r="I2619">
        <v>28.429954775621599</v>
      </c>
      <c r="J2619">
        <v>12.5871508248417</v>
      </c>
      <c r="K2619">
        <v>60.377050103074502</v>
      </c>
      <c r="M2619">
        <v>66.295216545481395</v>
      </c>
      <c r="N2619">
        <v>0.57212971078001695</v>
      </c>
      <c r="O2619">
        <v>23.909774436090199</v>
      </c>
      <c r="P2619">
        <v>68.354430379746802</v>
      </c>
    </row>
    <row r="2620" spans="1:17" hidden="1" x14ac:dyDescent="0.3">
      <c r="A2620" t="s">
        <v>5444</v>
      </c>
      <c r="B2620" t="s">
        <v>5445</v>
      </c>
      <c r="C2620" t="s">
        <v>10309</v>
      </c>
      <c r="D2620" t="s">
        <v>630</v>
      </c>
      <c r="E2620">
        <v>156.90957900000001</v>
      </c>
      <c r="F2620">
        <v>60.3</v>
      </c>
      <c r="G2620">
        <v>151.701814970594</v>
      </c>
      <c r="H2620">
        <v>75.980485856164904</v>
      </c>
      <c r="I2620">
        <v>74.260996213098693</v>
      </c>
      <c r="J2620">
        <v>-13.994820379164601</v>
      </c>
      <c r="K2620">
        <v>42.526261348258402</v>
      </c>
      <c r="L2620">
        <v>33.387623226784697</v>
      </c>
      <c r="M2620">
        <v>66.356761502196704</v>
      </c>
      <c r="N2620">
        <v>2.3659944062692602</v>
      </c>
      <c r="O2620">
        <v>8.8888888888888697</v>
      </c>
      <c r="P2620">
        <v>204.69934310257699</v>
      </c>
      <c r="Q2620">
        <v>7.2483510698433007E-2</v>
      </c>
    </row>
    <row r="2621" spans="1:17" hidden="1" x14ac:dyDescent="0.3">
      <c r="A2621" t="s">
        <v>5446</v>
      </c>
      <c r="B2621" t="s">
        <v>5447</v>
      </c>
      <c r="C2621" t="s">
        <v>10309</v>
      </c>
      <c r="D2621" t="s">
        <v>297</v>
      </c>
      <c r="E2621">
        <v>156.83170945500001</v>
      </c>
      <c r="F2621">
        <v>166.4</v>
      </c>
      <c r="G2621">
        <v>73.558627450015607</v>
      </c>
      <c r="H2621">
        <v>-20.960827260165701</v>
      </c>
      <c r="I2621">
        <v>-4.9559472554416804</v>
      </c>
      <c r="J2621">
        <v>-1.3566605479389899</v>
      </c>
      <c r="K2621">
        <v>187.669740582571</v>
      </c>
      <c r="L2621">
        <v>163.28346573745901</v>
      </c>
      <c r="M2621">
        <v>32.490228730626797</v>
      </c>
      <c r="N2621">
        <v>0.270004766043342</v>
      </c>
      <c r="O2621">
        <v>58.563701923076898</v>
      </c>
      <c r="P2621">
        <v>124.56140350877099</v>
      </c>
      <c r="Q2621">
        <v>0.121707837546788</v>
      </c>
    </row>
    <row r="2622" spans="1:17" hidden="1" x14ac:dyDescent="0.3">
      <c r="A2622" t="s">
        <v>5448</v>
      </c>
      <c r="B2622" t="s">
        <v>5449</v>
      </c>
      <c r="C2622" t="s">
        <v>10309</v>
      </c>
      <c r="D2622" t="s">
        <v>397</v>
      </c>
      <c r="E2622">
        <v>156.32938949999999</v>
      </c>
      <c r="F2622">
        <v>24.2</v>
      </c>
      <c r="G2622">
        <v>-78.812457695916294</v>
      </c>
      <c r="H2622">
        <v>-10.9553836395378</v>
      </c>
      <c r="I2622">
        <v>-45.013789302160198</v>
      </c>
      <c r="J2622">
        <v>-13.078861034447399</v>
      </c>
      <c r="K2622">
        <v>25.602988053293501</v>
      </c>
      <c r="L2622">
        <v>32.731272699873102</v>
      </c>
      <c r="M2622">
        <v>18.592235593324599</v>
      </c>
      <c r="N2622">
        <v>1.13257342849548</v>
      </c>
      <c r="O2622">
        <v>141.735537190082</v>
      </c>
      <c r="P2622">
        <v>12.349117920148499</v>
      </c>
      <c r="Q2622">
        <v>9.9628514086832001E-2</v>
      </c>
    </row>
    <row r="2623" spans="1:17" hidden="1" x14ac:dyDescent="0.3">
      <c r="A2623" t="s">
        <v>5450</v>
      </c>
      <c r="B2623" t="s">
        <v>5451</v>
      </c>
      <c r="C2623" t="s">
        <v>10309</v>
      </c>
      <c r="D2623" t="s">
        <v>21</v>
      </c>
      <c r="E2623">
        <v>156.10215600000001</v>
      </c>
      <c r="F2623">
        <v>124.58</v>
      </c>
      <c r="G2623">
        <v>108.000167539592</v>
      </c>
      <c r="H2623">
        <v>10.4400207502713</v>
      </c>
      <c r="I2623">
        <v>21.790398103772102</v>
      </c>
      <c r="J2623">
        <v>3.0238938065591698</v>
      </c>
      <c r="K2623">
        <v>113.10275071695401</v>
      </c>
      <c r="L2623">
        <v>99.562013137181395</v>
      </c>
      <c r="M2623">
        <v>63.987928551914599</v>
      </c>
      <c r="N2623">
        <v>2.3450977251919598</v>
      </c>
      <c r="O2623">
        <v>17.996468132926601</v>
      </c>
      <c r="P2623">
        <v>139.11708253358901</v>
      </c>
      <c r="Q2623">
        <v>0.117817033890126</v>
      </c>
    </row>
    <row r="2624" spans="1:17" hidden="1" x14ac:dyDescent="0.3">
      <c r="A2624" t="s">
        <v>5452</v>
      </c>
      <c r="B2624" t="s">
        <v>5453</v>
      </c>
      <c r="C2624" t="s">
        <v>10309</v>
      </c>
      <c r="D2624" t="s">
        <v>21</v>
      </c>
      <c r="E2624">
        <v>156.06885600000001</v>
      </c>
      <c r="F2624">
        <v>115.05</v>
      </c>
      <c r="G2624">
        <v>-1.29500748405956</v>
      </c>
      <c r="H2624">
        <v>1.9790410906615299</v>
      </c>
      <c r="I2624">
        <v>-10.9451471985992</v>
      </c>
      <c r="J2624">
        <v>-1.5687975978328099</v>
      </c>
      <c r="K2624">
        <v>111.90309073341599</v>
      </c>
      <c r="L2624">
        <v>107.750542519631</v>
      </c>
      <c r="M2624">
        <v>50.273696722756497</v>
      </c>
      <c r="N2624">
        <v>0.45099540581929498</v>
      </c>
      <c r="O2624">
        <v>30.334637114298101</v>
      </c>
      <c r="P2624">
        <v>33.546140452698701</v>
      </c>
      <c r="Q2624">
        <v>5.7516611236571001E-2</v>
      </c>
    </row>
    <row r="2625" spans="1:17" hidden="1" x14ac:dyDescent="0.3">
      <c r="A2625" t="s">
        <v>5454</v>
      </c>
      <c r="B2625" t="s">
        <v>5455</v>
      </c>
      <c r="C2625" t="s">
        <v>10309</v>
      </c>
      <c r="D2625" t="s">
        <v>258</v>
      </c>
      <c r="E2625">
        <v>155.68550214999999</v>
      </c>
      <c r="F2625">
        <v>124</v>
      </c>
      <c r="G2625">
        <v>112.81958306603001</v>
      </c>
      <c r="H2625">
        <v>57.017806672905301</v>
      </c>
      <c r="I2625">
        <v>42.689214034880798</v>
      </c>
      <c r="J2625">
        <v>-5.7913886684518596</v>
      </c>
      <c r="K2625">
        <v>86.319381320034395</v>
      </c>
      <c r="L2625">
        <v>69.309234551545401</v>
      </c>
      <c r="M2625">
        <v>68.983230524371507</v>
      </c>
      <c r="N2625">
        <v>1.82136200716845</v>
      </c>
      <c r="O2625">
        <v>0.44354838709677002</v>
      </c>
      <c r="P2625">
        <v>166.666666666666</v>
      </c>
    </row>
    <row r="2626" spans="1:17" hidden="1" x14ac:dyDescent="0.3">
      <c r="A2626" t="s">
        <v>5456</v>
      </c>
      <c r="B2626" t="s">
        <v>5457</v>
      </c>
      <c r="C2626" t="s">
        <v>10309</v>
      </c>
      <c r="D2626" t="s">
        <v>248</v>
      </c>
      <c r="E2626">
        <v>155.59285</v>
      </c>
      <c r="F2626">
        <v>169.75</v>
      </c>
      <c r="G2626">
        <v>45.844928244833199</v>
      </c>
      <c r="H2626">
        <v>19.946279365992101</v>
      </c>
      <c r="I2626">
        <v>-27.350826005159099</v>
      </c>
      <c r="J2626">
        <v>-2.5946673569764398</v>
      </c>
      <c r="K2626">
        <v>143.23768954464401</v>
      </c>
      <c r="L2626">
        <v>136.09434104145799</v>
      </c>
      <c r="M2626">
        <v>71.011674641356805</v>
      </c>
      <c r="N2626">
        <v>4.7203209818267597E-3</v>
      </c>
      <c r="O2626">
        <v>26.3917525773196</v>
      </c>
      <c r="P2626">
        <v>135.763888888888</v>
      </c>
    </row>
    <row r="2627" spans="1:17" hidden="1" x14ac:dyDescent="0.3">
      <c r="A2627" t="s">
        <v>5458</v>
      </c>
      <c r="B2627" t="s">
        <v>5459</v>
      </c>
      <c r="C2627" t="s">
        <v>10309</v>
      </c>
      <c r="D2627" t="s">
        <v>221</v>
      </c>
      <c r="E2627">
        <v>155.32388</v>
      </c>
      <c r="F2627">
        <v>53.32</v>
      </c>
      <c r="G2627">
        <v>204.90274672679499</v>
      </c>
      <c r="H2627">
        <v>50.166444176156503</v>
      </c>
      <c r="I2627">
        <v>81.862557079309099</v>
      </c>
      <c r="J2627">
        <v>4.0992101940439598</v>
      </c>
      <c r="K2627">
        <v>38.515291283739998</v>
      </c>
      <c r="L2627">
        <v>29.876225884223999</v>
      </c>
      <c r="M2627">
        <v>99.711952559170598</v>
      </c>
      <c r="N2627">
        <v>2.9397267131431399</v>
      </c>
      <c r="O2627">
        <v>0</v>
      </c>
      <c r="P2627">
        <v>232.626325639426</v>
      </c>
      <c r="Q2627">
        <v>3.7489274317304998E-2</v>
      </c>
    </row>
    <row r="2628" spans="1:17" hidden="1" x14ac:dyDescent="0.3">
      <c r="A2628" t="s">
        <v>5460</v>
      </c>
      <c r="B2628" t="s">
        <v>5461</v>
      </c>
      <c r="C2628" t="s">
        <v>10309</v>
      </c>
      <c r="D2628" t="s">
        <v>46</v>
      </c>
      <c r="E2628">
        <v>155.04454224</v>
      </c>
      <c r="F2628">
        <v>13.95</v>
      </c>
      <c r="G2628">
        <v>6.6228930544519997</v>
      </c>
      <c r="H2628">
        <v>-6.9203026653701203</v>
      </c>
      <c r="I2628">
        <v>-78.835907728530202</v>
      </c>
      <c r="J2628">
        <v>18.1137795095085</v>
      </c>
      <c r="K2628">
        <v>14.4506812981134</v>
      </c>
      <c r="L2628">
        <v>20.5821711279658</v>
      </c>
      <c r="M2628">
        <v>61.630756691698501</v>
      </c>
      <c r="N2628">
        <v>1.43622546311498</v>
      </c>
      <c r="O2628">
        <v>229.38402117021599</v>
      </c>
      <c r="P2628">
        <v>50.5315193772906</v>
      </c>
    </row>
    <row r="2629" spans="1:17" hidden="1" x14ac:dyDescent="0.3">
      <c r="A2629" t="s">
        <v>5462</v>
      </c>
      <c r="B2629" t="s">
        <v>5463</v>
      </c>
      <c r="C2629" t="s">
        <v>10309</v>
      </c>
      <c r="D2629" t="s">
        <v>285</v>
      </c>
      <c r="E2629">
        <v>154.93324000000001</v>
      </c>
      <c r="F2629">
        <v>240.05</v>
      </c>
      <c r="G2629">
        <v>27.698887905109402</v>
      </c>
      <c r="H2629">
        <v>105.01548662710699</v>
      </c>
      <c r="I2629">
        <v>14.565535387946399</v>
      </c>
      <c r="J2629">
        <v>12.5652419857583</v>
      </c>
      <c r="K2629">
        <v>156.89071923563</v>
      </c>
      <c r="M2629">
        <v>96.552051293812497</v>
      </c>
      <c r="N2629">
        <v>2.9204328453214501</v>
      </c>
      <c r="O2629">
        <v>0</v>
      </c>
      <c r="P2629">
        <v>116.261261261261</v>
      </c>
    </row>
    <row r="2630" spans="1:17" hidden="1" x14ac:dyDescent="0.3">
      <c r="A2630" t="s">
        <v>5464</v>
      </c>
      <c r="B2630" t="s">
        <v>5465</v>
      </c>
      <c r="C2630" t="s">
        <v>10309</v>
      </c>
      <c r="D2630" t="s">
        <v>997</v>
      </c>
      <c r="E2630">
        <v>154.72311869999999</v>
      </c>
      <c r="F2630">
        <v>153.85</v>
      </c>
      <c r="G2630">
        <v>63.394433509729197</v>
      </c>
      <c r="H2630">
        <v>-9.6064567448362901</v>
      </c>
      <c r="I2630">
        <v>-19.852853272811402</v>
      </c>
      <c r="J2630">
        <v>-8.9971063813666898</v>
      </c>
      <c r="K2630">
        <v>161.55434568987599</v>
      </c>
      <c r="L2630">
        <v>131.873201333558</v>
      </c>
      <c r="M2630">
        <v>34.571864964186602</v>
      </c>
      <c r="N2630">
        <v>0.45554447932629999</v>
      </c>
      <c r="O2630">
        <v>27.656808579785501</v>
      </c>
      <c r="P2630">
        <v>102.434210526315</v>
      </c>
      <c r="Q2630">
        <v>3.7505672061382E-2</v>
      </c>
    </row>
    <row r="2631" spans="1:17" hidden="1" x14ac:dyDescent="0.3">
      <c r="A2631" t="s">
        <v>5466</v>
      </c>
      <c r="B2631" t="s">
        <v>5467</v>
      </c>
      <c r="C2631" t="s">
        <v>10309</v>
      </c>
      <c r="D2631" t="s">
        <v>258</v>
      </c>
      <c r="E2631">
        <v>154.48488</v>
      </c>
      <c r="F2631">
        <v>181.5</v>
      </c>
      <c r="G2631">
        <v>-49.490820291941297</v>
      </c>
      <c r="H2631">
        <v>-11.9207779957247</v>
      </c>
      <c r="I2631">
        <v>-36.701537891801003</v>
      </c>
      <c r="J2631">
        <v>-3.69963973266705</v>
      </c>
      <c r="K2631">
        <v>194.10631373310201</v>
      </c>
      <c r="L2631">
        <v>211.560960007349</v>
      </c>
      <c r="M2631">
        <v>37.2503736762947</v>
      </c>
      <c r="N2631">
        <v>1.1304201680672199</v>
      </c>
      <c r="O2631">
        <v>53.719008264462801</v>
      </c>
      <c r="P2631">
        <v>3.71428571428571</v>
      </c>
    </row>
    <row r="2632" spans="1:17" hidden="1" x14ac:dyDescent="0.3">
      <c r="A2632" t="s">
        <v>5468</v>
      </c>
      <c r="B2632" t="s">
        <v>5469</v>
      </c>
      <c r="C2632" t="s">
        <v>10309</v>
      </c>
      <c r="D2632" t="s">
        <v>258</v>
      </c>
      <c r="E2632">
        <v>154.12683000000001</v>
      </c>
      <c r="F2632">
        <v>505.05</v>
      </c>
      <c r="G2632">
        <v>93.643942454890293</v>
      </c>
      <c r="H2632">
        <v>6.7753916934637601</v>
      </c>
      <c r="I2632">
        <v>42.067939390222399</v>
      </c>
      <c r="J2632">
        <v>11.6571141157076</v>
      </c>
      <c r="K2632">
        <v>444.98759481087899</v>
      </c>
      <c r="L2632">
        <v>383.34167520958499</v>
      </c>
      <c r="M2632">
        <v>78.921505787566701</v>
      </c>
      <c r="N2632">
        <v>0.99430544217263095</v>
      </c>
      <c r="O2632">
        <v>4.94010494010492</v>
      </c>
      <c r="P2632">
        <v>134.253246753246</v>
      </c>
      <c r="Q2632">
        <v>0.11101194555348699</v>
      </c>
    </row>
    <row r="2633" spans="1:17" hidden="1" x14ac:dyDescent="0.3">
      <c r="A2633" t="s">
        <v>5470</v>
      </c>
      <c r="B2633" t="s">
        <v>5471</v>
      </c>
      <c r="C2633" t="s">
        <v>10309</v>
      </c>
      <c r="D2633" t="s">
        <v>221</v>
      </c>
      <c r="E2633">
        <v>154.06940205000001</v>
      </c>
      <c r="F2633">
        <v>124.35</v>
      </c>
      <c r="G2633">
        <v>-46.871823385973002</v>
      </c>
      <c r="H2633">
        <v>-20.188549383380501</v>
      </c>
      <c r="I2633">
        <v>-35.834771204971503</v>
      </c>
      <c r="J2633">
        <v>-14.9408212031302</v>
      </c>
      <c r="K2633">
        <v>134.70815474877901</v>
      </c>
      <c r="L2633">
        <v>145.629185944656</v>
      </c>
      <c r="M2633">
        <v>20.011476356899301</v>
      </c>
      <c r="N2633">
        <v>1.66464478159059</v>
      </c>
      <c r="O2633">
        <v>64.857257740249295</v>
      </c>
      <c r="P2633">
        <v>10.828877005347501</v>
      </c>
      <c r="Q2633">
        <v>0.10730420600169301</v>
      </c>
    </row>
    <row r="2634" spans="1:17" hidden="1" x14ac:dyDescent="0.3">
      <c r="A2634" t="s">
        <v>5472</v>
      </c>
      <c r="B2634" t="s">
        <v>5473</v>
      </c>
      <c r="C2634" t="s">
        <v>10309</v>
      </c>
      <c r="D2634" t="s">
        <v>630</v>
      </c>
      <c r="E2634">
        <v>154.03044800000001</v>
      </c>
      <c r="F2634">
        <v>296.75</v>
      </c>
      <c r="G2634">
        <v>-13.148289337341399</v>
      </c>
      <c r="H2634">
        <v>0.21081803667434601</v>
      </c>
      <c r="I2634">
        <v>-23.7286964128803</v>
      </c>
      <c r="J2634">
        <v>-6.0727835160711301</v>
      </c>
      <c r="K2634">
        <v>298.815534533407</v>
      </c>
      <c r="L2634">
        <v>295.18924156794799</v>
      </c>
      <c r="M2634">
        <v>40.902060804961401</v>
      </c>
      <c r="N2634">
        <v>0.48400841552395502</v>
      </c>
      <c r="O2634">
        <v>20.303285593934199</v>
      </c>
      <c r="P2634">
        <v>18.062462701412301</v>
      </c>
      <c r="Q2634">
        <v>3.0806154798384E-2</v>
      </c>
    </row>
    <row r="2635" spans="1:17" hidden="1" x14ac:dyDescent="0.3">
      <c r="A2635" t="s">
        <v>5474</v>
      </c>
      <c r="B2635" t="s">
        <v>5475</v>
      </c>
      <c r="C2635" t="s">
        <v>10309</v>
      </c>
      <c r="D2635" t="s">
        <v>450</v>
      </c>
      <c r="E2635">
        <v>154.0003432</v>
      </c>
      <c r="F2635">
        <v>8.9700000000000006</v>
      </c>
      <c r="G2635">
        <v>24.3103193924537</v>
      </c>
      <c r="H2635">
        <v>-2.6514820175151801</v>
      </c>
      <c r="I2635">
        <v>-16.885254050225399</v>
      </c>
      <c r="J2635">
        <v>-7.7670811500798802</v>
      </c>
      <c r="K2635">
        <v>9.3463496219867892</v>
      </c>
      <c r="L2635">
        <v>8.5240133840690397</v>
      </c>
      <c r="M2635">
        <v>22.761805031014202</v>
      </c>
      <c r="N2635">
        <v>0.50652195574689296</v>
      </c>
      <c r="O2635">
        <v>80.602006688963101</v>
      </c>
      <c r="P2635">
        <v>83.061224489795904</v>
      </c>
      <c r="Q2635">
        <v>0.11776003679210501</v>
      </c>
    </row>
    <row r="2636" spans="1:17" hidden="1" x14ac:dyDescent="0.3">
      <c r="A2636" t="s">
        <v>5476</v>
      </c>
      <c r="B2636" t="s">
        <v>5477</v>
      </c>
      <c r="C2636" t="s">
        <v>10309</v>
      </c>
      <c r="D2636" t="s">
        <v>40</v>
      </c>
      <c r="E2636">
        <v>153.95882499999999</v>
      </c>
      <c r="F2636">
        <v>574.85</v>
      </c>
      <c r="G2636">
        <v>83.037191023207697</v>
      </c>
      <c r="H2636">
        <v>30.001533006669799</v>
      </c>
      <c r="I2636">
        <v>8.1523322243192897</v>
      </c>
      <c r="J2636">
        <v>13.998519015769</v>
      </c>
      <c r="K2636">
        <v>462.74369853291603</v>
      </c>
      <c r="L2636">
        <v>404.63386833700002</v>
      </c>
      <c r="M2636">
        <v>80.954560253564907</v>
      </c>
      <c r="N2636">
        <v>2.4927632525011201</v>
      </c>
      <c r="O2636">
        <v>5.9406801774375797</v>
      </c>
      <c r="P2636">
        <v>119.282853328247</v>
      </c>
      <c r="Q2636">
        <v>0.118739408747023</v>
      </c>
    </row>
    <row r="2637" spans="1:17" hidden="1" x14ac:dyDescent="0.3">
      <c r="A2637" t="s">
        <v>5478</v>
      </c>
      <c r="B2637" t="s">
        <v>5479</v>
      </c>
      <c r="C2637" t="s">
        <v>10309</v>
      </c>
      <c r="D2637" t="s">
        <v>747</v>
      </c>
      <c r="E2637">
        <v>153.79356866500001</v>
      </c>
      <c r="F2637">
        <v>138.30000000000001</v>
      </c>
      <c r="G2637">
        <v>304.46392108736899</v>
      </c>
      <c r="H2637">
        <v>-0.29254246596873301</v>
      </c>
      <c r="I2637">
        <v>52.0581229961359</v>
      </c>
      <c r="J2637">
        <v>-9.0408931418795699</v>
      </c>
      <c r="K2637">
        <v>126.750985936543</v>
      </c>
      <c r="L2637">
        <v>88.481494315743703</v>
      </c>
      <c r="M2637">
        <v>53.044531601172899</v>
      </c>
      <c r="N2637">
        <v>0.86484710558534394</v>
      </c>
      <c r="O2637">
        <v>8.3875632682574004</v>
      </c>
      <c r="P2637">
        <v>338.90828308473499</v>
      </c>
      <c r="Q2637">
        <v>0.125727376159496</v>
      </c>
    </row>
    <row r="2638" spans="1:17" hidden="1" x14ac:dyDescent="0.3">
      <c r="A2638" t="s">
        <v>5480</v>
      </c>
      <c r="B2638" t="s">
        <v>5481</v>
      </c>
      <c r="C2638" t="s">
        <v>10309</v>
      </c>
      <c r="D2638" t="s">
        <v>2161</v>
      </c>
      <c r="E2638">
        <v>153.6206</v>
      </c>
      <c r="F2638">
        <v>113.1</v>
      </c>
      <c r="G2638">
        <v>14.7197460243967</v>
      </c>
      <c r="H2638">
        <v>-10.955302343681799</v>
      </c>
      <c r="I2638">
        <v>-22.463312180562301</v>
      </c>
      <c r="J2638">
        <v>-2.1890792542274502</v>
      </c>
      <c r="K2638">
        <v>115.870277985648</v>
      </c>
      <c r="L2638">
        <v>114.30181534362301</v>
      </c>
      <c r="M2638">
        <v>45.477143207642101</v>
      </c>
      <c r="N2638">
        <v>0.78362277550683301</v>
      </c>
      <c r="O2638">
        <v>50.795755968169701</v>
      </c>
      <c r="P2638">
        <v>58.2371458551941</v>
      </c>
      <c r="Q2638">
        <v>0.11067452029460299</v>
      </c>
    </row>
    <row r="2639" spans="1:17" hidden="1" x14ac:dyDescent="0.3">
      <c r="A2639" t="s">
        <v>5482</v>
      </c>
      <c r="B2639" t="s">
        <v>5483</v>
      </c>
      <c r="C2639" t="s">
        <v>10309</v>
      </c>
      <c r="D2639" t="s">
        <v>21</v>
      </c>
      <c r="E2639">
        <v>153.53830884000001</v>
      </c>
      <c r="F2639">
        <v>41.65</v>
      </c>
      <c r="G2639">
        <v>68.738685238312399</v>
      </c>
      <c r="H2639">
        <v>-8.1041295575965506</v>
      </c>
      <c r="I2639">
        <v>-14.356881919963801</v>
      </c>
      <c r="J2639">
        <v>2.2803326430235602</v>
      </c>
      <c r="K2639">
        <v>41.244607836009301</v>
      </c>
      <c r="L2639">
        <v>37.360661732257597</v>
      </c>
      <c r="M2639">
        <v>48.499823900363303</v>
      </c>
      <c r="N2639">
        <v>0.36299202046255802</v>
      </c>
      <c r="O2639">
        <v>29.531812725089999</v>
      </c>
      <c r="P2639">
        <v>99.760191846522702</v>
      </c>
      <c r="Q2639">
        <v>7.1740208120327997E-2</v>
      </c>
    </row>
    <row r="2640" spans="1:17" hidden="1" x14ac:dyDescent="0.3">
      <c r="A2640" t="s">
        <v>5484</v>
      </c>
      <c r="B2640" t="s">
        <v>5485</v>
      </c>
      <c r="C2640" t="s">
        <v>10309</v>
      </c>
      <c r="D2640" t="s">
        <v>203</v>
      </c>
      <c r="E2640">
        <v>153.16352987499999</v>
      </c>
      <c r="F2640">
        <v>12.02</v>
      </c>
      <c r="G2640">
        <v>49.041126969721901</v>
      </c>
      <c r="H2640">
        <v>-18.896651317288899</v>
      </c>
      <c r="I2640">
        <v>32.5084911433146</v>
      </c>
      <c r="J2640">
        <v>-12.5081213302258</v>
      </c>
      <c r="K2640">
        <v>12.7336152508431</v>
      </c>
      <c r="L2640">
        <v>10.5382966896354</v>
      </c>
      <c r="M2640">
        <v>23.988596432970301</v>
      </c>
      <c r="N2640">
        <v>0.98107281683754499</v>
      </c>
      <c r="O2640">
        <v>31.613976705490799</v>
      </c>
      <c r="P2640">
        <v>95.447154471544707</v>
      </c>
      <c r="Q2640">
        <v>-3.1352917910537001E-2</v>
      </c>
    </row>
    <row r="2641" spans="1:17" hidden="1" x14ac:dyDescent="0.3">
      <c r="A2641" t="s">
        <v>5486</v>
      </c>
      <c r="B2641" t="s">
        <v>5487</v>
      </c>
      <c r="C2641" t="s">
        <v>10309</v>
      </c>
      <c r="D2641" t="s">
        <v>124</v>
      </c>
      <c r="E2641">
        <v>153.1463985</v>
      </c>
      <c r="F2641">
        <v>395.9</v>
      </c>
      <c r="G2641">
        <v>452.26470119284801</v>
      </c>
      <c r="H2641">
        <v>-2.2196112261154402</v>
      </c>
      <c r="I2641">
        <v>-8.3181408377222006</v>
      </c>
      <c r="J2641">
        <v>12.5526833835946</v>
      </c>
      <c r="K2641">
        <v>362.59491561066199</v>
      </c>
      <c r="L2641">
        <v>317.18613461948598</v>
      </c>
      <c r="M2641">
        <v>73.018345863618094</v>
      </c>
      <c r="N2641">
        <v>1.037018891035</v>
      </c>
      <c r="O2641">
        <v>22.556201060873899</v>
      </c>
      <c r="P2641">
        <v>479.988280105478</v>
      </c>
      <c r="Q2641">
        <v>0.27063178565645901</v>
      </c>
    </row>
    <row r="2642" spans="1:17" hidden="1" x14ac:dyDescent="0.3">
      <c r="A2642" t="s">
        <v>5488</v>
      </c>
      <c r="B2642" t="s">
        <v>5489</v>
      </c>
      <c r="C2642" t="s">
        <v>10309</v>
      </c>
      <c r="D2642" t="s">
        <v>368</v>
      </c>
      <c r="E2642">
        <v>152.84591818999999</v>
      </c>
      <c r="F2642">
        <v>42.46</v>
      </c>
      <c r="G2642">
        <v>-9.4505984112382109</v>
      </c>
      <c r="H2642">
        <v>-3.1555991506137699</v>
      </c>
      <c r="I2642">
        <v>-11.9325353741025</v>
      </c>
      <c r="J2642">
        <v>1.9116617569476</v>
      </c>
      <c r="K2642">
        <v>42.038655897047803</v>
      </c>
      <c r="L2642">
        <v>42.049166537681202</v>
      </c>
      <c r="M2642">
        <v>47.9947676943654</v>
      </c>
      <c r="N2642">
        <v>0.68060212262237496</v>
      </c>
      <c r="O2642">
        <v>45.430993876589703</v>
      </c>
      <c r="P2642">
        <v>33.943217665615101</v>
      </c>
      <c r="Q2642">
        <v>0.13991390386147401</v>
      </c>
    </row>
    <row r="2643" spans="1:17" hidden="1" x14ac:dyDescent="0.3">
      <c r="A2643" t="s">
        <v>5490</v>
      </c>
      <c r="B2643" t="s">
        <v>5491</v>
      </c>
      <c r="C2643" t="s">
        <v>10309</v>
      </c>
      <c r="D2643" t="s">
        <v>630</v>
      </c>
      <c r="E2643">
        <v>152.82527440000001</v>
      </c>
      <c r="F2643">
        <v>167.6</v>
      </c>
      <c r="G2643">
        <v>199.173241840245</v>
      </c>
      <c r="H2643">
        <v>39.691162302782701</v>
      </c>
      <c r="I2643">
        <v>9.6688355778212003</v>
      </c>
      <c r="J2643">
        <v>-2.7130105522427099</v>
      </c>
      <c r="K2643">
        <v>143.177890729034</v>
      </c>
      <c r="L2643">
        <v>114.803693834238</v>
      </c>
      <c r="M2643">
        <v>59.205069793611699</v>
      </c>
      <c r="N2643">
        <v>0.91833586136198098</v>
      </c>
      <c r="O2643">
        <v>12.0525059665871</v>
      </c>
      <c r="P2643">
        <v>235.2</v>
      </c>
      <c r="Q2643">
        <v>0.17639015146968601</v>
      </c>
    </row>
    <row r="2644" spans="1:17" hidden="1" x14ac:dyDescent="0.3">
      <c r="A2644" t="s">
        <v>5492</v>
      </c>
      <c r="B2644" t="s">
        <v>5493</v>
      </c>
      <c r="C2644" t="s">
        <v>10309</v>
      </c>
      <c r="D2644" t="s">
        <v>413</v>
      </c>
      <c r="E2644">
        <v>152.44319999999999</v>
      </c>
      <c r="F2644">
        <v>4.24</v>
      </c>
      <c r="G2644">
        <v>50.427681591570703</v>
      </c>
      <c r="H2644">
        <v>36.772840006976999</v>
      </c>
      <c r="I2644">
        <v>64.355880701547505</v>
      </c>
      <c r="J2644">
        <v>3.2577499458225301</v>
      </c>
      <c r="K2644">
        <v>3.5001645401113901</v>
      </c>
      <c r="L2644">
        <v>3.0010910218365501</v>
      </c>
      <c r="M2644">
        <v>80.604566492230106</v>
      </c>
      <c r="N2644">
        <v>1.1812822575489601</v>
      </c>
      <c r="O2644">
        <v>6.1320754716981103</v>
      </c>
      <c r="P2644">
        <v>146.511627906976</v>
      </c>
      <c r="Q2644">
        <v>3.7697719122857E-2</v>
      </c>
    </row>
    <row r="2645" spans="1:17" hidden="1" x14ac:dyDescent="0.3">
      <c r="A2645" t="s">
        <v>5494</v>
      </c>
      <c r="B2645" t="s">
        <v>5495</v>
      </c>
      <c r="C2645" t="s">
        <v>10309</v>
      </c>
      <c r="D2645" t="s">
        <v>742</v>
      </c>
      <c r="E2645">
        <v>151.9506768</v>
      </c>
      <c r="F2645">
        <v>144.9</v>
      </c>
      <c r="G2645">
        <v>-3.3992545883066501</v>
      </c>
      <c r="H2645">
        <v>-7.7703761587556999</v>
      </c>
      <c r="I2645">
        <v>3.9813488663415701</v>
      </c>
      <c r="J2645">
        <v>2.38728210150731</v>
      </c>
      <c r="K2645">
        <v>152.37726299091801</v>
      </c>
      <c r="L2645">
        <v>123.29999688773199</v>
      </c>
      <c r="M2645">
        <v>28.238540492228399</v>
      </c>
      <c r="N2645">
        <v>0.34478203434610299</v>
      </c>
      <c r="O2645">
        <v>29.710144927536199</v>
      </c>
      <c r="P2645">
        <v>85.769230769230703</v>
      </c>
    </row>
    <row r="2646" spans="1:17" hidden="1" x14ac:dyDescent="0.3">
      <c r="A2646" t="s">
        <v>5496</v>
      </c>
      <c r="B2646" t="s">
        <v>5497</v>
      </c>
      <c r="C2646" t="s">
        <v>10309</v>
      </c>
      <c r="D2646" t="s">
        <v>1386</v>
      </c>
      <c r="E2646">
        <v>151.87731907599999</v>
      </c>
      <c r="F2646">
        <v>79.98</v>
      </c>
      <c r="G2646">
        <v>25.0557907148761</v>
      </c>
      <c r="H2646">
        <v>13.2363076780761</v>
      </c>
      <c r="I2646">
        <v>8.1410212637965493</v>
      </c>
      <c r="J2646">
        <v>1.24646146455477</v>
      </c>
      <c r="K2646">
        <v>71.955624657533804</v>
      </c>
      <c r="L2646">
        <v>68.901718384089904</v>
      </c>
      <c r="M2646">
        <v>60.9017717235619</v>
      </c>
      <c r="N2646">
        <v>2.0349781902680202</v>
      </c>
      <c r="O2646">
        <v>22.5306326581645</v>
      </c>
      <c r="P2646">
        <v>56.210937499999901</v>
      </c>
      <c r="Q2646">
        <v>9.0614964988710994E-2</v>
      </c>
    </row>
    <row r="2647" spans="1:17" hidden="1" x14ac:dyDescent="0.3">
      <c r="A2647" t="s">
        <v>5498</v>
      </c>
      <c r="B2647" t="s">
        <v>5499</v>
      </c>
      <c r="C2647" t="s">
        <v>10309</v>
      </c>
      <c r="D2647" t="s">
        <v>203</v>
      </c>
      <c r="E2647">
        <v>151.77523289999999</v>
      </c>
      <c r="F2647">
        <v>627.20000000000005</v>
      </c>
      <c r="G2647">
        <v>29.548236533708</v>
      </c>
      <c r="H2647">
        <v>24.569914120844299</v>
      </c>
      <c r="I2647">
        <v>1.1890330721592099</v>
      </c>
      <c r="J2647">
        <v>5.2142400772396797</v>
      </c>
      <c r="K2647">
        <v>551.66551018135897</v>
      </c>
      <c r="L2647">
        <v>510.55070207141898</v>
      </c>
      <c r="M2647">
        <v>67.371108909378194</v>
      </c>
      <c r="N2647">
        <v>1.4548358682247899</v>
      </c>
      <c r="O2647">
        <v>11.112882653061201</v>
      </c>
      <c r="P2647">
        <v>62.8456445540698</v>
      </c>
      <c r="Q2647">
        <v>8.9957153857416997E-2</v>
      </c>
    </row>
    <row r="2648" spans="1:17" hidden="1" x14ac:dyDescent="0.3">
      <c r="A2648" t="s">
        <v>5500</v>
      </c>
      <c r="B2648" t="s">
        <v>5501</v>
      </c>
      <c r="C2648" t="s">
        <v>10309</v>
      </c>
      <c r="D2648" t="s">
        <v>630</v>
      </c>
      <c r="E2648">
        <v>151.62377111999999</v>
      </c>
      <c r="F2648">
        <v>212.8</v>
      </c>
      <c r="G2648">
        <v>-40.6353857470897</v>
      </c>
      <c r="H2648">
        <v>-2.5161206103825</v>
      </c>
      <c r="I2648">
        <v>-29.6860529035776</v>
      </c>
      <c r="J2648">
        <v>-3.76617626044411</v>
      </c>
      <c r="K2648">
        <v>219.984780532109</v>
      </c>
      <c r="L2648">
        <v>232.172312962022</v>
      </c>
      <c r="M2648">
        <v>34.017313275242401</v>
      </c>
      <c r="N2648">
        <v>1.0743387681494301</v>
      </c>
      <c r="O2648">
        <v>50.375939849623997</v>
      </c>
      <c r="P2648">
        <v>5.3465346534653504</v>
      </c>
      <c r="Q2648">
        <v>-2.8118393380663999E-2</v>
      </c>
    </row>
    <row r="2649" spans="1:17" hidden="1" x14ac:dyDescent="0.3">
      <c r="A2649" t="s">
        <v>5502</v>
      </c>
      <c r="B2649" t="s">
        <v>5503</v>
      </c>
      <c r="C2649" t="s">
        <v>10309</v>
      </c>
      <c r="D2649" t="s">
        <v>288</v>
      </c>
      <c r="E2649">
        <v>151.48840000000001</v>
      </c>
      <c r="F2649">
        <v>67.12</v>
      </c>
      <c r="G2649">
        <v>9.6203948954312395</v>
      </c>
      <c r="H2649">
        <v>19.2792727061797</v>
      </c>
      <c r="I2649">
        <v>3.4333078441583602</v>
      </c>
      <c r="J2649">
        <v>-2.47345523576432</v>
      </c>
      <c r="K2649">
        <v>57.777975519236797</v>
      </c>
      <c r="L2649">
        <v>54.218453330354002</v>
      </c>
      <c r="M2649">
        <v>63.2535758216018</v>
      </c>
      <c r="N2649">
        <v>1.7497446140050701</v>
      </c>
      <c r="O2649">
        <v>10.1013110846245</v>
      </c>
      <c r="P2649">
        <v>52.130553037171303</v>
      </c>
      <c r="Q2649">
        <v>8.6423461442649997E-3</v>
      </c>
    </row>
    <row r="2650" spans="1:17" hidden="1" x14ac:dyDescent="0.3">
      <c r="A2650" t="s">
        <v>5504</v>
      </c>
      <c r="B2650" t="s">
        <v>5505</v>
      </c>
      <c r="C2650" t="s">
        <v>10309</v>
      </c>
      <c r="D2650" t="s">
        <v>5506</v>
      </c>
      <c r="E2650">
        <v>151.05463191499999</v>
      </c>
      <c r="F2650">
        <v>69.02</v>
      </c>
      <c r="G2650">
        <v>122.530228193968</v>
      </c>
      <c r="H2650">
        <v>-12.541108127605799</v>
      </c>
      <c r="I2650">
        <v>60.0668364125032</v>
      </c>
      <c r="J2650">
        <v>-0.63595106949716695</v>
      </c>
      <c r="K2650">
        <v>62.821084414650699</v>
      </c>
      <c r="L2650">
        <v>44.698993648237398</v>
      </c>
      <c r="M2650">
        <v>47.8183411755899</v>
      </c>
      <c r="N2650">
        <v>0.28240560296030298</v>
      </c>
      <c r="O2650">
        <v>20.979426253259899</v>
      </c>
      <c r="P2650">
        <v>165.359477124183</v>
      </c>
      <c r="Q2650">
        <v>0.12260005970499099</v>
      </c>
    </row>
    <row r="2651" spans="1:17" hidden="1" x14ac:dyDescent="0.3">
      <c r="A2651" t="s">
        <v>5507</v>
      </c>
      <c r="B2651" t="s">
        <v>5508</v>
      </c>
      <c r="C2651" t="s">
        <v>10309</v>
      </c>
      <c r="D2651" t="s">
        <v>2580</v>
      </c>
      <c r="E2651">
        <v>150.64934</v>
      </c>
      <c r="F2651">
        <v>38.409999999999997</v>
      </c>
      <c r="G2651">
        <v>14.272724229697999</v>
      </c>
      <c r="H2651">
        <v>5.3719343889000504</v>
      </c>
      <c r="I2651">
        <v>-26.574178822261899</v>
      </c>
      <c r="J2651">
        <v>1.4641721962787999</v>
      </c>
      <c r="K2651">
        <v>37.826742369980501</v>
      </c>
      <c r="L2651">
        <v>38.967440753028797</v>
      </c>
      <c r="M2651">
        <v>61.264261084957297</v>
      </c>
      <c r="N2651">
        <v>0.915842389433981</v>
      </c>
      <c r="O2651">
        <v>53.345482947149101</v>
      </c>
      <c r="P2651">
        <v>44.943396226414997</v>
      </c>
      <c r="Q2651">
        <v>9.5998228494011004E-2</v>
      </c>
    </row>
    <row r="2652" spans="1:17" hidden="1" x14ac:dyDescent="0.3">
      <c r="A2652" t="s">
        <v>5509</v>
      </c>
      <c r="B2652" t="s">
        <v>5510</v>
      </c>
      <c r="C2652" t="s">
        <v>10309</v>
      </c>
      <c r="D2652" t="s">
        <v>630</v>
      </c>
      <c r="E2652">
        <v>150.42375000000001</v>
      </c>
      <c r="F2652">
        <v>226.3</v>
      </c>
      <c r="G2652">
        <v>5.4137336424998397</v>
      </c>
      <c r="H2652">
        <v>9.4556155568296507</v>
      </c>
      <c r="I2652">
        <v>13.4114362571031</v>
      </c>
      <c r="J2652">
        <v>-1.27618588391438</v>
      </c>
      <c r="K2652">
        <v>214.95590334654599</v>
      </c>
      <c r="L2652">
        <v>191.53504356325399</v>
      </c>
      <c r="M2652">
        <v>46.919714726318702</v>
      </c>
      <c r="N2652">
        <v>0.87114317903381699</v>
      </c>
      <c r="O2652">
        <v>17.012814847547499</v>
      </c>
      <c r="P2652">
        <v>52.853765619722999</v>
      </c>
      <c r="Q2652">
        <v>1.0155119094286E-2</v>
      </c>
    </row>
    <row r="2653" spans="1:17" hidden="1" x14ac:dyDescent="0.3">
      <c r="A2653" t="s">
        <v>5511</v>
      </c>
      <c r="B2653" t="s">
        <v>5512</v>
      </c>
      <c r="C2653" t="s">
        <v>10309</v>
      </c>
      <c r="D2653" t="s">
        <v>297</v>
      </c>
      <c r="E2653">
        <v>150.319962</v>
      </c>
      <c r="F2653">
        <v>429.6</v>
      </c>
      <c r="G2653">
        <v>555.26529231153404</v>
      </c>
      <c r="H2653">
        <v>39.7293561672669</v>
      </c>
      <c r="I2653">
        <v>393.10097874076303</v>
      </c>
      <c r="J2653">
        <v>5.5162155999023899</v>
      </c>
      <c r="K2653">
        <v>313.77105157291402</v>
      </c>
      <c r="L2653">
        <v>177.305829154463</v>
      </c>
      <c r="M2653">
        <v>78.684561497256794</v>
      </c>
      <c r="N2653">
        <v>0.80832029111767201</v>
      </c>
      <c r="O2653">
        <v>0</v>
      </c>
      <c r="P2653">
        <v>847.92586054721903</v>
      </c>
      <c r="Q2653">
        <v>0.22912216455537199</v>
      </c>
    </row>
    <row r="2654" spans="1:17" hidden="1" x14ac:dyDescent="0.3">
      <c r="A2654" t="s">
        <v>5513</v>
      </c>
      <c r="B2654" t="s">
        <v>5514</v>
      </c>
      <c r="C2654" t="s">
        <v>10309</v>
      </c>
      <c r="D2654" t="s">
        <v>747</v>
      </c>
      <c r="E2654">
        <v>150.245</v>
      </c>
      <c r="F2654">
        <v>151</v>
      </c>
      <c r="G2654">
        <v>-11.5697327587848</v>
      </c>
      <c r="H2654">
        <v>-1.1077794961590299</v>
      </c>
      <c r="I2654">
        <v>-6.1596436101103098</v>
      </c>
      <c r="J2654">
        <v>-2.5946673569764398</v>
      </c>
      <c r="K2654">
        <v>147.05782342806799</v>
      </c>
      <c r="L2654">
        <v>140.165496359645</v>
      </c>
      <c r="M2654">
        <v>70.029383963446804</v>
      </c>
      <c r="N2654">
        <v>0</v>
      </c>
      <c r="O2654">
        <v>5.1324503311258303</v>
      </c>
      <c r="P2654">
        <v>21.7741935483871</v>
      </c>
    </row>
    <row r="2655" spans="1:17" hidden="1" x14ac:dyDescent="0.3">
      <c r="A2655" t="s">
        <v>5515</v>
      </c>
      <c r="B2655" t="s">
        <v>5516</v>
      </c>
      <c r="C2655" t="s">
        <v>10309</v>
      </c>
      <c r="D2655" t="s">
        <v>80</v>
      </c>
      <c r="E2655">
        <v>149.93456</v>
      </c>
      <c r="F2655">
        <v>65.73</v>
      </c>
      <c r="G2655">
        <v>39.315811176314298</v>
      </c>
      <c r="H2655">
        <v>9.3799574118018398</v>
      </c>
      <c r="I2655">
        <v>-5.0840322946460104</v>
      </c>
      <c r="J2655">
        <v>-6.1112840312304198E-2</v>
      </c>
      <c r="K2655">
        <v>63.556805906660301</v>
      </c>
      <c r="L2655">
        <v>55.7893083840369</v>
      </c>
      <c r="M2655">
        <v>58.620967317101403</v>
      </c>
      <c r="N2655">
        <v>0.56476958207960704</v>
      </c>
      <c r="O2655">
        <v>17.145899893503699</v>
      </c>
      <c r="P2655">
        <v>88.608321377331393</v>
      </c>
      <c r="Q2655">
        <v>9.3090215120934003E-2</v>
      </c>
    </row>
    <row r="2656" spans="1:17" hidden="1" x14ac:dyDescent="0.3">
      <c r="A2656" t="s">
        <v>5517</v>
      </c>
      <c r="B2656" t="s">
        <v>5518</v>
      </c>
      <c r="C2656" t="s">
        <v>10309</v>
      </c>
      <c r="D2656" t="s">
        <v>521</v>
      </c>
      <c r="E2656">
        <v>149.61880400000001</v>
      </c>
      <c r="F2656">
        <v>148.65</v>
      </c>
      <c r="G2656">
        <v>88.714976707636893</v>
      </c>
      <c r="H2656">
        <v>31.827591078936301</v>
      </c>
      <c r="I2656">
        <v>4.36896285748686</v>
      </c>
      <c r="J2656">
        <v>19.984697722388599</v>
      </c>
      <c r="K2656">
        <v>121.33820531582199</v>
      </c>
      <c r="L2656">
        <v>110.63442438033201</v>
      </c>
      <c r="M2656">
        <v>85.909195759905501</v>
      </c>
      <c r="N2656">
        <v>3.6073536646742399</v>
      </c>
      <c r="O2656">
        <v>6.6263033972418297</v>
      </c>
      <c r="P2656">
        <v>131.54205607476601</v>
      </c>
      <c r="Q2656">
        <v>8.6600067425557994E-2</v>
      </c>
    </row>
    <row r="2657" spans="1:17" hidden="1" x14ac:dyDescent="0.3">
      <c r="A2657" t="s">
        <v>5519</v>
      </c>
      <c r="B2657" t="s">
        <v>5520</v>
      </c>
      <c r="C2657" t="s">
        <v>10309</v>
      </c>
      <c r="D2657" t="s">
        <v>5521</v>
      </c>
      <c r="E2657">
        <v>149.02629500999899</v>
      </c>
      <c r="F2657">
        <v>311.14999999999998</v>
      </c>
      <c r="G2657">
        <v>608.37767493170304</v>
      </c>
      <c r="H2657">
        <v>81.900151297948796</v>
      </c>
      <c r="I2657">
        <v>322.62072088419501</v>
      </c>
      <c r="J2657">
        <v>13.144446097426901</v>
      </c>
      <c r="K2657">
        <v>177.46400423788899</v>
      </c>
      <c r="L2657">
        <v>99.769372854816496</v>
      </c>
      <c r="M2657">
        <v>94.692990206125202</v>
      </c>
      <c r="N2657">
        <v>0.44970414201183401</v>
      </c>
      <c r="O2657">
        <v>0</v>
      </c>
      <c r="P2657">
        <v>684.74148802017601</v>
      </c>
    </row>
    <row r="2658" spans="1:17" hidden="1" x14ac:dyDescent="0.3">
      <c r="A2658" t="s">
        <v>5522</v>
      </c>
      <c r="B2658" t="s">
        <v>5523</v>
      </c>
      <c r="C2658" t="s">
        <v>10309</v>
      </c>
      <c r="D2658" t="s">
        <v>492</v>
      </c>
      <c r="E2658">
        <v>148.85988</v>
      </c>
      <c r="F2658">
        <v>15.72</v>
      </c>
      <c r="G2658">
        <v>-26.369613728878502</v>
      </c>
      <c r="H2658">
        <v>1.2525428182917</v>
      </c>
      <c r="I2658">
        <v>-30.435785965119099</v>
      </c>
      <c r="J2658">
        <v>-6.1793397920815103</v>
      </c>
      <c r="K2658">
        <v>15.0810832751463</v>
      </c>
      <c r="L2658">
        <v>16.380899984179202</v>
      </c>
      <c r="M2658">
        <v>56.7836664779039</v>
      </c>
      <c r="N2658">
        <v>1.2930386887701</v>
      </c>
      <c r="O2658">
        <v>89.821882951653905</v>
      </c>
      <c r="P2658">
        <v>27.597402597402599</v>
      </c>
      <c r="Q2658">
        <v>-8.096397089573E-3</v>
      </c>
    </row>
    <row r="2659" spans="1:17" hidden="1" x14ac:dyDescent="0.3">
      <c r="A2659" t="s">
        <v>5524</v>
      </c>
      <c r="B2659" t="s">
        <v>5525</v>
      </c>
      <c r="C2659" t="s">
        <v>10309</v>
      </c>
      <c r="D2659" t="s">
        <v>413</v>
      </c>
      <c r="E2659">
        <v>148.85910250000001</v>
      </c>
      <c r="F2659">
        <v>102.85</v>
      </c>
      <c r="G2659">
        <v>15.721330431859901</v>
      </c>
      <c r="H2659">
        <v>-4.7850281734077198</v>
      </c>
      <c r="I2659">
        <v>-13.8803141496343</v>
      </c>
      <c r="J2659">
        <v>-5.8976831540085204</v>
      </c>
      <c r="K2659">
        <v>106.335970008762</v>
      </c>
      <c r="L2659">
        <v>99.763509119209004</v>
      </c>
      <c r="M2659">
        <v>36.828099482735702</v>
      </c>
      <c r="N2659">
        <v>1.4819160859607201</v>
      </c>
      <c r="O2659">
        <v>28.3422459893048</v>
      </c>
      <c r="P2659">
        <v>45.783132530120398</v>
      </c>
      <c r="Q2659">
        <v>0.11248431688468501</v>
      </c>
    </row>
    <row r="2660" spans="1:17" hidden="1" x14ac:dyDescent="0.3">
      <c r="A2660" t="s">
        <v>5526</v>
      </c>
      <c r="B2660" t="s">
        <v>5527</v>
      </c>
      <c r="C2660" t="s">
        <v>10309</v>
      </c>
      <c r="D2660" t="s">
        <v>918</v>
      </c>
      <c r="E2660">
        <v>148.816999896</v>
      </c>
      <c r="F2660">
        <v>12.16</v>
      </c>
      <c r="G2660">
        <v>115.476421087369</v>
      </c>
      <c r="H2660">
        <v>64.300404115254693</v>
      </c>
      <c r="I2660">
        <v>28.267248716961799</v>
      </c>
      <c r="J2660">
        <v>11.637890782558401</v>
      </c>
      <c r="K2660">
        <v>9.0130910946907594</v>
      </c>
      <c r="L2660">
        <v>8.5127484420935602</v>
      </c>
      <c r="M2660">
        <v>77.022920089903593</v>
      </c>
      <c r="N2660">
        <v>1.4073724708394999</v>
      </c>
      <c r="O2660">
        <v>6.0032894736842</v>
      </c>
      <c r="P2660">
        <v>164.34782608695599</v>
      </c>
      <c r="Q2660">
        <v>-7.9928368732932006E-2</v>
      </c>
    </row>
    <row r="2661" spans="1:17" hidden="1" x14ac:dyDescent="0.3">
      <c r="A2661" t="s">
        <v>5528</v>
      </c>
      <c r="B2661" t="s">
        <v>5529</v>
      </c>
      <c r="C2661" t="s">
        <v>10309</v>
      </c>
      <c r="D2661" t="s">
        <v>4498</v>
      </c>
      <c r="E2661">
        <v>148.70699680000001</v>
      </c>
      <c r="F2661">
        <v>76.099999999999994</v>
      </c>
      <c r="G2661">
        <v>-69.927573748204694</v>
      </c>
      <c r="H2661">
        <v>-14.086615474995</v>
      </c>
      <c r="I2661">
        <v>-44.636263955336901</v>
      </c>
      <c r="J2661">
        <v>-6.5966315111625304</v>
      </c>
      <c r="K2661">
        <v>81.098486290902102</v>
      </c>
      <c r="M2661">
        <v>44.967857653427203</v>
      </c>
      <c r="N2661">
        <v>0.16110761485210801</v>
      </c>
      <c r="O2661">
        <v>90.749014454664902</v>
      </c>
      <c r="P2661">
        <v>43.992431409649903</v>
      </c>
    </row>
    <row r="2662" spans="1:17" hidden="1" x14ac:dyDescent="0.3">
      <c r="A2662" t="s">
        <v>5530</v>
      </c>
      <c r="B2662" t="s">
        <v>5531</v>
      </c>
      <c r="C2662" t="s">
        <v>10309</v>
      </c>
      <c r="D2662" t="s">
        <v>630</v>
      </c>
      <c r="E2662">
        <v>148.6723695</v>
      </c>
      <c r="F2662">
        <v>2045.6</v>
      </c>
      <c r="G2662">
        <v>101.34696979957501</v>
      </c>
      <c r="H2662">
        <v>24.261920364238499</v>
      </c>
      <c r="I2662">
        <v>117.648182052417</v>
      </c>
      <c r="J2662">
        <v>-7.1104279782647</v>
      </c>
      <c r="K2662">
        <v>1798.33315814766</v>
      </c>
      <c r="L2662">
        <v>1277.6073570072001</v>
      </c>
      <c r="M2662">
        <v>59.812360643460998</v>
      </c>
      <c r="N2662">
        <v>0.76780626780626704</v>
      </c>
      <c r="O2662">
        <v>12.8079780993351</v>
      </c>
      <c r="P2662">
        <v>176.84395723372501</v>
      </c>
      <c r="Q2662">
        <v>6.8015320269412996E-2</v>
      </c>
    </row>
    <row r="2663" spans="1:17" hidden="1" x14ac:dyDescent="0.3">
      <c r="A2663" t="s">
        <v>5532</v>
      </c>
      <c r="B2663" t="s">
        <v>5533</v>
      </c>
      <c r="C2663" t="s">
        <v>10309</v>
      </c>
      <c r="D2663" t="s">
        <v>46</v>
      </c>
      <c r="E2663">
        <v>148.63575589000001</v>
      </c>
      <c r="F2663">
        <v>7.94</v>
      </c>
      <c r="G2663">
        <v>-7.4205486096006599</v>
      </c>
      <c r="H2663">
        <v>14.096959404232001</v>
      </c>
      <c r="I2663">
        <v>-8.5199362919164905</v>
      </c>
      <c r="J2663">
        <v>-3.3446673569764398</v>
      </c>
      <c r="K2663">
        <v>7.4153247242008602</v>
      </c>
      <c r="L2663">
        <v>7.6596207643459699</v>
      </c>
      <c r="M2663">
        <v>33.956229501061799</v>
      </c>
      <c r="N2663">
        <v>1.4521467204163301</v>
      </c>
      <c r="O2663">
        <v>29.093198992443298</v>
      </c>
      <c r="P2663">
        <v>52.692307692307701</v>
      </c>
      <c r="Q2663">
        <v>-0.124114320899747</v>
      </c>
    </row>
    <row r="2664" spans="1:17" hidden="1" x14ac:dyDescent="0.3">
      <c r="A2664" t="s">
        <v>5534</v>
      </c>
      <c r="B2664" t="s">
        <v>5535</v>
      </c>
      <c r="C2664" t="s">
        <v>10309</v>
      </c>
      <c r="D2664" t="s">
        <v>130</v>
      </c>
      <c r="E2664">
        <v>148.37327999999999</v>
      </c>
      <c r="F2664">
        <v>42.09</v>
      </c>
      <c r="G2664">
        <v>-38.758205529234999</v>
      </c>
      <c r="H2664">
        <v>-5.0379326402208502</v>
      </c>
      <c r="I2664">
        <v>-36.731687383686101</v>
      </c>
      <c r="J2664">
        <v>-4.7482254094109004</v>
      </c>
      <c r="K2664">
        <v>45.002938824863698</v>
      </c>
      <c r="L2664">
        <v>48.460028441494501</v>
      </c>
      <c r="M2664">
        <v>31.7556969854624</v>
      </c>
      <c r="N2664">
        <v>1.3890615442082701</v>
      </c>
      <c r="O2664">
        <v>56.331670230458499</v>
      </c>
      <c r="P2664">
        <v>2.0116335433834198</v>
      </c>
      <c r="Q2664">
        <v>-5.0195960991889998E-2</v>
      </c>
    </row>
    <row r="2665" spans="1:17" hidden="1" x14ac:dyDescent="0.3">
      <c r="A2665" t="s">
        <v>5536</v>
      </c>
      <c r="B2665" t="s">
        <v>5537</v>
      </c>
      <c r="C2665" t="s">
        <v>10309</v>
      </c>
      <c r="D2665" t="s">
        <v>139</v>
      </c>
      <c r="E2665">
        <v>148.33189345</v>
      </c>
      <c r="F2665">
        <v>567.20000000000005</v>
      </c>
      <c r="G2665">
        <v>-16.365966269065598</v>
      </c>
      <c r="H2665">
        <v>-2.4284958168753601</v>
      </c>
      <c r="I2665">
        <v>-36.583149115986899</v>
      </c>
      <c r="J2665">
        <v>-4.4670077825083601</v>
      </c>
      <c r="K2665">
        <v>586.24648180710801</v>
      </c>
      <c r="L2665">
        <v>558.63261761035596</v>
      </c>
      <c r="M2665">
        <v>49.402110689402903</v>
      </c>
      <c r="N2665">
        <v>1.0696429955510001</v>
      </c>
      <c r="O2665">
        <v>41.043723554301799</v>
      </c>
      <c r="P2665">
        <v>34.4075829383886</v>
      </c>
      <c r="Q2665">
        <v>6.8221391278561E-2</v>
      </c>
    </row>
    <row r="2666" spans="1:17" hidden="1" x14ac:dyDescent="0.3">
      <c r="A2666" t="s">
        <v>5538</v>
      </c>
      <c r="B2666" t="s">
        <v>5539</v>
      </c>
      <c r="C2666" t="s">
        <v>10309</v>
      </c>
      <c r="D2666" t="s">
        <v>356</v>
      </c>
      <c r="E2666">
        <v>148.02000000000001</v>
      </c>
      <c r="F2666">
        <v>370.05</v>
      </c>
      <c r="G2666">
        <v>136.220786279951</v>
      </c>
      <c r="H2666">
        <v>11.9823710939915</v>
      </c>
      <c r="I2666">
        <v>150.13602254551901</v>
      </c>
      <c r="K2666">
        <v>301.81123684954099</v>
      </c>
      <c r="M2666">
        <v>56.989945386826697</v>
      </c>
      <c r="N2666">
        <v>0.40963855421686701</v>
      </c>
      <c r="O2666">
        <v>2.6888258343467002</v>
      </c>
      <c r="P2666">
        <v>184.65384615384599</v>
      </c>
    </row>
    <row r="2667" spans="1:17" hidden="1" x14ac:dyDescent="0.3">
      <c r="A2667" t="s">
        <v>5540</v>
      </c>
      <c r="B2667" t="s">
        <v>5541</v>
      </c>
      <c r="C2667" t="s">
        <v>10309</v>
      </c>
      <c r="D2667" t="s">
        <v>130</v>
      </c>
      <c r="E2667">
        <v>147.78863609999999</v>
      </c>
      <c r="F2667">
        <v>79.959999999999994</v>
      </c>
      <c r="G2667">
        <v>26.045651856599701</v>
      </c>
      <c r="H2667">
        <v>21.401544816443899</v>
      </c>
      <c r="I2667">
        <v>3.99466858033542</v>
      </c>
      <c r="J2667">
        <v>22.468157236757801</v>
      </c>
      <c r="K2667">
        <v>62.9655038392088</v>
      </c>
      <c r="L2667">
        <v>62.1380240918201</v>
      </c>
      <c r="M2667">
        <v>75.888284307438497</v>
      </c>
      <c r="N2667">
        <v>3.8671754618686101</v>
      </c>
      <c r="O2667">
        <v>17.871435717858901</v>
      </c>
      <c r="P2667">
        <v>59.919999999999902</v>
      </c>
      <c r="Q2667">
        <v>0.125706810327508</v>
      </c>
    </row>
    <row r="2668" spans="1:17" hidden="1" x14ac:dyDescent="0.3">
      <c r="A2668" t="s">
        <v>5542</v>
      </c>
      <c r="B2668" t="s">
        <v>5543</v>
      </c>
      <c r="C2668" t="s">
        <v>10309</v>
      </c>
      <c r="D2668" t="s">
        <v>630</v>
      </c>
      <c r="E2668">
        <v>147.73026400999899</v>
      </c>
      <c r="F2668">
        <v>51.63</v>
      </c>
      <c r="G2668">
        <v>42.111947403158503</v>
      </c>
      <c r="H2668">
        <v>22.933322018269301</v>
      </c>
      <c r="I2668">
        <v>14.700284145582</v>
      </c>
      <c r="J2668">
        <v>-7.0627922401321701</v>
      </c>
      <c r="K2668">
        <v>47.184255093204897</v>
      </c>
      <c r="L2668">
        <v>39.996723744386898</v>
      </c>
      <c r="M2668">
        <v>49.041772438975798</v>
      </c>
      <c r="N2668">
        <v>0.18115378435985399</v>
      </c>
      <c r="O2668">
        <v>28.994770482277701</v>
      </c>
      <c r="P2668">
        <v>78.034482758620697</v>
      </c>
      <c r="Q2668">
        <v>-1.1638035159E-4</v>
      </c>
    </row>
    <row r="2669" spans="1:17" hidden="1" x14ac:dyDescent="0.3">
      <c r="A2669" t="s">
        <v>5544</v>
      </c>
      <c r="B2669" t="s">
        <v>5545</v>
      </c>
      <c r="C2669" t="s">
        <v>10309</v>
      </c>
      <c r="D2669" t="s">
        <v>258</v>
      </c>
      <c r="E2669">
        <v>147.66</v>
      </c>
      <c r="F2669">
        <v>507.15</v>
      </c>
      <c r="G2669">
        <v>-64.023271181675696</v>
      </c>
      <c r="H2669">
        <v>-31.465548143011102</v>
      </c>
      <c r="I2669">
        <v>-42.885734630416799</v>
      </c>
      <c r="J2669">
        <v>-18.457915220224301</v>
      </c>
      <c r="K2669">
        <v>671.47216753929297</v>
      </c>
      <c r="L2669">
        <v>740.81808541902103</v>
      </c>
      <c r="M2669">
        <v>17.156046068132</v>
      </c>
      <c r="N2669">
        <v>4.1628479454648701</v>
      </c>
      <c r="O2669">
        <v>95.997239475500294</v>
      </c>
      <c r="P2669">
        <v>9.0645161290322491</v>
      </c>
      <c r="Q2669">
        <v>-3.0788692538914E-2</v>
      </c>
    </row>
    <row r="2670" spans="1:17" hidden="1" x14ac:dyDescent="0.3">
      <c r="A2670" t="s">
        <v>5546</v>
      </c>
      <c r="B2670" t="s">
        <v>5547</v>
      </c>
      <c r="C2670" t="s">
        <v>10309</v>
      </c>
      <c r="D2670" t="s">
        <v>968</v>
      </c>
      <c r="E2670">
        <v>147.40436172599999</v>
      </c>
      <c r="F2670">
        <v>9.0299999999999994</v>
      </c>
      <c r="G2670">
        <v>-43.723578912630899</v>
      </c>
      <c r="H2670">
        <v>4.7221700547207304</v>
      </c>
      <c r="I2670">
        <v>-35.785362236305502</v>
      </c>
      <c r="J2670">
        <v>1.2694376059516599E-3</v>
      </c>
      <c r="K2670">
        <v>8.8829759309040099</v>
      </c>
      <c r="L2670">
        <v>9.5635281882006993</v>
      </c>
      <c r="M2670">
        <v>52.362940645349198</v>
      </c>
      <c r="N2670">
        <v>2.1784814933535399</v>
      </c>
      <c r="O2670">
        <v>75.526024363233603</v>
      </c>
      <c r="P2670">
        <v>14.3037974683544</v>
      </c>
      <c r="Q2670">
        <v>3.5223827465429998E-3</v>
      </c>
    </row>
    <row r="2671" spans="1:17" hidden="1" x14ac:dyDescent="0.3">
      <c r="A2671" t="s">
        <v>5548</v>
      </c>
      <c r="B2671" t="s">
        <v>5549</v>
      </c>
      <c r="C2671" t="s">
        <v>10309</v>
      </c>
      <c r="D2671" t="s">
        <v>1039</v>
      </c>
      <c r="E2671">
        <v>146.75684079999999</v>
      </c>
      <c r="F2671">
        <v>8</v>
      </c>
      <c r="G2671">
        <v>-56.612467801519799</v>
      </c>
      <c r="H2671">
        <v>24.220113789480699</v>
      </c>
      <c r="I2671">
        <v>-61.996320556313997</v>
      </c>
      <c r="J2671">
        <v>-2.5946673569764398</v>
      </c>
      <c r="K2671">
        <v>7.9047787695907799</v>
      </c>
      <c r="L2671">
        <v>10.628823486773999</v>
      </c>
      <c r="M2671">
        <v>39.685550516869199</v>
      </c>
      <c r="N2671">
        <v>3.6622301594477298</v>
      </c>
      <c r="O2671">
        <v>178.125</v>
      </c>
      <c r="P2671">
        <v>27.7955271565495</v>
      </c>
      <c r="Q2671">
        <v>-3.9525906394485999E-2</v>
      </c>
    </row>
    <row r="2672" spans="1:17" hidden="1" x14ac:dyDescent="0.3">
      <c r="A2672" t="s">
        <v>5550</v>
      </c>
      <c r="B2672" t="s">
        <v>5551</v>
      </c>
      <c r="C2672" t="s">
        <v>10309</v>
      </c>
      <c r="D2672" t="s">
        <v>715</v>
      </c>
      <c r="E2672">
        <v>145.95435408399999</v>
      </c>
      <c r="F2672">
        <v>3.08</v>
      </c>
      <c r="G2672">
        <v>18.943087754035599</v>
      </c>
      <c r="H2672">
        <v>-5.8985812869608401</v>
      </c>
      <c r="I2672">
        <v>-12.9559472554416</v>
      </c>
      <c r="J2672">
        <v>-3.8726226285419401</v>
      </c>
      <c r="K2672">
        <v>3.14880698037009</v>
      </c>
      <c r="L2672">
        <v>3.03413514774478</v>
      </c>
      <c r="M2672">
        <v>43.928108036490798</v>
      </c>
      <c r="N2672">
        <v>0.151240879157272</v>
      </c>
      <c r="O2672">
        <v>36.363636363636303</v>
      </c>
      <c r="P2672">
        <v>46.6666666666666</v>
      </c>
      <c r="Q2672">
        <v>4.1559280004637003E-2</v>
      </c>
    </row>
    <row r="2673" spans="1:17" hidden="1" x14ac:dyDescent="0.3">
      <c r="A2673" t="s">
        <v>5552</v>
      </c>
      <c r="B2673" t="s">
        <v>5553</v>
      </c>
      <c r="C2673" t="s">
        <v>10309</v>
      </c>
      <c r="E2673">
        <v>145.78966459</v>
      </c>
      <c r="F2673">
        <v>138.19999999999999</v>
      </c>
      <c r="G2673">
        <v>-27.324014800753002</v>
      </c>
      <c r="H2673">
        <v>19.2706756021602</v>
      </c>
      <c r="I2673">
        <v>-13.7724615444417</v>
      </c>
      <c r="J2673">
        <v>-3.53872330103238</v>
      </c>
      <c r="K2673">
        <v>132.45231926513401</v>
      </c>
      <c r="L2673">
        <v>135.28573381482201</v>
      </c>
      <c r="M2673">
        <v>60.4150640471792</v>
      </c>
      <c r="N2673">
        <v>0.76847760240185803</v>
      </c>
      <c r="O2673">
        <v>22.0332850940665</v>
      </c>
      <c r="P2673">
        <v>26.7308574048601</v>
      </c>
      <c r="Q2673">
        <v>0.12522592882299299</v>
      </c>
    </row>
    <row r="2674" spans="1:17" hidden="1" x14ac:dyDescent="0.3">
      <c r="A2674" t="s">
        <v>5554</v>
      </c>
      <c r="B2674" t="s">
        <v>5555</v>
      </c>
      <c r="C2674" t="s">
        <v>10309</v>
      </c>
      <c r="D2674" t="s">
        <v>130</v>
      </c>
      <c r="E2674">
        <v>145.7774115</v>
      </c>
      <c r="F2674">
        <v>62.8</v>
      </c>
      <c r="G2674">
        <v>-63.214077114993501</v>
      </c>
      <c r="H2674">
        <v>-7.6172954086600297</v>
      </c>
      <c r="I2674">
        <v>-42.221500250833301</v>
      </c>
      <c r="J2674">
        <v>-4.8602923569764496</v>
      </c>
      <c r="K2674">
        <v>67.996626202811498</v>
      </c>
      <c r="L2674">
        <v>78.646908819140293</v>
      </c>
      <c r="M2674">
        <v>37.140397084282803</v>
      </c>
      <c r="N2674">
        <v>0.52879045996592799</v>
      </c>
      <c r="O2674">
        <v>100.63694267515901</v>
      </c>
      <c r="P2674">
        <v>2.6143790849673101</v>
      </c>
    </row>
    <row r="2675" spans="1:17" hidden="1" x14ac:dyDescent="0.3">
      <c r="A2675" t="s">
        <v>5556</v>
      </c>
      <c r="B2675" t="s">
        <v>5557</v>
      </c>
      <c r="C2675" t="s">
        <v>10309</v>
      </c>
      <c r="D2675" t="s">
        <v>312</v>
      </c>
      <c r="E2675">
        <v>145.50342499999999</v>
      </c>
      <c r="F2675">
        <v>64.599999999999994</v>
      </c>
      <c r="G2675">
        <v>-27.723578912630899</v>
      </c>
      <c r="M2675">
        <v>99.999992872253003</v>
      </c>
      <c r="N2675">
        <v>1</v>
      </c>
      <c r="O2675">
        <v>0</v>
      </c>
      <c r="P2675">
        <v>0</v>
      </c>
    </row>
    <row r="2676" spans="1:17" hidden="1" x14ac:dyDescent="0.3">
      <c r="A2676" t="s">
        <v>5558</v>
      </c>
      <c r="B2676" t="s">
        <v>5559</v>
      </c>
      <c r="C2676" t="s">
        <v>10309</v>
      </c>
      <c r="D2676" t="s">
        <v>630</v>
      </c>
      <c r="E2676">
        <v>145.394676</v>
      </c>
      <c r="F2676">
        <v>439.9</v>
      </c>
      <c r="G2676">
        <v>-32.630626037576903</v>
      </c>
      <c r="H2676">
        <v>-9.5383226118315303</v>
      </c>
      <c r="I2676">
        <v>-3.3976886638068899</v>
      </c>
      <c r="J2676">
        <v>-5.2498283261101903</v>
      </c>
      <c r="K2676">
        <v>456.83678225726999</v>
      </c>
      <c r="L2676">
        <v>431.183009904855</v>
      </c>
      <c r="M2676">
        <v>38.512925125446898</v>
      </c>
      <c r="N2676">
        <v>0.30562058380449902</v>
      </c>
      <c r="O2676">
        <v>22.7551716299158</v>
      </c>
      <c r="P2676">
        <v>22.1944444444444</v>
      </c>
      <c r="Q2676">
        <v>-2.0478858737236001E-2</v>
      </c>
    </row>
    <row r="2677" spans="1:17" hidden="1" x14ac:dyDescent="0.3">
      <c r="A2677" t="s">
        <v>5560</v>
      </c>
      <c r="B2677" t="s">
        <v>5561</v>
      </c>
      <c r="C2677" t="s">
        <v>10309</v>
      </c>
      <c r="D2677" t="s">
        <v>46</v>
      </c>
      <c r="E2677">
        <v>145.172775</v>
      </c>
      <c r="F2677">
        <v>82.6</v>
      </c>
      <c r="G2677">
        <v>-53.775503711198503</v>
      </c>
      <c r="H2677">
        <v>-24.753699852605699</v>
      </c>
      <c r="I2677">
        <v>-38.3627107636867</v>
      </c>
      <c r="J2677">
        <v>-6.0470483093574003</v>
      </c>
      <c r="O2677">
        <v>49.0314769975787</v>
      </c>
      <c r="P2677">
        <v>7.2031148604801896</v>
      </c>
    </row>
    <row r="2678" spans="1:17" hidden="1" x14ac:dyDescent="0.3">
      <c r="A2678" t="s">
        <v>5562</v>
      </c>
      <c r="B2678" t="s">
        <v>5563</v>
      </c>
      <c r="C2678" t="s">
        <v>10309</v>
      </c>
      <c r="D2678" t="s">
        <v>258</v>
      </c>
      <c r="E2678">
        <v>145.13579999999999</v>
      </c>
      <c r="F2678">
        <v>130.35</v>
      </c>
      <c r="G2678">
        <v>-26.244404136453401</v>
      </c>
      <c r="H2678">
        <v>-5.2449191596144802</v>
      </c>
      <c r="I2678">
        <v>-6.9348765067520901</v>
      </c>
      <c r="J2678">
        <v>-2.3634534841440602</v>
      </c>
      <c r="K2678">
        <v>134.57997105839701</v>
      </c>
      <c r="L2678">
        <v>131.60809778164301</v>
      </c>
      <c r="M2678">
        <v>50.365798305859201</v>
      </c>
      <c r="N2678">
        <v>0.48143996100685799</v>
      </c>
      <c r="O2678">
        <v>26.543920214806199</v>
      </c>
      <c r="P2678">
        <v>40.010741138560597</v>
      </c>
      <c r="Q2678">
        <v>6.7791044995112001E-2</v>
      </c>
    </row>
    <row r="2679" spans="1:17" hidden="1" x14ac:dyDescent="0.3">
      <c r="A2679" t="s">
        <v>5564</v>
      </c>
      <c r="B2679" t="s">
        <v>5565</v>
      </c>
      <c r="C2679" t="s">
        <v>10309</v>
      </c>
      <c r="E2679">
        <v>145.02500000000001</v>
      </c>
      <c r="F2679">
        <v>319.95</v>
      </c>
      <c r="G2679">
        <v>-15.263121970627401</v>
      </c>
      <c r="H2679">
        <v>-5.8615512568171697</v>
      </c>
      <c r="I2679">
        <v>-23.435785965119099</v>
      </c>
      <c r="J2679">
        <v>-6.5516209993605399</v>
      </c>
      <c r="K2679">
        <v>314.82340748700602</v>
      </c>
      <c r="L2679">
        <v>324.05788698581699</v>
      </c>
      <c r="M2679">
        <v>34.919441863241602</v>
      </c>
      <c r="N2679">
        <v>1.35451546759383</v>
      </c>
      <c r="O2679">
        <v>79.715580559462396</v>
      </c>
      <c r="P2679">
        <v>23.034031916939</v>
      </c>
      <c r="Q2679">
        <v>4.4235083577291001E-2</v>
      </c>
    </row>
    <row r="2680" spans="1:17" hidden="1" x14ac:dyDescent="0.3">
      <c r="A2680" t="s">
        <v>5566</v>
      </c>
      <c r="B2680" t="s">
        <v>5567</v>
      </c>
      <c r="C2680" t="s">
        <v>10309</v>
      </c>
      <c r="D2680" t="s">
        <v>51</v>
      </c>
      <c r="E2680">
        <v>144.98597513199999</v>
      </c>
      <c r="F2680">
        <v>41.09</v>
      </c>
      <c r="G2680">
        <v>-19.134783986626701</v>
      </c>
      <c r="H2680">
        <v>-18.059005775743501</v>
      </c>
      <c r="I2680">
        <v>-38.381314932373499</v>
      </c>
      <c r="J2680">
        <v>-13.147321839134801</v>
      </c>
      <c r="K2680">
        <v>47.154806570747901</v>
      </c>
      <c r="L2680">
        <v>48.460279754573698</v>
      </c>
      <c r="M2680">
        <v>28.436670474525801</v>
      </c>
      <c r="N2680">
        <v>0.66744279172881205</v>
      </c>
      <c r="O2680">
        <v>92.820637624726203</v>
      </c>
      <c r="P2680">
        <v>24.515151515151501</v>
      </c>
      <c r="Q2680">
        <v>9.5082166573542001E-2</v>
      </c>
    </row>
    <row r="2681" spans="1:17" hidden="1" x14ac:dyDescent="0.3">
      <c r="A2681" t="s">
        <v>5568</v>
      </c>
      <c r="B2681" t="s">
        <v>5569</v>
      </c>
      <c r="C2681" t="s">
        <v>10309</v>
      </c>
      <c r="D2681" t="s">
        <v>421</v>
      </c>
      <c r="E2681">
        <v>144.96896000000001</v>
      </c>
      <c r="F2681">
        <v>151.6</v>
      </c>
      <c r="G2681">
        <v>22.673246484194401</v>
      </c>
      <c r="H2681">
        <v>54.2328289694494</v>
      </c>
      <c r="I2681">
        <v>38.086039431706297</v>
      </c>
      <c r="J2681">
        <v>30.441046928737801</v>
      </c>
      <c r="M2681">
        <v>88.216343481930394</v>
      </c>
      <c r="O2681">
        <v>4.8812664907651602</v>
      </c>
      <c r="P2681">
        <v>60.848806366047697</v>
      </c>
    </row>
    <row r="2682" spans="1:17" hidden="1" x14ac:dyDescent="0.3">
      <c r="A2682" t="s">
        <v>5570</v>
      </c>
      <c r="B2682" t="s">
        <v>5571</v>
      </c>
      <c r="C2682" t="s">
        <v>10309</v>
      </c>
      <c r="D2682" t="s">
        <v>130</v>
      </c>
      <c r="E2682">
        <v>144.90145670000001</v>
      </c>
      <c r="F2682">
        <v>3.61</v>
      </c>
      <c r="G2682">
        <v>20.836091869261999</v>
      </c>
      <c r="H2682">
        <v>-3.6493011553277599</v>
      </c>
      <c r="I2682">
        <v>-12.3107859651191</v>
      </c>
      <c r="J2682">
        <v>-5.2684641484202901</v>
      </c>
      <c r="K2682">
        <v>3.7941824390965202</v>
      </c>
      <c r="L2682">
        <v>3.4350870884040399</v>
      </c>
      <c r="M2682">
        <v>36.2657869380173</v>
      </c>
      <c r="N2682">
        <v>0.95255371799878996</v>
      </c>
      <c r="O2682">
        <v>46.537396121883603</v>
      </c>
      <c r="P2682">
        <v>87.0466321243523</v>
      </c>
      <c r="Q2682">
        <v>8.0311951515896998E-2</v>
      </c>
    </row>
    <row r="2683" spans="1:17" hidden="1" x14ac:dyDescent="0.3">
      <c r="A2683" t="s">
        <v>5572</v>
      </c>
      <c r="B2683" t="s">
        <v>5573</v>
      </c>
      <c r="C2683" t="s">
        <v>10309</v>
      </c>
      <c r="D2683" t="s">
        <v>130</v>
      </c>
      <c r="E2683">
        <v>144.80535399999999</v>
      </c>
      <c r="F2683">
        <v>324.35000000000002</v>
      </c>
      <c r="G2683">
        <v>123.90559098651499</v>
      </c>
      <c r="H2683">
        <v>9.3669012550800801</v>
      </c>
      <c r="I2683">
        <v>-21.111573255994902</v>
      </c>
      <c r="J2683">
        <v>6.5404490028707203</v>
      </c>
      <c r="K2683">
        <v>293.67525540820202</v>
      </c>
      <c r="L2683">
        <v>265.55043534872101</v>
      </c>
      <c r="M2683">
        <v>69.566537306171099</v>
      </c>
      <c r="N2683">
        <v>1.44498990623172</v>
      </c>
      <c r="O2683">
        <v>21.026668722059402</v>
      </c>
      <c r="P2683">
        <v>161.88938231731899</v>
      </c>
      <c r="Q2683">
        <v>0.20656212054645601</v>
      </c>
    </row>
    <row r="2684" spans="1:17" hidden="1" x14ac:dyDescent="0.3">
      <c r="A2684" t="s">
        <v>5574</v>
      </c>
      <c r="B2684" t="s">
        <v>5575</v>
      </c>
      <c r="C2684" t="s">
        <v>10309</v>
      </c>
      <c r="D2684" t="s">
        <v>258</v>
      </c>
      <c r="E2684">
        <v>144.51577309999999</v>
      </c>
      <c r="F2684">
        <v>397.25</v>
      </c>
      <c r="G2684">
        <v>-9.0032701240323991</v>
      </c>
      <c r="H2684">
        <v>9.0011343608652794</v>
      </c>
      <c r="I2684">
        <v>-1.91756656814815</v>
      </c>
      <c r="J2684">
        <v>7.89674558765085E-3</v>
      </c>
      <c r="K2684">
        <v>372.39270415196597</v>
      </c>
      <c r="L2684">
        <v>358.38246258437499</v>
      </c>
      <c r="M2684">
        <v>74.451696934481205</v>
      </c>
      <c r="N2684">
        <v>1.72614716842062</v>
      </c>
      <c r="O2684">
        <v>11.9949653870358</v>
      </c>
      <c r="P2684">
        <v>41.119005328596799</v>
      </c>
      <c r="Q2684">
        <v>3.6512779048710003E-2</v>
      </c>
    </row>
    <row r="2685" spans="1:17" hidden="1" x14ac:dyDescent="0.3">
      <c r="A2685" t="s">
        <v>5576</v>
      </c>
      <c r="B2685" t="s">
        <v>5577</v>
      </c>
      <c r="C2685" t="s">
        <v>10309</v>
      </c>
      <c r="D2685" t="s">
        <v>258</v>
      </c>
      <c r="E2685">
        <v>144.43520000000001</v>
      </c>
      <c r="F2685">
        <v>151.69999999999999</v>
      </c>
      <c r="G2685">
        <v>-16.179461265572101</v>
      </c>
      <c r="H2685">
        <v>14.305572437382899</v>
      </c>
      <c r="I2685">
        <v>-19.726104854347</v>
      </c>
      <c r="J2685">
        <v>9.3622722816240707</v>
      </c>
      <c r="K2685">
        <v>133.600347109415</v>
      </c>
      <c r="L2685">
        <v>138.986212016434</v>
      </c>
      <c r="M2685">
        <v>71.546555730673404</v>
      </c>
      <c r="N2685">
        <v>2.7052117340717601</v>
      </c>
      <c r="O2685">
        <v>27.8839815425181</v>
      </c>
      <c r="P2685">
        <v>37.9090909090908</v>
      </c>
      <c r="Q2685">
        <v>9.5929591516153004E-2</v>
      </c>
    </row>
    <row r="2686" spans="1:17" hidden="1" x14ac:dyDescent="0.3">
      <c r="A2686" t="s">
        <v>5578</v>
      </c>
      <c r="B2686" t="s">
        <v>5579</v>
      </c>
      <c r="C2686" t="s">
        <v>10309</v>
      </c>
      <c r="D2686" t="s">
        <v>2556</v>
      </c>
      <c r="E2686">
        <v>144.41423631999999</v>
      </c>
      <c r="F2686">
        <v>16.97</v>
      </c>
      <c r="G2686">
        <v>24.201219654960699</v>
      </c>
      <c r="H2686">
        <v>56.7862284881016</v>
      </c>
      <c r="I2686">
        <v>18.328167075681499</v>
      </c>
      <c r="J2686">
        <v>9.5284885121704406</v>
      </c>
      <c r="K2686">
        <v>12.685516976021599</v>
      </c>
      <c r="L2686">
        <v>12.1003877191712</v>
      </c>
      <c r="M2686">
        <v>92.085373424332104</v>
      </c>
      <c r="N2686">
        <v>3.2773700409515198</v>
      </c>
      <c r="O2686">
        <v>16.322922804949901</v>
      </c>
      <c r="P2686">
        <v>79.3868921775898</v>
      </c>
      <c r="Q2686">
        <v>0.180057296096643</v>
      </c>
    </row>
    <row r="2687" spans="1:17" hidden="1" x14ac:dyDescent="0.3">
      <c r="A2687" t="s">
        <v>5580</v>
      </c>
      <c r="B2687" t="s">
        <v>5581</v>
      </c>
      <c r="C2687" t="s">
        <v>10309</v>
      </c>
      <c r="D2687" t="s">
        <v>139</v>
      </c>
      <c r="E2687">
        <v>144.243373005</v>
      </c>
      <c r="F2687">
        <v>196.85</v>
      </c>
      <c r="G2687">
        <v>134.60318014920199</v>
      </c>
      <c r="H2687">
        <v>39.513528358158503</v>
      </c>
      <c r="I2687">
        <v>12.6733410190078</v>
      </c>
      <c r="J2687">
        <v>13.1340056288055</v>
      </c>
      <c r="K2687">
        <v>151.24911591796899</v>
      </c>
      <c r="L2687">
        <v>131.73587486667901</v>
      </c>
      <c r="M2687">
        <v>85.781098701955699</v>
      </c>
      <c r="N2687">
        <v>1.73802989124371</v>
      </c>
      <c r="O2687">
        <v>4.1910083820167499</v>
      </c>
      <c r="P2687">
        <v>166.013513513513</v>
      </c>
      <c r="Q2687">
        <v>9.7180011377551001E-2</v>
      </c>
    </row>
    <row r="2688" spans="1:17" hidden="1" x14ac:dyDescent="0.3">
      <c r="A2688" t="s">
        <v>5582</v>
      </c>
      <c r="B2688" t="s">
        <v>5583</v>
      </c>
      <c r="C2688" t="s">
        <v>10309</v>
      </c>
      <c r="D2688" t="s">
        <v>559</v>
      </c>
      <c r="E2688">
        <v>144.08039739</v>
      </c>
      <c r="F2688">
        <v>104.25</v>
      </c>
      <c r="G2688">
        <v>-60.0287737178257</v>
      </c>
      <c r="H2688">
        <v>-3.27545644821548</v>
      </c>
      <c r="I2688">
        <v>-43.770352040069703</v>
      </c>
      <c r="J2688">
        <v>-3.6621103458167998</v>
      </c>
      <c r="K2688">
        <v>108.544295354022</v>
      </c>
      <c r="L2688">
        <v>113.816744635901</v>
      </c>
      <c r="M2688">
        <v>39.149981040975803</v>
      </c>
      <c r="N2688">
        <v>0.83092436974789896</v>
      </c>
      <c r="O2688">
        <v>73.621103117505996</v>
      </c>
      <c r="P2688">
        <v>11.4973262032085</v>
      </c>
    </row>
    <row r="2689" spans="1:17" hidden="1" x14ac:dyDescent="0.3">
      <c r="A2689" t="s">
        <v>5584</v>
      </c>
      <c r="B2689" t="s">
        <v>5585</v>
      </c>
      <c r="C2689" t="s">
        <v>10309</v>
      </c>
      <c r="D2689" t="s">
        <v>775</v>
      </c>
      <c r="E2689">
        <v>143.94239999999999</v>
      </c>
      <c r="F2689">
        <v>74.849999999999994</v>
      </c>
      <c r="G2689">
        <v>-28.7156424046944</v>
      </c>
      <c r="H2689">
        <v>-12.6615508755118</v>
      </c>
      <c r="I2689">
        <v>-13.3028494571825</v>
      </c>
      <c r="J2689">
        <v>-10.5340612963703</v>
      </c>
      <c r="O2689">
        <v>10.8884435537742</v>
      </c>
      <c r="P2689">
        <v>6.85224839400429</v>
      </c>
    </row>
    <row r="2690" spans="1:17" hidden="1" x14ac:dyDescent="0.3">
      <c r="A2690" t="s">
        <v>5586</v>
      </c>
      <c r="B2690" t="s">
        <v>5587</v>
      </c>
      <c r="C2690" t="s">
        <v>10309</v>
      </c>
      <c r="D2690" t="s">
        <v>938</v>
      </c>
      <c r="E2690">
        <v>143.86489499999999</v>
      </c>
      <c r="F2690">
        <v>68.95</v>
      </c>
      <c r="G2690">
        <v>49.207393630350801</v>
      </c>
      <c r="H2690">
        <v>-5.34694069296346</v>
      </c>
      <c r="I2690">
        <v>2.6633677784193299</v>
      </c>
      <c r="J2690">
        <v>4.1487786196866896</v>
      </c>
      <c r="K2690">
        <v>70.928186780728495</v>
      </c>
      <c r="L2690">
        <v>60.580438973430901</v>
      </c>
      <c r="M2690">
        <v>50.3367902930772</v>
      </c>
      <c r="N2690">
        <v>1.0168039917596099</v>
      </c>
      <c r="O2690">
        <v>26.178390137781001</v>
      </c>
      <c r="P2690">
        <v>84.605087014725498</v>
      </c>
      <c r="Q2690">
        <v>8.1271095379035999E-2</v>
      </c>
    </row>
    <row r="2691" spans="1:17" hidden="1" x14ac:dyDescent="0.3">
      <c r="A2691" t="s">
        <v>5588</v>
      </c>
      <c r="B2691" t="s">
        <v>5589</v>
      </c>
      <c r="C2691" t="s">
        <v>10309</v>
      </c>
      <c r="D2691" t="s">
        <v>221</v>
      </c>
      <c r="E2691">
        <v>143.80799999999999</v>
      </c>
      <c r="F2691">
        <v>145.6</v>
      </c>
      <c r="G2691">
        <v>57.165309976257802</v>
      </c>
      <c r="H2691">
        <v>-1.01120589904993</v>
      </c>
      <c r="I2691">
        <v>-32.964736918797499</v>
      </c>
      <c r="J2691">
        <v>-4.3490533218887197</v>
      </c>
      <c r="K2691">
        <v>147.480358976106</v>
      </c>
      <c r="L2691">
        <v>153.91094813099201</v>
      </c>
      <c r="M2691">
        <v>36.471902634499301</v>
      </c>
      <c r="N2691">
        <v>0.39083969465648799</v>
      </c>
      <c r="O2691">
        <v>91.174450549450498</v>
      </c>
      <c r="P2691">
        <v>123.99999999999901</v>
      </c>
    </row>
    <row r="2692" spans="1:17" hidden="1" x14ac:dyDescent="0.3">
      <c r="A2692" t="s">
        <v>5590</v>
      </c>
      <c r="B2692" t="s">
        <v>5591</v>
      </c>
      <c r="C2692" t="s">
        <v>10309</v>
      </c>
      <c r="D2692" t="s">
        <v>130</v>
      </c>
      <c r="E2692">
        <v>143.4</v>
      </c>
      <c r="F2692">
        <v>48.76</v>
      </c>
      <c r="G2692">
        <v>93.410207935441505</v>
      </c>
      <c r="H2692">
        <v>12.8611234046323</v>
      </c>
      <c r="I2692">
        <v>5.1831899384953397</v>
      </c>
      <c r="J2692">
        <v>-5.0436469488131799</v>
      </c>
      <c r="K2692">
        <v>44.256929954634998</v>
      </c>
      <c r="L2692">
        <v>36.2083993303009</v>
      </c>
      <c r="M2692">
        <v>42.899414211133397</v>
      </c>
      <c r="N2692">
        <v>0.88460708220636397</v>
      </c>
      <c r="O2692">
        <v>28.281378178835102</v>
      </c>
      <c r="P2692">
        <v>129.99999999999901</v>
      </c>
      <c r="Q2692">
        <v>0.114450926169571</v>
      </c>
    </row>
    <row r="2693" spans="1:17" hidden="1" x14ac:dyDescent="0.3">
      <c r="A2693" t="s">
        <v>5592</v>
      </c>
      <c r="B2693" t="s">
        <v>5593</v>
      </c>
      <c r="C2693" t="s">
        <v>10309</v>
      </c>
      <c r="D2693" t="s">
        <v>315</v>
      </c>
      <c r="E2693">
        <v>143.340651087</v>
      </c>
      <c r="F2693">
        <v>58.49</v>
      </c>
      <c r="G2693">
        <v>169.51990319987499</v>
      </c>
      <c r="H2693">
        <v>38.112598224574803</v>
      </c>
      <c r="I2693">
        <v>10.826056140144001</v>
      </c>
      <c r="J2693">
        <v>-3.32348091629847</v>
      </c>
      <c r="K2693">
        <v>51.760728291974402</v>
      </c>
      <c r="L2693">
        <v>41.901326267913497</v>
      </c>
      <c r="M2693">
        <v>47.230732794145403</v>
      </c>
      <c r="N2693">
        <v>0.33257487372592298</v>
      </c>
      <c r="O2693">
        <v>28.1415626602838</v>
      </c>
      <c r="P2693">
        <v>211.047955443517</v>
      </c>
      <c r="Q2693">
        <v>0.12807653971343499</v>
      </c>
    </row>
    <row r="2694" spans="1:17" hidden="1" x14ac:dyDescent="0.3">
      <c r="A2694" t="s">
        <v>5594</v>
      </c>
      <c r="B2694" t="s">
        <v>5595</v>
      </c>
      <c r="C2694" t="s">
        <v>10309</v>
      </c>
      <c r="D2694" t="s">
        <v>139</v>
      </c>
      <c r="E2694">
        <v>143.29649520000001</v>
      </c>
      <c r="F2694">
        <v>28.31</v>
      </c>
      <c r="G2694">
        <v>153.129595690543</v>
      </c>
      <c r="H2694">
        <v>14.149545258982201</v>
      </c>
      <c r="I2694">
        <v>60.945027988369198</v>
      </c>
      <c r="J2694">
        <v>14.105533850266999</v>
      </c>
      <c r="K2694">
        <v>22.602954863692201</v>
      </c>
      <c r="L2694">
        <v>17.381110371737101</v>
      </c>
      <c r="M2694">
        <v>81.033782828462705</v>
      </c>
      <c r="N2694">
        <v>0.60000682212934997</v>
      </c>
      <c r="O2694">
        <v>3.3910279053338099</v>
      </c>
      <c r="P2694">
        <v>203.755364806866</v>
      </c>
      <c r="Q2694">
        <v>0.12003138342905099</v>
      </c>
    </row>
    <row r="2695" spans="1:17" hidden="1" x14ac:dyDescent="0.3">
      <c r="A2695" t="s">
        <v>5596</v>
      </c>
      <c r="B2695" t="s">
        <v>5597</v>
      </c>
      <c r="C2695" t="s">
        <v>10309</v>
      </c>
      <c r="D2695" t="s">
        <v>630</v>
      </c>
      <c r="E2695">
        <v>143.29349999999999</v>
      </c>
      <c r="F2695">
        <v>56</v>
      </c>
      <c r="G2695">
        <v>37.971800437055201</v>
      </c>
      <c r="H2695">
        <v>0.69116230278274904</v>
      </c>
      <c r="I2695">
        <v>75.293904152133805</v>
      </c>
      <c r="J2695">
        <v>5.2850732600406403</v>
      </c>
      <c r="K2695">
        <v>46.633726950731301</v>
      </c>
      <c r="L2695">
        <v>35.323736762870297</v>
      </c>
      <c r="M2695">
        <v>79.763846752586801</v>
      </c>
      <c r="N2695">
        <v>0.345467397524164</v>
      </c>
      <c r="O2695">
        <v>2.8571428571428599</v>
      </c>
      <c r="P2695">
        <v>179.08268899129001</v>
      </c>
      <c r="Q2695">
        <v>0.22874879536351</v>
      </c>
    </row>
    <row r="2696" spans="1:17" hidden="1" x14ac:dyDescent="0.3">
      <c r="A2696" t="s">
        <v>5598</v>
      </c>
      <c r="B2696" t="s">
        <v>5599</v>
      </c>
      <c r="C2696" t="s">
        <v>10309</v>
      </c>
      <c r="D2696" t="s">
        <v>368</v>
      </c>
      <c r="E2696">
        <v>143.21186639999999</v>
      </c>
      <c r="F2696">
        <v>106.6</v>
      </c>
      <c r="G2696">
        <v>1423.9503657744101</v>
      </c>
      <c r="H2696">
        <v>-6.2386622586207503</v>
      </c>
      <c r="I2696">
        <v>-21.137334032173499</v>
      </c>
      <c r="J2696">
        <v>-5.2096357970125098</v>
      </c>
      <c r="K2696">
        <v>118.922257659411</v>
      </c>
      <c r="M2696">
        <v>48.517761574885199</v>
      </c>
      <c r="N2696">
        <v>0.74503816793893096</v>
      </c>
      <c r="O2696">
        <v>79.174484052532804</v>
      </c>
      <c r="P2696">
        <v>1451.6739446870399</v>
      </c>
    </row>
    <row r="2697" spans="1:17" hidden="1" x14ac:dyDescent="0.3">
      <c r="A2697" t="s">
        <v>5600</v>
      </c>
      <c r="B2697" t="s">
        <v>5601</v>
      </c>
      <c r="C2697" t="s">
        <v>10309</v>
      </c>
      <c r="D2697" t="s">
        <v>726</v>
      </c>
      <c r="E2697">
        <v>142.89995898000001</v>
      </c>
      <c r="F2697">
        <v>87.2</v>
      </c>
      <c r="G2697">
        <v>-2.61597489541434</v>
      </c>
      <c r="H2697">
        <v>-0.388892907707235</v>
      </c>
      <c r="I2697">
        <v>-0.55889566651600098</v>
      </c>
      <c r="J2697">
        <v>0.61552973968353097</v>
      </c>
      <c r="K2697">
        <v>85.145078618464396</v>
      </c>
      <c r="L2697">
        <v>79.681325475644101</v>
      </c>
      <c r="M2697">
        <v>66.033807332126898</v>
      </c>
      <c r="N2697">
        <v>0.68448569329725995</v>
      </c>
      <c r="O2697">
        <v>2.0642201834862401</v>
      </c>
      <c r="P2697">
        <v>50.086058519793397</v>
      </c>
      <c r="Q2697">
        <v>1.9804733760708002E-2</v>
      </c>
    </row>
    <row r="2698" spans="1:17" hidden="1" x14ac:dyDescent="0.3">
      <c r="A2698" t="s">
        <v>5602</v>
      </c>
      <c r="B2698" t="s">
        <v>5603</v>
      </c>
      <c r="C2698" t="s">
        <v>10309</v>
      </c>
      <c r="D2698" t="s">
        <v>1450</v>
      </c>
      <c r="E2698">
        <v>141.72366</v>
      </c>
      <c r="F2698">
        <v>347.8</v>
      </c>
      <c r="G2698">
        <v>38.7277252271153</v>
      </c>
      <c r="H2698">
        <v>7.4267871701708303</v>
      </c>
      <c r="I2698">
        <v>10.0462940700611</v>
      </c>
      <c r="J2698">
        <v>0.61745385514477302</v>
      </c>
      <c r="K2698">
        <v>322.40392782943599</v>
      </c>
      <c r="L2698">
        <v>287.52519923982902</v>
      </c>
      <c r="M2698">
        <v>74.948943175195097</v>
      </c>
      <c r="N2698">
        <v>1.1998348063103901</v>
      </c>
      <c r="O2698">
        <v>11.615871190339201</v>
      </c>
      <c r="P2698">
        <v>78.176229508196698</v>
      </c>
      <c r="Q2698">
        <v>7.3704126350673999E-2</v>
      </c>
    </row>
    <row r="2699" spans="1:17" hidden="1" x14ac:dyDescent="0.3">
      <c r="A2699" t="s">
        <v>5604</v>
      </c>
      <c r="B2699" t="s">
        <v>5605</v>
      </c>
      <c r="C2699" t="s">
        <v>10309</v>
      </c>
      <c r="D2699" t="s">
        <v>492</v>
      </c>
      <c r="E2699">
        <v>141.47668793</v>
      </c>
      <c r="F2699">
        <v>143.55000000000001</v>
      </c>
      <c r="G2699">
        <v>10.972073261282</v>
      </c>
      <c r="H2699">
        <v>17.745376618750502</v>
      </c>
      <c r="I2699">
        <v>28.909086145062801</v>
      </c>
      <c r="J2699">
        <v>-5.7391041226986097</v>
      </c>
      <c r="K2699">
        <v>121.661865555331</v>
      </c>
      <c r="L2699">
        <v>102.317520512928</v>
      </c>
      <c r="M2699">
        <v>69.9631316446211</v>
      </c>
      <c r="N2699">
        <v>3.8628954918846499</v>
      </c>
      <c r="O2699">
        <v>4.4932079414838002</v>
      </c>
      <c r="P2699">
        <v>72.328931572629003</v>
      </c>
    </row>
    <row r="2700" spans="1:17" hidden="1" x14ac:dyDescent="0.3">
      <c r="A2700" t="s">
        <v>5606</v>
      </c>
      <c r="B2700" t="s">
        <v>5607</v>
      </c>
      <c r="C2700" t="s">
        <v>10309</v>
      </c>
      <c r="D2700" t="s">
        <v>5608</v>
      </c>
      <c r="E2700">
        <v>141.45839000000001</v>
      </c>
      <c r="F2700">
        <v>283.10000000000002</v>
      </c>
      <c r="G2700">
        <v>38.8058328520749</v>
      </c>
      <c r="H2700">
        <v>61.807471790658703</v>
      </c>
      <c r="I2700">
        <v>42.940105178286402</v>
      </c>
      <c r="J2700">
        <v>13.134946376929101</v>
      </c>
      <c r="K2700">
        <v>191.75540109408601</v>
      </c>
      <c r="L2700">
        <v>161.71942613816401</v>
      </c>
      <c r="M2700">
        <v>87.109899965550994</v>
      </c>
      <c r="N2700">
        <v>2.1086092715231701</v>
      </c>
      <c r="O2700">
        <v>0</v>
      </c>
      <c r="P2700">
        <v>169.619047619047</v>
      </c>
    </row>
    <row r="2701" spans="1:17" hidden="1" x14ac:dyDescent="0.3">
      <c r="A2701" t="s">
        <v>5609</v>
      </c>
      <c r="B2701" t="s">
        <v>5610</v>
      </c>
      <c r="C2701" t="s">
        <v>10309</v>
      </c>
      <c r="D2701" t="s">
        <v>521</v>
      </c>
      <c r="E2701">
        <v>141.34198082</v>
      </c>
      <c r="F2701">
        <v>90.66</v>
      </c>
      <c r="G2701">
        <v>17.332421087368999</v>
      </c>
      <c r="H2701">
        <v>5.2667070329666599</v>
      </c>
      <c r="I2701">
        <v>0.66117665170331796</v>
      </c>
      <c r="J2701">
        <v>-3.5556980888382999</v>
      </c>
      <c r="K2701">
        <v>91.753976996794194</v>
      </c>
      <c r="L2701">
        <v>84.005133818182102</v>
      </c>
      <c r="M2701">
        <v>55.688096460731998</v>
      </c>
      <c r="N2701">
        <v>0.92209257169445302</v>
      </c>
      <c r="O2701">
        <v>21.0015442311934</v>
      </c>
      <c r="P2701">
        <v>48.622950819672099</v>
      </c>
      <c r="Q2701">
        <v>2.3914673005575E-2</v>
      </c>
    </row>
    <row r="2702" spans="1:17" hidden="1" x14ac:dyDescent="0.3">
      <c r="A2702" t="s">
        <v>5611</v>
      </c>
      <c r="B2702" t="s">
        <v>5612</v>
      </c>
      <c r="C2702" t="s">
        <v>10309</v>
      </c>
      <c r="D2702" t="s">
        <v>630</v>
      </c>
      <c r="E2702">
        <v>141.1841115</v>
      </c>
      <c r="F2702">
        <v>43.87</v>
      </c>
      <c r="G2702">
        <v>57.804854251998201</v>
      </c>
      <c r="H2702">
        <v>17.731799892553202</v>
      </c>
      <c r="I2702">
        <v>11.9668344314814</v>
      </c>
      <c r="J2702">
        <v>16.613775914791301</v>
      </c>
      <c r="K2702">
        <v>37.547097204241801</v>
      </c>
      <c r="L2702">
        <v>33.8706205740909</v>
      </c>
      <c r="M2702">
        <v>73.742605652753696</v>
      </c>
      <c r="N2702">
        <v>2.8685006643378199</v>
      </c>
      <c r="O2702">
        <v>13.2892637337588</v>
      </c>
      <c r="P2702">
        <v>99.443065651976298</v>
      </c>
      <c r="Q2702">
        <v>7.3083521552474995E-2</v>
      </c>
    </row>
    <row r="2703" spans="1:17" hidden="1" x14ac:dyDescent="0.3">
      <c r="A2703" t="s">
        <v>5613</v>
      </c>
      <c r="B2703" t="s">
        <v>5614</v>
      </c>
      <c r="C2703" t="s">
        <v>10309</v>
      </c>
      <c r="D2703" t="s">
        <v>726</v>
      </c>
      <c r="E2703">
        <v>141.05316456</v>
      </c>
      <c r="F2703">
        <v>77.180000000000007</v>
      </c>
      <c r="G2703">
        <v>42.052048012138002</v>
      </c>
      <c r="H2703">
        <v>3.3040189297238798</v>
      </c>
      <c r="I2703">
        <v>15.1330713664528</v>
      </c>
      <c r="J2703">
        <v>0.55335675554866304</v>
      </c>
      <c r="K2703">
        <v>74.519405393365702</v>
      </c>
      <c r="L2703">
        <v>65.054385766283701</v>
      </c>
      <c r="M2703">
        <v>44.340069516080298</v>
      </c>
      <c r="N2703">
        <v>1.16299864210037</v>
      </c>
      <c r="O2703">
        <v>3.6537963202902102</v>
      </c>
      <c r="P2703">
        <v>76.411428571428601</v>
      </c>
      <c r="Q2703">
        <v>1.5864695888099999E-4</v>
      </c>
    </row>
    <row r="2704" spans="1:17" hidden="1" x14ac:dyDescent="0.3">
      <c r="A2704" t="s">
        <v>5615</v>
      </c>
      <c r="B2704" t="s">
        <v>5616</v>
      </c>
      <c r="C2704" t="s">
        <v>10309</v>
      </c>
      <c r="D2704" t="s">
        <v>630</v>
      </c>
      <c r="E2704">
        <v>140.808575475</v>
      </c>
      <c r="F2704">
        <v>152.15</v>
      </c>
      <c r="G2704">
        <v>63.684145329411997</v>
      </c>
      <c r="H2704">
        <v>-10.442788671932499</v>
      </c>
      <c r="I2704">
        <v>15.923516605466601</v>
      </c>
      <c r="J2704">
        <v>-10.0250995653837</v>
      </c>
      <c r="K2704">
        <v>155.28153918699701</v>
      </c>
      <c r="L2704">
        <v>129.31645855570099</v>
      </c>
      <c r="M2704">
        <v>35.354693175093999</v>
      </c>
      <c r="N2704">
        <v>0.86803940610410302</v>
      </c>
      <c r="O2704">
        <v>20.933289516923999</v>
      </c>
      <c r="P2704">
        <v>101.924353019243</v>
      </c>
      <c r="Q2704">
        <v>9.9494966880645005E-2</v>
      </c>
    </row>
    <row r="2705" spans="1:17" hidden="1" x14ac:dyDescent="0.3">
      <c r="A2705" t="s">
        <v>5617</v>
      </c>
      <c r="B2705" t="s">
        <v>5618</v>
      </c>
      <c r="C2705" t="s">
        <v>10309</v>
      </c>
      <c r="D2705" t="s">
        <v>413</v>
      </c>
      <c r="E2705">
        <v>140.7282505</v>
      </c>
      <c r="F2705">
        <v>207.8</v>
      </c>
      <c r="G2705">
        <v>117.583940860713</v>
      </c>
      <c r="H2705">
        <v>4.0502688319923701</v>
      </c>
      <c r="I2705">
        <v>40.595762967919804</v>
      </c>
      <c r="J2705">
        <v>3.46988235671434</v>
      </c>
      <c r="K2705">
        <v>201.43932058387099</v>
      </c>
      <c r="L2705">
        <v>172.183619525983</v>
      </c>
      <c r="M2705">
        <v>68.4635190925936</v>
      </c>
      <c r="N2705">
        <v>0.262354914458235</v>
      </c>
      <c r="O2705">
        <v>33.902791145332003</v>
      </c>
      <c r="P2705">
        <v>212.34029761010001</v>
      </c>
      <c r="Q2705">
        <v>5.8037651715731997E-2</v>
      </c>
    </row>
    <row r="2706" spans="1:17" hidden="1" x14ac:dyDescent="0.3">
      <c r="A2706" t="s">
        <v>5619</v>
      </c>
      <c r="B2706" t="s">
        <v>5620</v>
      </c>
      <c r="C2706" t="s">
        <v>10309</v>
      </c>
      <c r="D2706" t="s">
        <v>5621</v>
      </c>
      <c r="E2706">
        <v>140.7173985</v>
      </c>
      <c r="F2706">
        <v>57.35</v>
      </c>
      <c r="G2706">
        <v>-30.189565307188801</v>
      </c>
      <c r="H2706">
        <v>8.1328369592225105</v>
      </c>
      <c r="I2706">
        <v>-16.727452631785699</v>
      </c>
      <c r="J2706">
        <v>4.7638232090612798</v>
      </c>
      <c r="K2706">
        <v>53.969893474604902</v>
      </c>
      <c r="M2706">
        <v>75.521228814263395</v>
      </c>
      <c r="N2706">
        <v>0.79070749736008406</v>
      </c>
      <c r="O2706">
        <v>30.514385353095001</v>
      </c>
      <c r="P2706">
        <v>26.740331491712698</v>
      </c>
    </row>
    <row r="2707" spans="1:17" hidden="1" x14ac:dyDescent="0.3">
      <c r="A2707" t="s">
        <v>5622</v>
      </c>
      <c r="B2707" t="s">
        <v>5623</v>
      </c>
      <c r="C2707" t="s">
        <v>10309</v>
      </c>
      <c r="D2707" t="s">
        <v>72</v>
      </c>
      <c r="E2707">
        <v>140.36345625600001</v>
      </c>
      <c r="F2707">
        <v>100.97</v>
      </c>
      <c r="G2707">
        <v>-2.6058589621972801</v>
      </c>
      <c r="H2707">
        <v>8.8645809239625706</v>
      </c>
      <c r="I2707">
        <v>-10.166122333353799</v>
      </c>
      <c r="J2707">
        <v>-5.3965541494292699</v>
      </c>
      <c r="K2707">
        <v>96.248401740861496</v>
      </c>
      <c r="L2707">
        <v>89.022752045800601</v>
      </c>
      <c r="M2707">
        <v>65.247495824502906</v>
      </c>
      <c r="N2707">
        <v>0.39722728727142598</v>
      </c>
      <c r="O2707">
        <v>32.613647618104302</v>
      </c>
      <c r="P2707">
        <v>57.765625</v>
      </c>
      <c r="Q2707">
        <v>2.6874337774326001E-2</v>
      </c>
    </row>
    <row r="2708" spans="1:17" hidden="1" x14ac:dyDescent="0.3">
      <c r="A2708" t="s">
        <v>5624</v>
      </c>
      <c r="B2708" t="s">
        <v>5625</v>
      </c>
      <c r="C2708" t="s">
        <v>10309</v>
      </c>
      <c r="D2708" t="s">
        <v>27</v>
      </c>
      <c r="E2708">
        <v>140.207601372</v>
      </c>
      <c r="F2708">
        <v>2.2599999999999998</v>
      </c>
      <c r="G2708">
        <v>120.628069439017</v>
      </c>
      <c r="H2708">
        <v>-4.7570169689259201</v>
      </c>
      <c r="I2708">
        <v>-24.373042774457598</v>
      </c>
      <c r="J2708">
        <v>-5.1478588463381501</v>
      </c>
      <c r="K2708">
        <v>2.3304926658845999</v>
      </c>
      <c r="L2708">
        <v>1.9226932251519699</v>
      </c>
      <c r="M2708">
        <v>43.467664064213203</v>
      </c>
      <c r="N2708">
        <v>0.70918345505537195</v>
      </c>
      <c r="O2708">
        <v>35.398230088495502</v>
      </c>
      <c r="P2708">
        <v>162.790697674418</v>
      </c>
      <c r="Q2708">
        <v>0.14982714603123401</v>
      </c>
    </row>
    <row r="2709" spans="1:17" hidden="1" x14ac:dyDescent="0.3">
      <c r="A2709" t="s">
        <v>5626</v>
      </c>
      <c r="B2709" t="s">
        <v>5627</v>
      </c>
      <c r="C2709" t="s">
        <v>10309</v>
      </c>
      <c r="E2709">
        <v>140.14878306</v>
      </c>
      <c r="F2709">
        <v>254.35</v>
      </c>
      <c r="G2709">
        <v>213.68581706052299</v>
      </c>
      <c r="H2709">
        <v>-0.97550436388391404</v>
      </c>
      <c r="I2709">
        <v>29.7445058528088</v>
      </c>
      <c r="J2709">
        <v>-2.5946673569764398</v>
      </c>
      <c r="K2709">
        <v>241.67505463114401</v>
      </c>
      <c r="L2709">
        <v>180.74634457367401</v>
      </c>
      <c r="M2709">
        <v>100</v>
      </c>
      <c r="N2709">
        <v>0</v>
      </c>
      <c r="O2709">
        <v>0</v>
      </c>
      <c r="P2709">
        <v>241.40939597315401</v>
      </c>
    </row>
    <row r="2710" spans="1:17" hidden="1" x14ac:dyDescent="0.3">
      <c r="A2710" t="s">
        <v>5628</v>
      </c>
      <c r="B2710" t="s">
        <v>5629</v>
      </c>
      <c r="C2710" t="s">
        <v>10309</v>
      </c>
      <c r="D2710" t="s">
        <v>2855</v>
      </c>
      <c r="E2710">
        <v>139.62980400000001</v>
      </c>
      <c r="F2710">
        <v>203.5</v>
      </c>
      <c r="G2710">
        <v>71.152825581751003</v>
      </c>
      <c r="H2710">
        <v>-2.6911906383937101</v>
      </c>
      <c r="I2710">
        <v>-4.2959239693653899</v>
      </c>
      <c r="J2710">
        <v>2.9038856553887098</v>
      </c>
      <c r="K2710">
        <v>195.838850712664</v>
      </c>
      <c r="L2710">
        <v>169.32348011203101</v>
      </c>
      <c r="M2710">
        <v>47.300673346649504</v>
      </c>
      <c r="N2710">
        <v>0.53368103246387399</v>
      </c>
      <c r="O2710">
        <v>35.135135135135101</v>
      </c>
      <c r="P2710">
        <v>108.717948717948</v>
      </c>
      <c r="Q2710">
        <v>0.103160633044572</v>
      </c>
    </row>
    <row r="2711" spans="1:17" hidden="1" x14ac:dyDescent="0.3">
      <c r="A2711" t="s">
        <v>5630</v>
      </c>
      <c r="B2711" t="s">
        <v>5631</v>
      </c>
      <c r="C2711" t="s">
        <v>10309</v>
      </c>
      <c r="D2711" t="s">
        <v>630</v>
      </c>
      <c r="E2711">
        <v>139.6009875</v>
      </c>
      <c r="F2711">
        <v>264.3</v>
      </c>
      <c r="G2711">
        <v>122.087385170544</v>
      </c>
      <c r="H2711">
        <v>-18.899727161811299</v>
      </c>
      <c r="I2711">
        <v>36.674557890574199</v>
      </c>
      <c r="J2711">
        <v>4.5270570724402797</v>
      </c>
      <c r="K2711">
        <v>281.07783574445898</v>
      </c>
      <c r="L2711">
        <v>217.423199649374</v>
      </c>
      <c r="M2711">
        <v>43.5921513874423</v>
      </c>
      <c r="N2711">
        <v>0.311802026395058</v>
      </c>
      <c r="O2711">
        <v>71.418842224744594</v>
      </c>
      <c r="P2711">
        <v>169.69387755101999</v>
      </c>
      <c r="Q2711">
        <v>8.8486397806374004E-2</v>
      </c>
    </row>
    <row r="2712" spans="1:17" hidden="1" x14ac:dyDescent="0.3">
      <c r="A2712" t="s">
        <v>5632</v>
      </c>
      <c r="B2712" t="s">
        <v>5633</v>
      </c>
      <c r="C2712" t="s">
        <v>10309</v>
      </c>
      <c r="D2712" t="s">
        <v>46</v>
      </c>
      <c r="E2712">
        <v>139.45928813</v>
      </c>
      <c r="F2712">
        <v>6.67</v>
      </c>
      <c r="G2712">
        <v>32.999312653634</v>
      </c>
      <c r="H2712">
        <v>-5.00428134230118</v>
      </c>
      <c r="I2712">
        <v>-32.430546444161003</v>
      </c>
      <c r="J2712">
        <v>-7.7155777410447204</v>
      </c>
      <c r="K2712">
        <v>6.08573502579444</v>
      </c>
      <c r="L2712">
        <v>4.6225673111301999</v>
      </c>
      <c r="M2712">
        <v>17.935387436570299</v>
      </c>
      <c r="N2712">
        <v>0.75687155348086199</v>
      </c>
      <c r="O2712">
        <v>44.677661169415202</v>
      </c>
      <c r="P2712">
        <v>80.270270270270203</v>
      </c>
      <c r="Q2712">
        <v>3.6554147549270999E-2</v>
      </c>
    </row>
    <row r="2713" spans="1:17" hidden="1" x14ac:dyDescent="0.3">
      <c r="A2713" t="s">
        <v>5634</v>
      </c>
      <c r="B2713" t="s">
        <v>5635</v>
      </c>
      <c r="C2713" t="s">
        <v>10309</v>
      </c>
      <c r="D2713" t="s">
        <v>21</v>
      </c>
      <c r="E2713">
        <v>139.41471078000001</v>
      </c>
      <c r="F2713">
        <v>216.75</v>
      </c>
      <c r="G2713">
        <v>27.987627983920699</v>
      </c>
      <c r="H2713">
        <v>4.5397351136197104</v>
      </c>
      <c r="I2713">
        <v>-6.5790786480459298</v>
      </c>
      <c r="J2713">
        <v>-6.9367726201343398</v>
      </c>
      <c r="K2713">
        <v>214.37634347747999</v>
      </c>
      <c r="L2713">
        <v>195.548025973086</v>
      </c>
      <c r="M2713">
        <v>41.175638425733403</v>
      </c>
      <c r="N2713">
        <v>0.61400345091527098</v>
      </c>
      <c r="O2713">
        <v>19.953863898500501</v>
      </c>
      <c r="P2713">
        <v>71.208530805687204</v>
      </c>
      <c r="Q2713">
        <v>-1.1354292425155E-2</v>
      </c>
    </row>
    <row r="2714" spans="1:17" hidden="1" x14ac:dyDescent="0.3">
      <c r="A2714" t="s">
        <v>5636</v>
      </c>
      <c r="B2714" t="s">
        <v>5637</v>
      </c>
      <c r="C2714" t="s">
        <v>10309</v>
      </c>
      <c r="D2714" t="s">
        <v>630</v>
      </c>
      <c r="E2714">
        <v>139.329545088</v>
      </c>
      <c r="F2714">
        <v>4.54</v>
      </c>
      <c r="G2714">
        <v>70.217051885142595</v>
      </c>
      <c r="H2714">
        <v>-5.1077357688425904</v>
      </c>
      <c r="I2714">
        <v>9.4050317292508598</v>
      </c>
      <c r="J2714">
        <v>-8.6675418509035804</v>
      </c>
      <c r="K2714">
        <v>4.5970387004596596</v>
      </c>
      <c r="L2714">
        <v>3.8498207405430902</v>
      </c>
      <c r="M2714">
        <v>20.285226463941001</v>
      </c>
      <c r="N2714">
        <v>0.26035270997627102</v>
      </c>
      <c r="O2714">
        <v>36.343612334801698</v>
      </c>
      <c r="P2714">
        <v>105.27176527176501</v>
      </c>
      <c r="Q2714">
        <v>-4.1352688465303003E-2</v>
      </c>
    </row>
    <row r="2715" spans="1:17" hidden="1" x14ac:dyDescent="0.3">
      <c r="A2715" t="s">
        <v>5638</v>
      </c>
      <c r="B2715" t="s">
        <v>5639</v>
      </c>
      <c r="C2715" t="s">
        <v>10309</v>
      </c>
      <c r="D2715" t="s">
        <v>297</v>
      </c>
      <c r="E2715">
        <v>139.10910143999999</v>
      </c>
      <c r="F2715">
        <v>211</v>
      </c>
      <c r="G2715">
        <v>28.1685525982667</v>
      </c>
      <c r="H2715">
        <v>25.7031527104566</v>
      </c>
      <c r="I2715">
        <v>2.95826620641872</v>
      </c>
      <c r="J2715">
        <v>10.885461536686201</v>
      </c>
      <c r="K2715">
        <v>183.59590866351999</v>
      </c>
      <c r="L2715">
        <v>171.66042688042</v>
      </c>
      <c r="M2715">
        <v>71.780892805716405</v>
      </c>
      <c r="N2715">
        <v>2.5619028480607899</v>
      </c>
      <c r="O2715">
        <v>11.3744075829383</v>
      </c>
      <c r="P2715">
        <v>65.880503144654</v>
      </c>
      <c r="Q2715">
        <v>7.5475260594858998E-2</v>
      </c>
    </row>
    <row r="2716" spans="1:17" hidden="1" x14ac:dyDescent="0.3">
      <c r="A2716" t="s">
        <v>5640</v>
      </c>
      <c r="B2716" t="s">
        <v>5641</v>
      </c>
      <c r="C2716" t="s">
        <v>10309</v>
      </c>
      <c r="D2716" t="s">
        <v>630</v>
      </c>
      <c r="E2716">
        <v>139.0605405</v>
      </c>
      <c r="F2716">
        <v>48.13</v>
      </c>
      <c r="G2716">
        <v>36.262792467266799</v>
      </c>
      <c r="H2716">
        <v>-1.62160690661004</v>
      </c>
      <c r="I2716">
        <v>-18.636204415878101</v>
      </c>
      <c r="J2716">
        <v>0.63183762353460204</v>
      </c>
      <c r="K2716">
        <v>46.0037271862262</v>
      </c>
      <c r="L2716">
        <v>44.832068147751102</v>
      </c>
      <c r="M2716">
        <v>65.569006671945502</v>
      </c>
      <c r="N2716">
        <v>0.312254985512186</v>
      </c>
      <c r="O2716">
        <v>19.987533762725899</v>
      </c>
      <c r="P2716">
        <v>75.018181818181802</v>
      </c>
      <c r="Q2716">
        <v>6.6421970992777996E-2</v>
      </c>
    </row>
    <row r="2717" spans="1:17" hidden="1" x14ac:dyDescent="0.3">
      <c r="A2717" t="s">
        <v>5642</v>
      </c>
      <c r="B2717" t="s">
        <v>5643</v>
      </c>
      <c r="C2717" t="s">
        <v>10309</v>
      </c>
      <c r="D2717" t="s">
        <v>21</v>
      </c>
      <c r="E2717">
        <v>138.77885280000001</v>
      </c>
      <c r="F2717">
        <v>164.9</v>
      </c>
      <c r="G2717">
        <v>-62.287070976122997</v>
      </c>
      <c r="H2717">
        <v>-19.024284851688702</v>
      </c>
      <c r="I2717">
        <v>-46.874278028611101</v>
      </c>
      <c r="J2717">
        <v>-4.9202487523252803</v>
      </c>
      <c r="M2717">
        <v>37.503976524225799</v>
      </c>
      <c r="O2717">
        <v>60.460885385081802</v>
      </c>
      <c r="P2717">
        <v>4.40012662234885</v>
      </c>
    </row>
    <row r="2718" spans="1:17" hidden="1" x14ac:dyDescent="0.3">
      <c r="A2718" t="s">
        <v>5644</v>
      </c>
      <c r="B2718" t="s">
        <v>5645</v>
      </c>
      <c r="C2718" t="s">
        <v>10309</v>
      </c>
      <c r="D2718" t="s">
        <v>139</v>
      </c>
      <c r="E2718">
        <v>137.76502532000001</v>
      </c>
      <c r="F2718">
        <v>10.47</v>
      </c>
      <c r="G2718">
        <v>49.734048206013</v>
      </c>
      <c r="H2718">
        <v>-8.36955305639969</v>
      </c>
      <c r="I2718">
        <v>-7.6107859651190903</v>
      </c>
      <c r="J2718">
        <v>-7.5900420100754298</v>
      </c>
      <c r="K2718">
        <v>11.207248729444601</v>
      </c>
      <c r="L2718">
        <v>9.6253399550745193</v>
      </c>
      <c r="M2718">
        <v>23.437209123266499</v>
      </c>
      <c r="N2718">
        <v>7.6205883676857294E-2</v>
      </c>
      <c r="O2718">
        <v>60.0764087870105</v>
      </c>
      <c r="P2718">
        <v>78.974358974359006</v>
      </c>
      <c r="Q2718">
        <v>7.8226958276776004E-2</v>
      </c>
    </row>
    <row r="2719" spans="1:17" hidden="1" x14ac:dyDescent="0.3">
      <c r="A2719" t="s">
        <v>5646</v>
      </c>
      <c r="B2719" t="s">
        <v>5647</v>
      </c>
      <c r="C2719" t="s">
        <v>10309</v>
      </c>
      <c r="D2719" t="s">
        <v>208</v>
      </c>
      <c r="E2719">
        <v>137.6210605</v>
      </c>
      <c r="F2719">
        <v>145.35</v>
      </c>
      <c r="G2719">
        <v>-80.987244507486196</v>
      </c>
      <c r="H2719">
        <v>-11.927885316264801</v>
      </c>
      <c r="I2719">
        <v>-44.690409133297699</v>
      </c>
      <c r="J2719">
        <v>4.0448438446528803</v>
      </c>
      <c r="K2719">
        <v>146.70456715159901</v>
      </c>
      <c r="L2719">
        <v>188.23588444087301</v>
      </c>
      <c r="M2719">
        <v>51.810443252554599</v>
      </c>
      <c r="N2719">
        <v>1.2183596689239999</v>
      </c>
      <c r="O2719">
        <v>159.339525283797</v>
      </c>
      <c r="P2719">
        <v>35.841121495327101</v>
      </c>
      <c r="Q2719">
        <v>1.7207992898099E-2</v>
      </c>
    </row>
    <row r="2720" spans="1:17" hidden="1" x14ac:dyDescent="0.3">
      <c r="A2720" t="s">
        <v>5648</v>
      </c>
      <c r="B2720" t="s">
        <v>5649</v>
      </c>
      <c r="C2720" t="s">
        <v>10309</v>
      </c>
      <c r="D2720" t="s">
        <v>186</v>
      </c>
      <c r="E2720">
        <v>137.36605455</v>
      </c>
      <c r="F2720">
        <v>138.33000000000001</v>
      </c>
      <c r="G2720">
        <v>104.959347916637</v>
      </c>
      <c r="H2720">
        <v>48.7744388050181</v>
      </c>
      <c r="I2720">
        <v>55.280684836916201</v>
      </c>
      <c r="J2720">
        <v>8.1196183573092604</v>
      </c>
      <c r="K2720">
        <v>96.260965710980599</v>
      </c>
      <c r="L2720">
        <v>79.927486312888703</v>
      </c>
      <c r="M2720">
        <v>89.090320411620297</v>
      </c>
      <c r="N2720">
        <v>1.88074220370683</v>
      </c>
      <c r="O2720">
        <v>0</v>
      </c>
      <c r="P2720">
        <v>172.142435569545</v>
      </c>
      <c r="Q2720">
        <v>0.16852236955797101</v>
      </c>
    </row>
    <row r="2721" spans="1:17" hidden="1" x14ac:dyDescent="0.3">
      <c r="A2721" t="s">
        <v>5650</v>
      </c>
      <c r="B2721" t="s">
        <v>5651</v>
      </c>
      <c r="C2721" t="s">
        <v>10309</v>
      </c>
      <c r="D2721" t="s">
        <v>556</v>
      </c>
      <c r="E2721">
        <v>136.70940525</v>
      </c>
      <c r="F2721">
        <v>67.7</v>
      </c>
      <c r="G2721">
        <v>-55.161949759361903</v>
      </c>
      <c r="H2721">
        <v>-3.7014728000388701</v>
      </c>
      <c r="I2721">
        <v>-31.232941653741801</v>
      </c>
      <c r="J2721">
        <v>-2.96204428570532</v>
      </c>
      <c r="K2721">
        <v>69.5054137761215</v>
      </c>
      <c r="M2721">
        <v>41.444139728157701</v>
      </c>
      <c r="N2721">
        <v>0.62544693799923901</v>
      </c>
      <c r="O2721">
        <v>68.759231905465199</v>
      </c>
      <c r="P2721">
        <v>14.745762711864399</v>
      </c>
    </row>
    <row r="2722" spans="1:17" hidden="1" x14ac:dyDescent="0.3">
      <c r="A2722" t="s">
        <v>5652</v>
      </c>
      <c r="B2722" t="s">
        <v>5653</v>
      </c>
      <c r="C2722" t="s">
        <v>10309</v>
      </c>
      <c r="D2722" t="s">
        <v>208</v>
      </c>
      <c r="E2722">
        <v>136.60943026199999</v>
      </c>
      <c r="F2722">
        <v>59.96</v>
      </c>
      <c r="G2722">
        <v>-58.549605677743997</v>
      </c>
      <c r="H2722">
        <v>5.5027485265546998</v>
      </c>
      <c r="I2722">
        <v>-32.161073359852402</v>
      </c>
      <c r="J2722">
        <v>-1.7779862101475901</v>
      </c>
      <c r="K2722">
        <v>58.183479978631901</v>
      </c>
      <c r="L2722">
        <v>63.546284360149201</v>
      </c>
      <c r="M2722">
        <v>51.129441282998997</v>
      </c>
      <c r="N2722">
        <v>1.1800414512522801</v>
      </c>
      <c r="O2722">
        <v>59.106070713809203</v>
      </c>
      <c r="P2722">
        <v>17.568627450980401</v>
      </c>
      <c r="Q2722">
        <v>-1.4650785111574E-2</v>
      </c>
    </row>
    <row r="2723" spans="1:17" hidden="1" x14ac:dyDescent="0.3">
      <c r="A2723" t="s">
        <v>5654</v>
      </c>
      <c r="B2723" t="s">
        <v>5655</v>
      </c>
      <c r="C2723" t="s">
        <v>10309</v>
      </c>
      <c r="D2723" t="s">
        <v>335</v>
      </c>
      <c r="E2723">
        <v>136.602</v>
      </c>
      <c r="F2723">
        <v>87.5</v>
      </c>
      <c r="G2723">
        <v>19.831227158195301</v>
      </c>
      <c r="H2723">
        <v>-16.069843986525399</v>
      </c>
      <c r="I2723">
        <v>35.2440201057072</v>
      </c>
      <c r="J2723">
        <v>-1.47107185135846</v>
      </c>
      <c r="K2723">
        <v>98.298699441047006</v>
      </c>
      <c r="M2723">
        <v>35.273943713644698</v>
      </c>
      <c r="N2723">
        <v>0.249818913480885</v>
      </c>
      <c r="O2723">
        <v>50.857142857142797</v>
      </c>
      <c r="P2723">
        <v>55.5555555555555</v>
      </c>
    </row>
    <row r="2724" spans="1:17" hidden="1" x14ac:dyDescent="0.3">
      <c r="A2724" t="s">
        <v>5656</v>
      </c>
      <c r="B2724" t="s">
        <v>5657</v>
      </c>
      <c r="C2724" t="s">
        <v>10309</v>
      </c>
      <c r="D2724" t="s">
        <v>54</v>
      </c>
      <c r="E2724">
        <v>136.59</v>
      </c>
      <c r="F2724">
        <v>239</v>
      </c>
      <c r="G2724">
        <v>277.429836920561</v>
      </c>
      <c r="H2724">
        <v>38.7299267499547</v>
      </c>
      <c r="I2724">
        <v>155.80678190564601</v>
      </c>
      <c r="J2724">
        <v>13.1105422999485</v>
      </c>
      <c r="K2724">
        <v>173.59490163882501</v>
      </c>
      <c r="L2724">
        <v>128.33785123665299</v>
      </c>
      <c r="M2724">
        <v>92.459136725731994</v>
      </c>
      <c r="N2724">
        <v>1.60705367849333</v>
      </c>
      <c r="O2724">
        <v>0</v>
      </c>
      <c r="P2724">
        <v>345.23099850968703</v>
      </c>
      <c r="Q2724">
        <v>0.13095701187584399</v>
      </c>
    </row>
    <row r="2725" spans="1:17" hidden="1" x14ac:dyDescent="0.3">
      <c r="A2725" t="s">
        <v>5658</v>
      </c>
      <c r="B2725" t="s">
        <v>5659</v>
      </c>
      <c r="C2725" t="s">
        <v>10309</v>
      </c>
      <c r="D2725" t="s">
        <v>46</v>
      </c>
      <c r="E2725">
        <v>136.20151680000001</v>
      </c>
      <c r="F2725">
        <v>440</v>
      </c>
      <c r="G2725">
        <v>2.3961904205051998</v>
      </c>
      <c r="H2725">
        <v>-4.0866154749950203</v>
      </c>
      <c r="I2725">
        <v>-30.495984923839799</v>
      </c>
      <c r="J2725">
        <v>-8.6291501155971293</v>
      </c>
      <c r="K2725">
        <v>466.19112668274198</v>
      </c>
      <c r="L2725">
        <v>459.10701136808302</v>
      </c>
      <c r="M2725">
        <v>47.0442214915861</v>
      </c>
      <c r="N2725">
        <v>0.539495079161317</v>
      </c>
      <c r="O2725">
        <v>45.431818181818102</v>
      </c>
      <c r="P2725">
        <v>51.724137931034399</v>
      </c>
      <c r="Q2725">
        <v>0.20131444176716501</v>
      </c>
    </row>
    <row r="2726" spans="1:17" hidden="1" x14ac:dyDescent="0.3">
      <c r="A2726" t="s">
        <v>5660</v>
      </c>
      <c r="B2726" t="s">
        <v>5661</v>
      </c>
      <c r="C2726" t="s">
        <v>10309</v>
      </c>
      <c r="D2726" t="s">
        <v>475</v>
      </c>
      <c r="E2726">
        <v>136.088115714</v>
      </c>
      <c r="F2726">
        <v>47.55</v>
      </c>
      <c r="G2726">
        <v>-35.572416121933301</v>
      </c>
      <c r="H2726">
        <v>-4.55883769721724</v>
      </c>
      <c r="I2726">
        <v>-18.892318381622001</v>
      </c>
      <c r="J2726">
        <v>-2.0296956055640201</v>
      </c>
      <c r="K2726">
        <v>47.4948719189412</v>
      </c>
      <c r="L2726">
        <v>47.094865226869203</v>
      </c>
      <c r="M2726">
        <v>43.472970591606199</v>
      </c>
      <c r="N2726">
        <v>1.1202886281740401</v>
      </c>
      <c r="O2726">
        <v>40.904311251314397</v>
      </c>
      <c r="P2726">
        <v>28.340080971659901</v>
      </c>
      <c r="Q2726">
        <v>-6.7480888062426997E-2</v>
      </c>
    </row>
    <row r="2727" spans="1:17" hidden="1" x14ac:dyDescent="0.3">
      <c r="A2727" t="s">
        <v>5662</v>
      </c>
      <c r="B2727" t="s">
        <v>5663</v>
      </c>
      <c r="C2727" t="s">
        <v>10309</v>
      </c>
      <c r="D2727" t="s">
        <v>51</v>
      </c>
      <c r="E2727">
        <v>136.075728</v>
      </c>
      <c r="F2727">
        <v>81</v>
      </c>
      <c r="G2727">
        <v>-50.690768641589599</v>
      </c>
      <c r="H2727">
        <v>-0.33856168872467901</v>
      </c>
      <c r="I2727">
        <v>-35.277975694077703</v>
      </c>
      <c r="J2727">
        <v>-4.5797790195074501</v>
      </c>
      <c r="K2727">
        <v>76.8842945239806</v>
      </c>
      <c r="M2727">
        <v>39.035486143645699</v>
      </c>
      <c r="N2727">
        <v>0.632138316806509</v>
      </c>
      <c r="O2727">
        <v>41.358024691357997</v>
      </c>
      <c r="P2727">
        <v>53.409090909090899</v>
      </c>
    </row>
    <row r="2728" spans="1:17" hidden="1" x14ac:dyDescent="0.3">
      <c r="A2728" t="s">
        <v>5664</v>
      </c>
      <c r="B2728" t="s">
        <v>5665</v>
      </c>
      <c r="C2728" t="s">
        <v>10309</v>
      </c>
      <c r="D2728" t="s">
        <v>297</v>
      </c>
      <c r="E2728">
        <v>136.00289000000001</v>
      </c>
      <c r="F2728">
        <v>33.6</v>
      </c>
      <c r="G2728">
        <v>72.276421087369002</v>
      </c>
      <c r="H2728">
        <v>-9.6746913557538292</v>
      </c>
      <c r="I2728">
        <v>49.616924878254302</v>
      </c>
      <c r="J2728">
        <v>2.2606080865342699</v>
      </c>
      <c r="K2728">
        <v>32.8774561092754</v>
      </c>
      <c r="L2728">
        <v>26.422934544328498</v>
      </c>
      <c r="M2728">
        <v>50.399738641172902</v>
      </c>
      <c r="N2728">
        <v>0.396290772474585</v>
      </c>
      <c r="O2728">
        <v>25.803571428571399</v>
      </c>
      <c r="P2728">
        <v>128.57142857142799</v>
      </c>
      <c r="Q2728">
        <v>0.11776424859027999</v>
      </c>
    </row>
    <row r="2729" spans="1:17" hidden="1" x14ac:dyDescent="0.3">
      <c r="A2729" t="s">
        <v>5666</v>
      </c>
      <c r="B2729" t="s">
        <v>5667</v>
      </c>
      <c r="C2729" t="s">
        <v>10309</v>
      </c>
      <c r="D2729" t="s">
        <v>139</v>
      </c>
      <c r="E2729">
        <v>135.89370971</v>
      </c>
      <c r="F2729">
        <v>35.119999999999997</v>
      </c>
      <c r="G2729">
        <v>-39.371377654769297</v>
      </c>
      <c r="H2729">
        <v>-13.881957590497199</v>
      </c>
      <c r="I2729">
        <v>-22.946918280640698</v>
      </c>
      <c r="J2729">
        <v>-11.609561529957899</v>
      </c>
      <c r="K2729">
        <v>37.082310886442897</v>
      </c>
      <c r="L2729">
        <v>35.887672394392702</v>
      </c>
      <c r="M2729">
        <v>32.423801381741796</v>
      </c>
      <c r="N2729">
        <v>0.74299283248623804</v>
      </c>
      <c r="O2729">
        <v>44.9316628701594</v>
      </c>
      <c r="Q2729">
        <v>3.1819936838696002E-2</v>
      </c>
    </row>
    <row r="2730" spans="1:17" hidden="1" x14ac:dyDescent="0.3">
      <c r="A2730" t="s">
        <v>5668</v>
      </c>
      <c r="B2730" t="s">
        <v>5669</v>
      </c>
      <c r="C2730" t="s">
        <v>10309</v>
      </c>
      <c r="D2730" t="s">
        <v>130</v>
      </c>
      <c r="E2730">
        <v>135.70986436999999</v>
      </c>
      <c r="F2730">
        <v>6.84</v>
      </c>
      <c r="G2730">
        <v>-26.5418950130741</v>
      </c>
      <c r="H2730">
        <v>-1.8326472210267599</v>
      </c>
      <c r="I2730">
        <v>-38.998888859009703</v>
      </c>
      <c r="J2730">
        <v>-2.1605139561081299</v>
      </c>
      <c r="K2730">
        <v>7.1219156614566899</v>
      </c>
      <c r="L2730">
        <v>7.7003627609094201</v>
      </c>
      <c r="M2730">
        <v>51.405717211950801</v>
      </c>
      <c r="N2730">
        <v>0.98960769481435096</v>
      </c>
      <c r="O2730">
        <v>79.093567251461906</v>
      </c>
      <c r="P2730">
        <v>12.871287128712799</v>
      </c>
      <c r="Q2730">
        <v>3.1439414412998003E-2</v>
      </c>
    </row>
    <row r="2731" spans="1:17" hidden="1" x14ac:dyDescent="0.3">
      <c r="A2731" t="s">
        <v>5670</v>
      </c>
      <c r="B2731" t="s">
        <v>5671</v>
      </c>
      <c r="C2731" t="s">
        <v>10309</v>
      </c>
      <c r="D2731" t="s">
        <v>258</v>
      </c>
      <c r="E2731">
        <v>135.46578127999999</v>
      </c>
      <c r="F2731">
        <v>121.65</v>
      </c>
      <c r="G2731">
        <v>59.286413400973899</v>
      </c>
      <c r="H2731">
        <v>4.82281496384718</v>
      </c>
      <c r="I2731">
        <v>59.0272422038949</v>
      </c>
      <c r="J2731">
        <v>-4.2352923569764398</v>
      </c>
      <c r="K2731">
        <v>118.12110967097399</v>
      </c>
      <c r="L2731">
        <v>91.663907971492307</v>
      </c>
      <c r="M2731">
        <v>55.564906028093901</v>
      </c>
      <c r="N2731">
        <v>0.43807486631016002</v>
      </c>
      <c r="O2731">
        <v>12.124948623099</v>
      </c>
      <c r="P2731">
        <v>121.181818181818</v>
      </c>
    </row>
    <row r="2732" spans="1:17" hidden="1" x14ac:dyDescent="0.3">
      <c r="A2732" t="s">
        <v>5672</v>
      </c>
      <c r="B2732" t="s">
        <v>5673</v>
      </c>
      <c r="C2732" t="s">
        <v>10309</v>
      </c>
      <c r="D2732" t="s">
        <v>1182</v>
      </c>
      <c r="E2732">
        <v>134.93400299999999</v>
      </c>
      <c r="F2732">
        <v>105.02</v>
      </c>
      <c r="G2732">
        <v>-27.989485845204499</v>
      </c>
      <c r="H2732">
        <v>-10.066413454793</v>
      </c>
      <c r="I2732">
        <v>-28.2947859651191</v>
      </c>
      <c r="J2732">
        <v>-4.8397562250774797</v>
      </c>
      <c r="K2732">
        <v>113.291140349746</v>
      </c>
      <c r="L2732">
        <v>117.240677704688</v>
      </c>
      <c r="M2732">
        <v>38.192384414309998</v>
      </c>
      <c r="N2732">
        <v>0.37363693905426798</v>
      </c>
      <c r="O2732">
        <v>59.350599885736003</v>
      </c>
      <c r="P2732">
        <v>15.8521787093215</v>
      </c>
      <c r="Q2732">
        <v>-4.2769751446837999E-2</v>
      </c>
    </row>
    <row r="2733" spans="1:17" hidden="1" x14ac:dyDescent="0.3">
      <c r="A2733" t="s">
        <v>5674</v>
      </c>
      <c r="B2733" t="s">
        <v>5675</v>
      </c>
      <c r="C2733" t="s">
        <v>10309</v>
      </c>
      <c r="D2733" t="s">
        <v>51</v>
      </c>
      <c r="E2733">
        <v>134.87253538799999</v>
      </c>
      <c r="F2733">
        <v>27.14</v>
      </c>
      <c r="G2733">
        <v>-14.8753460643981</v>
      </c>
      <c r="H2733">
        <v>12.3718640571687</v>
      </c>
      <c r="I2733">
        <v>-23.762661984694901</v>
      </c>
      <c r="J2733">
        <v>-0.97141329884128802</v>
      </c>
      <c r="K2733">
        <v>24.485870188249699</v>
      </c>
      <c r="L2733">
        <v>25.659767553180899</v>
      </c>
      <c r="M2733">
        <v>65.6028484035471</v>
      </c>
      <c r="N2733">
        <v>3.1130764632766201</v>
      </c>
      <c r="O2733">
        <v>51.8054532056005</v>
      </c>
      <c r="P2733">
        <v>42.842105263157897</v>
      </c>
      <c r="Q2733">
        <v>-9.8418918666736993E-2</v>
      </c>
    </row>
    <row r="2734" spans="1:17" hidden="1" x14ac:dyDescent="0.3">
      <c r="A2734" t="s">
        <v>5676</v>
      </c>
      <c r="B2734" t="s">
        <v>5677</v>
      </c>
      <c r="C2734" t="s">
        <v>10309</v>
      </c>
      <c r="D2734" t="s">
        <v>413</v>
      </c>
      <c r="E2734">
        <v>134.871824266</v>
      </c>
      <c r="F2734">
        <v>153.34</v>
      </c>
      <c r="G2734">
        <v>23.127380261003999</v>
      </c>
      <c r="H2734">
        <v>-1.70623143732198</v>
      </c>
      <c r="I2734">
        <v>8.6675177824154108</v>
      </c>
      <c r="J2734">
        <v>-1.89044200486377</v>
      </c>
      <c r="K2734">
        <v>136.24946848473499</v>
      </c>
      <c r="L2734">
        <v>128.333263928089</v>
      </c>
      <c r="M2734">
        <v>51.318536003354602</v>
      </c>
      <c r="N2734">
        <v>1.1895314001947801</v>
      </c>
      <c r="O2734">
        <v>7.9953045519759902</v>
      </c>
      <c r="P2734">
        <v>56.3098878695209</v>
      </c>
      <c r="Q2734">
        <v>5.7813704807114001E-2</v>
      </c>
    </row>
    <row r="2735" spans="1:17" hidden="1" x14ac:dyDescent="0.3">
      <c r="A2735" t="s">
        <v>5678</v>
      </c>
      <c r="B2735" t="s">
        <v>5679</v>
      </c>
      <c r="C2735" t="s">
        <v>10309</v>
      </c>
      <c r="D2735" t="s">
        <v>715</v>
      </c>
      <c r="E2735">
        <v>134.86199999999999</v>
      </c>
      <c r="F2735">
        <v>71.64</v>
      </c>
      <c r="G2735">
        <v>-0.67977682006138096</v>
      </c>
      <c r="H2735">
        <v>-8.2212913376746802E-3</v>
      </c>
      <c r="I2735">
        <v>-20.734664272673701</v>
      </c>
      <c r="J2735">
        <v>-5.90484308235445</v>
      </c>
      <c r="K2735">
        <v>71.233898399204904</v>
      </c>
      <c r="L2735">
        <v>69.877486562877294</v>
      </c>
      <c r="M2735">
        <v>48.293860799169103</v>
      </c>
      <c r="N2735">
        <v>3.2282459602571301</v>
      </c>
      <c r="O2735">
        <v>23.883305415968699</v>
      </c>
      <c r="P2735">
        <v>35.169811320754697</v>
      </c>
      <c r="Q2735">
        <v>-8.8989431634031002E-2</v>
      </c>
    </row>
    <row r="2736" spans="1:17" hidden="1" x14ac:dyDescent="0.3">
      <c r="A2736" t="s">
        <v>5680</v>
      </c>
      <c r="B2736" t="s">
        <v>5681</v>
      </c>
      <c r="C2736" t="s">
        <v>10309</v>
      </c>
      <c r="D2736" t="s">
        <v>139</v>
      </c>
      <c r="E2736">
        <v>134.858925</v>
      </c>
      <c r="F2736">
        <v>42.15</v>
      </c>
      <c r="K2736">
        <v>41.094271927697299</v>
      </c>
      <c r="L2736">
        <v>39.061986140059297</v>
      </c>
      <c r="M2736">
        <v>77.450142708280893</v>
      </c>
      <c r="N2736">
        <v>1</v>
      </c>
      <c r="Q2736">
        <v>5.6226245136147997E-2</v>
      </c>
    </row>
    <row r="2737" spans="1:17" hidden="1" x14ac:dyDescent="0.3">
      <c r="A2737" t="s">
        <v>5682</v>
      </c>
      <c r="B2737" t="s">
        <v>5683</v>
      </c>
      <c r="C2737" t="s">
        <v>10309</v>
      </c>
      <c r="D2737" t="s">
        <v>521</v>
      </c>
      <c r="E2737">
        <v>134.80000000000001</v>
      </c>
      <c r="F2737">
        <v>168.5</v>
      </c>
      <c r="G2737">
        <v>392.33814948243003</v>
      </c>
      <c r="H2737">
        <v>13.300521407564</v>
      </c>
      <c r="I2737">
        <v>105.10856887359</v>
      </c>
      <c r="J2737">
        <v>-2.5946673569764398</v>
      </c>
      <c r="K2737">
        <v>150.998441009347</v>
      </c>
      <c r="L2737">
        <v>110.57150882960801</v>
      </c>
      <c r="M2737">
        <v>65.0488105804681</v>
      </c>
      <c r="N2737">
        <v>0.65861667744020602</v>
      </c>
      <c r="O2737">
        <v>8.5459940652818904</v>
      </c>
      <c r="P2737">
        <v>476.06837606837598</v>
      </c>
      <c r="Q2737">
        <v>0.16369544242812001</v>
      </c>
    </row>
    <row r="2738" spans="1:17" hidden="1" x14ac:dyDescent="0.3">
      <c r="A2738" t="s">
        <v>5684</v>
      </c>
      <c r="B2738" t="s">
        <v>5685</v>
      </c>
      <c r="C2738" t="s">
        <v>10309</v>
      </c>
      <c r="D2738" t="s">
        <v>1163</v>
      </c>
      <c r="E2738">
        <v>134.54670113699899</v>
      </c>
      <c r="F2738">
        <v>23.39</v>
      </c>
      <c r="G2738">
        <v>-28.9899360253367</v>
      </c>
      <c r="H2738">
        <v>1.9760374863363499</v>
      </c>
      <c r="I2738">
        <v>-20.2604120965634</v>
      </c>
      <c r="J2738">
        <v>-0.58681052589830995</v>
      </c>
      <c r="K2738">
        <v>23.2934272437085</v>
      </c>
      <c r="L2738">
        <v>23.0941269936847</v>
      </c>
      <c r="M2738">
        <v>49.540678710672097</v>
      </c>
      <c r="N2738">
        <v>1.0793581214015799</v>
      </c>
      <c r="O2738">
        <v>51.688755878580501</v>
      </c>
      <c r="P2738">
        <v>25.752688172043001</v>
      </c>
      <c r="Q2738">
        <v>6.3894368119614006E-2</v>
      </c>
    </row>
    <row r="2739" spans="1:17" hidden="1" x14ac:dyDescent="0.3">
      <c r="A2739" t="s">
        <v>5686</v>
      </c>
      <c r="B2739" t="s">
        <v>5687</v>
      </c>
      <c r="C2739" t="s">
        <v>10309</v>
      </c>
      <c r="D2739" t="s">
        <v>312</v>
      </c>
      <c r="E2739">
        <v>134.45920014999999</v>
      </c>
      <c r="F2739">
        <v>120.15</v>
      </c>
      <c r="G2739">
        <v>81.051399367125697</v>
      </c>
      <c r="H2739">
        <v>2.1710473602540201</v>
      </c>
      <c r="I2739">
        <v>-16.152322579764899</v>
      </c>
      <c r="J2739">
        <v>1.4488109038931201</v>
      </c>
      <c r="K2739">
        <v>119.30149811417201</v>
      </c>
      <c r="L2739">
        <v>110.836562723553</v>
      </c>
      <c r="M2739">
        <v>58.193084970435002</v>
      </c>
      <c r="N2739">
        <v>0.64082446808510596</v>
      </c>
      <c r="O2739">
        <v>24.4277985851019</v>
      </c>
      <c r="P2739">
        <v>110.78947368420999</v>
      </c>
      <c r="Q2739">
        <v>0.18755800950253401</v>
      </c>
    </row>
    <row r="2740" spans="1:17" hidden="1" x14ac:dyDescent="0.3">
      <c r="A2740" t="s">
        <v>5688</v>
      </c>
      <c r="B2740" t="s">
        <v>5689</v>
      </c>
      <c r="C2740" t="s">
        <v>10309</v>
      </c>
      <c r="D2740" t="s">
        <v>559</v>
      </c>
      <c r="E2740">
        <v>134.18148600000001</v>
      </c>
      <c r="F2740">
        <v>157.30000000000001</v>
      </c>
      <c r="G2740">
        <v>-17.3376140003502</v>
      </c>
      <c r="H2740">
        <v>-26.347897611153002</v>
      </c>
      <c r="I2740">
        <v>-1.92482105283839</v>
      </c>
      <c r="J2740">
        <v>9.3606399055933895</v>
      </c>
      <c r="O2740">
        <v>3.1786395422739297E-2</v>
      </c>
      <c r="P2740">
        <v>21.467181467181401</v>
      </c>
    </row>
    <row r="2741" spans="1:17" hidden="1" x14ac:dyDescent="0.3">
      <c r="A2741" t="s">
        <v>5690</v>
      </c>
      <c r="B2741" t="s">
        <v>5691</v>
      </c>
      <c r="C2741" t="s">
        <v>10309</v>
      </c>
      <c r="D2741" t="s">
        <v>397</v>
      </c>
      <c r="E2741">
        <v>133.74</v>
      </c>
      <c r="F2741">
        <v>726.9</v>
      </c>
      <c r="G2741">
        <v>-23.7321626036181</v>
      </c>
      <c r="H2741">
        <v>-0.46823348123257902</v>
      </c>
      <c r="I2741">
        <v>-1.31674107276912</v>
      </c>
      <c r="J2741">
        <v>-0.81384543916822605</v>
      </c>
      <c r="K2741">
        <v>736.02796568221902</v>
      </c>
      <c r="L2741">
        <v>702.73978699380098</v>
      </c>
      <c r="M2741">
        <v>48.8579613865138</v>
      </c>
      <c r="N2741">
        <v>0.51134477033757597</v>
      </c>
      <c r="O2741">
        <v>15.958178566515301</v>
      </c>
      <c r="P2741">
        <v>26.417391304347799</v>
      </c>
      <c r="Q2741">
        <v>3.8370556975541002E-2</v>
      </c>
    </row>
    <row r="2742" spans="1:17" hidden="1" x14ac:dyDescent="0.3">
      <c r="A2742" t="s">
        <v>5692</v>
      </c>
      <c r="B2742" t="s">
        <v>5693</v>
      </c>
      <c r="C2742" t="s">
        <v>10309</v>
      </c>
      <c r="D2742" t="s">
        <v>46</v>
      </c>
      <c r="E2742">
        <v>133.32133220999901</v>
      </c>
      <c r="F2742">
        <v>136.19999999999999</v>
      </c>
      <c r="G2742">
        <v>8.6810279977345601</v>
      </c>
      <c r="H2742">
        <v>-16.969388155932801</v>
      </c>
      <c r="I2742">
        <v>-68.025303929677705</v>
      </c>
      <c r="J2742">
        <v>-1.7132865270094999</v>
      </c>
      <c r="K2742">
        <v>159.000046113027</v>
      </c>
      <c r="L2742">
        <v>174.71532192457201</v>
      </c>
      <c r="M2742">
        <v>36.615547781699703</v>
      </c>
      <c r="N2742">
        <v>1.72553495007132</v>
      </c>
      <c r="O2742">
        <v>152.56975036710699</v>
      </c>
      <c r="P2742">
        <v>72.842639593908601</v>
      </c>
      <c r="Q2742">
        <v>0.141712982031617</v>
      </c>
    </row>
    <row r="2743" spans="1:17" hidden="1" x14ac:dyDescent="0.3">
      <c r="A2743" t="s">
        <v>5694</v>
      </c>
      <c r="B2743" t="s">
        <v>5695</v>
      </c>
      <c r="C2743" t="s">
        <v>10309</v>
      </c>
      <c r="D2743" t="s">
        <v>413</v>
      </c>
      <c r="E2743">
        <v>133.30973499999999</v>
      </c>
      <c r="F2743">
        <v>97.67</v>
      </c>
      <c r="G2743">
        <v>653.63642108736894</v>
      </c>
      <c r="H2743">
        <v>10.6549304187247</v>
      </c>
      <c r="I2743">
        <v>669.04921403488095</v>
      </c>
      <c r="J2743">
        <v>11.516443754134601</v>
      </c>
      <c r="K2743">
        <v>90.634319235515406</v>
      </c>
      <c r="M2743">
        <v>65.708089398882606</v>
      </c>
      <c r="N2743">
        <v>1.2031825140884</v>
      </c>
      <c r="O2743">
        <v>10.064502917989101</v>
      </c>
      <c r="P2743">
        <v>681.36</v>
      </c>
    </row>
    <row r="2744" spans="1:17" hidden="1" x14ac:dyDescent="0.3">
      <c r="A2744" t="s">
        <v>5696</v>
      </c>
      <c r="B2744" t="s">
        <v>5697</v>
      </c>
      <c r="C2744" t="s">
        <v>10309</v>
      </c>
      <c r="D2744" t="s">
        <v>72</v>
      </c>
      <c r="E2744">
        <v>133.30798214999999</v>
      </c>
      <c r="F2744">
        <v>1500</v>
      </c>
      <c r="G2744">
        <v>7.8022613475786304</v>
      </c>
      <c r="H2744">
        <v>1.5417370154264201</v>
      </c>
      <c r="I2744">
        <v>-11.027869017111</v>
      </c>
      <c r="J2744">
        <v>-2.8295666858355002</v>
      </c>
      <c r="K2744">
        <v>1448.66297412124</v>
      </c>
      <c r="L2744">
        <v>1382.5692737740001</v>
      </c>
      <c r="M2744">
        <v>53.493449482812899</v>
      </c>
      <c r="N2744">
        <v>0.22911577918905701</v>
      </c>
      <c r="O2744">
        <v>8.3299999999999894</v>
      </c>
      <c r="P2744">
        <v>36.363636363636303</v>
      </c>
      <c r="Q2744">
        <v>1.997238073289E-2</v>
      </c>
    </row>
    <row r="2745" spans="1:17" hidden="1" x14ac:dyDescent="0.3">
      <c r="A2745" t="s">
        <v>5698</v>
      </c>
      <c r="B2745" t="s">
        <v>5699</v>
      </c>
      <c r="C2745" t="s">
        <v>10309</v>
      </c>
      <c r="E2745">
        <v>133.19572500000001</v>
      </c>
      <c r="F2745">
        <v>109.6</v>
      </c>
      <c r="G2745">
        <v>39.732494425795203</v>
      </c>
      <c r="H2745">
        <v>-35.338212048965801</v>
      </c>
      <c r="I2745">
        <v>55.145287373307099</v>
      </c>
      <c r="J2745">
        <v>-8.4076412407169698</v>
      </c>
      <c r="M2745">
        <v>8.3889986496331908</v>
      </c>
      <c r="O2745">
        <v>65.100364963503594</v>
      </c>
      <c r="P2745">
        <v>75.810073788899501</v>
      </c>
    </row>
    <row r="2746" spans="1:17" hidden="1" x14ac:dyDescent="0.3">
      <c r="A2746" t="s">
        <v>5700</v>
      </c>
      <c r="B2746" t="s">
        <v>5701</v>
      </c>
      <c r="C2746" t="s">
        <v>10309</v>
      </c>
      <c r="D2746" t="s">
        <v>3244</v>
      </c>
      <c r="E2746">
        <v>133.12088474999999</v>
      </c>
      <c r="F2746">
        <v>87.95</v>
      </c>
      <c r="G2746">
        <v>23.289470537918401</v>
      </c>
      <c r="H2746">
        <v>25.258525833560899</v>
      </c>
      <c r="I2746">
        <v>40.0363472411861</v>
      </c>
      <c r="J2746">
        <v>3.3773009550284301</v>
      </c>
      <c r="K2746">
        <v>78.718142088697206</v>
      </c>
      <c r="L2746">
        <v>65.359342491777497</v>
      </c>
      <c r="M2746">
        <v>51.357270822135597</v>
      </c>
      <c r="N2746">
        <v>0.51837293434554699</v>
      </c>
      <c r="O2746">
        <v>26.901648664013599</v>
      </c>
      <c r="P2746">
        <v>85.041026719966297</v>
      </c>
      <c r="Q2746">
        <v>0.142526798818853</v>
      </c>
    </row>
    <row r="2747" spans="1:17" hidden="1" x14ac:dyDescent="0.3">
      <c r="A2747" t="s">
        <v>5702</v>
      </c>
      <c r="B2747" t="s">
        <v>5703</v>
      </c>
      <c r="C2747" t="s">
        <v>10309</v>
      </c>
      <c r="D2747" t="s">
        <v>54</v>
      </c>
      <c r="E2747">
        <v>132.975042755</v>
      </c>
      <c r="F2747">
        <v>112.85</v>
      </c>
      <c r="G2747">
        <v>57.5193626500741</v>
      </c>
      <c r="H2747">
        <v>-2.5499573081998599</v>
      </c>
      <c r="I2747">
        <v>22.855102165195898</v>
      </c>
      <c r="J2747">
        <v>-4.5441578310570696</v>
      </c>
      <c r="K2747">
        <v>107.743596621234</v>
      </c>
      <c r="L2747">
        <v>87.041619687136404</v>
      </c>
      <c r="M2747">
        <v>50.867633181432304</v>
      </c>
      <c r="N2747">
        <v>0.21456500309651899</v>
      </c>
      <c r="O2747">
        <v>29.774036331413299</v>
      </c>
      <c r="P2747">
        <v>156.47727272727201</v>
      </c>
      <c r="Q2747">
        <v>0.148348111251042</v>
      </c>
    </row>
    <row r="2748" spans="1:17" hidden="1" x14ac:dyDescent="0.3">
      <c r="A2748" t="s">
        <v>5704</v>
      </c>
      <c r="B2748" t="s">
        <v>5705</v>
      </c>
      <c r="C2748" t="s">
        <v>10309</v>
      </c>
      <c r="D2748" t="s">
        <v>421</v>
      </c>
      <c r="E2748">
        <v>132.789455</v>
      </c>
      <c r="F2748">
        <v>265.25</v>
      </c>
      <c r="G2748">
        <v>35.5071903181382</v>
      </c>
      <c r="H2748">
        <v>17.228595457862902</v>
      </c>
      <c r="I2748">
        <v>64.640514902125702</v>
      </c>
      <c r="J2748">
        <v>-7.6760772693042201</v>
      </c>
      <c r="K2748">
        <v>248.69152841496901</v>
      </c>
      <c r="L2748">
        <v>178.45363953055801</v>
      </c>
      <c r="M2748">
        <v>27.4600611055012</v>
      </c>
      <c r="N2748">
        <v>0.35691391714214799</v>
      </c>
      <c r="O2748">
        <v>21.3006597549481</v>
      </c>
      <c r="P2748">
        <v>178.03983228511501</v>
      </c>
      <c r="Q2748">
        <v>0.17330471350555399</v>
      </c>
    </row>
    <row r="2749" spans="1:17" hidden="1" x14ac:dyDescent="0.3">
      <c r="A2749" t="s">
        <v>5706</v>
      </c>
      <c r="B2749" t="s">
        <v>5707</v>
      </c>
      <c r="C2749" t="s">
        <v>10309</v>
      </c>
      <c r="D2749" t="s">
        <v>2161</v>
      </c>
      <c r="E2749">
        <v>132.78710699999999</v>
      </c>
      <c r="F2749">
        <v>144.35</v>
      </c>
      <c r="G2749">
        <v>166.92839087712099</v>
      </c>
      <c r="H2749">
        <v>-10.1550076647327</v>
      </c>
      <c r="I2749">
        <v>43.238783000398101</v>
      </c>
      <c r="J2749">
        <v>-8.7045146107950995</v>
      </c>
      <c r="K2749">
        <v>147.235718421191</v>
      </c>
      <c r="L2749">
        <v>108.729978557661</v>
      </c>
      <c r="M2749">
        <v>24.113601282041699</v>
      </c>
      <c r="N2749">
        <v>0.59378129604764596</v>
      </c>
      <c r="O2749">
        <v>23.103567717353599</v>
      </c>
      <c r="P2749">
        <v>200.603915035401</v>
      </c>
      <c r="Q2749">
        <v>0.18731323529226701</v>
      </c>
    </row>
    <row r="2750" spans="1:17" hidden="1" x14ac:dyDescent="0.3">
      <c r="A2750" t="s">
        <v>5708</v>
      </c>
      <c r="B2750" t="s">
        <v>5709</v>
      </c>
      <c r="C2750" t="s">
        <v>10309</v>
      </c>
      <c r="D2750" t="s">
        <v>46</v>
      </c>
      <c r="E2750">
        <v>132.71196359999999</v>
      </c>
      <c r="F2750">
        <v>1.48</v>
      </c>
      <c r="G2750">
        <v>6.8218756328235397</v>
      </c>
      <c r="H2750">
        <v>-3.0588376972172502</v>
      </c>
      <c r="I2750">
        <v>-13.6441192984524</v>
      </c>
      <c r="J2750">
        <v>-7.3243970867061803</v>
      </c>
      <c r="K2750">
        <v>1.4591707816330499</v>
      </c>
      <c r="L2750">
        <v>1.2904156174349399</v>
      </c>
      <c r="M2750">
        <v>37.970251073758803</v>
      </c>
      <c r="N2750">
        <v>0.41794650763887797</v>
      </c>
      <c r="O2750">
        <v>25.675675675675599</v>
      </c>
      <c r="P2750">
        <v>48</v>
      </c>
      <c r="Q2750">
        <v>0.15197653426808</v>
      </c>
    </row>
    <row r="2751" spans="1:17" hidden="1" x14ac:dyDescent="0.3">
      <c r="A2751" t="s">
        <v>5710</v>
      </c>
      <c r="B2751" t="s">
        <v>5711</v>
      </c>
      <c r="C2751" t="s">
        <v>10309</v>
      </c>
      <c r="D2751" t="s">
        <v>232</v>
      </c>
      <c r="E2751">
        <v>132.34882725</v>
      </c>
      <c r="F2751">
        <v>431.95</v>
      </c>
      <c r="G2751">
        <v>32.257902568850398</v>
      </c>
      <c r="H2751">
        <v>10.9647941435787</v>
      </c>
      <c r="I2751">
        <v>14.323632094101001</v>
      </c>
      <c r="J2751">
        <v>0.91622852680079303</v>
      </c>
      <c r="K2751">
        <v>403.22674213701703</v>
      </c>
      <c r="L2751">
        <v>350.89280052524703</v>
      </c>
      <c r="M2751">
        <v>58.678132442192698</v>
      </c>
      <c r="N2751">
        <v>0.35501102513731297</v>
      </c>
      <c r="O2751">
        <v>21.541845120963</v>
      </c>
      <c r="P2751">
        <v>64.803510110644694</v>
      </c>
      <c r="Q2751">
        <v>1.7977536545025999E-2</v>
      </c>
    </row>
    <row r="2752" spans="1:17" hidden="1" x14ac:dyDescent="0.3">
      <c r="A2752" t="s">
        <v>5712</v>
      </c>
      <c r="B2752" t="s">
        <v>5713</v>
      </c>
      <c r="C2752" t="s">
        <v>10309</v>
      </c>
      <c r="D2752" t="s">
        <v>2651</v>
      </c>
      <c r="E2752">
        <v>131.60311999999999</v>
      </c>
      <c r="F2752">
        <v>92.65</v>
      </c>
      <c r="G2752">
        <v>-30.1972631231572</v>
      </c>
      <c r="H2752">
        <v>-4.5673835934518499</v>
      </c>
      <c r="I2752">
        <v>-30.064891602047599</v>
      </c>
      <c r="J2752">
        <v>-0.94812509572507297</v>
      </c>
      <c r="K2752">
        <v>95.295296981578701</v>
      </c>
      <c r="L2752">
        <v>96.925285047484195</v>
      </c>
      <c r="M2752">
        <v>41.722330371087097</v>
      </c>
      <c r="N2752">
        <v>0.32530386740331402</v>
      </c>
      <c r="O2752">
        <v>49.703184025903901</v>
      </c>
      <c r="P2752">
        <v>12.167070217917599</v>
      </c>
    </row>
    <row r="2753" spans="1:17" hidden="1" x14ac:dyDescent="0.3">
      <c r="A2753" t="s">
        <v>5714</v>
      </c>
      <c r="B2753" t="s">
        <v>5715</v>
      </c>
      <c r="C2753" t="s">
        <v>10309</v>
      </c>
      <c r="D2753" t="s">
        <v>118</v>
      </c>
      <c r="E2753">
        <v>131.5919451</v>
      </c>
      <c r="F2753">
        <v>0.66</v>
      </c>
      <c r="G2753">
        <v>-26.185117374169401</v>
      </c>
      <c r="H2753">
        <v>-19.494022882402401</v>
      </c>
      <c r="I2753">
        <v>-38.977452631785702</v>
      </c>
      <c r="J2753">
        <v>-4.0872046704092799</v>
      </c>
      <c r="K2753">
        <v>0.96688106248906103</v>
      </c>
      <c r="L2753">
        <v>0.98929642639354398</v>
      </c>
      <c r="M2753">
        <v>7.4217860861509E-2</v>
      </c>
      <c r="N2753">
        <v>1.9663229263500701</v>
      </c>
      <c r="O2753">
        <v>89.393939393939306</v>
      </c>
      <c r="P2753">
        <v>19.999999999999901</v>
      </c>
      <c r="Q2753">
        <v>-0.10052368451192099</v>
      </c>
    </row>
    <row r="2754" spans="1:17" hidden="1" x14ac:dyDescent="0.3">
      <c r="A2754" t="s">
        <v>5716</v>
      </c>
      <c r="B2754" t="s">
        <v>5717</v>
      </c>
      <c r="C2754" t="s">
        <v>10309</v>
      </c>
      <c r="D2754" t="s">
        <v>4740</v>
      </c>
      <c r="E2754">
        <v>131.44436400000001</v>
      </c>
      <c r="F2754">
        <v>65.040000000000006</v>
      </c>
      <c r="G2754">
        <v>-76.631670035961605</v>
      </c>
      <c r="H2754">
        <v>-0.34278366487818701</v>
      </c>
      <c r="I2754">
        <v>-39.648513593316999</v>
      </c>
      <c r="J2754">
        <v>1.78033264302354</v>
      </c>
      <c r="K2754">
        <v>65.565245437380298</v>
      </c>
      <c r="L2754">
        <v>81.236107417526497</v>
      </c>
      <c r="M2754">
        <v>65.993729866504793</v>
      </c>
      <c r="N2754">
        <v>0.82827623708537201</v>
      </c>
      <c r="O2754">
        <v>124.09286592865899</v>
      </c>
      <c r="P2754">
        <v>17.189189189189101</v>
      </c>
    </row>
    <row r="2755" spans="1:17" hidden="1" x14ac:dyDescent="0.3">
      <c r="A2755" t="s">
        <v>5718</v>
      </c>
      <c r="B2755" t="s">
        <v>5719</v>
      </c>
      <c r="C2755" t="s">
        <v>10309</v>
      </c>
      <c r="D2755" t="s">
        <v>4070</v>
      </c>
      <c r="E2755">
        <v>131.07013950000001</v>
      </c>
      <c r="F2755">
        <v>1200</v>
      </c>
      <c r="G2755">
        <v>148.17020198172401</v>
      </c>
      <c r="H2755">
        <v>14.005411666650399</v>
      </c>
      <c r="I2755">
        <v>59.191286351587998</v>
      </c>
      <c r="J2755">
        <v>12.156308740538</v>
      </c>
      <c r="K2755">
        <v>1033.58674820551</v>
      </c>
      <c r="L2755">
        <v>778.01429528349502</v>
      </c>
      <c r="M2755">
        <v>71.506453521731302</v>
      </c>
      <c r="N2755">
        <v>1.11535982814178</v>
      </c>
      <c r="O2755">
        <v>4.99583333333333</v>
      </c>
      <c r="P2755">
        <v>208.087291399229</v>
      </c>
      <c r="Q2755">
        <v>0.100824998381258</v>
      </c>
    </row>
    <row r="2756" spans="1:17" hidden="1" x14ac:dyDescent="0.3">
      <c r="A2756" t="s">
        <v>5720</v>
      </c>
      <c r="B2756" t="s">
        <v>5721</v>
      </c>
      <c r="C2756" t="s">
        <v>10309</v>
      </c>
      <c r="D2756" t="s">
        <v>51</v>
      </c>
      <c r="E2756">
        <v>130.61949999999999</v>
      </c>
      <c r="F2756">
        <v>30.4</v>
      </c>
      <c r="G2756">
        <v>4.3355001490545</v>
      </c>
      <c r="H2756">
        <v>8.8248586125226094</v>
      </c>
      <c r="I2756">
        <v>-19.797091503767899</v>
      </c>
      <c r="J2756">
        <v>-2.7596838586266101</v>
      </c>
      <c r="K2756">
        <v>30.1705663183334</v>
      </c>
      <c r="L2756">
        <v>29.664073364842501</v>
      </c>
      <c r="M2756">
        <v>49.067231069551802</v>
      </c>
      <c r="N2756">
        <v>0.84346944174342398</v>
      </c>
      <c r="O2756">
        <v>44.375</v>
      </c>
      <c r="P2756">
        <v>37.868480725623499</v>
      </c>
      <c r="Q2756">
        <v>-1.811631566675E-2</v>
      </c>
    </row>
    <row r="2757" spans="1:17" hidden="1" x14ac:dyDescent="0.3">
      <c r="A2757" t="s">
        <v>5722</v>
      </c>
      <c r="B2757" t="s">
        <v>5723</v>
      </c>
      <c r="C2757" t="s">
        <v>10309</v>
      </c>
      <c r="D2757" t="s">
        <v>130</v>
      </c>
      <c r="E2757">
        <v>130.45776092</v>
      </c>
      <c r="F2757">
        <v>9.36</v>
      </c>
      <c r="G2757">
        <v>-27.616627040973199</v>
      </c>
      <c r="H2757">
        <v>-1.08326298457356</v>
      </c>
      <c r="I2757">
        <v>-24.834150451100399</v>
      </c>
      <c r="J2757">
        <v>-3.6619032161013001</v>
      </c>
      <c r="K2757">
        <v>9.2874045651955406</v>
      </c>
      <c r="L2757">
        <v>10.502748269065499</v>
      </c>
      <c r="M2757">
        <v>42.1978718273471</v>
      </c>
      <c r="N2757">
        <v>1.1637335273355101</v>
      </c>
      <c r="O2757">
        <v>32.478632478632498</v>
      </c>
      <c r="P2757">
        <v>23.9735099337748</v>
      </c>
    </row>
    <row r="2758" spans="1:17" hidden="1" x14ac:dyDescent="0.3">
      <c r="A2758" t="s">
        <v>5724</v>
      </c>
      <c r="B2758" t="s">
        <v>5725</v>
      </c>
      <c r="C2758" t="s">
        <v>10309</v>
      </c>
      <c r="D2758" t="s">
        <v>368</v>
      </c>
      <c r="E2758">
        <v>130.18415780699999</v>
      </c>
      <c r="F2758">
        <v>81.31</v>
      </c>
      <c r="G2758">
        <v>-50.7914818760581</v>
      </c>
      <c r="H2758">
        <v>-10.8175056805396</v>
      </c>
      <c r="I2758">
        <v>-21.206986842861799</v>
      </c>
      <c r="J2758">
        <v>-6.7584182317140096</v>
      </c>
      <c r="K2758">
        <v>81.462459657114806</v>
      </c>
      <c r="L2758">
        <v>85.300382968310799</v>
      </c>
      <c r="M2758">
        <v>46.573846430174903</v>
      </c>
      <c r="N2758">
        <v>0.518906452689891</v>
      </c>
      <c r="O2758">
        <v>67.4226335701713</v>
      </c>
      <c r="P2758">
        <v>29.6322780462074</v>
      </c>
      <c r="Q2758">
        <v>0.21817618878419001</v>
      </c>
    </row>
    <row r="2759" spans="1:17" hidden="1" x14ac:dyDescent="0.3">
      <c r="A2759" t="s">
        <v>5726</v>
      </c>
      <c r="B2759" t="s">
        <v>5727</v>
      </c>
      <c r="C2759" t="s">
        <v>10309</v>
      </c>
      <c r="D2759" t="s">
        <v>742</v>
      </c>
      <c r="E2759">
        <v>130.10940285000001</v>
      </c>
      <c r="F2759">
        <v>69.25</v>
      </c>
      <c r="G2759">
        <v>1131.3673301782701</v>
      </c>
      <c r="H2759">
        <v>-3.4880671779542598</v>
      </c>
      <c r="I2759">
        <v>105.18293262784501</v>
      </c>
      <c r="J2759">
        <v>-10.213714976024001</v>
      </c>
      <c r="K2759">
        <v>71.700169697173294</v>
      </c>
      <c r="L2759">
        <v>50.862936043429997</v>
      </c>
      <c r="M2759">
        <v>26.140693715143801</v>
      </c>
      <c r="N2759">
        <v>0.51409495574988295</v>
      </c>
      <c r="O2759">
        <v>28.433212996389798</v>
      </c>
      <c r="P2759">
        <v>1189.5716945996201</v>
      </c>
      <c r="Q2759">
        <v>0.34728210107546098</v>
      </c>
    </row>
    <row r="2760" spans="1:17" hidden="1" x14ac:dyDescent="0.3">
      <c r="A2760" t="s">
        <v>5728</v>
      </c>
      <c r="B2760" t="s">
        <v>5729</v>
      </c>
      <c r="C2760" t="s">
        <v>10309</v>
      </c>
      <c r="D2760" t="s">
        <v>1651</v>
      </c>
      <c r="E2760">
        <v>130.02585719999999</v>
      </c>
      <c r="F2760">
        <v>60.19</v>
      </c>
      <c r="G2760">
        <v>-5.9800514045403599</v>
      </c>
      <c r="H2760">
        <v>-3.9015493799610801</v>
      </c>
      <c r="I2760">
        <v>2.5556262486213499</v>
      </c>
      <c r="J2760">
        <v>-0.51520835444051305</v>
      </c>
      <c r="K2760">
        <v>59.811351913679196</v>
      </c>
      <c r="L2760">
        <v>57.082931056488498</v>
      </c>
      <c r="M2760">
        <v>57.650387217952897</v>
      </c>
      <c r="N2760">
        <v>1.12935753443057</v>
      </c>
      <c r="O2760">
        <v>5.8149194218308704</v>
      </c>
      <c r="P2760">
        <v>25.6838588431822</v>
      </c>
      <c r="Q2760">
        <v>-2.9836431339762999E-2</v>
      </c>
    </row>
    <row r="2761" spans="1:17" hidden="1" x14ac:dyDescent="0.3">
      <c r="A2761" t="s">
        <v>5730</v>
      </c>
      <c r="B2761" t="s">
        <v>5731</v>
      </c>
      <c r="C2761" t="s">
        <v>10309</v>
      </c>
      <c r="D2761" t="s">
        <v>1876</v>
      </c>
      <c r="E2761">
        <v>129.934044</v>
      </c>
      <c r="F2761">
        <v>89.22</v>
      </c>
      <c r="G2761">
        <v>985.02274186561704</v>
      </c>
      <c r="H2761">
        <v>73.984495636116094</v>
      </c>
      <c r="I2761">
        <v>58.086463843895402</v>
      </c>
      <c r="J2761">
        <v>3.50599971397564</v>
      </c>
      <c r="K2761">
        <v>65.252290545735505</v>
      </c>
      <c r="L2761">
        <v>49.289026531655502</v>
      </c>
      <c r="M2761">
        <v>97.911802456104596</v>
      </c>
      <c r="N2761">
        <v>0.88314583792177204</v>
      </c>
      <c r="O2761">
        <v>0</v>
      </c>
      <c r="P2761">
        <v>1212.0588235294099</v>
      </c>
      <c r="Q2761">
        <v>0.23230112931611199</v>
      </c>
    </row>
    <row r="2762" spans="1:17" hidden="1" x14ac:dyDescent="0.3">
      <c r="A2762" t="s">
        <v>5732</v>
      </c>
      <c r="B2762" t="s">
        <v>5733</v>
      </c>
      <c r="C2762" t="s">
        <v>10309</v>
      </c>
      <c r="D2762" t="s">
        <v>72</v>
      </c>
      <c r="E2762">
        <v>129.84111920000001</v>
      </c>
      <c r="F2762">
        <v>513.75</v>
      </c>
      <c r="G2762">
        <v>2.1424473765499901</v>
      </c>
      <c r="H2762">
        <v>11.9346079956666</v>
      </c>
      <c r="I2762">
        <v>-6.9693875644629601</v>
      </c>
      <c r="J2762">
        <v>-5.7834920197895503</v>
      </c>
      <c r="K2762">
        <v>471.18640355237301</v>
      </c>
      <c r="L2762">
        <v>449.226227918841</v>
      </c>
      <c r="M2762">
        <v>51.433484272929903</v>
      </c>
      <c r="N2762">
        <v>1.03837866098063</v>
      </c>
      <c r="O2762">
        <v>33.625304136253</v>
      </c>
      <c r="P2762">
        <v>46.367521367521299</v>
      </c>
      <c r="Q2762">
        <v>4.5520039019363003E-2</v>
      </c>
    </row>
    <row r="2763" spans="1:17" hidden="1" x14ac:dyDescent="0.3">
      <c r="A2763" t="s">
        <v>5734</v>
      </c>
      <c r="B2763" t="s">
        <v>5735</v>
      </c>
      <c r="C2763" t="s">
        <v>10309</v>
      </c>
      <c r="D2763" t="s">
        <v>1876</v>
      </c>
      <c r="E2763">
        <v>129.80250000000001</v>
      </c>
      <c r="F2763">
        <v>13.02</v>
      </c>
      <c r="G2763">
        <v>96.759179708058596</v>
      </c>
      <c r="H2763">
        <v>-5.4199488083283498</v>
      </c>
      <c r="I2763">
        <v>7.6892140348808899</v>
      </c>
      <c r="J2763">
        <v>-3.74409264433277</v>
      </c>
      <c r="K2763">
        <v>13.057995396566</v>
      </c>
      <c r="L2763">
        <v>11.1651255517368</v>
      </c>
      <c r="M2763">
        <v>37.821648893978697</v>
      </c>
      <c r="N2763">
        <v>0.30969943268598799</v>
      </c>
      <c r="O2763">
        <v>31.720430107526798</v>
      </c>
      <c r="P2763">
        <v>128.42105263157799</v>
      </c>
      <c r="Q2763">
        <v>-1.9572078297739999E-2</v>
      </c>
    </row>
    <row r="2764" spans="1:17" hidden="1" x14ac:dyDescent="0.3">
      <c r="A2764" t="s">
        <v>5736</v>
      </c>
      <c r="B2764" t="s">
        <v>5737</v>
      </c>
      <c r="C2764" t="s">
        <v>10309</v>
      </c>
      <c r="D2764" t="s">
        <v>938</v>
      </c>
      <c r="E2764">
        <v>129.78899999999999</v>
      </c>
      <c r="F2764">
        <v>221.35</v>
      </c>
      <c r="G2764">
        <v>-12.5570856764187</v>
      </c>
      <c r="H2764">
        <v>7.69743189525924</v>
      </c>
      <c r="I2764">
        <v>-1.1354971655209101</v>
      </c>
      <c r="J2764">
        <v>-1.1312527228300999</v>
      </c>
      <c r="K2764">
        <v>215.12668790055599</v>
      </c>
      <c r="L2764">
        <v>196.77670137933501</v>
      </c>
      <c r="M2764">
        <v>46.456523625194798</v>
      </c>
      <c r="N2764">
        <v>0.30540836527679399</v>
      </c>
      <c r="O2764">
        <v>39.665687824711902</v>
      </c>
      <c r="P2764">
        <v>44.957432874918098</v>
      </c>
      <c r="Q2764">
        <v>0.12507193974203801</v>
      </c>
    </row>
    <row r="2765" spans="1:17" hidden="1" x14ac:dyDescent="0.3">
      <c r="A2765" t="s">
        <v>5738</v>
      </c>
      <c r="B2765" t="s">
        <v>5739</v>
      </c>
      <c r="C2765" t="s">
        <v>10309</v>
      </c>
      <c r="D2765" t="s">
        <v>726</v>
      </c>
      <c r="E2765">
        <v>128.966509</v>
      </c>
      <c r="F2765">
        <v>89.95</v>
      </c>
      <c r="G2765">
        <v>-3.09125513221468</v>
      </c>
      <c r="H2765">
        <v>-0.64109348438328895</v>
      </c>
      <c r="I2765">
        <v>-6.9707851817380304E-2</v>
      </c>
      <c r="J2765">
        <v>-0.41507830032983201</v>
      </c>
      <c r="K2765">
        <v>87.907968794585202</v>
      </c>
      <c r="L2765">
        <v>82.014065888163302</v>
      </c>
      <c r="M2765">
        <v>61.719228691607398</v>
      </c>
      <c r="N2765">
        <v>0.55832116761524597</v>
      </c>
      <c r="O2765">
        <v>1.7787659811006</v>
      </c>
      <c r="P2765">
        <v>29.507797449862601</v>
      </c>
      <c r="Q2765">
        <v>1.0011050249949E-2</v>
      </c>
    </row>
    <row r="2766" spans="1:17" hidden="1" x14ac:dyDescent="0.3">
      <c r="A2766" t="s">
        <v>5740</v>
      </c>
      <c r="B2766" t="s">
        <v>5741</v>
      </c>
      <c r="C2766" t="s">
        <v>10309</v>
      </c>
      <c r="D2766" t="s">
        <v>450</v>
      </c>
      <c r="E2766">
        <v>128.336964096</v>
      </c>
      <c r="F2766">
        <v>8.85</v>
      </c>
      <c r="G2766">
        <v>93.526421087369002</v>
      </c>
      <c r="H2766">
        <v>-15.070742459122</v>
      </c>
      <c r="I2766">
        <v>-20.123285965119099</v>
      </c>
      <c r="J2766">
        <v>-9.6049766353269597</v>
      </c>
      <c r="K2766">
        <v>9.9978092289452096</v>
      </c>
      <c r="L2766">
        <v>8.3187111719561209</v>
      </c>
      <c r="M2766">
        <v>22.324092691189399</v>
      </c>
      <c r="N2766">
        <v>0.23980656025598701</v>
      </c>
      <c r="O2766">
        <v>74.576271186440593</v>
      </c>
      <c r="P2766">
        <v>132.894736842105</v>
      </c>
      <c r="Q2766">
        <v>0.14634972562117499</v>
      </c>
    </row>
    <row r="2767" spans="1:17" hidden="1" x14ac:dyDescent="0.3">
      <c r="A2767" t="s">
        <v>5742</v>
      </c>
      <c r="B2767" t="s">
        <v>5743</v>
      </c>
      <c r="C2767" t="s">
        <v>10309</v>
      </c>
      <c r="D2767" t="s">
        <v>397</v>
      </c>
      <c r="E2767">
        <v>128.312770605</v>
      </c>
      <c r="F2767">
        <v>5.1100000000000003</v>
      </c>
      <c r="G2767">
        <v>3.30206211301005</v>
      </c>
      <c r="H2767">
        <v>4.8940608535073897</v>
      </c>
      <c r="I2767">
        <v>-54.570672970768797</v>
      </c>
      <c r="J2767">
        <v>10.398372086179</v>
      </c>
      <c r="K2767">
        <v>5.0038600629867602</v>
      </c>
      <c r="L2767">
        <v>6.0058534626212801</v>
      </c>
      <c r="M2767">
        <v>68.126742489629194</v>
      </c>
      <c r="N2767">
        <v>0.488145300645772</v>
      </c>
      <c r="O2767">
        <v>90.802348336594903</v>
      </c>
      <c r="P2767">
        <v>48.115942028985501</v>
      </c>
      <c r="Q2767">
        <v>-6.5049038208214005E-2</v>
      </c>
    </row>
    <row r="2768" spans="1:17" hidden="1" x14ac:dyDescent="0.3">
      <c r="A2768" t="s">
        <v>5744</v>
      </c>
      <c r="B2768" t="s">
        <v>5745</v>
      </c>
      <c r="C2768" t="s">
        <v>10309</v>
      </c>
      <c r="D2768" t="s">
        <v>98</v>
      </c>
      <c r="E2768">
        <v>127.87</v>
      </c>
      <c r="F2768">
        <v>26.9</v>
      </c>
      <c r="G2768">
        <v>39.877667193287998</v>
      </c>
      <c r="H2768">
        <v>12.3106264149582</v>
      </c>
      <c r="I2768">
        <v>3.8879181385526</v>
      </c>
      <c r="J2768">
        <v>-1.81660140662446</v>
      </c>
      <c r="K2768">
        <v>25.926001679424399</v>
      </c>
      <c r="L2768">
        <v>23.656435780717899</v>
      </c>
      <c r="M2768">
        <v>45.953607705837598</v>
      </c>
      <c r="N2768">
        <v>0.65788262318677204</v>
      </c>
      <c r="O2768">
        <v>36.802973977695103</v>
      </c>
      <c r="P2768">
        <v>72.435897435897402</v>
      </c>
      <c r="Q2768">
        <v>9.0028282373969995E-2</v>
      </c>
    </row>
    <row r="2769" spans="1:17" hidden="1" x14ac:dyDescent="0.3">
      <c r="A2769" t="s">
        <v>5746</v>
      </c>
      <c r="B2769" t="s">
        <v>5747</v>
      </c>
      <c r="C2769" t="s">
        <v>10309</v>
      </c>
      <c r="D2769" t="s">
        <v>556</v>
      </c>
      <c r="E2769">
        <v>127.859508616</v>
      </c>
      <c r="F2769">
        <v>117.1</v>
      </c>
      <c r="G2769">
        <v>41.9865660149052</v>
      </c>
      <c r="H2769">
        <v>1.6107025326677999</v>
      </c>
      <c r="I2769">
        <v>-13.533898575831801</v>
      </c>
      <c r="J2769">
        <v>-10.3466053414725</v>
      </c>
      <c r="K2769">
        <v>115.289749989809</v>
      </c>
      <c r="L2769">
        <v>103.759597359252</v>
      </c>
      <c r="M2769">
        <v>36.188688544206698</v>
      </c>
      <c r="N2769">
        <v>0.76420763675479098</v>
      </c>
      <c r="O2769">
        <v>42.442356959863297</v>
      </c>
      <c r="P2769">
        <v>75.957926371149497</v>
      </c>
      <c r="Q2769">
        <v>5.6165574886781998E-2</v>
      </c>
    </row>
    <row r="2770" spans="1:17" hidden="1" x14ac:dyDescent="0.3">
      <c r="A2770" t="s">
        <v>5748</v>
      </c>
      <c r="B2770" t="s">
        <v>5749</v>
      </c>
      <c r="C2770" t="s">
        <v>10309</v>
      </c>
      <c r="E2770">
        <v>127.48598472</v>
      </c>
      <c r="F2770">
        <v>66.16</v>
      </c>
      <c r="G2770">
        <v>-44.816310742204898</v>
      </c>
      <c r="H2770">
        <v>-13.7781359428312</v>
      </c>
      <c r="I2770">
        <v>-29.403517794692998</v>
      </c>
      <c r="J2770">
        <v>-4.4168895791986698</v>
      </c>
      <c r="M2770">
        <v>33.963687174566701</v>
      </c>
      <c r="O2770">
        <v>25</v>
      </c>
      <c r="P2770">
        <v>5.0158730158729998</v>
      </c>
    </row>
    <row r="2771" spans="1:17" hidden="1" x14ac:dyDescent="0.3">
      <c r="A2771" t="s">
        <v>5750</v>
      </c>
      <c r="B2771" t="s">
        <v>5751</v>
      </c>
      <c r="C2771" t="s">
        <v>10309</v>
      </c>
      <c r="D2771" t="s">
        <v>750</v>
      </c>
      <c r="E2771">
        <v>127.44844452</v>
      </c>
      <c r="F2771">
        <v>48.46</v>
      </c>
      <c r="G2771">
        <v>70.476830085323996</v>
      </c>
      <c r="H2771">
        <v>-0.60066054880686404</v>
      </c>
      <c r="I2771">
        <v>25.751892097558901</v>
      </c>
      <c r="J2771">
        <v>-8.9660737283827991</v>
      </c>
      <c r="K2771">
        <v>48.463875215009601</v>
      </c>
      <c r="L2771">
        <v>40.441304350162497</v>
      </c>
      <c r="M2771">
        <v>34.625290257010299</v>
      </c>
      <c r="N2771">
        <v>0.84533342205633699</v>
      </c>
      <c r="O2771">
        <v>23.8340899711101</v>
      </c>
      <c r="Q2771">
        <v>0.242366308498941</v>
      </c>
    </row>
    <row r="2772" spans="1:17" hidden="1" x14ac:dyDescent="0.3">
      <c r="A2772" t="s">
        <v>5752</v>
      </c>
      <c r="B2772" t="s">
        <v>5753</v>
      </c>
      <c r="C2772" t="s">
        <v>10309</v>
      </c>
      <c r="D2772" t="s">
        <v>46</v>
      </c>
      <c r="E2772">
        <v>127.36295</v>
      </c>
      <c r="F2772">
        <v>154</v>
      </c>
      <c r="G2772">
        <v>-5.1901607076660001</v>
      </c>
      <c r="H2772">
        <v>-6.3348600020499601</v>
      </c>
      <c r="I2772">
        <v>-11.4858547093904</v>
      </c>
      <c r="J2772">
        <v>-7.74834633865916</v>
      </c>
      <c r="K2772">
        <v>162.415364431672</v>
      </c>
      <c r="M2772">
        <v>42.7835102091395</v>
      </c>
      <c r="N2772">
        <v>0.70512280701754304</v>
      </c>
      <c r="O2772">
        <v>68.766233766233697</v>
      </c>
      <c r="P2772">
        <v>28.654970760233901</v>
      </c>
    </row>
    <row r="2773" spans="1:17" hidden="1" x14ac:dyDescent="0.3">
      <c r="A2773" t="s">
        <v>5754</v>
      </c>
      <c r="B2773" t="s">
        <v>5755</v>
      </c>
      <c r="C2773" t="s">
        <v>10309</v>
      </c>
      <c r="D2773" t="s">
        <v>397</v>
      </c>
      <c r="E2773">
        <v>127.3400516</v>
      </c>
      <c r="F2773">
        <v>62.35</v>
      </c>
      <c r="G2773">
        <v>-2.0179337513406601</v>
      </c>
      <c r="H2773">
        <v>6.6893797715884498</v>
      </c>
      <c r="I2773">
        <v>-17.3374424769241</v>
      </c>
      <c r="J2773">
        <v>2.3393145749206901</v>
      </c>
      <c r="K2773">
        <v>57.625276433290203</v>
      </c>
      <c r="L2773">
        <v>58.493769579302104</v>
      </c>
      <c r="M2773">
        <v>67.969450901428004</v>
      </c>
      <c r="N2773">
        <v>0.91260531401182499</v>
      </c>
      <c r="O2773">
        <v>27.345629510825901</v>
      </c>
      <c r="P2773">
        <v>34.086021505376301</v>
      </c>
      <c r="Q2773">
        <v>-7.6672190980381E-2</v>
      </c>
    </row>
    <row r="2774" spans="1:17" hidden="1" x14ac:dyDescent="0.3">
      <c r="A2774" t="s">
        <v>5756</v>
      </c>
      <c r="B2774" t="s">
        <v>5757</v>
      </c>
      <c r="C2774" t="s">
        <v>10309</v>
      </c>
      <c r="D2774" t="s">
        <v>258</v>
      </c>
      <c r="E2774">
        <v>127.27984499999999</v>
      </c>
      <c r="F2774">
        <v>117.55</v>
      </c>
      <c r="G2774">
        <v>-60.224296684666498</v>
      </c>
      <c r="H2774">
        <v>-12.457680724109</v>
      </c>
      <c r="I2774">
        <v>-39.591948971614599</v>
      </c>
      <c r="J2774">
        <v>-5.1555925944816003</v>
      </c>
      <c r="K2774">
        <v>131.90874906323799</v>
      </c>
      <c r="L2774">
        <v>146.38941425701299</v>
      </c>
      <c r="M2774">
        <v>22.573625740476601</v>
      </c>
      <c r="N2774">
        <v>1.2984814660542101</v>
      </c>
      <c r="O2774">
        <v>105.48702679710701</v>
      </c>
      <c r="P2774">
        <v>1.86308492201039</v>
      </c>
      <c r="Q2774">
        <v>0.101956428892461</v>
      </c>
    </row>
    <row r="2775" spans="1:17" hidden="1" x14ac:dyDescent="0.3">
      <c r="A2775" t="s">
        <v>5758</v>
      </c>
      <c r="B2775" t="s">
        <v>5759</v>
      </c>
      <c r="C2775" t="s">
        <v>10309</v>
      </c>
      <c r="E2775">
        <v>127.20399999999999</v>
      </c>
      <c r="F2775">
        <v>39.9</v>
      </c>
      <c r="G2775">
        <v>1580.3243662928401</v>
      </c>
      <c r="H2775">
        <v>46.865340440943498</v>
      </c>
      <c r="I2775">
        <v>244.80010636460401</v>
      </c>
      <c r="J2775">
        <v>3.3512785889695</v>
      </c>
      <c r="K2775">
        <v>30.466386021900099</v>
      </c>
      <c r="L2775">
        <v>20.033322678023001</v>
      </c>
      <c r="M2775">
        <v>97.151657834447505</v>
      </c>
      <c r="N2775">
        <v>1.3193490744691601</v>
      </c>
      <c r="O2775">
        <v>0.125313283208039</v>
      </c>
      <c r="P2775">
        <v>1646.17067833698</v>
      </c>
      <c r="Q2775">
        <v>0.21126417645943299</v>
      </c>
    </row>
    <row r="2776" spans="1:17" hidden="1" x14ac:dyDescent="0.3">
      <c r="A2776" t="s">
        <v>5760</v>
      </c>
      <c r="B2776" t="s">
        <v>5761</v>
      </c>
      <c r="C2776" t="s">
        <v>10309</v>
      </c>
      <c r="D2776" t="s">
        <v>4093</v>
      </c>
      <c r="E2776">
        <v>127.18149391199999</v>
      </c>
      <c r="F2776">
        <v>35.450000000000003</v>
      </c>
      <c r="G2776">
        <v>122.45285016288</v>
      </c>
      <c r="H2776">
        <v>-6.8514859506697299</v>
      </c>
      <c r="I2776">
        <v>3.2744765063513799</v>
      </c>
      <c r="J2776">
        <v>3.4779600461361402</v>
      </c>
      <c r="K2776">
        <v>35.352664791623802</v>
      </c>
      <c r="L2776">
        <v>32.318370428517198</v>
      </c>
      <c r="M2776">
        <v>67.438569349554697</v>
      </c>
      <c r="N2776">
        <v>2.4894873293561299</v>
      </c>
      <c r="O2776">
        <v>61.5796897038081</v>
      </c>
      <c r="P2776">
        <v>182.92098962489999</v>
      </c>
      <c r="Q2776">
        <v>0.124552685029806</v>
      </c>
    </row>
    <row r="2777" spans="1:17" hidden="1" x14ac:dyDescent="0.3">
      <c r="A2777" t="s">
        <v>5762</v>
      </c>
      <c r="B2777" t="s">
        <v>5763</v>
      </c>
      <c r="C2777" t="s">
        <v>10309</v>
      </c>
      <c r="E2777">
        <v>127.0664135</v>
      </c>
      <c r="F2777">
        <v>36.72</v>
      </c>
      <c r="G2777">
        <v>-14.8431608370084</v>
      </c>
      <c r="H2777">
        <v>11.6345585291978</v>
      </c>
      <c r="I2777">
        <v>-1.03805869239183</v>
      </c>
      <c r="J2777">
        <v>-5.4959688754146203</v>
      </c>
      <c r="K2777">
        <v>34.266313624709497</v>
      </c>
      <c r="L2777">
        <v>33.998257960153403</v>
      </c>
      <c r="M2777">
        <v>55.497609135601003</v>
      </c>
      <c r="N2777">
        <v>2.39704232922002</v>
      </c>
      <c r="O2777">
        <v>42.347494553376897</v>
      </c>
      <c r="P2777">
        <v>46.762589928057501</v>
      </c>
      <c r="Q2777">
        <v>1.6460979591568E-2</v>
      </c>
    </row>
    <row r="2778" spans="1:17" hidden="1" x14ac:dyDescent="0.3">
      <c r="A2778" t="s">
        <v>5764</v>
      </c>
      <c r="B2778" t="s">
        <v>5765</v>
      </c>
      <c r="C2778" t="s">
        <v>10309</v>
      </c>
      <c r="D2778" t="s">
        <v>413</v>
      </c>
      <c r="E2778">
        <v>126.51244199999999</v>
      </c>
      <c r="F2778">
        <v>174.35</v>
      </c>
      <c r="G2778">
        <v>-10.7494091709335</v>
      </c>
      <c r="H2778">
        <v>-0.61845959596302602</v>
      </c>
      <c r="I2778">
        <v>-36.883574197868398</v>
      </c>
      <c r="J2778">
        <v>-10.5079738085893</v>
      </c>
      <c r="K2778">
        <v>188.73635166586899</v>
      </c>
      <c r="L2778">
        <v>172.30286460488699</v>
      </c>
      <c r="M2778">
        <v>52.445981350725098</v>
      </c>
      <c r="N2778">
        <v>0.64149625131002597</v>
      </c>
      <c r="O2778">
        <v>37.080585030111799</v>
      </c>
      <c r="P2778">
        <v>53.612334801762103</v>
      </c>
      <c r="Q2778">
        <v>0.11610750230683201</v>
      </c>
    </row>
    <row r="2779" spans="1:17" hidden="1" x14ac:dyDescent="0.3">
      <c r="A2779" t="s">
        <v>5766</v>
      </c>
      <c r="B2779" t="s">
        <v>5767</v>
      </c>
      <c r="C2779" t="s">
        <v>10309</v>
      </c>
      <c r="D2779" t="s">
        <v>130</v>
      </c>
      <c r="E2779">
        <v>126.30358998</v>
      </c>
      <c r="F2779">
        <v>451.15</v>
      </c>
      <c r="G2779">
        <v>-21.470634965386498</v>
      </c>
      <c r="H2779">
        <v>-3.0087967334515602</v>
      </c>
      <c r="I2779">
        <v>-21.481311433208401</v>
      </c>
      <c r="J2779">
        <v>-4.0997779938404202</v>
      </c>
      <c r="K2779">
        <v>457.62145762631002</v>
      </c>
      <c r="L2779">
        <v>467.42416282285899</v>
      </c>
      <c r="M2779">
        <v>36.719561153563198</v>
      </c>
      <c r="N2779">
        <v>0.41087467222942398</v>
      </c>
      <c r="O2779">
        <v>49.750637260334699</v>
      </c>
      <c r="P2779">
        <v>26.745329400196599</v>
      </c>
      <c r="Q2779">
        <v>8.7475894785493002E-2</v>
      </c>
    </row>
    <row r="2780" spans="1:17" hidden="1" x14ac:dyDescent="0.3">
      <c r="A2780" t="s">
        <v>5768</v>
      </c>
      <c r="B2780" t="s">
        <v>5769</v>
      </c>
      <c r="C2780" t="s">
        <v>10309</v>
      </c>
      <c r="D2780" t="s">
        <v>630</v>
      </c>
      <c r="E2780">
        <v>125.92939472</v>
      </c>
      <c r="F2780">
        <v>59.43</v>
      </c>
      <c r="G2780">
        <v>-6.1898365813426297</v>
      </c>
      <c r="H2780">
        <v>2.8555719012622101</v>
      </c>
      <c r="I2780">
        <v>-25.488287791269499</v>
      </c>
      <c r="J2780">
        <v>-4.5465435137995902</v>
      </c>
      <c r="K2780">
        <v>58.889030646453499</v>
      </c>
      <c r="L2780">
        <v>58.877068074754099</v>
      </c>
      <c r="M2780">
        <v>51.260724672223503</v>
      </c>
      <c r="N2780">
        <v>0.75710110967764999</v>
      </c>
      <c r="O2780">
        <v>54.770318021201398</v>
      </c>
      <c r="P2780">
        <v>26.446808510638299</v>
      </c>
      <c r="Q2780">
        <v>5.9212873155697003E-2</v>
      </c>
    </row>
    <row r="2781" spans="1:17" hidden="1" x14ac:dyDescent="0.3">
      <c r="A2781" t="s">
        <v>5770</v>
      </c>
      <c r="B2781" t="s">
        <v>5771</v>
      </c>
      <c r="C2781" t="s">
        <v>10309</v>
      </c>
      <c r="D2781" t="s">
        <v>203</v>
      </c>
      <c r="E2781">
        <v>125.88393336999999</v>
      </c>
      <c r="F2781">
        <v>158.25</v>
      </c>
      <c r="G2781">
        <v>141.17472617211399</v>
      </c>
      <c r="H2781">
        <v>-2.2173344292433899</v>
      </c>
      <c r="I2781">
        <v>38.619113891819303</v>
      </c>
      <c r="J2781">
        <v>6.1494852158914899</v>
      </c>
      <c r="K2781">
        <v>147.08345990291301</v>
      </c>
      <c r="L2781">
        <v>120.109301422032</v>
      </c>
      <c r="M2781">
        <v>58.334258755190199</v>
      </c>
      <c r="N2781">
        <v>0.76785233869388703</v>
      </c>
      <c r="O2781">
        <v>13.4281200631911</v>
      </c>
      <c r="P2781">
        <v>188.04149981798301</v>
      </c>
      <c r="Q2781">
        <v>0.212513241509968</v>
      </c>
    </row>
    <row r="2782" spans="1:17" hidden="1" x14ac:dyDescent="0.3">
      <c r="A2782" t="s">
        <v>5772</v>
      </c>
      <c r="B2782" t="s">
        <v>5773</v>
      </c>
      <c r="C2782" t="s">
        <v>10309</v>
      </c>
      <c r="D2782" t="s">
        <v>139</v>
      </c>
      <c r="E2782">
        <v>125.54620312500001</v>
      </c>
      <c r="F2782">
        <v>571.1</v>
      </c>
      <c r="G2782">
        <v>198.619278230226</v>
      </c>
      <c r="H2782">
        <v>-29.990669721092001</v>
      </c>
      <c r="I2782">
        <v>72.212638913717697</v>
      </c>
      <c r="J2782">
        <v>-8.4584909576548899</v>
      </c>
      <c r="K2782">
        <v>774.14560122936598</v>
      </c>
      <c r="L2782">
        <v>602.18857567903501</v>
      </c>
      <c r="M2782">
        <v>6.6694808188984003E-2</v>
      </c>
      <c r="N2782">
        <v>0.97478510028653198</v>
      </c>
      <c r="O2782">
        <v>98.424093853965999</v>
      </c>
      <c r="P2782">
        <v>233.00291545189501</v>
      </c>
    </row>
    <row r="2783" spans="1:17" hidden="1" x14ac:dyDescent="0.3">
      <c r="A2783" t="s">
        <v>5774</v>
      </c>
      <c r="B2783" t="s">
        <v>5775</v>
      </c>
      <c r="C2783" t="s">
        <v>10309</v>
      </c>
      <c r="E2783">
        <v>125.0650205</v>
      </c>
      <c r="F2783">
        <v>131.75</v>
      </c>
      <c r="G2783">
        <v>106.207529041914</v>
      </c>
      <c r="H2783">
        <v>-27.108214097879799</v>
      </c>
      <c r="I2783">
        <v>-54.740324964463603</v>
      </c>
      <c r="J2783">
        <v>-7.9859065932175604</v>
      </c>
      <c r="K2783">
        <v>155.168642673009</v>
      </c>
      <c r="L2783">
        <v>136.54251758414401</v>
      </c>
      <c r="M2783">
        <v>20.568019903992599</v>
      </c>
      <c r="N2783">
        <v>0.67676113113980996</v>
      </c>
      <c r="O2783">
        <v>76.925996204933497</v>
      </c>
      <c r="P2783">
        <v>133.93110795454501</v>
      </c>
      <c r="Q2783">
        <v>0.18185677006942599</v>
      </c>
    </row>
    <row r="2784" spans="1:17" hidden="1" x14ac:dyDescent="0.3">
      <c r="A2784" t="s">
        <v>5776</v>
      </c>
      <c r="B2784" t="s">
        <v>5777</v>
      </c>
      <c r="C2784" t="s">
        <v>10309</v>
      </c>
      <c r="D2784" t="s">
        <v>139</v>
      </c>
      <c r="E2784">
        <v>124.85674367999999</v>
      </c>
      <c r="F2784">
        <v>34.520000000000003</v>
      </c>
      <c r="G2784">
        <v>14.974899079964599</v>
      </c>
      <c r="H2784">
        <v>-11.3954110512867</v>
      </c>
      <c r="I2784">
        <v>-3.8596392481853798</v>
      </c>
      <c r="J2784">
        <v>-1.0968700001482301</v>
      </c>
      <c r="K2784">
        <v>36.193945856253997</v>
      </c>
      <c r="L2784">
        <v>32.484202391695099</v>
      </c>
      <c r="M2784">
        <v>34.182454406101499</v>
      </c>
      <c r="N2784">
        <v>0.30220542193584898</v>
      </c>
      <c r="O2784">
        <v>47.711471610660404</v>
      </c>
      <c r="P2784">
        <v>45.654008438818501</v>
      </c>
      <c r="Q2784">
        <v>8.5709548346727005E-2</v>
      </c>
    </row>
    <row r="2785" spans="1:17" hidden="1" x14ac:dyDescent="0.3">
      <c r="A2785" t="s">
        <v>5778</v>
      </c>
      <c r="B2785" t="s">
        <v>5779</v>
      </c>
      <c r="C2785" t="s">
        <v>10309</v>
      </c>
      <c r="D2785" t="s">
        <v>5443</v>
      </c>
      <c r="E2785">
        <v>124.81425</v>
      </c>
      <c r="F2785">
        <v>189</v>
      </c>
      <c r="G2785">
        <v>-11.8792638651286</v>
      </c>
      <c r="H2785">
        <v>6.5747400684897901</v>
      </c>
      <c r="I2785">
        <v>31.853973760281299</v>
      </c>
      <c r="J2785">
        <v>-7.8578252517132796</v>
      </c>
      <c r="K2785">
        <v>180.52791878399401</v>
      </c>
      <c r="L2785">
        <v>151.63342459096501</v>
      </c>
      <c r="M2785">
        <v>60.847804185222301</v>
      </c>
      <c r="N2785">
        <v>0.45430463576158903</v>
      </c>
      <c r="O2785">
        <v>29.285714285714199</v>
      </c>
      <c r="P2785">
        <v>79.401993355481693</v>
      </c>
    </row>
    <row r="2786" spans="1:17" hidden="1" x14ac:dyDescent="0.3">
      <c r="A2786" t="s">
        <v>5780</v>
      </c>
      <c r="B2786" t="s">
        <v>5781</v>
      </c>
      <c r="C2786" t="s">
        <v>10309</v>
      </c>
      <c r="D2786" t="s">
        <v>51</v>
      </c>
      <c r="E2786">
        <v>124.524537247</v>
      </c>
      <c r="F2786">
        <v>23.27</v>
      </c>
      <c r="G2786">
        <v>12.0361808471287</v>
      </c>
      <c r="H2786">
        <v>14.062470319660299</v>
      </c>
      <c r="I2786">
        <v>19.158140588553199</v>
      </c>
      <c r="J2786">
        <v>-9.6323105648324301</v>
      </c>
      <c r="K2786">
        <v>22.596514609699501</v>
      </c>
      <c r="L2786">
        <v>20.0472351543028</v>
      </c>
      <c r="M2786">
        <v>42.601086000755501</v>
      </c>
      <c r="N2786">
        <v>1.1640656106300999</v>
      </c>
      <c r="O2786">
        <v>34.078212290502698</v>
      </c>
      <c r="P2786">
        <v>66.214285714285694</v>
      </c>
      <c r="Q2786">
        <v>8.2868760913681005E-2</v>
      </c>
    </row>
    <row r="2787" spans="1:17" hidden="1" x14ac:dyDescent="0.3">
      <c r="A2787" t="s">
        <v>5782</v>
      </c>
      <c r="B2787" t="s">
        <v>5783</v>
      </c>
      <c r="C2787" t="s">
        <v>10309</v>
      </c>
      <c r="D2787" t="s">
        <v>5784</v>
      </c>
      <c r="E2787">
        <v>124.35880161999999</v>
      </c>
      <c r="F2787">
        <v>77.2</v>
      </c>
      <c r="G2787">
        <v>-11.633353348721201</v>
      </c>
      <c r="H2787">
        <v>5.0335503761352802</v>
      </c>
      <c r="I2787">
        <v>29.967135155411601</v>
      </c>
      <c r="J2787">
        <v>3.9846429878511298</v>
      </c>
      <c r="K2787">
        <v>68.719495825465202</v>
      </c>
      <c r="M2787">
        <v>71.321022847406994</v>
      </c>
      <c r="N2787">
        <v>0.70534846029173404</v>
      </c>
      <c r="O2787">
        <v>8.4196891191709895</v>
      </c>
      <c r="P2787">
        <v>97.948717948717899</v>
      </c>
    </row>
    <row r="2788" spans="1:17" hidden="1" x14ac:dyDescent="0.3">
      <c r="A2788" t="s">
        <v>5785</v>
      </c>
      <c r="B2788" t="s">
        <v>5786</v>
      </c>
      <c r="C2788" t="s">
        <v>10309</v>
      </c>
      <c r="D2788" t="s">
        <v>51</v>
      </c>
      <c r="E2788">
        <v>124.20058364499999</v>
      </c>
      <c r="F2788">
        <v>202.55</v>
      </c>
      <c r="G2788">
        <v>105.763452787657</v>
      </c>
      <c r="H2788">
        <v>8.9049056588951192</v>
      </c>
      <c r="I2788">
        <v>100.765166065177</v>
      </c>
      <c r="J2788">
        <v>14.097198382364301</v>
      </c>
      <c r="K2788">
        <v>156.20457027008499</v>
      </c>
      <c r="L2788">
        <v>118.573643893569</v>
      </c>
      <c r="M2788">
        <v>76.468502751711995</v>
      </c>
      <c r="N2788">
        <v>0.35770801815431102</v>
      </c>
      <c r="O2788">
        <v>0</v>
      </c>
      <c r="P2788">
        <v>171.87919463087201</v>
      </c>
      <c r="Q2788">
        <v>2.9359297673008999E-2</v>
      </c>
    </row>
    <row r="2789" spans="1:17" hidden="1" x14ac:dyDescent="0.3">
      <c r="A2789" t="s">
        <v>5787</v>
      </c>
      <c r="B2789" t="s">
        <v>5788</v>
      </c>
      <c r="C2789" t="s">
        <v>10309</v>
      </c>
      <c r="D2789" t="s">
        <v>368</v>
      </c>
      <c r="E2789">
        <v>124.079463296</v>
      </c>
      <c r="F2789">
        <v>21.45</v>
      </c>
      <c r="G2789">
        <v>-29.639637306791499</v>
      </c>
      <c r="H2789">
        <v>-9.7802682941263601</v>
      </c>
      <c r="I2789">
        <v>-30.751850603902302</v>
      </c>
      <c r="J2789">
        <v>-4.9181297715550203</v>
      </c>
      <c r="K2789">
        <v>23.1172175448791</v>
      </c>
      <c r="L2789">
        <v>23.571565336261699</v>
      </c>
      <c r="M2789">
        <v>34.343406957482799</v>
      </c>
      <c r="N2789">
        <v>0.825256899615888</v>
      </c>
      <c r="O2789">
        <v>39.580419580419601</v>
      </c>
      <c r="P2789">
        <v>22.152619589977199</v>
      </c>
      <c r="Q2789">
        <v>2.9212984191687E-2</v>
      </c>
    </row>
    <row r="2790" spans="1:17" hidden="1" x14ac:dyDescent="0.3">
      <c r="A2790" t="s">
        <v>5789</v>
      </c>
      <c r="B2790" t="s">
        <v>5790</v>
      </c>
      <c r="C2790" t="s">
        <v>10309</v>
      </c>
      <c r="D2790" t="s">
        <v>297</v>
      </c>
      <c r="E2790">
        <v>124.02292308</v>
      </c>
      <c r="F2790">
        <v>119.07</v>
      </c>
      <c r="G2790">
        <v>-17.626491533990201</v>
      </c>
      <c r="H2790">
        <v>-6.42511676698469</v>
      </c>
      <c r="I2790">
        <v>-11.617339876324101</v>
      </c>
      <c r="J2790">
        <v>-5.6391824603150704</v>
      </c>
      <c r="K2790">
        <v>127.544213628885</v>
      </c>
      <c r="L2790">
        <v>123.504762643082</v>
      </c>
      <c r="M2790">
        <v>39.621411221645097</v>
      </c>
      <c r="N2790">
        <v>0.309090342053011</v>
      </c>
      <c r="O2790">
        <v>38.573948097757601</v>
      </c>
      <c r="P2790">
        <v>24.615384615384599</v>
      </c>
      <c r="Q2790">
        <v>5.4789914593863003E-2</v>
      </c>
    </row>
    <row r="2791" spans="1:17" hidden="1" x14ac:dyDescent="0.3">
      <c r="A2791" t="s">
        <v>5791</v>
      </c>
      <c r="B2791" t="s">
        <v>5792</v>
      </c>
      <c r="C2791" t="s">
        <v>10309</v>
      </c>
      <c r="D2791" t="s">
        <v>297</v>
      </c>
      <c r="E2791">
        <v>123.829123</v>
      </c>
      <c r="F2791">
        <v>261.60000000000002</v>
      </c>
      <c r="G2791">
        <v>20.240221992346399</v>
      </c>
      <c r="H2791">
        <v>31.466779961754</v>
      </c>
      <c r="I2791">
        <v>38.207050628666799</v>
      </c>
      <c r="J2791">
        <v>-10.6115449941072</v>
      </c>
      <c r="K2791">
        <v>179.16382941836</v>
      </c>
      <c r="L2791">
        <v>165.135262923196</v>
      </c>
      <c r="M2791">
        <v>71.852117082899994</v>
      </c>
      <c r="N2791">
        <v>3.7097324313542499</v>
      </c>
      <c r="O2791">
        <v>0</v>
      </c>
      <c r="P2791">
        <v>95.588785046728901</v>
      </c>
      <c r="Q2791">
        <v>1.6063390448050999E-2</v>
      </c>
    </row>
    <row r="2792" spans="1:17" hidden="1" x14ac:dyDescent="0.3">
      <c r="A2792" t="s">
        <v>5793</v>
      </c>
      <c r="B2792" t="s">
        <v>5794</v>
      </c>
      <c r="C2792" t="s">
        <v>10309</v>
      </c>
      <c r="D2792" t="s">
        <v>54</v>
      </c>
      <c r="E2792">
        <v>123.827358277999</v>
      </c>
      <c r="F2792">
        <v>38.36</v>
      </c>
      <c r="G2792">
        <v>0.82869990774435098</v>
      </c>
      <c r="H2792">
        <v>17.2422571932936</v>
      </c>
      <c r="I2792">
        <v>-19.474387126784102</v>
      </c>
      <c r="J2792">
        <v>-0.30519367276592602</v>
      </c>
      <c r="K2792">
        <v>37.0163099636232</v>
      </c>
      <c r="L2792">
        <v>36.1085944918335</v>
      </c>
      <c r="M2792">
        <v>57.859684825439899</v>
      </c>
      <c r="N2792">
        <v>0.54936863217380205</v>
      </c>
      <c r="O2792">
        <v>26.433785192909198</v>
      </c>
      <c r="P2792">
        <v>43.670411985018703</v>
      </c>
      <c r="Q2792">
        <v>7.1282910719338996E-2</v>
      </c>
    </row>
    <row r="2793" spans="1:17" hidden="1" x14ac:dyDescent="0.3">
      <c r="A2793" t="s">
        <v>5795</v>
      </c>
      <c r="B2793" t="s">
        <v>5796</v>
      </c>
      <c r="C2793" t="s">
        <v>10309</v>
      </c>
      <c r="D2793" t="s">
        <v>1801</v>
      </c>
      <c r="E2793">
        <v>123.35299999999999</v>
      </c>
      <c r="F2793">
        <v>42.05</v>
      </c>
      <c r="G2793">
        <v>5.7684845794325001</v>
      </c>
      <c r="H2793">
        <v>-8.65094296037514</v>
      </c>
      <c r="I2793">
        <v>21.181277526944299</v>
      </c>
      <c r="J2793">
        <v>13.0646733023642</v>
      </c>
      <c r="O2793">
        <v>5.1129607609988303</v>
      </c>
      <c r="P2793">
        <v>47.543859649122801</v>
      </c>
    </row>
    <row r="2794" spans="1:17" hidden="1" x14ac:dyDescent="0.3">
      <c r="A2794" t="s">
        <v>5797</v>
      </c>
      <c r="B2794" t="s">
        <v>5798</v>
      </c>
      <c r="C2794" t="s">
        <v>10309</v>
      </c>
      <c r="D2794" t="s">
        <v>1146</v>
      </c>
      <c r="E2794">
        <v>122.90702804999999</v>
      </c>
      <c r="F2794">
        <v>170.55</v>
      </c>
      <c r="G2794">
        <v>20.516316784891799</v>
      </c>
      <c r="H2794">
        <v>-8.2852869725795593</v>
      </c>
      <c r="I2794">
        <v>-22.072690727023801</v>
      </c>
      <c r="J2794">
        <v>-2.2711379452117302</v>
      </c>
      <c r="K2794">
        <v>168.09765465234901</v>
      </c>
      <c r="L2794">
        <v>134.62035415157601</v>
      </c>
      <c r="M2794">
        <v>28.164617747413502</v>
      </c>
      <c r="N2794">
        <v>0.338983050847457</v>
      </c>
      <c r="O2794">
        <v>30.020521841102301</v>
      </c>
      <c r="P2794">
        <v>48.239895697522797</v>
      </c>
    </row>
    <row r="2795" spans="1:17" hidden="1" x14ac:dyDescent="0.3">
      <c r="A2795" t="s">
        <v>5799</v>
      </c>
      <c r="B2795" t="s">
        <v>5800</v>
      </c>
      <c r="C2795" t="s">
        <v>10309</v>
      </c>
      <c r="D2795" t="s">
        <v>4008</v>
      </c>
      <c r="E2795">
        <v>122.82078</v>
      </c>
      <c r="F2795">
        <v>65.150000000000006</v>
      </c>
      <c r="G2795">
        <v>40.145526987910102</v>
      </c>
      <c r="H2795">
        <v>98.442922327269997</v>
      </c>
      <c r="I2795">
        <v>79.985554058493605</v>
      </c>
      <c r="J2795">
        <v>-7.5822712653911797</v>
      </c>
      <c r="K2795">
        <v>47.033295205360098</v>
      </c>
      <c r="L2795">
        <v>36.067473828274501</v>
      </c>
      <c r="M2795">
        <v>59.9005235776539</v>
      </c>
      <c r="N2795">
        <v>0.10286225402504399</v>
      </c>
      <c r="O2795">
        <v>19.723714504988401</v>
      </c>
      <c r="P2795">
        <v>159.561752988047</v>
      </c>
      <c r="Q2795">
        <v>0.126201948856666</v>
      </c>
    </row>
    <row r="2796" spans="1:17" hidden="1" x14ac:dyDescent="0.3">
      <c r="A2796" t="s">
        <v>5801</v>
      </c>
      <c r="B2796" t="s">
        <v>5802</v>
      </c>
      <c r="C2796" t="s">
        <v>10309</v>
      </c>
      <c r="D2796" t="s">
        <v>72</v>
      </c>
      <c r="E2796">
        <v>122.755531</v>
      </c>
      <c r="F2796">
        <v>2.5299999999999998</v>
      </c>
      <c r="G2796">
        <v>-20.9242730487946</v>
      </c>
      <c r="H2796">
        <v>0.34608153919977702</v>
      </c>
      <c r="I2796">
        <v>-48.582826267386103</v>
      </c>
      <c r="J2796">
        <v>-4.72232693144454</v>
      </c>
      <c r="K2796">
        <v>2.27579387935014</v>
      </c>
      <c r="L2796">
        <v>2.67174468125181</v>
      </c>
      <c r="M2796">
        <v>55.411090795775799</v>
      </c>
      <c r="N2796">
        <v>1.41916294956024</v>
      </c>
      <c r="O2796">
        <v>188.93280632411</v>
      </c>
      <c r="P2796">
        <v>31.7708333333333</v>
      </c>
      <c r="Q2796">
        <v>-2.3481690717274E-2</v>
      </c>
    </row>
    <row r="2797" spans="1:17" hidden="1" x14ac:dyDescent="0.3">
      <c r="A2797" t="s">
        <v>5803</v>
      </c>
      <c r="B2797" t="s">
        <v>5804</v>
      </c>
      <c r="C2797" t="s">
        <v>10309</v>
      </c>
      <c r="D2797" t="s">
        <v>133</v>
      </c>
      <c r="E2797">
        <v>122.56095999999999</v>
      </c>
      <c r="F2797">
        <v>112</v>
      </c>
      <c r="G2797">
        <v>20.424569235517101</v>
      </c>
      <c r="H2797">
        <v>7.10675292927725</v>
      </c>
      <c r="I2797">
        <v>-38.6265754388033</v>
      </c>
      <c r="J2797">
        <v>-6.0134707757798598</v>
      </c>
      <c r="K2797">
        <v>112.946993470447</v>
      </c>
      <c r="L2797">
        <v>114.420033604453</v>
      </c>
      <c r="M2797">
        <v>50.630183697128103</v>
      </c>
      <c r="N2797">
        <v>0.69545454545454499</v>
      </c>
      <c r="O2797">
        <v>82.723214285714207</v>
      </c>
      <c r="P2797">
        <v>60</v>
      </c>
      <c r="Q2797">
        <v>0.259151892245849</v>
      </c>
    </row>
    <row r="2798" spans="1:17" hidden="1" x14ac:dyDescent="0.3">
      <c r="A2798" t="s">
        <v>5805</v>
      </c>
      <c r="B2798" t="s">
        <v>5806</v>
      </c>
      <c r="C2798" t="s">
        <v>10309</v>
      </c>
      <c r="D2798" t="s">
        <v>5807</v>
      </c>
      <c r="E2798">
        <v>122.430294</v>
      </c>
      <c r="F2798">
        <v>121</v>
      </c>
      <c r="G2798">
        <v>166.20354659344099</v>
      </c>
      <c r="H2798">
        <v>-8.0231234115029597</v>
      </c>
      <c r="I2798">
        <v>144.589426349105</v>
      </c>
      <c r="J2798">
        <v>2.6684905377603898</v>
      </c>
      <c r="K2798">
        <v>111.412107246527</v>
      </c>
      <c r="L2798">
        <v>78.912747155740703</v>
      </c>
      <c r="M2798">
        <v>59.302967911160998</v>
      </c>
      <c r="N2798">
        <v>1.00418410041841</v>
      </c>
      <c r="O2798">
        <v>16.8595041322314</v>
      </c>
      <c r="P2798">
        <v>725.93856655290097</v>
      </c>
    </row>
    <row r="2799" spans="1:17" hidden="1" x14ac:dyDescent="0.3">
      <c r="A2799" t="s">
        <v>5808</v>
      </c>
      <c r="B2799" t="s">
        <v>5809</v>
      </c>
      <c r="C2799" t="s">
        <v>10309</v>
      </c>
      <c r="D2799" t="s">
        <v>4567</v>
      </c>
      <c r="E2799">
        <v>122.032</v>
      </c>
      <c r="F2799">
        <v>290</v>
      </c>
      <c r="G2799">
        <v>108.336657147605</v>
      </c>
      <c r="H2799">
        <v>10.562957174577599</v>
      </c>
      <c r="I2799">
        <v>76.245781004971903</v>
      </c>
      <c r="J2799">
        <v>2.8598780975690001</v>
      </c>
      <c r="K2799">
        <v>238.131707189552</v>
      </c>
      <c r="M2799">
        <v>57.850433336600503</v>
      </c>
      <c r="N2799">
        <v>0.38288883020860798</v>
      </c>
      <c r="O2799">
        <v>13.7586206896551</v>
      </c>
      <c r="P2799">
        <v>192.92929292929199</v>
      </c>
    </row>
    <row r="2800" spans="1:17" hidden="1" x14ac:dyDescent="0.3">
      <c r="A2800" t="s">
        <v>5810</v>
      </c>
      <c r="B2800" t="s">
        <v>5811</v>
      </c>
      <c r="C2800" t="s">
        <v>10309</v>
      </c>
      <c r="D2800" t="s">
        <v>130</v>
      </c>
      <c r="E2800">
        <v>121.94171835</v>
      </c>
      <c r="F2800">
        <v>133.44999999999999</v>
      </c>
      <c r="G2800">
        <v>-16.921519796058401</v>
      </c>
      <c r="H2800">
        <v>-2.4072224255579102</v>
      </c>
      <c r="I2800">
        <v>4.1377306142875199</v>
      </c>
      <c r="J2800">
        <v>2.20626941117344</v>
      </c>
      <c r="K2800">
        <v>133.38132007107501</v>
      </c>
      <c r="L2800">
        <v>124.962240033868</v>
      </c>
      <c r="M2800">
        <v>48.347994399332102</v>
      </c>
      <c r="N2800">
        <v>0.44748130406291697</v>
      </c>
      <c r="O2800">
        <v>45.934807043836599</v>
      </c>
      <c r="P2800">
        <v>47.867036011080302</v>
      </c>
      <c r="Q2800">
        <v>8.5043882447884994E-2</v>
      </c>
    </row>
    <row r="2801" spans="1:17" hidden="1" x14ac:dyDescent="0.3">
      <c r="A2801" t="s">
        <v>5812</v>
      </c>
      <c r="B2801" t="s">
        <v>5813</v>
      </c>
      <c r="C2801" t="s">
        <v>10309</v>
      </c>
      <c r="D2801" t="s">
        <v>127</v>
      </c>
      <c r="E2801">
        <v>121.47807350999901</v>
      </c>
      <c r="F2801">
        <v>5.57</v>
      </c>
      <c r="G2801">
        <v>-15.198326387378399</v>
      </c>
      <c r="H2801">
        <v>8.7623233514718901</v>
      </c>
      <c r="I2801">
        <v>-33.860081739766898</v>
      </c>
      <c r="J2801">
        <v>-3.10400521775742</v>
      </c>
      <c r="K2801">
        <v>5.7341528669489001</v>
      </c>
      <c r="L2801">
        <v>5.8688790668808899</v>
      </c>
      <c r="M2801">
        <v>48.229682203953601</v>
      </c>
      <c r="N2801">
        <v>0.77628408419343098</v>
      </c>
      <c r="O2801">
        <v>88.509874326750406</v>
      </c>
      <c r="P2801">
        <v>32.619047619047599</v>
      </c>
      <c r="Q2801">
        <v>-8.8880315707356994E-2</v>
      </c>
    </row>
    <row r="2802" spans="1:17" hidden="1" x14ac:dyDescent="0.3">
      <c r="A2802" t="s">
        <v>5814</v>
      </c>
      <c r="B2802" t="s">
        <v>5815</v>
      </c>
      <c r="C2802" t="s">
        <v>10309</v>
      </c>
      <c r="D2802" t="s">
        <v>368</v>
      </c>
      <c r="E2802">
        <v>121.31438</v>
      </c>
      <c r="F2802">
        <v>70.39</v>
      </c>
      <c r="G2802">
        <v>-66.647657003737194</v>
      </c>
      <c r="H2802">
        <v>-2.18736010924819</v>
      </c>
      <c r="I2802">
        <v>-41.353124674796497</v>
      </c>
      <c r="J2802">
        <v>-5.9375244998335903</v>
      </c>
      <c r="K2802">
        <v>72.937830802881805</v>
      </c>
      <c r="L2802">
        <v>87.202034096659702</v>
      </c>
      <c r="M2802">
        <v>36.829008019082998</v>
      </c>
      <c r="N2802">
        <v>0.84370501570192702</v>
      </c>
      <c r="O2802">
        <v>139.380593834351</v>
      </c>
      <c r="P2802">
        <v>19.690528821628899</v>
      </c>
      <c r="Q2802">
        <v>0.222510330092448</v>
      </c>
    </row>
    <row r="2803" spans="1:17" hidden="1" x14ac:dyDescent="0.3">
      <c r="A2803" t="s">
        <v>5816</v>
      </c>
      <c r="B2803" t="s">
        <v>5817</v>
      </c>
      <c r="C2803" t="s">
        <v>10309</v>
      </c>
      <c r="D2803" t="s">
        <v>1574</v>
      </c>
      <c r="E2803">
        <v>121.09041999999999</v>
      </c>
      <c r="F2803">
        <v>1121</v>
      </c>
      <c r="G2803">
        <v>-3.3062648171814799</v>
      </c>
      <c r="H2803">
        <v>9.0991225017877202</v>
      </c>
      <c r="I2803">
        <v>-16.4168595322705</v>
      </c>
      <c r="J2803">
        <v>5.8612149959647404</v>
      </c>
      <c r="K2803">
        <v>1016.91963997059</v>
      </c>
      <c r="L2803">
        <v>969.43326666428095</v>
      </c>
      <c r="M2803">
        <v>79.827229073553895</v>
      </c>
      <c r="N2803">
        <v>0.57393850658857903</v>
      </c>
      <c r="O2803">
        <v>4.3666369313113398</v>
      </c>
      <c r="P2803">
        <v>32.961689004862997</v>
      </c>
      <c r="Q2803">
        <v>5.4830618411377E-2</v>
      </c>
    </row>
    <row r="2804" spans="1:17" hidden="1" x14ac:dyDescent="0.3">
      <c r="A2804" t="s">
        <v>5818</v>
      </c>
      <c r="B2804" t="s">
        <v>5819</v>
      </c>
      <c r="C2804" t="s">
        <v>10309</v>
      </c>
      <c r="D2804" t="s">
        <v>413</v>
      </c>
      <c r="E2804">
        <v>120.9408</v>
      </c>
      <c r="F2804">
        <v>323</v>
      </c>
      <c r="G2804">
        <v>115.68260043929</v>
      </c>
      <c r="H2804">
        <v>13.551768363388801</v>
      </c>
      <c r="I2804">
        <v>9.8064163033118898</v>
      </c>
      <c r="J2804">
        <v>-1.64915453646362</v>
      </c>
      <c r="K2804">
        <v>301.87600238347102</v>
      </c>
      <c r="L2804">
        <v>265.44025349162098</v>
      </c>
      <c r="M2804">
        <v>57.850675405421299</v>
      </c>
      <c r="N2804">
        <v>0.99505840462026096</v>
      </c>
      <c r="O2804">
        <v>17.337461300309599</v>
      </c>
      <c r="P2804">
        <v>143.58974358974299</v>
      </c>
      <c r="Q2804">
        <v>0.116829877290076</v>
      </c>
    </row>
    <row r="2805" spans="1:17" hidden="1" x14ac:dyDescent="0.3">
      <c r="A2805" t="s">
        <v>5820</v>
      </c>
      <c r="B2805" t="s">
        <v>5821</v>
      </c>
      <c r="C2805" t="s">
        <v>10309</v>
      </c>
      <c r="D2805" t="s">
        <v>57</v>
      </c>
      <c r="E2805">
        <v>120.53797079</v>
      </c>
      <c r="F2805">
        <v>17.98</v>
      </c>
      <c r="G2805">
        <v>1.16530997625791</v>
      </c>
      <c r="H2805">
        <v>6.31020992183036</v>
      </c>
      <c r="I2805">
        <v>-45.668828959930003</v>
      </c>
      <c r="J2805">
        <v>-8.6609587891215405</v>
      </c>
      <c r="K2805">
        <v>15.1037417695721</v>
      </c>
      <c r="L2805">
        <v>16.832720360329699</v>
      </c>
      <c r="M2805">
        <v>54.390748977073699</v>
      </c>
      <c r="N2805">
        <v>0.697542224915499</v>
      </c>
      <c r="O2805">
        <v>72.969966629588399</v>
      </c>
      <c r="P2805">
        <v>46.536267318663398</v>
      </c>
      <c r="Q2805">
        <v>2.9597321941712999E-2</v>
      </c>
    </row>
    <row r="2806" spans="1:17" hidden="1" x14ac:dyDescent="0.3">
      <c r="A2806" t="s">
        <v>5822</v>
      </c>
      <c r="B2806" t="s">
        <v>5823</v>
      </c>
      <c r="C2806" t="s">
        <v>10309</v>
      </c>
      <c r="D2806" t="s">
        <v>51</v>
      </c>
      <c r="E2806">
        <v>120.398275001999</v>
      </c>
      <c r="F2806">
        <v>7.01</v>
      </c>
      <c r="G2806">
        <v>76.141444952392803</v>
      </c>
      <c r="H2806">
        <v>13.967024371748201</v>
      </c>
      <c r="I2806">
        <v>4.5225473682142203</v>
      </c>
      <c r="J2806">
        <v>2.1957518047001998</v>
      </c>
      <c r="K2806">
        <v>6.6382964296979203</v>
      </c>
      <c r="L2806">
        <v>5.8356888515585998</v>
      </c>
      <c r="M2806">
        <v>50.497843088879101</v>
      </c>
      <c r="N2806">
        <v>0.35376111618797201</v>
      </c>
      <c r="O2806">
        <v>16.833095577746001</v>
      </c>
      <c r="P2806">
        <v>106.512621577556</v>
      </c>
      <c r="Q2806" s="1">
        <v>-8.3237448400000005E-7</v>
      </c>
    </row>
    <row r="2807" spans="1:17" hidden="1" x14ac:dyDescent="0.3">
      <c r="A2807" t="s">
        <v>5824</v>
      </c>
      <c r="B2807" t="s">
        <v>5825</v>
      </c>
      <c r="C2807" t="s">
        <v>10309</v>
      </c>
      <c r="D2807" t="s">
        <v>203</v>
      </c>
      <c r="E2807">
        <v>120.23237145</v>
      </c>
      <c r="F2807">
        <v>110.15</v>
      </c>
      <c r="G2807">
        <v>-3.0772057090551099</v>
      </c>
      <c r="H2807">
        <v>1.8381487726474399</v>
      </c>
      <c r="I2807">
        <v>-23.836890382789701</v>
      </c>
      <c r="J2807">
        <v>6.4028876552484899</v>
      </c>
      <c r="K2807">
        <v>108.130394891241</v>
      </c>
      <c r="L2807">
        <v>110.57210128283999</v>
      </c>
      <c r="M2807">
        <v>67.608246344090503</v>
      </c>
      <c r="N2807">
        <v>0.66626804757445901</v>
      </c>
      <c r="O2807">
        <v>54.062641852019901</v>
      </c>
      <c r="P2807">
        <v>37.241465237976499</v>
      </c>
      <c r="Q2807">
        <v>0.136190709324161</v>
      </c>
    </row>
    <row r="2808" spans="1:17" hidden="1" x14ac:dyDescent="0.3">
      <c r="A2808" t="s">
        <v>5826</v>
      </c>
      <c r="B2808" t="s">
        <v>5827</v>
      </c>
      <c r="C2808" t="s">
        <v>10309</v>
      </c>
      <c r="D2808" t="s">
        <v>630</v>
      </c>
      <c r="E2808">
        <v>119.90479999999999</v>
      </c>
      <c r="F2808">
        <v>69.650000000000006</v>
      </c>
      <c r="G2808">
        <v>-40.442877158244997</v>
      </c>
      <c r="H2808">
        <v>-0.76378947326993296</v>
      </c>
      <c r="I2808">
        <v>-16.2418204478777</v>
      </c>
      <c r="J2808">
        <v>-7.9027495122178397</v>
      </c>
      <c r="K2808">
        <v>70.427590254414099</v>
      </c>
      <c r="M2808">
        <v>39.281385643238799</v>
      </c>
      <c r="N2808">
        <v>0.79456838021338505</v>
      </c>
      <c r="O2808">
        <v>39.152907394113399</v>
      </c>
      <c r="P2808">
        <v>50.594594594594597</v>
      </c>
    </row>
    <row r="2809" spans="1:17" hidden="1" x14ac:dyDescent="0.3">
      <c r="A2809" t="s">
        <v>5828</v>
      </c>
      <c r="B2809" t="s">
        <v>5829</v>
      </c>
      <c r="C2809" t="s">
        <v>10309</v>
      </c>
      <c r="D2809" t="s">
        <v>356</v>
      </c>
      <c r="E2809">
        <v>119.7475254</v>
      </c>
      <c r="F2809">
        <v>122.54</v>
      </c>
      <c r="G2809">
        <v>-17.575264305889402</v>
      </c>
      <c r="H2809">
        <v>4.7705980860047204</v>
      </c>
      <c r="I2809">
        <v>-21.674691290562802</v>
      </c>
      <c r="J2809">
        <v>-7.6346673569764398</v>
      </c>
      <c r="K2809">
        <v>118.789070416952</v>
      </c>
      <c r="L2809">
        <v>120.742196800486</v>
      </c>
      <c r="M2809">
        <v>46.504173670998803</v>
      </c>
      <c r="N2809">
        <v>1.94556021706245</v>
      </c>
      <c r="O2809">
        <v>39.423861596213399</v>
      </c>
      <c r="P2809">
        <v>30.361702127659498</v>
      </c>
      <c r="Q2809">
        <v>0.117265634592661</v>
      </c>
    </row>
    <row r="2810" spans="1:17" hidden="1" x14ac:dyDescent="0.3">
      <c r="A2810" t="s">
        <v>5830</v>
      </c>
      <c r="B2810" t="s">
        <v>5831</v>
      </c>
      <c r="C2810" t="s">
        <v>10309</v>
      </c>
      <c r="D2810" t="s">
        <v>51</v>
      </c>
      <c r="E2810">
        <v>119.57051250000001</v>
      </c>
      <c r="F2810">
        <v>198.5</v>
      </c>
      <c r="G2810">
        <v>120.463467849059</v>
      </c>
      <c r="H2810">
        <v>10.9883123854595</v>
      </c>
      <c r="I2810">
        <v>3.0961907790669398</v>
      </c>
      <c r="J2810">
        <v>7.56898466714068</v>
      </c>
      <c r="K2810">
        <v>185.24794964805901</v>
      </c>
      <c r="L2810">
        <v>169.018584224406</v>
      </c>
      <c r="M2810">
        <v>70.657269752084204</v>
      </c>
      <c r="N2810">
        <v>1.7752393647701199</v>
      </c>
      <c r="O2810">
        <v>54.760705289672501</v>
      </c>
      <c r="P2810">
        <v>152.06349206349199</v>
      </c>
      <c r="Q2810">
        <v>3.941348895526E-2</v>
      </c>
    </row>
    <row r="2811" spans="1:17" hidden="1" x14ac:dyDescent="0.3">
      <c r="A2811" t="s">
        <v>5832</v>
      </c>
      <c r="B2811" t="s">
        <v>5833</v>
      </c>
      <c r="C2811" t="s">
        <v>10309</v>
      </c>
      <c r="D2811" t="s">
        <v>183</v>
      </c>
      <c r="E2811">
        <v>118.69837122</v>
      </c>
      <c r="F2811">
        <v>52</v>
      </c>
      <c r="G2811">
        <v>1.46896767121994</v>
      </c>
      <c r="H2811">
        <v>7.4102398709169197</v>
      </c>
      <c r="I2811">
        <v>-27.482074709001601</v>
      </c>
      <c r="J2811">
        <v>-0.218429733214064</v>
      </c>
      <c r="K2811">
        <v>50.139132973740601</v>
      </c>
      <c r="L2811">
        <v>47.146930053769502</v>
      </c>
      <c r="M2811">
        <v>54.629279676495102</v>
      </c>
      <c r="N2811">
        <v>0.75691657866948203</v>
      </c>
      <c r="O2811">
        <v>33.269230769230703</v>
      </c>
      <c r="P2811">
        <v>54.9925484351714</v>
      </c>
      <c r="Q2811">
        <v>-9.3756177249179999E-3</v>
      </c>
    </row>
    <row r="2812" spans="1:17" hidden="1" x14ac:dyDescent="0.3">
      <c r="A2812" t="s">
        <v>5834</v>
      </c>
      <c r="B2812" t="s">
        <v>5835</v>
      </c>
      <c r="C2812" t="s">
        <v>10309</v>
      </c>
      <c r="D2812" t="s">
        <v>297</v>
      </c>
      <c r="E2812">
        <v>118.61358300000001</v>
      </c>
      <c r="F2812">
        <v>402.1</v>
      </c>
      <c r="G2812">
        <v>-35.657179370558801</v>
      </c>
      <c r="H2812">
        <v>7.8242689108787102</v>
      </c>
      <c r="I2812">
        <v>-5.12699281571218</v>
      </c>
      <c r="J2812">
        <v>-5.6379809066670603</v>
      </c>
      <c r="K2812">
        <v>362.22333384823003</v>
      </c>
      <c r="L2812">
        <v>376.538187967196</v>
      </c>
      <c r="M2812">
        <v>62.3461066994589</v>
      </c>
      <c r="N2812">
        <v>2.2140571111938998</v>
      </c>
      <c r="O2812">
        <v>14.150708778910699</v>
      </c>
      <c r="P2812">
        <v>25.65625</v>
      </c>
      <c r="Q2812">
        <v>6.2993024457031005E-2</v>
      </c>
    </row>
    <row r="2813" spans="1:17" hidden="1" x14ac:dyDescent="0.3">
      <c r="A2813" t="s">
        <v>5836</v>
      </c>
      <c r="B2813" t="s">
        <v>5837</v>
      </c>
      <c r="C2813" t="s">
        <v>10309</v>
      </c>
      <c r="D2813" t="s">
        <v>413</v>
      </c>
      <c r="E2813">
        <v>118.133867544</v>
      </c>
      <c r="F2813">
        <v>10.49</v>
      </c>
      <c r="G2813">
        <v>394.16696835105</v>
      </c>
      <c r="H2813">
        <v>2.23412452277605</v>
      </c>
      <c r="I2813">
        <v>206.534198837312</v>
      </c>
      <c r="J2813">
        <v>3.37855612397101</v>
      </c>
      <c r="K2813">
        <v>9.1226998421978394</v>
      </c>
      <c r="L2813">
        <v>6.1161427985250096</v>
      </c>
      <c r="M2813">
        <v>63.877612867252402</v>
      </c>
      <c r="N2813">
        <v>0.28370622905224102</v>
      </c>
      <c r="O2813">
        <v>0</v>
      </c>
      <c r="P2813">
        <v>437.94871794871801</v>
      </c>
      <c r="Q2813">
        <v>0.12896768091955599</v>
      </c>
    </row>
    <row r="2814" spans="1:17" hidden="1" x14ac:dyDescent="0.3">
      <c r="A2814" t="s">
        <v>5838</v>
      </c>
      <c r="B2814" t="s">
        <v>5839</v>
      </c>
      <c r="C2814" t="s">
        <v>10309</v>
      </c>
      <c r="D2814" t="s">
        <v>413</v>
      </c>
      <c r="E2814">
        <v>118.12412190000001</v>
      </c>
      <c r="F2814">
        <v>141.9</v>
      </c>
      <c r="G2814">
        <v>3.7668424910640601</v>
      </c>
      <c r="H2814">
        <v>-8.6157364722011192</v>
      </c>
      <c r="I2814">
        <v>-32.6140715590534</v>
      </c>
      <c r="J2814">
        <v>1.1720838201332799</v>
      </c>
      <c r="K2814">
        <v>153.314272055787</v>
      </c>
      <c r="L2814">
        <v>152.91566531180001</v>
      </c>
      <c r="M2814">
        <v>47.568958431367697</v>
      </c>
      <c r="N2814">
        <v>0.92747979188795004</v>
      </c>
      <c r="O2814">
        <v>52.078928823114801</v>
      </c>
      <c r="P2814">
        <v>43.553238323773101</v>
      </c>
      <c r="Q2814">
        <v>6.6368887910027999E-2</v>
      </c>
    </row>
    <row r="2815" spans="1:17" hidden="1" x14ac:dyDescent="0.3">
      <c r="A2815" t="s">
        <v>5840</v>
      </c>
      <c r="B2815" t="s">
        <v>5841</v>
      </c>
      <c r="C2815" t="s">
        <v>10309</v>
      </c>
      <c r="D2815" t="s">
        <v>413</v>
      </c>
      <c r="E2815">
        <v>118.10965358999999</v>
      </c>
      <c r="F2815">
        <v>5.31</v>
      </c>
      <c r="G2815">
        <v>-48.1133840100822</v>
      </c>
      <c r="H2815">
        <v>-1.16382828102138</v>
      </c>
      <c r="I2815">
        <v>-56.0011359120968</v>
      </c>
      <c r="J2815">
        <v>1.5310693817268901</v>
      </c>
      <c r="K2815">
        <v>5.3948981431756202</v>
      </c>
      <c r="L2815">
        <v>5.3057632568553803</v>
      </c>
      <c r="M2815">
        <v>48.570022479856902</v>
      </c>
      <c r="N2815">
        <v>1.09107092986068</v>
      </c>
      <c r="O2815">
        <v>78.531073446327696</v>
      </c>
      <c r="P2815">
        <v>34.430379746835399</v>
      </c>
      <c r="Q2815">
        <v>6.9435497081485997E-2</v>
      </c>
    </row>
    <row r="2816" spans="1:17" hidden="1" x14ac:dyDescent="0.3">
      <c r="A2816" t="s">
        <v>5842</v>
      </c>
      <c r="B2816" t="s">
        <v>5843</v>
      </c>
      <c r="C2816" t="s">
        <v>10309</v>
      </c>
      <c r="D2816" t="s">
        <v>51</v>
      </c>
      <c r="E2816">
        <v>118.0147044</v>
      </c>
      <c r="F2816">
        <v>104.8</v>
      </c>
      <c r="G2816">
        <v>-15.5059967303844</v>
      </c>
      <c r="H2816">
        <v>6.0557456361160797</v>
      </c>
      <c r="I2816">
        <v>7.4195921909416596</v>
      </c>
      <c r="J2816">
        <v>3.4424843458099201</v>
      </c>
      <c r="K2816">
        <v>101.705071660995</v>
      </c>
      <c r="L2816">
        <v>100.389556170676</v>
      </c>
      <c r="M2816">
        <v>66.008181047769895</v>
      </c>
      <c r="N2816">
        <v>0.24989609664281501</v>
      </c>
      <c r="O2816">
        <v>60.209923664122101</v>
      </c>
      <c r="P2816">
        <v>38.624338624338598</v>
      </c>
      <c r="Q2816">
        <v>0.119793394495783</v>
      </c>
    </row>
    <row r="2817" spans="1:17" hidden="1" x14ac:dyDescent="0.3">
      <c r="A2817" t="s">
        <v>5844</v>
      </c>
      <c r="B2817" t="s">
        <v>5845</v>
      </c>
      <c r="C2817" t="s">
        <v>10309</v>
      </c>
      <c r="D2817" t="s">
        <v>4769</v>
      </c>
      <c r="E2817">
        <v>117.6097524</v>
      </c>
      <c r="F2817">
        <v>42.13</v>
      </c>
      <c r="G2817">
        <v>5.5992058974955903</v>
      </c>
      <c r="H2817">
        <v>13.7741573411228</v>
      </c>
      <c r="I2817">
        <v>-1.1498360970452099</v>
      </c>
      <c r="J2817">
        <v>14.3708498844028</v>
      </c>
      <c r="K2817">
        <v>37.7025266572875</v>
      </c>
      <c r="L2817">
        <v>36.304652280541497</v>
      </c>
      <c r="M2817">
        <v>80.627195321253694</v>
      </c>
      <c r="N2817">
        <v>2.0879504976013199</v>
      </c>
      <c r="O2817">
        <v>20.816520294326999</v>
      </c>
      <c r="P2817">
        <v>60.495238095238101</v>
      </c>
      <c r="Q2817">
        <v>1.9531865902714999E-2</v>
      </c>
    </row>
    <row r="2818" spans="1:17" hidden="1" x14ac:dyDescent="0.3">
      <c r="A2818" t="s">
        <v>5846</v>
      </c>
      <c r="B2818" t="s">
        <v>5847</v>
      </c>
      <c r="C2818" t="s">
        <v>10309</v>
      </c>
      <c r="D2818" t="s">
        <v>750</v>
      </c>
      <c r="E2818">
        <v>117.55784607</v>
      </c>
      <c r="F2818">
        <v>71.95</v>
      </c>
      <c r="G2818">
        <v>-58.240237531655602</v>
      </c>
      <c r="H2818">
        <v>-9.7496979122709995</v>
      </c>
      <c r="I2818">
        <v>-42.827444584143699</v>
      </c>
      <c r="J2818">
        <v>1.37592087831767</v>
      </c>
      <c r="M2818">
        <v>52.926721979591498</v>
      </c>
      <c r="O2818">
        <v>51.494093120222303</v>
      </c>
      <c r="P2818">
        <v>14.2063492063492</v>
      </c>
    </row>
    <row r="2819" spans="1:17" hidden="1" x14ac:dyDescent="0.3">
      <c r="A2819" t="s">
        <v>5848</v>
      </c>
      <c r="B2819" t="s">
        <v>5849</v>
      </c>
      <c r="C2819" t="s">
        <v>10309</v>
      </c>
      <c r="D2819" t="s">
        <v>630</v>
      </c>
      <c r="E2819">
        <v>117.45584270000001</v>
      </c>
      <c r="F2819">
        <v>194</v>
      </c>
      <c r="G2819">
        <v>83.145986304760299</v>
      </c>
      <c r="H2819">
        <v>2.7608734254259</v>
      </c>
      <c r="I2819">
        <v>-17.653552493540602</v>
      </c>
      <c r="J2819">
        <v>2.6158589588130301</v>
      </c>
      <c r="K2819">
        <v>212.345172406502</v>
      </c>
      <c r="L2819">
        <v>177.372003605336</v>
      </c>
      <c r="M2819">
        <v>49.268304140723203</v>
      </c>
      <c r="N2819">
        <v>0.55468341182626901</v>
      </c>
      <c r="O2819">
        <v>44.845360824742201</v>
      </c>
      <c r="P2819">
        <v>198.461538461538</v>
      </c>
    </row>
    <row r="2820" spans="1:17" hidden="1" x14ac:dyDescent="0.3">
      <c r="A2820" t="s">
        <v>5850</v>
      </c>
      <c r="B2820" t="s">
        <v>5851</v>
      </c>
      <c r="C2820" t="s">
        <v>10309</v>
      </c>
      <c r="E2820">
        <v>117.31408639999999</v>
      </c>
      <c r="F2820">
        <v>2.73</v>
      </c>
      <c r="G2820">
        <v>1.78306245359294</v>
      </c>
      <c r="H2820">
        <v>8.6244956361160892</v>
      </c>
      <c r="I2820">
        <v>-34.087290263113303</v>
      </c>
      <c r="J2820">
        <v>-1.4876562868657299</v>
      </c>
      <c r="K2820">
        <v>2.6828250967379201</v>
      </c>
      <c r="L2820">
        <v>2.7348530645604701</v>
      </c>
      <c r="M2820">
        <v>51.447976810965599</v>
      </c>
      <c r="N2820">
        <v>0.94304643921403197</v>
      </c>
      <c r="O2820">
        <v>59.3406593406593</v>
      </c>
      <c r="P2820">
        <v>35.763000852514899</v>
      </c>
      <c r="Q2820">
        <v>4.8557003294287998E-2</v>
      </c>
    </row>
    <row r="2821" spans="1:17" hidden="1" x14ac:dyDescent="0.3">
      <c r="A2821" t="s">
        <v>5852</v>
      </c>
      <c r="B2821" t="s">
        <v>5853</v>
      </c>
      <c r="C2821" t="s">
        <v>10309</v>
      </c>
      <c r="D2821" t="s">
        <v>5784</v>
      </c>
      <c r="E2821">
        <v>117.176</v>
      </c>
      <c r="F2821">
        <v>76.5</v>
      </c>
      <c r="G2821">
        <v>-34.9963061853582</v>
      </c>
      <c r="H2821">
        <v>-3.9755043638839198</v>
      </c>
      <c r="I2821">
        <v>-51.159706828428398</v>
      </c>
      <c r="J2821">
        <v>-5.5946673569764496</v>
      </c>
      <c r="K2821">
        <v>81.442410164461293</v>
      </c>
      <c r="L2821">
        <v>92.194131147139004</v>
      </c>
      <c r="M2821">
        <v>51.5092758626324</v>
      </c>
      <c r="N2821">
        <v>1.0176000000000001</v>
      </c>
      <c r="O2821">
        <v>92.156862745097996</v>
      </c>
      <c r="P2821">
        <v>6.25</v>
      </c>
      <c r="Q2821">
        <v>6.9265467155402993E-2</v>
      </c>
    </row>
    <row r="2822" spans="1:17" hidden="1" x14ac:dyDescent="0.3">
      <c r="A2822" t="s">
        <v>5854</v>
      </c>
      <c r="B2822" t="s">
        <v>5855</v>
      </c>
      <c r="C2822" t="s">
        <v>10309</v>
      </c>
      <c r="D2822" t="s">
        <v>95</v>
      </c>
      <c r="E2822">
        <v>116.97891989999999</v>
      </c>
      <c r="F2822">
        <v>21.3</v>
      </c>
      <c r="G2822">
        <v>32.426797027218598</v>
      </c>
      <c r="H2822">
        <v>34.850040807455599</v>
      </c>
      <c r="I2822">
        <v>9.0269443851878906E-2</v>
      </c>
      <c r="J2822">
        <v>10.7109459486368</v>
      </c>
      <c r="K2822">
        <v>17.5145899032531</v>
      </c>
      <c r="L2822">
        <v>16.575589240253102</v>
      </c>
      <c r="M2822">
        <v>72.245658412212606</v>
      </c>
      <c r="N2822">
        <v>3.2472253708196099</v>
      </c>
      <c r="O2822">
        <v>38.262910798122</v>
      </c>
      <c r="P2822">
        <v>83.620689655172399</v>
      </c>
      <c r="Q2822">
        <v>-1.8018929774159E-2</v>
      </c>
    </row>
    <row r="2823" spans="1:17" hidden="1" x14ac:dyDescent="0.3">
      <c r="A2823" t="s">
        <v>5856</v>
      </c>
      <c r="B2823" t="s">
        <v>5857</v>
      </c>
      <c r="C2823" t="s">
        <v>10309</v>
      </c>
      <c r="D2823" t="s">
        <v>630</v>
      </c>
      <c r="E2823">
        <v>116.97735</v>
      </c>
      <c r="F2823">
        <v>3.56</v>
      </c>
      <c r="G2823">
        <v>195.91278472373199</v>
      </c>
      <c r="H2823">
        <v>-5.0850934049797996</v>
      </c>
      <c r="I2823">
        <v>24.6122909579578</v>
      </c>
      <c r="J2823">
        <v>-5.3724451347542201</v>
      </c>
      <c r="K2823">
        <v>3.7436847118864902</v>
      </c>
      <c r="L2823">
        <v>3.0987230981063001</v>
      </c>
      <c r="M2823">
        <v>23.9503960647423</v>
      </c>
      <c r="N2823">
        <v>0.483355958595383</v>
      </c>
      <c r="O2823">
        <v>30.056179775280899</v>
      </c>
      <c r="P2823">
        <v>223.636363636363</v>
      </c>
    </row>
    <row r="2824" spans="1:17" hidden="1" x14ac:dyDescent="0.3">
      <c r="A2824" t="s">
        <v>5858</v>
      </c>
      <c r="B2824" t="s">
        <v>5859</v>
      </c>
      <c r="C2824" t="s">
        <v>10309</v>
      </c>
      <c r="D2824" t="s">
        <v>5608</v>
      </c>
      <c r="E2824">
        <v>116.923514715</v>
      </c>
      <c r="F2824">
        <v>66.569999999999993</v>
      </c>
      <c r="G2824">
        <v>-74.932143543875995</v>
      </c>
      <c r="H2824">
        <v>-11.016044904424399</v>
      </c>
      <c r="I2824">
        <v>-43.752598529485702</v>
      </c>
      <c r="J2824">
        <v>-4.8413633922187298</v>
      </c>
      <c r="K2824">
        <v>72.657847361385706</v>
      </c>
      <c r="M2824">
        <v>41.921635275746901</v>
      </c>
      <c r="N2824">
        <v>0.63098591549295702</v>
      </c>
      <c r="O2824">
        <v>101.216764308246</v>
      </c>
      <c r="P2824">
        <v>9.9966953073364007</v>
      </c>
    </row>
    <row r="2825" spans="1:17" hidden="1" x14ac:dyDescent="0.3">
      <c r="A2825" t="s">
        <v>5860</v>
      </c>
      <c r="B2825" t="s">
        <v>5861</v>
      </c>
      <c r="C2825" t="s">
        <v>10309</v>
      </c>
      <c r="D2825" t="s">
        <v>938</v>
      </c>
      <c r="E2825">
        <v>116.92</v>
      </c>
      <c r="F2825">
        <v>200</v>
      </c>
      <c r="G2825">
        <v>-16.612467801519799</v>
      </c>
      <c r="H2825">
        <v>5.3463347165758499</v>
      </c>
      <c r="I2825">
        <v>-5.9278072417148504</v>
      </c>
      <c r="J2825">
        <v>-9.6998644445988393</v>
      </c>
      <c r="K2825">
        <v>181.24174528641299</v>
      </c>
      <c r="L2825">
        <v>181.28186961468799</v>
      </c>
      <c r="M2825">
        <v>47.5845048639775</v>
      </c>
      <c r="N2825">
        <v>1.9042395743101099</v>
      </c>
      <c r="O2825">
        <v>15.999999999999901</v>
      </c>
      <c r="P2825">
        <v>38.840680319333501</v>
      </c>
      <c r="Q2825">
        <v>-6.5028801262971003E-2</v>
      </c>
    </row>
    <row r="2826" spans="1:17" hidden="1" x14ac:dyDescent="0.3">
      <c r="A2826" t="s">
        <v>5862</v>
      </c>
      <c r="B2826" t="s">
        <v>5863</v>
      </c>
      <c r="C2826" t="s">
        <v>10309</v>
      </c>
      <c r="D2826" t="s">
        <v>288</v>
      </c>
      <c r="E2826">
        <v>116.73665387</v>
      </c>
      <c r="F2826">
        <v>35.450000000000003</v>
      </c>
      <c r="G2826">
        <v>-41.9920190577337</v>
      </c>
      <c r="H2826">
        <v>-9.0765038378449994</v>
      </c>
      <c r="I2826">
        <v>-54.574629613327502</v>
      </c>
      <c r="J2826">
        <v>-11.0088220096632</v>
      </c>
      <c r="K2826">
        <v>37.8777260789834</v>
      </c>
      <c r="L2826">
        <v>42.7240336586691</v>
      </c>
      <c r="M2826">
        <v>41.324184012947001</v>
      </c>
      <c r="N2826">
        <v>2.5157436050038799</v>
      </c>
      <c r="O2826">
        <v>105.641748942172</v>
      </c>
      <c r="P2826">
        <v>5.53736231021138</v>
      </c>
      <c r="Q2826">
        <v>-7.9521788857415995E-2</v>
      </c>
    </row>
    <row r="2827" spans="1:17" hidden="1" x14ac:dyDescent="0.3">
      <c r="A2827" t="s">
        <v>5864</v>
      </c>
      <c r="B2827" t="s">
        <v>5865</v>
      </c>
      <c r="C2827" t="s">
        <v>10309</v>
      </c>
      <c r="D2827" t="s">
        <v>368</v>
      </c>
      <c r="E2827">
        <v>116.016308475</v>
      </c>
      <c r="F2827">
        <v>49.34</v>
      </c>
      <c r="G2827">
        <v>120.091589344526</v>
      </c>
      <c r="H2827">
        <v>-5.7601933590992198</v>
      </c>
      <c r="I2827">
        <v>17.736657366456999</v>
      </c>
      <c r="J2827">
        <v>2.03204137067865</v>
      </c>
      <c r="K2827">
        <v>49.7534691328798</v>
      </c>
      <c r="L2827">
        <v>39.556464656712102</v>
      </c>
      <c r="M2827">
        <v>42.375700498925703</v>
      </c>
      <c r="N2827">
        <v>0.47120115430871201</v>
      </c>
      <c r="O2827">
        <v>24.037292257802999</v>
      </c>
      <c r="P2827">
        <v>201.58924205378901</v>
      </c>
      <c r="Q2827">
        <v>0.13566803749338199</v>
      </c>
    </row>
    <row r="2828" spans="1:17" hidden="1" x14ac:dyDescent="0.3">
      <c r="A2828" t="s">
        <v>5866</v>
      </c>
      <c r="B2828" t="s">
        <v>5867</v>
      </c>
      <c r="C2828" t="s">
        <v>10309</v>
      </c>
      <c r="D2828" t="s">
        <v>630</v>
      </c>
      <c r="E2828">
        <v>115.83792</v>
      </c>
      <c r="F2828">
        <v>186.3</v>
      </c>
      <c r="G2828">
        <v>-42.6162239560297</v>
      </c>
      <c r="H2828">
        <v>-6.1244050040175004</v>
      </c>
      <c r="I2828">
        <v>-37.656408084934696</v>
      </c>
      <c r="J2828">
        <v>-9.8852005452245404</v>
      </c>
      <c r="K2828">
        <v>175.420539802604</v>
      </c>
      <c r="L2828">
        <v>190.15540331668501</v>
      </c>
      <c r="M2828">
        <v>48.289407801701799</v>
      </c>
      <c r="N2828">
        <v>2.5986332665030401</v>
      </c>
      <c r="O2828">
        <v>102.361782071926</v>
      </c>
      <c r="P2828">
        <v>20.974025974025899</v>
      </c>
      <c r="Q2828">
        <v>3.4906479094942003E-2</v>
      </c>
    </row>
    <row r="2829" spans="1:17" hidden="1" x14ac:dyDescent="0.3">
      <c r="A2829" t="s">
        <v>5868</v>
      </c>
      <c r="B2829" t="s">
        <v>5869</v>
      </c>
      <c r="C2829" t="s">
        <v>10309</v>
      </c>
      <c r="D2829" t="s">
        <v>1355</v>
      </c>
      <c r="E2829">
        <v>115.77</v>
      </c>
      <c r="F2829">
        <v>405.15</v>
      </c>
      <c r="G2829">
        <v>226.83142240004901</v>
      </c>
      <c r="H2829">
        <v>70.117379697299796</v>
      </c>
      <c r="I2829">
        <v>67.356619799847607</v>
      </c>
      <c r="J2829">
        <v>-7.8255121506896099</v>
      </c>
      <c r="K2829">
        <v>308.36195329100502</v>
      </c>
      <c r="L2829">
        <v>240.87011897480201</v>
      </c>
      <c r="M2829">
        <v>55.509919003467303</v>
      </c>
      <c r="N2829">
        <v>1.4037331515332201</v>
      </c>
      <c r="O2829">
        <v>14.994446501295799</v>
      </c>
      <c r="P2829">
        <v>254.55500131267999</v>
      </c>
      <c r="Q2829">
        <v>0.198253256112256</v>
      </c>
    </row>
    <row r="2830" spans="1:17" hidden="1" x14ac:dyDescent="0.3">
      <c r="A2830" t="s">
        <v>5870</v>
      </c>
      <c r="B2830" t="s">
        <v>5871</v>
      </c>
      <c r="C2830" t="s">
        <v>10309</v>
      </c>
      <c r="D2830" t="s">
        <v>95</v>
      </c>
      <c r="E2830">
        <v>115.60354184000001</v>
      </c>
      <c r="F2830">
        <v>56.79</v>
      </c>
      <c r="G2830">
        <v>-21.454866337780601</v>
      </c>
      <c r="H2830">
        <v>-2.5250539134334602</v>
      </c>
      <c r="I2830">
        <v>-51.213421790831802</v>
      </c>
      <c r="J2830">
        <v>-19.806788569097598</v>
      </c>
      <c r="K2830">
        <v>57.010450313446398</v>
      </c>
      <c r="L2830">
        <v>59.340413050283999</v>
      </c>
      <c r="M2830">
        <v>46.3350935979051</v>
      </c>
      <c r="N2830">
        <v>1.19074403365519</v>
      </c>
      <c r="O2830">
        <v>80.419087867582306</v>
      </c>
      <c r="P2830">
        <v>35.861244019138702</v>
      </c>
      <c r="Q2830">
        <v>6.0966833874871999E-2</v>
      </c>
    </row>
    <row r="2831" spans="1:17" hidden="1" x14ac:dyDescent="0.3">
      <c r="A2831" t="s">
        <v>5872</v>
      </c>
      <c r="B2831" t="s">
        <v>5873</v>
      </c>
      <c r="C2831" t="s">
        <v>10309</v>
      </c>
      <c r="D2831" t="s">
        <v>46</v>
      </c>
      <c r="E2831">
        <v>115.464</v>
      </c>
      <c r="F2831">
        <v>282</v>
      </c>
      <c r="G2831">
        <v>7.2369379574336303</v>
      </c>
      <c r="H2831">
        <v>6.1808757951467399</v>
      </c>
      <c r="I2831">
        <v>22.6497309049455</v>
      </c>
      <c r="J2831">
        <v>5.4205998185960702</v>
      </c>
      <c r="K2831">
        <v>276.57285662402597</v>
      </c>
      <c r="M2831">
        <v>58.1451370664414</v>
      </c>
      <c r="N2831">
        <v>0.31140395337050097</v>
      </c>
      <c r="O2831">
        <v>35.248226950354599</v>
      </c>
      <c r="P2831">
        <v>51.612903225806399</v>
      </c>
    </row>
    <row r="2832" spans="1:17" hidden="1" x14ac:dyDescent="0.3">
      <c r="A2832" t="s">
        <v>5874</v>
      </c>
      <c r="B2832" t="s">
        <v>5875</v>
      </c>
      <c r="C2832" t="s">
        <v>10309</v>
      </c>
      <c r="D2832" t="s">
        <v>559</v>
      </c>
      <c r="E2832">
        <v>115.427485109999</v>
      </c>
      <c r="F2832">
        <v>11.89</v>
      </c>
      <c r="G2832">
        <v>-28.7227462731638</v>
      </c>
      <c r="H2832">
        <v>-12.8922308534747</v>
      </c>
      <c r="I2832">
        <v>7.7902241358909903</v>
      </c>
      <c r="J2832">
        <v>-5.9043600283712401</v>
      </c>
      <c r="K2832">
        <v>12.701375837056</v>
      </c>
      <c r="L2832">
        <v>11.6121554023164</v>
      </c>
      <c r="M2832">
        <v>22.4228647670726</v>
      </c>
      <c r="N2832">
        <v>0.64574364686242902</v>
      </c>
      <c r="O2832">
        <v>35.828427249789698</v>
      </c>
      <c r="P2832">
        <v>39.227166276346601</v>
      </c>
      <c r="Q2832">
        <v>-9.2115254701468002E-2</v>
      </c>
    </row>
    <row r="2833" spans="1:17" hidden="1" x14ac:dyDescent="0.3">
      <c r="A2833" t="s">
        <v>5876</v>
      </c>
      <c r="B2833" t="s">
        <v>5877</v>
      </c>
      <c r="C2833" t="s">
        <v>10309</v>
      </c>
      <c r="D2833" t="s">
        <v>630</v>
      </c>
      <c r="E2833">
        <v>115.31052</v>
      </c>
      <c r="F2833">
        <v>68.09</v>
      </c>
      <c r="G2833">
        <v>-41.260086849138901</v>
      </c>
      <c r="H2833">
        <v>-5.1195455184995202</v>
      </c>
      <c r="I2833">
        <v>-25.847293901627001</v>
      </c>
      <c r="J2833">
        <v>-0.64937860317705198</v>
      </c>
      <c r="M2833">
        <v>53.713158229702699</v>
      </c>
      <c r="O2833">
        <v>22.484946394477799</v>
      </c>
      <c r="P2833">
        <v>11.6229508196721</v>
      </c>
    </row>
    <row r="2834" spans="1:17" hidden="1" x14ac:dyDescent="0.3">
      <c r="A2834" t="s">
        <v>5878</v>
      </c>
      <c r="B2834" t="s">
        <v>5879</v>
      </c>
      <c r="C2834" t="s">
        <v>10309</v>
      </c>
      <c r="D2834" t="s">
        <v>1737</v>
      </c>
      <c r="E2834">
        <v>115.21716942</v>
      </c>
      <c r="F2834">
        <v>7.12</v>
      </c>
      <c r="G2834">
        <v>-64.714729355108801</v>
      </c>
      <c r="H2834">
        <v>-1.8123244475659099</v>
      </c>
      <c r="I2834">
        <v>-34.496578314845799</v>
      </c>
      <c r="J2834">
        <v>-2.3125799098678299</v>
      </c>
      <c r="K2834">
        <v>7.4526534166786398</v>
      </c>
      <c r="L2834">
        <v>8.9754545836287498</v>
      </c>
      <c r="M2834">
        <v>36.4672636690796</v>
      </c>
      <c r="N2834">
        <v>0.50014052350206795</v>
      </c>
      <c r="O2834">
        <v>66.432584269662897</v>
      </c>
      <c r="P2834">
        <v>2.4460431654676098</v>
      </c>
      <c r="Q2834">
        <v>1.4352448004728E-2</v>
      </c>
    </row>
    <row r="2835" spans="1:17" hidden="1" x14ac:dyDescent="0.3">
      <c r="A2835" t="s">
        <v>5880</v>
      </c>
      <c r="B2835" t="s">
        <v>5881</v>
      </c>
      <c r="C2835" t="s">
        <v>10309</v>
      </c>
      <c r="D2835" t="s">
        <v>285</v>
      </c>
      <c r="E2835">
        <v>115.111883777999</v>
      </c>
      <c r="F2835">
        <v>61.84</v>
      </c>
      <c r="G2835">
        <v>-17.753736798030999</v>
      </c>
      <c r="H2835">
        <v>-9.9829117712913096</v>
      </c>
      <c r="I2835">
        <v>0.84566417211786504</v>
      </c>
      <c r="J2835">
        <v>-3.68967540850623</v>
      </c>
      <c r="K2835">
        <v>63.818666011385197</v>
      </c>
      <c r="L2835">
        <v>63.183054089336103</v>
      </c>
      <c r="M2835">
        <v>46.468126643706803</v>
      </c>
      <c r="N2835">
        <v>0.55681975070112399</v>
      </c>
      <c r="O2835">
        <v>74.547218628719193</v>
      </c>
      <c r="P2835">
        <v>40.545454545454497</v>
      </c>
      <c r="Q2835">
        <v>-1.1049768468064E-2</v>
      </c>
    </row>
    <row r="2836" spans="1:17" hidden="1" x14ac:dyDescent="0.3">
      <c r="A2836" t="s">
        <v>5882</v>
      </c>
      <c r="B2836" t="s">
        <v>5883</v>
      </c>
      <c r="C2836" t="s">
        <v>10309</v>
      </c>
      <c r="D2836" t="s">
        <v>521</v>
      </c>
      <c r="E2836">
        <v>114.93244421999999</v>
      </c>
      <c r="F2836">
        <v>127.71</v>
      </c>
      <c r="G2836">
        <v>89.101548421834195</v>
      </c>
      <c r="H2836">
        <v>-0.629211274005119</v>
      </c>
      <c r="I2836">
        <v>-7.6304580962666497</v>
      </c>
      <c r="J2836">
        <v>-2.5868236045252599</v>
      </c>
      <c r="K2836">
        <v>125.360160802702</v>
      </c>
      <c r="L2836">
        <v>106.89364572426599</v>
      </c>
      <c r="M2836">
        <v>45.0203656505536</v>
      </c>
      <c r="N2836">
        <v>1.57738000699381</v>
      </c>
      <c r="O2836">
        <v>29.238117610210601</v>
      </c>
      <c r="P2836">
        <v>130.94032549728701</v>
      </c>
      <c r="Q2836">
        <v>8.7334879666979004E-2</v>
      </c>
    </row>
    <row r="2837" spans="1:17" hidden="1" x14ac:dyDescent="0.3">
      <c r="A2837" t="s">
        <v>5884</v>
      </c>
      <c r="B2837" t="s">
        <v>5885</v>
      </c>
      <c r="C2837" t="s">
        <v>10309</v>
      </c>
      <c r="D2837" t="s">
        <v>775</v>
      </c>
      <c r="E2837">
        <v>114.844926</v>
      </c>
      <c r="F2837">
        <v>101</v>
      </c>
      <c r="G2837">
        <v>160.93032220197301</v>
      </c>
      <c r="H2837">
        <v>9.0297339807991595</v>
      </c>
      <c r="I2837">
        <v>93.853737406997595</v>
      </c>
      <c r="J2837">
        <v>1.3657286826275099</v>
      </c>
      <c r="K2837">
        <v>93.985120044436599</v>
      </c>
      <c r="L2837">
        <v>68.502225203329502</v>
      </c>
      <c r="M2837">
        <v>56.948639651341097</v>
      </c>
      <c r="N2837">
        <v>1.6283008036739299</v>
      </c>
      <c r="O2837">
        <v>7.7326732673267298</v>
      </c>
      <c r="P2837">
        <v>201.40256639808999</v>
      </c>
      <c r="Q2837">
        <v>0.101336776176944</v>
      </c>
    </row>
    <row r="2838" spans="1:17" hidden="1" x14ac:dyDescent="0.3">
      <c r="A2838" t="s">
        <v>5886</v>
      </c>
      <c r="B2838" t="s">
        <v>5887</v>
      </c>
      <c r="C2838" t="s">
        <v>10309</v>
      </c>
      <c r="D2838" t="s">
        <v>938</v>
      </c>
      <c r="E2838">
        <v>114.735</v>
      </c>
      <c r="F2838">
        <v>82.92</v>
      </c>
      <c r="G2838">
        <v>23.0400574510053</v>
      </c>
      <c r="H2838">
        <v>5.7646575116393803</v>
      </c>
      <c r="I2838">
        <v>-8.9836831613807799</v>
      </c>
      <c r="J2838">
        <v>-3.51435647614744</v>
      </c>
      <c r="K2838">
        <v>76.084398318570194</v>
      </c>
      <c r="L2838">
        <v>73.816196184966998</v>
      </c>
      <c r="M2838">
        <v>45.8952949141555</v>
      </c>
      <c r="N2838">
        <v>0.82519731747103997</v>
      </c>
      <c r="O2838">
        <v>26.6280752532561</v>
      </c>
      <c r="P2838">
        <v>57.792578496669798</v>
      </c>
      <c r="Q2838">
        <v>2.775201349063E-3</v>
      </c>
    </row>
    <row r="2839" spans="1:17" hidden="1" x14ac:dyDescent="0.3">
      <c r="A2839" t="s">
        <v>5888</v>
      </c>
      <c r="B2839" t="s">
        <v>5889</v>
      </c>
      <c r="C2839" t="s">
        <v>10309</v>
      </c>
      <c r="D2839" t="s">
        <v>258</v>
      </c>
      <c r="E2839">
        <v>114.6096</v>
      </c>
      <c r="F2839">
        <v>107.44</v>
      </c>
      <c r="G2839">
        <v>76.496151176705595</v>
      </c>
      <c r="H2839">
        <v>14.586325110989</v>
      </c>
      <c r="I2839">
        <v>32.311639664171402</v>
      </c>
      <c r="J2839">
        <v>13.0324512870913</v>
      </c>
      <c r="K2839">
        <v>91.811931037151197</v>
      </c>
      <c r="L2839">
        <v>82.078623775162598</v>
      </c>
      <c r="M2839">
        <v>80.682364002768296</v>
      </c>
      <c r="N2839">
        <v>0.51200995595043297</v>
      </c>
      <c r="O2839">
        <v>18.205510052122101</v>
      </c>
      <c r="P2839">
        <v>118.107998375964</v>
      </c>
      <c r="Q2839">
        <v>7.4981298727714002E-2</v>
      </c>
    </row>
    <row r="2840" spans="1:17" hidden="1" x14ac:dyDescent="0.3">
      <c r="A2840" t="s">
        <v>5890</v>
      </c>
      <c r="B2840" t="s">
        <v>5891</v>
      </c>
      <c r="C2840" t="s">
        <v>10309</v>
      </c>
      <c r="D2840" t="s">
        <v>258</v>
      </c>
      <c r="E2840">
        <v>114.57</v>
      </c>
      <c r="F2840">
        <v>117</v>
      </c>
      <c r="G2840">
        <v>43.079340795398203</v>
      </c>
      <c r="H2840">
        <v>6.4703014796599101</v>
      </c>
      <c r="I2840">
        <v>-2.4516310355416402</v>
      </c>
      <c r="J2840">
        <v>-2.5946673569764398</v>
      </c>
      <c r="K2840">
        <v>110.391060913223</v>
      </c>
      <c r="L2840">
        <v>107.749543698682</v>
      </c>
      <c r="M2840">
        <v>53.676992382046699</v>
      </c>
      <c r="N2840">
        <v>0.55445783132530102</v>
      </c>
      <c r="O2840">
        <v>30.811965811965798</v>
      </c>
      <c r="P2840">
        <v>80</v>
      </c>
    </row>
    <row r="2841" spans="1:17" hidden="1" x14ac:dyDescent="0.3">
      <c r="A2841" t="s">
        <v>5892</v>
      </c>
      <c r="B2841" t="s">
        <v>5893</v>
      </c>
      <c r="C2841" t="s">
        <v>10309</v>
      </c>
      <c r="D2841" t="s">
        <v>297</v>
      </c>
      <c r="E2841">
        <v>114.23446485599899</v>
      </c>
      <c r="F2841">
        <v>57.01</v>
      </c>
      <c r="G2841">
        <v>-19.872651935710799</v>
      </c>
      <c r="H2841">
        <v>1.31514527937556</v>
      </c>
      <c r="I2841">
        <v>-20.284958685054502</v>
      </c>
      <c r="J2841">
        <v>-21.6437015323107</v>
      </c>
      <c r="K2841">
        <v>57.401054685145901</v>
      </c>
      <c r="L2841">
        <v>56.516609818529602</v>
      </c>
      <c r="M2841">
        <v>29.003026573290601</v>
      </c>
      <c r="N2841">
        <v>1.96561524181605</v>
      </c>
      <c r="O2841">
        <v>25.9428170496404</v>
      </c>
      <c r="P2841">
        <v>27.739188886399202</v>
      </c>
      <c r="Q2841">
        <v>-3.0397045700005999E-2</v>
      </c>
    </row>
    <row r="2842" spans="1:17" hidden="1" x14ac:dyDescent="0.3">
      <c r="A2842" t="s">
        <v>5894</v>
      </c>
      <c r="B2842" t="s">
        <v>5895</v>
      </c>
      <c r="C2842" t="s">
        <v>10309</v>
      </c>
      <c r="D2842" t="s">
        <v>559</v>
      </c>
      <c r="E2842">
        <v>113.93928</v>
      </c>
      <c r="F2842">
        <v>101.55</v>
      </c>
      <c r="G2842">
        <v>-8.3232261789449105</v>
      </c>
      <c r="H2842">
        <v>-3.1558809743893601</v>
      </c>
      <c r="I2842">
        <v>-10.709985564919</v>
      </c>
      <c r="J2842">
        <v>-2.8976976600067399</v>
      </c>
      <c r="K2842">
        <v>101.75801125422301</v>
      </c>
      <c r="L2842">
        <v>102.522059151295</v>
      </c>
      <c r="M2842">
        <v>39.178401355155003</v>
      </c>
      <c r="N2842">
        <v>0.56306360107494702</v>
      </c>
      <c r="O2842">
        <v>31.413096996553399</v>
      </c>
      <c r="P2842">
        <v>24.601226993865001</v>
      </c>
      <c r="Q2842">
        <v>-6.7107106656442997E-2</v>
      </c>
    </row>
    <row r="2843" spans="1:17" hidden="1" x14ac:dyDescent="0.3">
      <c r="A2843" t="s">
        <v>5896</v>
      </c>
      <c r="B2843" t="s">
        <v>5897</v>
      </c>
      <c r="C2843" t="s">
        <v>10309</v>
      </c>
      <c r="D2843" t="s">
        <v>397</v>
      </c>
      <c r="E2843">
        <v>113.79644710999899</v>
      </c>
      <c r="M2843">
        <v>50</v>
      </c>
    </row>
    <row r="2844" spans="1:17" hidden="1" x14ac:dyDescent="0.3">
      <c r="A2844" t="s">
        <v>5898</v>
      </c>
      <c r="B2844" t="s">
        <v>5899</v>
      </c>
      <c r="C2844" t="s">
        <v>10309</v>
      </c>
      <c r="D2844" t="s">
        <v>5900</v>
      </c>
      <c r="E2844">
        <v>113.59772424000001</v>
      </c>
      <c r="F2844">
        <v>368.1</v>
      </c>
      <c r="G2844">
        <v>-34.297182973544601</v>
      </c>
      <c r="H2844">
        <v>-9.1021402856089395</v>
      </c>
      <c r="I2844">
        <v>-38.734931477811401</v>
      </c>
      <c r="J2844">
        <v>-7.66871758234669</v>
      </c>
      <c r="K2844">
        <v>394.27143067344002</v>
      </c>
      <c r="L2844">
        <v>375.67769704032997</v>
      </c>
      <c r="M2844">
        <v>33.680034355206203</v>
      </c>
      <c r="N2844">
        <v>0.68531304856641295</v>
      </c>
      <c r="O2844">
        <v>78.687856560717194</v>
      </c>
      <c r="P2844">
        <v>77.826086956521706</v>
      </c>
    </row>
    <row r="2845" spans="1:17" hidden="1" x14ac:dyDescent="0.3">
      <c r="A2845" t="s">
        <v>5901</v>
      </c>
      <c r="B2845" t="s">
        <v>5902</v>
      </c>
      <c r="C2845" t="s">
        <v>10309</v>
      </c>
      <c r="D2845" t="s">
        <v>2161</v>
      </c>
      <c r="E2845">
        <v>113.56</v>
      </c>
      <c r="F2845">
        <v>84.25</v>
      </c>
      <c r="G2845">
        <v>-29.1855672167245</v>
      </c>
      <c r="H2845">
        <v>-19.5120897297375</v>
      </c>
      <c r="I2845">
        <v>-13.772774269212601</v>
      </c>
      <c r="J2845">
        <v>-5.5016441011624897</v>
      </c>
      <c r="K2845">
        <v>82.499688708256699</v>
      </c>
      <c r="M2845">
        <v>37.272039317409501</v>
      </c>
      <c r="N2845">
        <v>0.27834263884807497</v>
      </c>
      <c r="O2845">
        <v>46.290801186943597</v>
      </c>
      <c r="P2845">
        <v>33.730158730158699</v>
      </c>
    </row>
    <row r="2846" spans="1:17" hidden="1" x14ac:dyDescent="0.3">
      <c r="A2846" t="s">
        <v>5903</v>
      </c>
      <c r="B2846" t="s">
        <v>5904</v>
      </c>
      <c r="C2846" t="s">
        <v>10309</v>
      </c>
      <c r="D2846" t="s">
        <v>232</v>
      </c>
      <c r="E2846">
        <v>113.3969148</v>
      </c>
      <c r="F2846">
        <v>980</v>
      </c>
      <c r="G2846">
        <v>-20.520165906012799</v>
      </c>
      <c r="H2846">
        <v>4.4593968693366497</v>
      </c>
      <c r="I2846">
        <v>-7.7328327050614796</v>
      </c>
      <c r="J2846">
        <v>-10.8036934852424</v>
      </c>
      <c r="K2846">
        <v>953.324412061521</v>
      </c>
      <c r="L2846">
        <v>928.99478751072297</v>
      </c>
      <c r="M2846">
        <v>51.980277984009099</v>
      </c>
      <c r="N2846">
        <v>1.86085984463937</v>
      </c>
      <c r="O2846">
        <v>14.387755102040799</v>
      </c>
      <c r="P2846">
        <v>31.446583059486201</v>
      </c>
      <c r="Q2846">
        <v>-3.1100065302579E-2</v>
      </c>
    </row>
    <row r="2847" spans="1:17" hidden="1" x14ac:dyDescent="0.3">
      <c r="A2847" t="s">
        <v>5905</v>
      </c>
      <c r="B2847" t="s">
        <v>5906</v>
      </c>
      <c r="C2847" t="s">
        <v>10309</v>
      </c>
      <c r="D2847" t="s">
        <v>630</v>
      </c>
      <c r="E2847">
        <v>113.38707417000001</v>
      </c>
      <c r="F2847">
        <v>144.4</v>
      </c>
      <c r="G2847">
        <v>107.417277625392</v>
      </c>
      <c r="H2847">
        <v>23.623472485157901</v>
      </c>
      <c r="I2847">
        <v>54.298190612704801</v>
      </c>
      <c r="J2847">
        <v>34.3276766163441</v>
      </c>
      <c r="K2847">
        <v>106.637382766719</v>
      </c>
      <c r="L2847">
        <v>90.082399089896995</v>
      </c>
      <c r="M2847">
        <v>85.516029920465598</v>
      </c>
      <c r="N2847">
        <v>1.8870017804049299</v>
      </c>
      <c r="O2847">
        <v>3.6703601108032999</v>
      </c>
      <c r="P2847">
        <v>160.18018018018</v>
      </c>
      <c r="Q2847">
        <v>5.7302385078531998E-2</v>
      </c>
    </row>
    <row r="2848" spans="1:17" hidden="1" x14ac:dyDescent="0.3">
      <c r="A2848" t="s">
        <v>5907</v>
      </c>
      <c r="B2848" t="s">
        <v>5908</v>
      </c>
      <c r="C2848" t="s">
        <v>10309</v>
      </c>
      <c r="D2848" t="s">
        <v>505</v>
      </c>
      <c r="E2848">
        <v>113.30484060000001</v>
      </c>
      <c r="F2848">
        <v>39.5</v>
      </c>
      <c r="G2848">
        <v>23.0973451041693</v>
      </c>
      <c r="H2848">
        <v>-3.7339596289354802</v>
      </c>
      <c r="I2848">
        <v>10.512597119458</v>
      </c>
      <c r="J2848">
        <v>-4.3396988644897698</v>
      </c>
      <c r="K2848">
        <v>40.057757153030003</v>
      </c>
      <c r="L2848">
        <v>35.831015362137499</v>
      </c>
      <c r="M2848">
        <v>52.706117741444601</v>
      </c>
      <c r="N2848">
        <v>0.235547664551541</v>
      </c>
      <c r="O2848">
        <v>32.683544303797397</v>
      </c>
      <c r="P2848">
        <v>56.621728786677203</v>
      </c>
      <c r="Q2848">
        <v>2.2143230459258E-2</v>
      </c>
    </row>
    <row r="2849" spans="1:17" hidden="1" x14ac:dyDescent="0.3">
      <c r="A2849" t="s">
        <v>5909</v>
      </c>
      <c r="B2849" t="s">
        <v>5910</v>
      </c>
      <c r="C2849" t="s">
        <v>10309</v>
      </c>
      <c r="D2849" t="s">
        <v>258</v>
      </c>
      <c r="E2849">
        <v>112.9944</v>
      </c>
      <c r="F2849">
        <v>136</v>
      </c>
      <c r="G2849">
        <v>104.51685824583799</v>
      </c>
      <c r="H2849">
        <v>-9.6452594929375106</v>
      </c>
      <c r="I2849">
        <v>33.862902770908299</v>
      </c>
      <c r="J2849">
        <v>-2.6308861182948098</v>
      </c>
      <c r="K2849">
        <v>134.026094786936</v>
      </c>
      <c r="L2849">
        <v>108.546457373891</v>
      </c>
      <c r="M2849">
        <v>43.071895422013299</v>
      </c>
      <c r="N2849">
        <v>0.38246866717389999</v>
      </c>
      <c r="O2849">
        <v>22.1323529411764</v>
      </c>
      <c r="P2849">
        <v>133.636832159422</v>
      </c>
      <c r="Q2849">
        <v>0.155400889777905</v>
      </c>
    </row>
    <row r="2850" spans="1:17" hidden="1" x14ac:dyDescent="0.3">
      <c r="A2850" t="s">
        <v>5911</v>
      </c>
      <c r="B2850" t="s">
        <v>5912</v>
      </c>
      <c r="C2850" t="s">
        <v>10309</v>
      </c>
      <c r="D2850" t="s">
        <v>559</v>
      </c>
      <c r="E2850">
        <v>112.914</v>
      </c>
      <c r="F2850">
        <v>79.5</v>
      </c>
      <c r="G2850">
        <v>18.174751056170599</v>
      </c>
      <c r="H2850">
        <v>2.73768385634656</v>
      </c>
      <c r="I2850">
        <v>20.189214034880798</v>
      </c>
      <c r="J2850">
        <v>-3.8141795520983899</v>
      </c>
      <c r="K2850">
        <v>77.450288385643105</v>
      </c>
      <c r="L2850">
        <v>69.075944283915902</v>
      </c>
      <c r="M2850">
        <v>65.143252058141002</v>
      </c>
      <c r="N2850">
        <v>0.65289672544080601</v>
      </c>
      <c r="O2850">
        <v>10.062893081761001</v>
      </c>
      <c r="P2850">
        <v>59</v>
      </c>
    </row>
    <row r="2851" spans="1:17" hidden="1" x14ac:dyDescent="0.3">
      <c r="A2851" t="s">
        <v>5913</v>
      </c>
      <c r="B2851" t="s">
        <v>5914</v>
      </c>
      <c r="C2851" t="s">
        <v>10309</v>
      </c>
      <c r="D2851" t="s">
        <v>51</v>
      </c>
      <c r="E2851">
        <v>112.8</v>
      </c>
      <c r="F2851">
        <v>940.2</v>
      </c>
      <c r="G2851">
        <v>-10.1985789126309</v>
      </c>
      <c r="H2851">
        <v>-9.6157998250560404</v>
      </c>
      <c r="I2851">
        <v>-11.105188548542101</v>
      </c>
      <c r="J2851">
        <v>-5.3415506015059497</v>
      </c>
      <c r="K2851">
        <v>959.04272008960095</v>
      </c>
      <c r="L2851">
        <v>910.48732616121299</v>
      </c>
      <c r="M2851">
        <v>35.654279770012003</v>
      </c>
      <c r="N2851">
        <v>0.85643228577888297</v>
      </c>
      <c r="O2851">
        <v>38.587534567113302</v>
      </c>
      <c r="P2851">
        <v>32.609308885754501</v>
      </c>
      <c r="Q2851">
        <v>2.9000818472911999E-2</v>
      </c>
    </row>
    <row r="2852" spans="1:17" hidden="1" x14ac:dyDescent="0.3">
      <c r="A2852" t="s">
        <v>5915</v>
      </c>
      <c r="B2852" t="s">
        <v>5916</v>
      </c>
      <c r="C2852" t="s">
        <v>10309</v>
      </c>
      <c r="D2852" t="s">
        <v>559</v>
      </c>
      <c r="E2852">
        <v>112.51845160000001</v>
      </c>
      <c r="F2852">
        <v>2761.3</v>
      </c>
      <c r="G2852">
        <v>40.136603458189697</v>
      </c>
      <c r="H2852">
        <v>-0.63500676898596398</v>
      </c>
      <c r="I2852">
        <v>-15.6266122956513</v>
      </c>
      <c r="J2852">
        <v>-4.8823866552220503</v>
      </c>
      <c r="K2852">
        <v>2830.7689969499302</v>
      </c>
      <c r="L2852">
        <v>2622.93679255488</v>
      </c>
      <c r="M2852">
        <v>46.596417139353001</v>
      </c>
      <c r="N2852">
        <v>1.7084042947056599</v>
      </c>
      <c r="O2852">
        <v>20.9575200086915</v>
      </c>
      <c r="P2852">
        <v>72.473454091193005</v>
      </c>
      <c r="Q2852">
        <v>0.14434758870039999</v>
      </c>
    </row>
    <row r="2853" spans="1:17" hidden="1" x14ac:dyDescent="0.3">
      <c r="A2853" t="s">
        <v>5917</v>
      </c>
      <c r="B2853" t="s">
        <v>5918</v>
      </c>
      <c r="C2853" t="s">
        <v>10309</v>
      </c>
      <c r="D2853" t="s">
        <v>775</v>
      </c>
      <c r="E2853">
        <v>112.210099</v>
      </c>
      <c r="F2853">
        <v>61.1</v>
      </c>
      <c r="G2853">
        <v>-37.870637736160297</v>
      </c>
      <c r="H2853">
        <v>2.26639089796147</v>
      </c>
      <c r="I2853">
        <v>-8.57564165272521</v>
      </c>
      <c r="J2853">
        <v>7.31683706780231</v>
      </c>
      <c r="K2853">
        <v>59.378566127378903</v>
      </c>
      <c r="L2853">
        <v>59.900322434280497</v>
      </c>
      <c r="M2853">
        <v>72.558808005502499</v>
      </c>
      <c r="N2853">
        <v>1.33464991023339</v>
      </c>
      <c r="O2853">
        <v>58.674304418985201</v>
      </c>
      <c r="P2853">
        <v>31.3978494623655</v>
      </c>
      <c r="Q2853">
        <v>8.6589212172354005E-2</v>
      </c>
    </row>
    <row r="2854" spans="1:17" hidden="1" x14ac:dyDescent="0.3">
      <c r="A2854" t="s">
        <v>5919</v>
      </c>
      <c r="B2854" t="s">
        <v>5920</v>
      </c>
      <c r="C2854" t="s">
        <v>10309</v>
      </c>
      <c r="D2854" t="s">
        <v>258</v>
      </c>
      <c r="E2854">
        <v>112.181205179999</v>
      </c>
      <c r="F2854">
        <v>1541</v>
      </c>
      <c r="G2854">
        <v>75.722193085520701</v>
      </c>
      <c r="H2854">
        <v>-5.6337571093354697</v>
      </c>
      <c r="I2854">
        <v>-18.080193125665701</v>
      </c>
      <c r="J2854">
        <v>-13.869835142211301</v>
      </c>
      <c r="K2854">
        <v>1473.30532457463</v>
      </c>
      <c r="L2854">
        <v>1346.97525281662</v>
      </c>
      <c r="M2854">
        <v>38.792129731109803</v>
      </c>
      <c r="N2854">
        <v>0.57485029940119703</v>
      </c>
      <c r="O2854">
        <v>22.3718364698247</v>
      </c>
      <c r="P2854">
        <v>111.966987620357</v>
      </c>
      <c r="Q2854">
        <v>7.8842794846241002E-2</v>
      </c>
    </row>
    <row r="2855" spans="1:17" hidden="1" x14ac:dyDescent="0.3">
      <c r="A2855" t="s">
        <v>5921</v>
      </c>
      <c r="B2855" t="s">
        <v>5922</v>
      </c>
      <c r="C2855" t="s">
        <v>10309</v>
      </c>
      <c r="D2855" t="s">
        <v>630</v>
      </c>
      <c r="E2855">
        <v>112.07634768</v>
      </c>
      <c r="F2855">
        <v>10.3</v>
      </c>
      <c r="G2855">
        <v>17.346843622580302</v>
      </c>
      <c r="H2855">
        <v>6.5892624754943201</v>
      </c>
      <c r="I2855">
        <v>-17.815373121082398</v>
      </c>
      <c r="J2855">
        <v>4.4156419213740801</v>
      </c>
      <c r="K2855">
        <v>9.9664701920607399</v>
      </c>
      <c r="L2855">
        <v>9.6224223633861303</v>
      </c>
      <c r="M2855">
        <v>76.108196458175897</v>
      </c>
      <c r="N2855">
        <v>0.77658447617548798</v>
      </c>
      <c r="O2855">
        <v>24.271844660194098</v>
      </c>
      <c r="P2855">
        <v>47.988505747126403</v>
      </c>
      <c r="Q2855">
        <v>6.5699940608146004E-2</v>
      </c>
    </row>
    <row r="2856" spans="1:17" hidden="1" x14ac:dyDescent="0.3">
      <c r="A2856" t="s">
        <v>5923</v>
      </c>
      <c r="B2856" t="s">
        <v>5924</v>
      </c>
      <c r="C2856" t="s">
        <v>10309</v>
      </c>
      <c r="D2856" t="s">
        <v>630</v>
      </c>
      <c r="E2856">
        <v>112.014903</v>
      </c>
      <c r="F2856">
        <v>34</v>
      </c>
      <c r="G2856">
        <v>24.7427888003734</v>
      </c>
      <c r="H2856">
        <v>-1.8224669807063401</v>
      </c>
      <c r="I2856">
        <v>33.9257731746658</v>
      </c>
      <c r="J2856">
        <v>-1.2816264736580101</v>
      </c>
      <c r="K2856">
        <v>34.1101694917445</v>
      </c>
      <c r="L2856">
        <v>30.036347656043599</v>
      </c>
      <c r="M2856">
        <v>45.352610150055</v>
      </c>
      <c r="N2856">
        <v>1.6047066277464701</v>
      </c>
      <c r="O2856">
        <v>24.117647058823501</v>
      </c>
      <c r="P2856">
        <v>86.813186813186803</v>
      </c>
      <c r="Q2856">
        <v>0.11360154664158199</v>
      </c>
    </row>
    <row r="2857" spans="1:17" hidden="1" x14ac:dyDescent="0.3">
      <c r="A2857" t="s">
        <v>5925</v>
      </c>
      <c r="B2857" t="s">
        <v>5926</v>
      </c>
      <c r="C2857" t="s">
        <v>10309</v>
      </c>
      <c r="D2857" t="s">
        <v>139</v>
      </c>
      <c r="E2857">
        <v>111.97199999999999</v>
      </c>
      <c r="F2857">
        <v>41</v>
      </c>
      <c r="G2857">
        <v>0.40142108736901599</v>
      </c>
      <c r="H2857">
        <v>-8.7050844284893607</v>
      </c>
      <c r="I2857">
        <v>-12.820371017290899</v>
      </c>
      <c r="J2857">
        <v>1.2754625131534201</v>
      </c>
      <c r="K2857">
        <v>41.070237606462697</v>
      </c>
      <c r="L2857">
        <v>39.000757065059801</v>
      </c>
      <c r="M2857">
        <v>47.050716625923698</v>
      </c>
      <c r="N2857">
        <v>0.156194731453039</v>
      </c>
      <c r="O2857">
        <v>66.097560975609696</v>
      </c>
      <c r="P2857">
        <v>46.115466856735502</v>
      </c>
      <c r="Q2857">
        <v>8.0274882482118004E-2</v>
      </c>
    </row>
    <row r="2858" spans="1:17" hidden="1" x14ac:dyDescent="0.3">
      <c r="A2858" t="s">
        <v>5927</v>
      </c>
      <c r="B2858" t="s">
        <v>5928</v>
      </c>
      <c r="C2858" t="s">
        <v>10309</v>
      </c>
      <c r="D2858" t="s">
        <v>521</v>
      </c>
      <c r="E2858">
        <v>111.72</v>
      </c>
      <c r="F2858">
        <v>445.75</v>
      </c>
      <c r="G2858">
        <v>378.81051199645901</v>
      </c>
      <c r="H2858">
        <v>83.125741434019901</v>
      </c>
      <c r="I2858">
        <v>53.426339894706103</v>
      </c>
      <c r="J2858">
        <v>4.2326418799713403</v>
      </c>
      <c r="K2858">
        <v>322.09353437765702</v>
      </c>
      <c r="L2858">
        <v>234.99169264719799</v>
      </c>
      <c r="M2858">
        <v>86.070869224771698</v>
      </c>
      <c r="N2858">
        <v>2.70228138098742</v>
      </c>
      <c r="O2858">
        <v>7.76219854178352</v>
      </c>
      <c r="P2858">
        <v>534.06827880512003</v>
      </c>
      <c r="Q2858">
        <v>0.19533886572022799</v>
      </c>
    </row>
    <row r="2859" spans="1:17" hidden="1" x14ac:dyDescent="0.3">
      <c r="A2859" t="s">
        <v>5929</v>
      </c>
      <c r="B2859" t="s">
        <v>5930</v>
      </c>
      <c r="C2859" t="s">
        <v>10309</v>
      </c>
      <c r="D2859" t="s">
        <v>21</v>
      </c>
      <c r="E2859">
        <v>111.569311759999</v>
      </c>
      <c r="F2859">
        <v>22.35</v>
      </c>
      <c r="G2859">
        <v>-113.983807128799</v>
      </c>
      <c r="H2859">
        <v>-18.516191524824201</v>
      </c>
      <c r="I2859">
        <v>-85.301722521010305</v>
      </c>
      <c r="J2859">
        <v>-0.122757244616892</v>
      </c>
      <c r="K2859">
        <v>27.3918481021235</v>
      </c>
      <c r="L2859">
        <v>74.169465714682801</v>
      </c>
      <c r="M2859">
        <v>35.6473600081654</v>
      </c>
      <c r="N2859">
        <v>0.33077304534685098</v>
      </c>
      <c r="O2859">
        <v>973.60178970917195</v>
      </c>
      <c r="P2859">
        <v>61.956521739130402</v>
      </c>
    </row>
    <row r="2860" spans="1:17" hidden="1" x14ac:dyDescent="0.3">
      <c r="A2860" t="s">
        <v>5931</v>
      </c>
      <c r="B2860" t="s">
        <v>5932</v>
      </c>
      <c r="C2860" t="s">
        <v>10309</v>
      </c>
      <c r="D2860" t="s">
        <v>118</v>
      </c>
      <c r="E2860">
        <v>111.323925</v>
      </c>
      <c r="F2860">
        <v>7.28</v>
      </c>
      <c r="G2860">
        <v>-70.848578912630899</v>
      </c>
      <c r="H2860">
        <v>0.13252887711331601</v>
      </c>
      <c r="I2860">
        <v>-50.088563742896802</v>
      </c>
      <c r="J2860">
        <v>0.22223405147426001</v>
      </c>
      <c r="K2860">
        <v>7.5203428219630197</v>
      </c>
      <c r="L2860">
        <v>9.4585989390931609</v>
      </c>
      <c r="M2860">
        <v>59.355546865786103</v>
      </c>
      <c r="N2860">
        <v>0.79889271340235701</v>
      </c>
      <c r="O2860">
        <v>90.247252747252702</v>
      </c>
      <c r="P2860">
        <v>7.0588235294117601</v>
      </c>
      <c r="Q2860">
        <v>-6.7376167456058997E-2</v>
      </c>
    </row>
    <row r="2861" spans="1:17" hidden="1" x14ac:dyDescent="0.3">
      <c r="A2861" t="s">
        <v>5933</v>
      </c>
      <c r="B2861" t="s">
        <v>5934</v>
      </c>
      <c r="C2861" t="s">
        <v>10309</v>
      </c>
      <c r="D2861" t="s">
        <v>1399</v>
      </c>
      <c r="E2861">
        <v>111.078</v>
      </c>
      <c r="F2861">
        <v>167.05</v>
      </c>
      <c r="G2861">
        <v>-21.660086849138899</v>
      </c>
      <c r="H2861">
        <v>-3.8012033525811102</v>
      </c>
      <c r="I2861">
        <v>-6.2472939016270299</v>
      </c>
      <c r="J2861">
        <v>-8.4448114491954698</v>
      </c>
      <c r="M2861">
        <v>35.979685395679198</v>
      </c>
      <c r="O2861">
        <v>52.050284346004098</v>
      </c>
      <c r="P2861">
        <v>17.6822824938358</v>
      </c>
    </row>
    <row r="2862" spans="1:17" hidden="1" x14ac:dyDescent="0.3">
      <c r="A2862" t="s">
        <v>5935</v>
      </c>
      <c r="B2862" t="s">
        <v>5936</v>
      </c>
      <c r="C2862" t="s">
        <v>10309</v>
      </c>
      <c r="D2862" t="s">
        <v>726</v>
      </c>
      <c r="E2862">
        <v>110.88097019999999</v>
      </c>
      <c r="F2862">
        <v>77.02</v>
      </c>
      <c r="G2862">
        <v>41.811970283935104</v>
      </c>
      <c r="H2862">
        <v>2.7855275437874898</v>
      </c>
      <c r="I2862">
        <v>15.438426176197799</v>
      </c>
      <c r="J2862">
        <v>-0.14125537145560099</v>
      </c>
      <c r="K2862">
        <v>74.293121612175398</v>
      </c>
      <c r="L2862">
        <v>64.853761071724804</v>
      </c>
      <c r="M2862">
        <v>46.511713315869002</v>
      </c>
      <c r="N2862">
        <v>0.910909738699333</v>
      </c>
      <c r="O2862">
        <v>3.8691249026226999</v>
      </c>
      <c r="P2862">
        <v>75.444191343963496</v>
      </c>
      <c r="Q2862">
        <v>1.7417697266181999E-2</v>
      </c>
    </row>
    <row r="2863" spans="1:17" hidden="1" x14ac:dyDescent="0.3">
      <c r="A2863" t="s">
        <v>5937</v>
      </c>
      <c r="B2863" t="s">
        <v>5938</v>
      </c>
      <c r="C2863" t="s">
        <v>10309</v>
      </c>
      <c r="D2863" t="s">
        <v>1494</v>
      </c>
      <c r="E2863">
        <v>110.78632399999999</v>
      </c>
      <c r="F2863">
        <v>121.12</v>
      </c>
      <c r="G2863">
        <v>-5.3183237332474498</v>
      </c>
      <c r="H2863">
        <v>3.1615694997524399</v>
      </c>
      <c r="I2863">
        <v>-2.7990318964030001</v>
      </c>
      <c r="J2863">
        <v>1.21064237753682</v>
      </c>
      <c r="K2863">
        <v>114.195958041867</v>
      </c>
      <c r="L2863">
        <v>110.542960172359</v>
      </c>
      <c r="M2863">
        <v>59.259993275324199</v>
      </c>
      <c r="N2863">
        <v>0.47931304918886902</v>
      </c>
      <c r="O2863">
        <v>14.555812417437201</v>
      </c>
      <c r="P2863">
        <v>30.446957458265999</v>
      </c>
      <c r="Q2863">
        <v>-1.773861153983E-3</v>
      </c>
    </row>
    <row r="2864" spans="1:17" hidden="1" x14ac:dyDescent="0.3">
      <c r="A2864" t="s">
        <v>5939</v>
      </c>
      <c r="B2864" t="s">
        <v>5940</v>
      </c>
      <c r="C2864" t="s">
        <v>10309</v>
      </c>
      <c r="D2864" t="s">
        <v>51</v>
      </c>
      <c r="E2864">
        <v>110.6</v>
      </c>
      <c r="F2864">
        <v>137.55000000000001</v>
      </c>
      <c r="G2864">
        <v>-11.7455013409614</v>
      </c>
      <c r="H2864">
        <v>-12.9181795231195</v>
      </c>
      <c r="I2864">
        <v>-11.652169060618499</v>
      </c>
      <c r="J2864">
        <v>-5.2697817533157698</v>
      </c>
      <c r="K2864">
        <v>145.63968339489199</v>
      </c>
      <c r="L2864">
        <v>135.60834381430999</v>
      </c>
      <c r="M2864">
        <v>39.890972830779504</v>
      </c>
      <c r="N2864">
        <v>0.67686552653265297</v>
      </c>
      <c r="O2864">
        <v>33.769538349690997</v>
      </c>
      <c r="P2864">
        <v>29.5197740112994</v>
      </c>
      <c r="Q2864">
        <v>-8.9029750216971001E-2</v>
      </c>
    </row>
    <row r="2865" spans="1:17" hidden="1" x14ac:dyDescent="0.3">
      <c r="A2865" t="s">
        <v>5941</v>
      </c>
      <c r="B2865" t="s">
        <v>5942</v>
      </c>
      <c r="C2865" t="s">
        <v>10309</v>
      </c>
      <c r="D2865" t="s">
        <v>630</v>
      </c>
      <c r="E2865">
        <v>110.16240000000001</v>
      </c>
      <c r="F2865">
        <v>48</v>
      </c>
      <c r="G2865">
        <v>-26.136277325329299</v>
      </c>
      <c r="H2865">
        <v>-6.0680969564765102</v>
      </c>
      <c r="I2865">
        <v>-27.053237119648401</v>
      </c>
      <c r="J2865">
        <v>-10.306548351300099</v>
      </c>
      <c r="K2865">
        <v>49.859498396656598</v>
      </c>
      <c r="L2865">
        <v>50.467168202717602</v>
      </c>
      <c r="M2865">
        <v>37.264140639684101</v>
      </c>
      <c r="N2865">
        <v>1.0989831430599999</v>
      </c>
      <c r="O2865">
        <v>42.9166666666666</v>
      </c>
      <c r="P2865">
        <v>16.788321167883201</v>
      </c>
      <c r="Q2865">
        <v>1.6979867246890001E-3</v>
      </c>
    </row>
    <row r="2866" spans="1:17" hidden="1" x14ac:dyDescent="0.3">
      <c r="A2866" t="s">
        <v>5943</v>
      </c>
      <c r="B2866" t="s">
        <v>5944</v>
      </c>
      <c r="C2866" t="s">
        <v>10309</v>
      </c>
      <c r="D2866" t="s">
        <v>46</v>
      </c>
      <c r="E2866">
        <v>110.03421428999999</v>
      </c>
      <c r="F2866">
        <v>0.81</v>
      </c>
      <c r="G2866">
        <v>74.776421087369002</v>
      </c>
      <c r="H2866">
        <v>5.87381070460924</v>
      </c>
      <c r="I2866">
        <v>22.689214034880901</v>
      </c>
      <c r="J2866">
        <v>-6.2983710606801502</v>
      </c>
      <c r="K2866">
        <v>0.74712710494290702</v>
      </c>
      <c r="L2866">
        <v>0.62660156232441999</v>
      </c>
      <c r="M2866">
        <v>44.575407379423801</v>
      </c>
      <c r="N2866">
        <v>0.48523649160828403</v>
      </c>
      <c r="O2866">
        <v>17.283950617283899</v>
      </c>
      <c r="P2866">
        <v>170</v>
      </c>
      <c r="Q2866">
        <v>0.109032047880585</v>
      </c>
    </row>
    <row r="2867" spans="1:17" hidden="1" x14ac:dyDescent="0.3">
      <c r="A2867" t="s">
        <v>5945</v>
      </c>
      <c r="B2867" t="s">
        <v>5946</v>
      </c>
      <c r="C2867" t="s">
        <v>10309</v>
      </c>
      <c r="D2867" t="s">
        <v>46</v>
      </c>
      <c r="E2867">
        <v>110</v>
      </c>
      <c r="F2867">
        <v>44</v>
      </c>
      <c r="G2867">
        <v>62.136183762665603</v>
      </c>
      <c r="H2867">
        <v>-1.31525521326103</v>
      </c>
      <c r="I2867">
        <v>-51.829686308761701</v>
      </c>
      <c r="J2867">
        <v>1.3014365391274401</v>
      </c>
      <c r="K2867">
        <v>48.580465391331899</v>
      </c>
      <c r="L2867">
        <v>47.649504620651598</v>
      </c>
      <c r="M2867">
        <v>45.341069347400598</v>
      </c>
      <c r="N2867">
        <v>0.90614886731391497</v>
      </c>
      <c r="O2867">
        <v>110.954545454545</v>
      </c>
      <c r="P2867">
        <v>108.23473734027399</v>
      </c>
      <c r="Q2867">
        <v>0.17911013006713</v>
      </c>
    </row>
    <row r="2868" spans="1:17" hidden="1" x14ac:dyDescent="0.3">
      <c r="A2868" t="s">
        <v>5947</v>
      </c>
      <c r="B2868" t="s">
        <v>5948</v>
      </c>
      <c r="C2868" t="s">
        <v>10309</v>
      </c>
      <c r="D2868" t="s">
        <v>1574</v>
      </c>
      <c r="E2868">
        <v>109.90049137</v>
      </c>
      <c r="F2868">
        <v>78.52</v>
      </c>
      <c r="G2868">
        <v>-5.0360789126309902</v>
      </c>
      <c r="H2868">
        <v>-3.3796629083933398</v>
      </c>
      <c r="I2868">
        <v>-13.9887223537993</v>
      </c>
      <c r="J2868">
        <v>-7.6395529303738501</v>
      </c>
      <c r="K2868">
        <v>82.815111581428994</v>
      </c>
      <c r="L2868">
        <v>83.878784094726996</v>
      </c>
      <c r="M2868">
        <v>36.292982430436901</v>
      </c>
      <c r="N2868">
        <v>0.77974683544303802</v>
      </c>
      <c r="O2868">
        <v>89.442180336220005</v>
      </c>
      <c r="P2868">
        <v>30.8666666666666</v>
      </c>
      <c r="Q2868">
        <v>4.2216488721071997E-2</v>
      </c>
    </row>
    <row r="2869" spans="1:17" hidden="1" x14ac:dyDescent="0.3">
      <c r="A2869" t="s">
        <v>5949</v>
      </c>
      <c r="B2869" t="s">
        <v>3120</v>
      </c>
      <c r="C2869" t="s">
        <v>10309</v>
      </c>
      <c r="D2869" t="s">
        <v>4157</v>
      </c>
      <c r="E2869">
        <v>109.88249999999999</v>
      </c>
      <c r="F2869">
        <v>852.9</v>
      </c>
      <c r="G2869">
        <v>24.8797490530158</v>
      </c>
      <c r="H2869">
        <v>-3.1965697812012799</v>
      </c>
      <c r="I2869">
        <v>4.02284289664179</v>
      </c>
      <c r="J2869">
        <v>-3.1476410613120001</v>
      </c>
      <c r="K2869">
        <v>843.17847082976198</v>
      </c>
      <c r="L2869">
        <v>774.83490959772598</v>
      </c>
      <c r="M2869">
        <v>44.848596503684199</v>
      </c>
      <c r="N2869">
        <v>1.01784967677612</v>
      </c>
      <c r="O2869">
        <v>40.198147496775697</v>
      </c>
      <c r="P2869">
        <v>54.2314647377938</v>
      </c>
      <c r="Q2869">
        <v>6.6122099980866003E-2</v>
      </c>
    </row>
    <row r="2870" spans="1:17" hidden="1" x14ac:dyDescent="0.3">
      <c r="A2870" t="s">
        <v>5950</v>
      </c>
      <c r="B2870" t="s">
        <v>5951</v>
      </c>
      <c r="C2870" t="s">
        <v>10309</v>
      </c>
      <c r="D2870" t="s">
        <v>413</v>
      </c>
      <c r="E2870">
        <v>109.86427500000001</v>
      </c>
      <c r="F2870">
        <v>45.43</v>
      </c>
      <c r="G2870">
        <v>110.504003677825</v>
      </c>
      <c r="H2870">
        <v>1.2590089104523601</v>
      </c>
      <c r="I2870">
        <v>-14.9260056864481</v>
      </c>
      <c r="J2870">
        <v>-3.8553511176601898</v>
      </c>
      <c r="K2870">
        <v>45.802833302019202</v>
      </c>
      <c r="L2870">
        <v>38.880531819407402</v>
      </c>
      <c r="M2870">
        <v>54.145560151022103</v>
      </c>
      <c r="N2870">
        <v>0.87418825082276697</v>
      </c>
      <c r="O2870">
        <v>19.414483821263399</v>
      </c>
      <c r="P2870">
        <v>168.816568047337</v>
      </c>
      <c r="Q2870">
        <v>8.4552418386962994E-2</v>
      </c>
    </row>
    <row r="2871" spans="1:17" hidden="1" x14ac:dyDescent="0.3">
      <c r="A2871" t="s">
        <v>5952</v>
      </c>
      <c r="B2871" t="s">
        <v>5953</v>
      </c>
      <c r="C2871" t="s">
        <v>10309</v>
      </c>
      <c r="E2871">
        <v>109.69215</v>
      </c>
      <c r="F2871">
        <v>222</v>
      </c>
      <c r="G2871">
        <v>45.308377439668199</v>
      </c>
      <c r="H2871">
        <v>-10.948661497891701</v>
      </c>
      <c r="I2871">
        <v>33.741845613828197</v>
      </c>
      <c r="J2871">
        <v>-5.2732387855478704</v>
      </c>
      <c r="K2871">
        <v>211.11778701300301</v>
      </c>
      <c r="L2871">
        <v>168.86324474877901</v>
      </c>
      <c r="M2871">
        <v>46.834805661725703</v>
      </c>
      <c r="N2871">
        <v>0.26062234822001501</v>
      </c>
      <c r="O2871">
        <v>19.2117117117117</v>
      </c>
      <c r="P2871">
        <v>109.039548022598</v>
      </c>
      <c r="Q2871">
        <v>0.17280021893887201</v>
      </c>
    </row>
    <row r="2872" spans="1:17" hidden="1" x14ac:dyDescent="0.3">
      <c r="A2872" t="s">
        <v>5954</v>
      </c>
      <c r="B2872" t="s">
        <v>5955</v>
      </c>
      <c r="C2872" t="s">
        <v>10309</v>
      </c>
      <c r="D2872" t="s">
        <v>630</v>
      </c>
      <c r="E2872">
        <v>109.64100000000001</v>
      </c>
      <c r="F2872">
        <v>207</v>
      </c>
      <c r="G2872">
        <v>-27.091590580107798</v>
      </c>
      <c r="H2872">
        <v>-4.0896912150949802</v>
      </c>
      <c r="I2872">
        <v>-14.9906167126508</v>
      </c>
      <c r="J2872">
        <v>-2.1161984574549102</v>
      </c>
      <c r="K2872">
        <v>213.380424618597</v>
      </c>
      <c r="L2872">
        <v>212.02067489970301</v>
      </c>
      <c r="M2872">
        <v>50.242534503336003</v>
      </c>
      <c r="N2872">
        <v>1.1413389045326501</v>
      </c>
      <c r="O2872">
        <v>18.3333333333333</v>
      </c>
      <c r="P2872">
        <v>11.771058315334701</v>
      </c>
      <c r="Q2872">
        <v>-0.101927156207383</v>
      </c>
    </row>
    <row r="2873" spans="1:17" hidden="1" x14ac:dyDescent="0.3">
      <c r="A2873" t="s">
        <v>5956</v>
      </c>
      <c r="B2873" t="s">
        <v>5957</v>
      </c>
      <c r="C2873" t="s">
        <v>10309</v>
      </c>
      <c r="D2873" t="s">
        <v>258</v>
      </c>
      <c r="E2873">
        <v>109.27641032</v>
      </c>
      <c r="F2873">
        <v>110.4</v>
      </c>
      <c r="G2873">
        <v>37.052540490354097</v>
      </c>
      <c r="H2873">
        <v>12.9420214093119</v>
      </c>
      <c r="I2873">
        <v>-14.611670920871299</v>
      </c>
      <c r="J2873">
        <v>13.8436888074071</v>
      </c>
      <c r="K2873">
        <v>98.403883159874297</v>
      </c>
      <c r="L2873">
        <v>94.399062660916201</v>
      </c>
      <c r="M2873">
        <v>79.597036726363996</v>
      </c>
      <c r="N2873">
        <v>2.53949236776712</v>
      </c>
      <c r="O2873">
        <v>12.228260869565201</v>
      </c>
      <c r="P2873">
        <v>67.272727272727195</v>
      </c>
    </row>
    <row r="2874" spans="1:17" hidden="1" x14ac:dyDescent="0.3">
      <c r="A2874" t="s">
        <v>5958</v>
      </c>
      <c r="B2874" t="s">
        <v>5959</v>
      </c>
      <c r="C2874" t="s">
        <v>10309</v>
      </c>
      <c r="D2874" t="s">
        <v>492</v>
      </c>
      <c r="E2874">
        <v>109.20216000000001</v>
      </c>
      <c r="F2874">
        <v>60.4</v>
      </c>
      <c r="G2874">
        <v>21.044893993772899</v>
      </c>
      <c r="H2874">
        <v>11.765808377428799</v>
      </c>
      <c r="I2874">
        <v>1.65147818582428</v>
      </c>
      <c r="J2874">
        <v>-0.76380423579074896</v>
      </c>
      <c r="K2874">
        <v>53.168752903269798</v>
      </c>
      <c r="L2874">
        <v>52.156969729497298</v>
      </c>
      <c r="M2874">
        <v>69.428772625985005</v>
      </c>
      <c r="N2874">
        <v>1.20138026224982</v>
      </c>
      <c r="O2874">
        <v>8.9403973509933596</v>
      </c>
      <c r="P2874">
        <v>63.022941970310399</v>
      </c>
    </row>
    <row r="2875" spans="1:17" hidden="1" x14ac:dyDescent="0.3">
      <c r="A2875" t="s">
        <v>5960</v>
      </c>
      <c r="B2875" t="s">
        <v>5961</v>
      </c>
      <c r="C2875" t="s">
        <v>10309</v>
      </c>
      <c r="D2875" t="s">
        <v>413</v>
      </c>
      <c r="E2875">
        <v>109.086873</v>
      </c>
      <c r="F2875">
        <v>109.65</v>
      </c>
      <c r="G2875">
        <v>-58.192824315294203</v>
      </c>
      <c r="H2875">
        <v>-2.3775848704420302</v>
      </c>
      <c r="I2875">
        <v>-16.8799765656413</v>
      </c>
      <c r="J2875">
        <v>-5.9206097073090396</v>
      </c>
      <c r="K2875">
        <v>116.686173468772</v>
      </c>
      <c r="L2875">
        <v>123.523746580571</v>
      </c>
      <c r="M2875">
        <v>42.896270755547</v>
      </c>
      <c r="N2875">
        <v>0.77519799342715701</v>
      </c>
      <c r="O2875">
        <v>61.860465116279002</v>
      </c>
      <c r="P2875">
        <v>19.4444444444444</v>
      </c>
      <c r="Q2875">
        <v>7.8605938540421E-2</v>
      </c>
    </row>
    <row r="2876" spans="1:17" hidden="1" x14ac:dyDescent="0.3">
      <c r="A2876" t="s">
        <v>5962</v>
      </c>
      <c r="B2876" t="s">
        <v>5963</v>
      </c>
      <c r="C2876" t="s">
        <v>10309</v>
      </c>
      <c r="D2876" t="s">
        <v>1386</v>
      </c>
      <c r="E2876">
        <v>109.0749795</v>
      </c>
      <c r="F2876">
        <v>143.4</v>
      </c>
      <c r="G2876">
        <v>21.620307777641798</v>
      </c>
      <c r="H2876">
        <v>-11.3343648892261</v>
      </c>
      <c r="I2876">
        <v>-0.36699205411207098</v>
      </c>
      <c r="J2876">
        <v>0.424040126016761</v>
      </c>
      <c r="K2876">
        <v>125.789229837712</v>
      </c>
      <c r="L2876">
        <v>115.598651250866</v>
      </c>
      <c r="M2876">
        <v>35.159060594927197</v>
      </c>
      <c r="N2876">
        <v>1.0745672243164299</v>
      </c>
      <c r="O2876">
        <v>7.18270571827055</v>
      </c>
      <c r="P2876">
        <v>73.502722323048999</v>
      </c>
      <c r="Q2876">
        <v>0.121291467384731</v>
      </c>
    </row>
    <row r="2877" spans="1:17" hidden="1" x14ac:dyDescent="0.3">
      <c r="A2877" t="s">
        <v>5964</v>
      </c>
      <c r="B2877" t="s">
        <v>5965</v>
      </c>
      <c r="C2877" t="s">
        <v>10309</v>
      </c>
      <c r="D2877" t="s">
        <v>21</v>
      </c>
      <c r="E2877">
        <v>108.8237625</v>
      </c>
      <c r="F2877">
        <v>139.19999999999999</v>
      </c>
      <c r="G2877">
        <v>-12.919455201290701</v>
      </c>
      <c r="H2877">
        <v>-28.432368579937901</v>
      </c>
      <c r="I2877">
        <v>-50.717865611136801</v>
      </c>
      <c r="J2877">
        <v>-16.817020993877598</v>
      </c>
      <c r="K2877">
        <v>214.38706735166201</v>
      </c>
      <c r="L2877">
        <v>234.12005555022299</v>
      </c>
      <c r="M2877">
        <v>17.4669761283578</v>
      </c>
      <c r="N2877">
        <v>1.2425365853658501</v>
      </c>
      <c r="O2877">
        <v>267.09770114942501</v>
      </c>
      <c r="P2877">
        <v>14.8041237113401</v>
      </c>
      <c r="Q2877">
        <v>0.15675611462709199</v>
      </c>
    </row>
    <row r="2878" spans="1:17" hidden="1" x14ac:dyDescent="0.3">
      <c r="A2878" t="s">
        <v>5966</v>
      </c>
      <c r="B2878" t="s">
        <v>5967</v>
      </c>
      <c r="C2878" t="s">
        <v>10309</v>
      </c>
      <c r="D2878" t="s">
        <v>46</v>
      </c>
      <c r="E2878">
        <v>108.746225</v>
      </c>
      <c r="F2878">
        <v>61.35</v>
      </c>
      <c r="G2878">
        <v>-65.816414432307994</v>
      </c>
      <c r="H2878">
        <v>2.3843541683884202</v>
      </c>
      <c r="I2878">
        <v>-31.533959105342898</v>
      </c>
      <c r="J2878">
        <v>-2.5090509186202699</v>
      </c>
      <c r="K2878">
        <v>60.0875324441703</v>
      </c>
      <c r="L2878">
        <v>90.805552606269003</v>
      </c>
      <c r="M2878">
        <v>41.795657309948801</v>
      </c>
      <c r="N2878">
        <v>0.186334586140603</v>
      </c>
      <c r="O2878">
        <v>93.969030154849193</v>
      </c>
      <c r="P2878">
        <v>127.222222222222</v>
      </c>
    </row>
    <row r="2879" spans="1:17" hidden="1" x14ac:dyDescent="0.3">
      <c r="A2879" t="s">
        <v>5968</v>
      </c>
      <c r="B2879" t="s">
        <v>5969</v>
      </c>
      <c r="C2879" t="s">
        <v>10309</v>
      </c>
      <c r="D2879" t="s">
        <v>46</v>
      </c>
      <c r="E2879">
        <v>108.535798341</v>
      </c>
      <c r="F2879">
        <v>5.15</v>
      </c>
      <c r="G2879">
        <v>-2.1138228150699798</v>
      </c>
      <c r="H2879">
        <v>13.631237209149701</v>
      </c>
      <c r="I2879">
        <v>-15.140974644364301</v>
      </c>
      <c r="J2879">
        <v>-6.5494696168634503</v>
      </c>
      <c r="K2879">
        <v>4.9910822663978101</v>
      </c>
      <c r="L2879">
        <v>4.8467646539083198</v>
      </c>
      <c r="M2879">
        <v>43.577670136964898</v>
      </c>
      <c r="N2879">
        <v>1.2831021269926599</v>
      </c>
      <c r="O2879">
        <v>37.864077669902898</v>
      </c>
      <c r="P2879">
        <v>77.586206896551701</v>
      </c>
      <c r="Q2879">
        <v>2.4964054171754999E-2</v>
      </c>
    </row>
    <row r="2880" spans="1:17" hidden="1" x14ac:dyDescent="0.3">
      <c r="A2880" t="s">
        <v>5970</v>
      </c>
      <c r="B2880" t="s">
        <v>5971</v>
      </c>
      <c r="C2880" t="s">
        <v>10309</v>
      </c>
      <c r="D2880" t="s">
        <v>258</v>
      </c>
      <c r="E2880">
        <v>108.507672</v>
      </c>
      <c r="F2880">
        <v>7.4</v>
      </c>
      <c r="G2880">
        <v>161.33892108736899</v>
      </c>
      <c r="H2880">
        <v>14.7637643165612</v>
      </c>
      <c r="I2880">
        <v>85.550176601725795</v>
      </c>
      <c r="J2880">
        <v>2.3044680897094301</v>
      </c>
      <c r="K2880">
        <v>6.6296475175739102</v>
      </c>
      <c r="L2880">
        <v>5.1099239015385596</v>
      </c>
      <c r="M2880">
        <v>61.778977653212998</v>
      </c>
      <c r="N2880">
        <v>0.69641456477936403</v>
      </c>
      <c r="O2880">
        <v>10.270270270270199</v>
      </c>
      <c r="P2880">
        <v>202.04081632653001</v>
      </c>
      <c r="Q2880">
        <v>9.5616028954627993E-2</v>
      </c>
    </row>
    <row r="2881" spans="1:17" hidden="1" x14ac:dyDescent="0.3">
      <c r="A2881" t="s">
        <v>5972</v>
      </c>
      <c r="B2881" t="s">
        <v>5973</v>
      </c>
      <c r="C2881" t="s">
        <v>10309</v>
      </c>
      <c r="D2881" t="s">
        <v>521</v>
      </c>
      <c r="E2881">
        <v>108.2025</v>
      </c>
      <c r="F2881">
        <v>105.11</v>
      </c>
      <c r="G2881">
        <v>403.13500694595399</v>
      </c>
      <c r="H2881">
        <v>37.625706127037397</v>
      </c>
      <c r="I2881">
        <v>95.621953896404094</v>
      </c>
      <c r="J2881">
        <v>3.5221074344971299</v>
      </c>
      <c r="K2881">
        <v>79.488423064352702</v>
      </c>
      <c r="L2881">
        <v>54.113960700876902</v>
      </c>
      <c r="M2881">
        <v>87.774363663109696</v>
      </c>
      <c r="N2881">
        <v>1.0473632668392701</v>
      </c>
      <c r="O2881">
        <v>0</v>
      </c>
      <c r="P2881">
        <v>493.84180790960397</v>
      </c>
      <c r="Q2881">
        <v>0.111267518896455</v>
      </c>
    </row>
    <row r="2882" spans="1:17" hidden="1" x14ac:dyDescent="0.3">
      <c r="A2882" t="s">
        <v>5974</v>
      </c>
      <c r="B2882" t="s">
        <v>5975</v>
      </c>
      <c r="C2882" t="s">
        <v>10309</v>
      </c>
      <c r="D2882" t="s">
        <v>21</v>
      </c>
      <c r="E2882">
        <v>108.184813703999</v>
      </c>
      <c r="F2882">
        <v>86.8</v>
      </c>
      <c r="G2882">
        <v>-71.524161625483003</v>
      </c>
      <c r="H2882">
        <v>-5.9808749331642499</v>
      </c>
      <c r="I2882">
        <v>-62.964566522253797</v>
      </c>
      <c r="J2882">
        <v>-7.5183396855079403</v>
      </c>
      <c r="K2882">
        <v>103.19078654251901</v>
      </c>
      <c r="L2882">
        <v>130.20680856089999</v>
      </c>
      <c r="M2882">
        <v>18.447309390804499</v>
      </c>
      <c r="N2882">
        <v>0.52023449331322602</v>
      </c>
      <c r="O2882">
        <v>164.976958525345</v>
      </c>
      <c r="P2882">
        <v>3.1368821292775602</v>
      </c>
      <c r="Q2882">
        <v>2.4347958743599999E-4</v>
      </c>
    </row>
    <row r="2883" spans="1:17" hidden="1" x14ac:dyDescent="0.3">
      <c r="A2883" t="s">
        <v>5976</v>
      </c>
      <c r="B2883" t="s">
        <v>5977</v>
      </c>
      <c r="C2883" t="s">
        <v>10309</v>
      </c>
      <c r="E2883">
        <v>108.00033342</v>
      </c>
      <c r="F2883">
        <v>87.92</v>
      </c>
      <c r="G2883">
        <v>548.58411339506097</v>
      </c>
      <c r="H2883">
        <v>12.594983119647001</v>
      </c>
      <c r="I2883">
        <v>204.175895100395</v>
      </c>
      <c r="J2883">
        <v>-5.0833551397818697</v>
      </c>
      <c r="K2883">
        <v>75.106461297123403</v>
      </c>
      <c r="L2883">
        <v>49.473511872428602</v>
      </c>
      <c r="M2883">
        <v>60.4131162753796</v>
      </c>
      <c r="N2883">
        <v>0.77639977224044898</v>
      </c>
      <c r="O2883">
        <v>3.5031847133757799</v>
      </c>
      <c r="P2883">
        <v>704.39158279963397</v>
      </c>
      <c r="Q2883">
        <v>0.21408732514413001</v>
      </c>
    </row>
    <row r="2884" spans="1:17" hidden="1" x14ac:dyDescent="0.3">
      <c r="A2884" t="s">
        <v>5978</v>
      </c>
      <c r="B2884" t="s">
        <v>5979</v>
      </c>
      <c r="C2884" t="s">
        <v>10309</v>
      </c>
      <c r="D2884" t="s">
        <v>715</v>
      </c>
      <c r="E2884">
        <v>107.8335</v>
      </c>
      <c r="F2884">
        <v>22.8</v>
      </c>
      <c r="G2884">
        <v>-50.955902144954202</v>
      </c>
      <c r="H2884">
        <v>-9.0814751033066106</v>
      </c>
      <c r="I2884">
        <v>-38.762398868344903</v>
      </c>
      <c r="J2884">
        <v>-1.72661180142089</v>
      </c>
      <c r="K2884">
        <v>23.971582430662501</v>
      </c>
      <c r="L2884">
        <v>25.7586180667268</v>
      </c>
      <c r="M2884">
        <v>38.151082058627203</v>
      </c>
      <c r="N2884">
        <v>1.0058704184579399</v>
      </c>
      <c r="O2884">
        <v>79.385964912280699</v>
      </c>
      <c r="P2884">
        <v>19.999999999999901</v>
      </c>
      <c r="Q2884">
        <v>-0.104739506996545</v>
      </c>
    </row>
    <row r="2885" spans="1:17" hidden="1" x14ac:dyDescent="0.3">
      <c r="A2885" t="s">
        <v>5980</v>
      </c>
      <c r="B2885" t="s">
        <v>5981</v>
      </c>
      <c r="C2885" t="s">
        <v>10309</v>
      </c>
      <c r="D2885" t="s">
        <v>521</v>
      </c>
      <c r="E2885">
        <v>107.66628</v>
      </c>
      <c r="F2885">
        <v>23.49</v>
      </c>
      <c r="G2885">
        <v>-6.9523706864099104</v>
      </c>
      <c r="H2885">
        <v>-17.8363929290696</v>
      </c>
      <c r="I2885">
        <v>-31.226906089385501</v>
      </c>
      <c r="J2885">
        <v>-1.1280006903097799</v>
      </c>
      <c r="K2885">
        <v>27.612725645184899</v>
      </c>
      <c r="L2885">
        <v>29.9244420276322</v>
      </c>
      <c r="M2885">
        <v>50.334951602129003</v>
      </c>
      <c r="N2885">
        <v>0.29492937071445602</v>
      </c>
      <c r="O2885">
        <v>78.799489144316695</v>
      </c>
      <c r="P2885">
        <v>39.406528189910901</v>
      </c>
      <c r="Q2885">
        <v>2.2936179085484999E-2</v>
      </c>
    </row>
    <row r="2886" spans="1:17" hidden="1" x14ac:dyDescent="0.3">
      <c r="A2886" t="s">
        <v>5982</v>
      </c>
      <c r="B2886" t="s">
        <v>5983</v>
      </c>
      <c r="C2886" t="s">
        <v>10309</v>
      </c>
      <c r="D2886" t="s">
        <v>3603</v>
      </c>
      <c r="E2886">
        <v>107.520398481</v>
      </c>
      <c r="F2886">
        <v>49.98</v>
      </c>
      <c r="G2886">
        <v>32.212421087369002</v>
      </c>
      <c r="H2886">
        <v>-2.2227383208342202</v>
      </c>
      <c r="I2886">
        <v>15.3846662576708</v>
      </c>
      <c r="J2886">
        <v>-4.4146673569764303</v>
      </c>
      <c r="K2886">
        <v>48.425747350015101</v>
      </c>
      <c r="L2886">
        <v>42.8404542657332</v>
      </c>
      <c r="M2886">
        <v>49.667669132794501</v>
      </c>
      <c r="N2886">
        <v>0.58895171137259705</v>
      </c>
      <c r="O2886">
        <v>15.226090436174401</v>
      </c>
      <c r="P2886">
        <v>114.50643776824</v>
      </c>
      <c r="Q2886">
        <v>0.160105518904198</v>
      </c>
    </row>
    <row r="2887" spans="1:17" hidden="1" x14ac:dyDescent="0.3">
      <c r="A2887" t="s">
        <v>5984</v>
      </c>
      <c r="B2887" t="s">
        <v>5985</v>
      </c>
      <c r="C2887" t="s">
        <v>10309</v>
      </c>
      <c r="D2887" t="s">
        <v>630</v>
      </c>
      <c r="E2887">
        <v>107.498772</v>
      </c>
      <c r="F2887">
        <v>109.36</v>
      </c>
      <c r="G2887">
        <v>1384.8628664538901</v>
      </c>
      <c r="H2887">
        <v>36.204638931919497</v>
      </c>
      <c r="I2887">
        <v>219.38469477494701</v>
      </c>
      <c r="J2887">
        <v>3.5217221917171302</v>
      </c>
      <c r="K2887">
        <v>80.235042464138104</v>
      </c>
      <c r="L2887">
        <v>44.470694980502103</v>
      </c>
      <c r="M2887">
        <v>100</v>
      </c>
      <c r="N2887">
        <v>2.1739349112426001</v>
      </c>
      <c r="O2887">
        <v>0</v>
      </c>
      <c r="P2887">
        <v>1412.5864453665199</v>
      </c>
    </row>
    <row r="2888" spans="1:17" hidden="1" x14ac:dyDescent="0.3">
      <c r="A2888" t="s">
        <v>5986</v>
      </c>
      <c r="B2888" t="s">
        <v>5987</v>
      </c>
      <c r="C2888" t="s">
        <v>10309</v>
      </c>
      <c r="D2888" t="s">
        <v>221</v>
      </c>
      <c r="E2888">
        <v>107.27260360699999</v>
      </c>
      <c r="F2888">
        <v>25.53</v>
      </c>
      <c r="G2888">
        <v>5.5923479803194196</v>
      </c>
      <c r="H2888">
        <v>0.48021743150629698</v>
      </c>
      <c r="I2888">
        <v>-10.1090245559918</v>
      </c>
      <c r="J2888">
        <v>6.4922891647626804</v>
      </c>
      <c r="K2888">
        <v>23.903794694355501</v>
      </c>
      <c r="L2888">
        <v>22.897130595798998</v>
      </c>
      <c r="M2888">
        <v>66.531144739102501</v>
      </c>
      <c r="N2888">
        <v>0.92394116256050396</v>
      </c>
      <c r="O2888">
        <v>18.6839012925969</v>
      </c>
      <c r="P2888">
        <v>48.603026775320103</v>
      </c>
      <c r="Q2888">
        <v>0.104586530742053</v>
      </c>
    </row>
    <row r="2889" spans="1:17" hidden="1" x14ac:dyDescent="0.3">
      <c r="A2889" t="s">
        <v>5988</v>
      </c>
      <c r="B2889" t="s">
        <v>5989</v>
      </c>
      <c r="C2889" t="s">
        <v>10309</v>
      </c>
      <c r="D2889" t="s">
        <v>1555</v>
      </c>
      <c r="E2889">
        <v>107.23759200000001</v>
      </c>
      <c r="F2889">
        <v>174</v>
      </c>
      <c r="G2889">
        <v>-5.7467124562692602</v>
      </c>
      <c r="H2889">
        <v>29.245083871410198</v>
      </c>
      <c r="I2889">
        <v>-2.1842036866380901</v>
      </c>
      <c r="J2889">
        <v>8.0928326430235504</v>
      </c>
      <c r="K2889">
        <v>147.615407524392</v>
      </c>
      <c r="L2889">
        <v>141.161253060136</v>
      </c>
      <c r="M2889">
        <v>78.841951784547803</v>
      </c>
      <c r="N2889">
        <v>1.0081996434937599</v>
      </c>
      <c r="O2889">
        <v>14.9425287356321</v>
      </c>
      <c r="P2889">
        <v>65.714285714285694</v>
      </c>
    </row>
    <row r="2890" spans="1:17" hidden="1" x14ac:dyDescent="0.3">
      <c r="A2890" t="s">
        <v>5990</v>
      </c>
      <c r="B2890" t="s">
        <v>5991</v>
      </c>
      <c r="C2890" t="s">
        <v>10309</v>
      </c>
      <c r="D2890" t="s">
        <v>368</v>
      </c>
      <c r="E2890">
        <v>107.19</v>
      </c>
      <c r="F2890">
        <v>194.5</v>
      </c>
      <c r="G2890">
        <v>34.427317294121799</v>
      </c>
      <c r="H2890">
        <v>-2.7081776312106398</v>
      </c>
      <c r="I2890">
        <v>58.3032491226001</v>
      </c>
      <c r="J2890">
        <v>0.60262923777271205</v>
      </c>
      <c r="K2890">
        <v>188.205582634541</v>
      </c>
      <c r="M2890">
        <v>55.488488927253599</v>
      </c>
      <c r="N2890">
        <v>0.53715029277813897</v>
      </c>
      <c r="O2890">
        <v>20.848329048843102</v>
      </c>
      <c r="P2890">
        <v>72.429078014184398</v>
      </c>
    </row>
    <row r="2891" spans="1:17" hidden="1" x14ac:dyDescent="0.3">
      <c r="A2891" t="s">
        <v>5992</v>
      </c>
      <c r="B2891" t="s">
        <v>5993</v>
      </c>
      <c r="C2891" t="s">
        <v>10309</v>
      </c>
      <c r="D2891" t="s">
        <v>521</v>
      </c>
      <c r="E2891">
        <v>107.105012708</v>
      </c>
      <c r="F2891">
        <v>21.27</v>
      </c>
      <c r="G2891">
        <v>-21.638790882705798</v>
      </c>
      <c r="H2891">
        <v>9.1930655110481201</v>
      </c>
      <c r="I2891">
        <v>-67.7195909965656</v>
      </c>
      <c r="J2891">
        <v>14.854608005342399</v>
      </c>
      <c r="K2891">
        <v>18.953517212636001</v>
      </c>
      <c r="L2891">
        <v>22.945230971811</v>
      </c>
      <c r="M2891">
        <v>82.792289130039293</v>
      </c>
      <c r="N2891">
        <v>0.62934505280089603</v>
      </c>
      <c r="O2891">
        <v>147.06158909261799</v>
      </c>
      <c r="P2891">
        <v>29.300911854103301</v>
      </c>
      <c r="Q2891">
        <v>6.7210980789564001E-2</v>
      </c>
    </row>
    <row r="2892" spans="1:17" hidden="1" x14ac:dyDescent="0.3">
      <c r="A2892" t="s">
        <v>5994</v>
      </c>
      <c r="B2892" t="s">
        <v>5995</v>
      </c>
      <c r="C2892" t="s">
        <v>10309</v>
      </c>
      <c r="D2892" t="s">
        <v>630</v>
      </c>
      <c r="E2892">
        <v>107.01110622</v>
      </c>
      <c r="F2892">
        <v>159.55000000000001</v>
      </c>
      <c r="G2892">
        <v>342.23223846586598</v>
      </c>
      <c r="H2892">
        <v>-0.79296709585835201</v>
      </c>
      <c r="I2892">
        <v>34.536890058810897</v>
      </c>
      <c r="J2892">
        <v>-11.071598985659</v>
      </c>
      <c r="K2892">
        <v>167.857843210222</v>
      </c>
      <c r="L2892">
        <v>139.170932332425</v>
      </c>
      <c r="M2892">
        <v>41.843855745931201</v>
      </c>
      <c r="N2892">
        <v>0.93638039443448395</v>
      </c>
      <c r="O2892">
        <v>56.722030711375702</v>
      </c>
      <c r="P2892">
        <v>390.923076923076</v>
      </c>
      <c r="Q2892">
        <v>0.153384358035414</v>
      </c>
    </row>
    <row r="2893" spans="1:17" hidden="1" x14ac:dyDescent="0.3">
      <c r="A2893" t="s">
        <v>5996</v>
      </c>
      <c r="B2893" t="s">
        <v>5997</v>
      </c>
      <c r="C2893" t="s">
        <v>10309</v>
      </c>
      <c r="D2893" t="s">
        <v>258</v>
      </c>
      <c r="E2893">
        <v>106.7122512</v>
      </c>
      <c r="F2893">
        <v>18.399999999999999</v>
      </c>
      <c r="G2893">
        <v>-81.7810071273625</v>
      </c>
      <c r="H2893">
        <v>-9.4116168453836693</v>
      </c>
      <c r="I2893">
        <v>-20.080209524016301</v>
      </c>
      <c r="J2893">
        <v>-8.5247231096373692</v>
      </c>
      <c r="K2893">
        <v>18.9490263365999</v>
      </c>
      <c r="L2893">
        <v>21.185360470748801</v>
      </c>
      <c r="M2893">
        <v>22.552337358692998</v>
      </c>
      <c r="N2893">
        <v>1.2989972092578299</v>
      </c>
      <c r="O2893">
        <v>147.28260869565199</v>
      </c>
      <c r="P2893">
        <v>41.538461538461497</v>
      </c>
      <c r="Q2893">
        <v>0.140514138693211</v>
      </c>
    </row>
    <row r="2894" spans="1:17" hidden="1" x14ac:dyDescent="0.3">
      <c r="A2894" t="s">
        <v>5998</v>
      </c>
      <c r="B2894" t="s">
        <v>5999</v>
      </c>
      <c r="C2894" t="s">
        <v>10309</v>
      </c>
      <c r="D2894" t="s">
        <v>715</v>
      </c>
      <c r="E2894">
        <v>106.54024925</v>
      </c>
      <c r="F2894">
        <v>98.5</v>
      </c>
      <c r="G2894">
        <v>12.072049812887</v>
      </c>
      <c r="H2894">
        <v>-4.7748224349993604</v>
      </c>
      <c r="I2894">
        <v>-36.947358268103002</v>
      </c>
      <c r="J2894">
        <v>4.1620893997803101</v>
      </c>
      <c r="K2894">
        <v>98.640496787846104</v>
      </c>
      <c r="L2894">
        <v>98.462014013136397</v>
      </c>
      <c r="M2894">
        <v>60.142832324660397</v>
      </c>
      <c r="N2894">
        <v>0.39691761777401102</v>
      </c>
      <c r="O2894">
        <v>94.172588832487193</v>
      </c>
      <c r="P2894">
        <v>43.900657414170901</v>
      </c>
      <c r="Q2894">
        <v>3.4991344808770003E-2</v>
      </c>
    </row>
    <row r="2895" spans="1:17" hidden="1" x14ac:dyDescent="0.3">
      <c r="A2895" t="s">
        <v>6000</v>
      </c>
      <c r="B2895" t="s">
        <v>6001</v>
      </c>
      <c r="C2895" t="s">
        <v>10309</v>
      </c>
      <c r="D2895" t="s">
        <v>54</v>
      </c>
      <c r="E2895">
        <v>105.99665835</v>
      </c>
      <c r="F2895">
        <v>202.95</v>
      </c>
      <c r="G2895">
        <v>177.83197664292399</v>
      </c>
      <c r="H2895">
        <v>-3.1389659023454501</v>
      </c>
      <c r="I2895">
        <v>1.77015838563973</v>
      </c>
      <c r="J2895">
        <v>-3.3263746740496098</v>
      </c>
      <c r="K2895">
        <v>201.563398837958</v>
      </c>
      <c r="L2895">
        <v>169.755381299227</v>
      </c>
      <c r="M2895">
        <v>53.355464649618</v>
      </c>
      <c r="N2895">
        <v>0.21887857855408499</v>
      </c>
      <c r="O2895">
        <v>20.7193890120719</v>
      </c>
      <c r="P2895">
        <v>224.66805311150199</v>
      </c>
      <c r="Q2895">
        <v>0.13858059268526801</v>
      </c>
    </row>
    <row r="2896" spans="1:17" hidden="1" x14ac:dyDescent="0.3">
      <c r="A2896" t="s">
        <v>6002</v>
      </c>
      <c r="B2896" t="s">
        <v>6003</v>
      </c>
      <c r="C2896" t="s">
        <v>10309</v>
      </c>
      <c r="D2896" t="s">
        <v>726</v>
      </c>
      <c r="E2896">
        <v>105.953940543</v>
      </c>
      <c r="F2896">
        <v>86.34</v>
      </c>
      <c r="G2896">
        <v>-8.3705238946602893</v>
      </c>
      <c r="H2896">
        <v>-5.5636746236959702</v>
      </c>
      <c r="I2896">
        <v>7.0917862932130697</v>
      </c>
      <c r="J2896">
        <v>2.10022527919969</v>
      </c>
      <c r="K2896">
        <v>86.279732872762096</v>
      </c>
      <c r="L2896">
        <v>81.862025529438597</v>
      </c>
      <c r="M2896">
        <v>58.050219930369003</v>
      </c>
      <c r="N2896">
        <v>1.1405204325718801</v>
      </c>
      <c r="O2896">
        <v>12.068566133889201</v>
      </c>
      <c r="P2896">
        <v>26.9519188354653</v>
      </c>
    </row>
    <row r="2897" spans="1:17" hidden="1" x14ac:dyDescent="0.3">
      <c r="A2897" t="s">
        <v>6004</v>
      </c>
      <c r="B2897" t="s">
        <v>6005</v>
      </c>
      <c r="C2897" t="s">
        <v>10309</v>
      </c>
      <c r="D2897" t="s">
        <v>521</v>
      </c>
      <c r="E2897">
        <v>105.85157194999999</v>
      </c>
      <c r="F2897">
        <v>154.1</v>
      </c>
      <c r="G2897">
        <v>140.50966738849999</v>
      </c>
      <c r="H2897">
        <v>16.555007603147299</v>
      </c>
      <c r="I2897">
        <v>47.543985819113203</v>
      </c>
      <c r="J2897">
        <v>-2.9574730543696099</v>
      </c>
      <c r="K2897">
        <v>135.14222281766101</v>
      </c>
      <c r="L2897">
        <v>100.88822835137</v>
      </c>
      <c r="M2897">
        <v>47.346146559185698</v>
      </c>
      <c r="N2897">
        <v>0.34165928576820698</v>
      </c>
      <c r="O2897">
        <v>20.713822193380899</v>
      </c>
      <c r="P2897">
        <v>225.44878563885899</v>
      </c>
      <c r="Q2897">
        <v>0.10470897039115699</v>
      </c>
    </row>
    <row r="2898" spans="1:17" hidden="1" x14ac:dyDescent="0.3">
      <c r="A2898" t="s">
        <v>6006</v>
      </c>
      <c r="B2898" t="s">
        <v>6007</v>
      </c>
      <c r="C2898" t="s">
        <v>10309</v>
      </c>
      <c r="D2898" t="s">
        <v>938</v>
      </c>
      <c r="E2898">
        <v>105.68090051999999</v>
      </c>
      <c r="F2898">
        <v>134.94999999999999</v>
      </c>
      <c r="G2898">
        <v>-57.253605022291502</v>
      </c>
      <c r="H2898">
        <v>-0.44479928427816101</v>
      </c>
      <c r="I2898">
        <v>-29.0597063846132</v>
      </c>
      <c r="J2898">
        <v>-7.81268022330954</v>
      </c>
      <c r="K2898">
        <v>135.06797403136301</v>
      </c>
      <c r="L2898">
        <v>144.60413369731299</v>
      </c>
      <c r="M2898">
        <v>46.384459366208603</v>
      </c>
      <c r="N2898">
        <v>2.2851194925275098</v>
      </c>
      <c r="O2898">
        <v>111.004075583549</v>
      </c>
      <c r="P2898">
        <v>11.528925619834601</v>
      </c>
      <c r="Q2898">
        <v>1.1905269467011001E-2</v>
      </c>
    </row>
    <row r="2899" spans="1:17" hidden="1" x14ac:dyDescent="0.3">
      <c r="A2899" t="s">
        <v>6008</v>
      </c>
      <c r="B2899" t="s">
        <v>6009</v>
      </c>
      <c r="C2899" t="s">
        <v>10309</v>
      </c>
      <c r="D2899" t="s">
        <v>124</v>
      </c>
      <c r="E2899">
        <v>105.64812993</v>
      </c>
      <c r="F2899">
        <v>2</v>
      </c>
      <c r="K2899">
        <v>2.1140989605141698</v>
      </c>
      <c r="L2899">
        <v>3.1857726977597598</v>
      </c>
      <c r="M2899">
        <v>71.039956020089093</v>
      </c>
      <c r="Q2899">
        <v>-6.9211309357390005E-2</v>
      </c>
    </row>
    <row r="2900" spans="1:17" hidden="1" x14ac:dyDescent="0.3">
      <c r="A2900" t="s">
        <v>6010</v>
      </c>
      <c r="B2900" t="s">
        <v>6011</v>
      </c>
      <c r="C2900" t="s">
        <v>10309</v>
      </c>
      <c r="D2900" t="s">
        <v>938</v>
      </c>
      <c r="E2900">
        <v>105.376</v>
      </c>
      <c r="F2900">
        <v>316.55</v>
      </c>
      <c r="G2900">
        <v>-1.1035789126309701</v>
      </c>
      <c r="H2900">
        <v>24.5423449089234</v>
      </c>
      <c r="I2900">
        <v>19.667533818078699</v>
      </c>
      <c r="J2900">
        <v>4.0719993096902201</v>
      </c>
      <c r="K2900">
        <v>238.22026298424001</v>
      </c>
      <c r="L2900">
        <v>235.61616917691501</v>
      </c>
      <c r="M2900">
        <v>76.245609812175601</v>
      </c>
      <c r="N2900">
        <v>5.0765151641102202</v>
      </c>
      <c r="O2900">
        <v>5.8284631179908297</v>
      </c>
      <c r="P2900">
        <v>51.386896221903399</v>
      </c>
      <c r="Q2900">
        <v>1.5884859245103002E-2</v>
      </c>
    </row>
    <row r="2901" spans="1:17" hidden="1" x14ac:dyDescent="0.3">
      <c r="A2901" t="s">
        <v>6012</v>
      </c>
      <c r="B2901" t="s">
        <v>6013</v>
      </c>
      <c r="C2901" t="s">
        <v>10309</v>
      </c>
      <c r="D2901" t="s">
        <v>413</v>
      </c>
      <c r="E2901">
        <v>105.344448</v>
      </c>
      <c r="F2901">
        <v>40.11</v>
      </c>
      <c r="G2901">
        <v>43.321197206771998</v>
      </c>
      <c r="H2901">
        <v>-30.5815597569683</v>
      </c>
      <c r="I2901">
        <v>-39.962301116634201</v>
      </c>
      <c r="J2901">
        <v>-8.4391220279382395</v>
      </c>
      <c r="K2901">
        <v>41.691232370336401</v>
      </c>
      <c r="L2901">
        <v>38.777069891370701</v>
      </c>
      <c r="M2901">
        <v>44.051219849852501</v>
      </c>
      <c r="N2901">
        <v>0.54021316252491003</v>
      </c>
      <c r="O2901">
        <v>90.675641984542494</v>
      </c>
      <c r="P2901">
        <v>82.235347569286603</v>
      </c>
      <c r="Q2901">
        <v>9.0339747794601993E-2</v>
      </c>
    </row>
    <row r="2902" spans="1:17" hidden="1" x14ac:dyDescent="0.3">
      <c r="A2902" t="s">
        <v>6014</v>
      </c>
      <c r="B2902" t="s">
        <v>6015</v>
      </c>
      <c r="C2902" t="s">
        <v>10309</v>
      </c>
      <c r="D2902" t="s">
        <v>747</v>
      </c>
      <c r="E2902">
        <v>105.30656089199999</v>
      </c>
      <c r="F2902">
        <v>87.56</v>
      </c>
      <c r="G2902">
        <v>56.807506440372102</v>
      </c>
      <c r="H2902">
        <v>25.4955287627232</v>
      </c>
      <c r="I2902">
        <v>24.501714034880798</v>
      </c>
      <c r="J2902">
        <v>12.238459960699601</v>
      </c>
      <c r="K2902">
        <v>69.218379386577496</v>
      </c>
      <c r="L2902">
        <v>64.414463511533896</v>
      </c>
      <c r="M2902">
        <v>81.146650440667699</v>
      </c>
      <c r="N2902">
        <v>4.1676362973325496</v>
      </c>
      <c r="O2902">
        <v>11.2380082229328</v>
      </c>
      <c r="P2902">
        <v>94.577777777777698</v>
      </c>
      <c r="Q2902">
        <v>2.7981116912285001E-2</v>
      </c>
    </row>
    <row r="2903" spans="1:17" hidden="1" x14ac:dyDescent="0.3">
      <c r="A2903" t="s">
        <v>6016</v>
      </c>
      <c r="B2903" t="s">
        <v>6017</v>
      </c>
      <c r="C2903" t="s">
        <v>10309</v>
      </c>
      <c r="D2903" t="s">
        <v>397</v>
      </c>
      <c r="E2903">
        <v>105.2944325</v>
      </c>
      <c r="F2903">
        <v>28.5</v>
      </c>
      <c r="G2903">
        <v>66.153972107777093</v>
      </c>
      <c r="H2903">
        <v>-12.479929142644901</v>
      </c>
      <c r="I2903">
        <v>31.993011503235302</v>
      </c>
      <c r="J2903">
        <v>-3.5171135476153199</v>
      </c>
      <c r="K2903">
        <v>29.636432005801801</v>
      </c>
      <c r="L2903">
        <v>24.400520960318399</v>
      </c>
      <c r="M2903">
        <v>37.361212308918702</v>
      </c>
      <c r="N2903">
        <v>0.25599757578053201</v>
      </c>
      <c r="O2903">
        <v>28.105263157894701</v>
      </c>
      <c r="P2903">
        <v>111.111111111111</v>
      </c>
      <c r="Q2903">
        <v>9.4069516410111007E-2</v>
      </c>
    </row>
    <row r="2904" spans="1:17" hidden="1" x14ac:dyDescent="0.3">
      <c r="A2904" t="s">
        <v>6018</v>
      </c>
      <c r="B2904" t="s">
        <v>6019</v>
      </c>
      <c r="C2904" t="s">
        <v>10309</v>
      </c>
      <c r="D2904" t="s">
        <v>6020</v>
      </c>
      <c r="E2904">
        <v>105.044436</v>
      </c>
      <c r="F2904">
        <v>86</v>
      </c>
      <c r="G2904">
        <v>-77.431181251812205</v>
      </c>
      <c r="H2904">
        <v>4.2625908742113303</v>
      </c>
      <c r="I2904">
        <v>-32.681156335489398</v>
      </c>
      <c r="J2904">
        <v>7.6985328925556802</v>
      </c>
      <c r="K2904">
        <v>84.286195123149099</v>
      </c>
      <c r="M2904">
        <v>79.058290725215699</v>
      </c>
      <c r="N2904">
        <v>0.96821409066084096</v>
      </c>
      <c r="O2904">
        <v>115.116279069767</v>
      </c>
      <c r="P2904">
        <v>13.157894736842101</v>
      </c>
    </row>
    <row r="2905" spans="1:17" hidden="1" x14ac:dyDescent="0.3">
      <c r="A2905" t="s">
        <v>6021</v>
      </c>
      <c r="B2905" t="s">
        <v>6022</v>
      </c>
      <c r="C2905" t="s">
        <v>10309</v>
      </c>
      <c r="D2905" t="s">
        <v>51</v>
      </c>
      <c r="E2905">
        <v>104.9009148</v>
      </c>
      <c r="F2905">
        <v>64.61</v>
      </c>
      <c r="G2905">
        <v>15.3771962811674</v>
      </c>
      <c r="H2905">
        <v>5.5289643550832999</v>
      </c>
      <c r="I2905">
        <v>-22.512314804590901</v>
      </c>
      <c r="J2905">
        <v>-2.1889878437918702</v>
      </c>
      <c r="K2905">
        <v>64.579672377406496</v>
      </c>
      <c r="L2905">
        <v>61.812410897486302</v>
      </c>
      <c r="M2905">
        <v>53.711400886113402</v>
      </c>
      <c r="N2905">
        <v>0.84608424621979195</v>
      </c>
      <c r="O2905">
        <v>22.272094103080001</v>
      </c>
      <c r="P2905">
        <v>43.577777777777698</v>
      </c>
      <c r="Q2905">
        <v>-1.5096059011243E-2</v>
      </c>
    </row>
    <row r="2906" spans="1:17" hidden="1" x14ac:dyDescent="0.3">
      <c r="A2906" t="s">
        <v>6023</v>
      </c>
      <c r="B2906" t="s">
        <v>6024</v>
      </c>
      <c r="C2906" t="s">
        <v>10309</v>
      </c>
      <c r="D2906" t="s">
        <v>1386</v>
      </c>
      <c r="E2906">
        <v>104.18382</v>
      </c>
      <c r="F2906">
        <v>210</v>
      </c>
      <c r="G2906">
        <v>-46.751918993602601</v>
      </c>
      <c r="H2906">
        <v>-14.9431156999163</v>
      </c>
      <c r="I2906">
        <v>-31.339126046090701</v>
      </c>
      <c r="J2906">
        <v>-4.3741912765512003</v>
      </c>
      <c r="M2906">
        <v>42.403941487413299</v>
      </c>
      <c r="O2906">
        <v>23.5</v>
      </c>
      <c r="P2906">
        <v>18.644067796610098</v>
      </c>
    </row>
    <row r="2907" spans="1:17" hidden="1" x14ac:dyDescent="0.3">
      <c r="A2907" t="s">
        <v>6025</v>
      </c>
      <c r="B2907" t="s">
        <v>6026</v>
      </c>
      <c r="C2907" t="s">
        <v>10309</v>
      </c>
      <c r="D2907" t="s">
        <v>2161</v>
      </c>
      <c r="E2907">
        <v>104.0427696</v>
      </c>
      <c r="F2907">
        <v>47.92</v>
      </c>
      <c r="G2907">
        <v>332.16125793957599</v>
      </c>
      <c r="H2907">
        <v>37.495369422523801</v>
      </c>
      <c r="I2907">
        <v>145.32362263703101</v>
      </c>
      <c r="J2907">
        <v>13.1841251341448</v>
      </c>
      <c r="K2907">
        <v>36.139159267285798</v>
      </c>
      <c r="L2907">
        <v>27.2841794155804</v>
      </c>
      <c r="M2907">
        <v>79.598858408901606</v>
      </c>
      <c r="N2907">
        <v>1.17929137330768</v>
      </c>
      <c r="O2907">
        <v>0</v>
      </c>
      <c r="P2907">
        <v>379.2</v>
      </c>
      <c r="Q2907">
        <v>0.156938102695967</v>
      </c>
    </row>
    <row r="2908" spans="1:17" hidden="1" x14ac:dyDescent="0.3">
      <c r="A2908" t="s">
        <v>6027</v>
      </c>
      <c r="B2908" t="s">
        <v>6028</v>
      </c>
      <c r="C2908" t="s">
        <v>10309</v>
      </c>
      <c r="D2908" t="s">
        <v>258</v>
      </c>
      <c r="E2908">
        <v>103.900871</v>
      </c>
      <c r="F2908">
        <v>170.8</v>
      </c>
      <c r="G2908">
        <v>-0.59294995840692599</v>
      </c>
      <c r="H2908">
        <v>7.4300137625196703</v>
      </c>
      <c r="I2908">
        <v>-9.6048328683061097</v>
      </c>
      <c r="J2908">
        <v>-2.6242531557930202</v>
      </c>
      <c r="K2908">
        <v>162.221871264784</v>
      </c>
      <c r="L2908">
        <v>156.78216404198</v>
      </c>
      <c r="M2908">
        <v>61.7211525846051</v>
      </c>
      <c r="N2908">
        <v>1.1178857763704799</v>
      </c>
      <c r="O2908">
        <v>21.7798594847775</v>
      </c>
      <c r="P2908">
        <v>50.484581497797301</v>
      </c>
      <c r="Q2908">
        <v>2.4877276937272E-2</v>
      </c>
    </row>
    <row r="2909" spans="1:17" hidden="1" x14ac:dyDescent="0.3">
      <c r="A2909" t="s">
        <v>6029</v>
      </c>
      <c r="B2909" t="s">
        <v>6030</v>
      </c>
      <c r="C2909" t="s">
        <v>10309</v>
      </c>
      <c r="D2909" t="s">
        <v>80</v>
      </c>
      <c r="E2909">
        <v>103.843395</v>
      </c>
      <c r="F2909">
        <v>50.95</v>
      </c>
      <c r="G2909">
        <v>-10.516309531448499</v>
      </c>
      <c r="H2909">
        <v>-1.5021281204667101</v>
      </c>
      <c r="I2909">
        <v>10.018145607509901</v>
      </c>
      <c r="J2909">
        <v>-1.5845663468754301</v>
      </c>
      <c r="K2909">
        <v>51.320972615078396</v>
      </c>
      <c r="L2909">
        <v>50.75543393441</v>
      </c>
      <c r="M2909">
        <v>55.780227372815901</v>
      </c>
      <c r="N2909">
        <v>0.425543179802019</v>
      </c>
      <c r="O2909">
        <v>119.82335623159901</v>
      </c>
      <c r="P2909">
        <v>40.3194712200495</v>
      </c>
      <c r="Q2909">
        <v>4.2227114290361002E-2</v>
      </c>
    </row>
    <row r="2910" spans="1:17" hidden="1" x14ac:dyDescent="0.3">
      <c r="A2910" t="s">
        <v>6031</v>
      </c>
      <c r="B2910" t="s">
        <v>6032</v>
      </c>
      <c r="C2910" t="s">
        <v>10309</v>
      </c>
      <c r="D2910" t="s">
        <v>2172</v>
      </c>
      <c r="E2910">
        <v>103.801237</v>
      </c>
      <c r="F2910">
        <v>174.5</v>
      </c>
      <c r="G2910">
        <v>1610.3242298523</v>
      </c>
      <c r="H2910">
        <v>50.293172145708503</v>
      </c>
      <c r="I2910">
        <v>34.253971300125301</v>
      </c>
      <c r="J2910">
        <v>3.4809681048958301</v>
      </c>
      <c r="K2910">
        <v>132.47288357108701</v>
      </c>
      <c r="L2910">
        <v>98.595803486184906</v>
      </c>
      <c r="M2910">
        <v>98.257489946741899</v>
      </c>
      <c r="N2910">
        <v>0.61874192594513699</v>
      </c>
      <c r="O2910">
        <v>0</v>
      </c>
      <c r="P2910">
        <v>1638.0478087649401</v>
      </c>
      <c r="Q2910">
        <v>0.302510845373125</v>
      </c>
    </row>
    <row r="2911" spans="1:17" hidden="1" x14ac:dyDescent="0.3">
      <c r="A2911" t="s">
        <v>6033</v>
      </c>
      <c r="B2911" t="s">
        <v>6034</v>
      </c>
      <c r="C2911" t="s">
        <v>10309</v>
      </c>
      <c r="D2911" t="s">
        <v>221</v>
      </c>
      <c r="E2911">
        <v>103.587</v>
      </c>
      <c r="F2911">
        <v>72</v>
      </c>
      <c r="G2911">
        <v>53.226408521397602</v>
      </c>
      <c r="H2911">
        <v>16.2935719413369</v>
      </c>
      <c r="I2911">
        <v>16.031460024185701</v>
      </c>
      <c r="J2911">
        <v>-25.2641588824001</v>
      </c>
      <c r="K2911">
        <v>69.172741326412293</v>
      </c>
      <c r="L2911">
        <v>60.931553921375702</v>
      </c>
      <c r="M2911">
        <v>44.448475576331496</v>
      </c>
      <c r="N2911">
        <v>1.1809868883817101</v>
      </c>
      <c r="O2911">
        <v>45.6944444444444</v>
      </c>
      <c r="P2911">
        <v>105.186662866913</v>
      </c>
      <c r="Q2911">
        <v>0.151720631766567</v>
      </c>
    </row>
    <row r="2912" spans="1:17" hidden="1" x14ac:dyDescent="0.3">
      <c r="A2912" t="s">
        <v>6035</v>
      </c>
      <c r="B2912" t="s">
        <v>6036</v>
      </c>
      <c r="C2912" t="s">
        <v>10309</v>
      </c>
      <c r="D2912" t="s">
        <v>450</v>
      </c>
      <c r="E2912">
        <v>103.5</v>
      </c>
      <c r="F2912">
        <v>175</v>
      </c>
      <c r="G2912">
        <v>4.2025424594006697</v>
      </c>
      <c r="H2912">
        <v>-0.743081354005933</v>
      </c>
      <c r="I2912">
        <v>0.30182664749350402</v>
      </c>
      <c r="J2912">
        <v>-3.8539690169649901</v>
      </c>
      <c r="K2912">
        <v>171.237837273699</v>
      </c>
      <c r="L2912">
        <v>160.18221935770001</v>
      </c>
      <c r="M2912">
        <v>54.172741569920497</v>
      </c>
      <c r="N2912">
        <v>0.161078743162447</v>
      </c>
      <c r="O2912">
        <v>33.1142857142857</v>
      </c>
      <c r="P2912">
        <v>33.5877862595419</v>
      </c>
      <c r="Q2912">
        <v>-5.9735603938421998E-2</v>
      </c>
    </row>
    <row r="2913" spans="1:17" hidden="1" x14ac:dyDescent="0.3">
      <c r="A2913" t="s">
        <v>6037</v>
      </c>
      <c r="B2913" t="s">
        <v>6038</v>
      </c>
      <c r="C2913" t="s">
        <v>10309</v>
      </c>
      <c r="D2913" t="s">
        <v>1386</v>
      </c>
      <c r="E2913">
        <v>103.15529146999999</v>
      </c>
      <c r="F2913">
        <v>24</v>
      </c>
      <c r="G2913">
        <v>457.64227474590501</v>
      </c>
      <c r="H2913">
        <v>14.568287743912</v>
      </c>
      <c r="I2913">
        <v>242.19438390194099</v>
      </c>
      <c r="J2913">
        <v>-0.51133402364310399</v>
      </c>
      <c r="K2913">
        <v>20.937797029512701</v>
      </c>
      <c r="M2913">
        <v>82.374897696467102</v>
      </c>
      <c r="N2913">
        <v>0.656371871628597</v>
      </c>
      <c r="O2913">
        <v>2.3749999999999898</v>
      </c>
      <c r="P2913">
        <v>485.36585365853603</v>
      </c>
    </row>
    <row r="2914" spans="1:17" hidden="1" x14ac:dyDescent="0.3">
      <c r="A2914" t="s">
        <v>6039</v>
      </c>
      <c r="B2914" t="s">
        <v>6040</v>
      </c>
      <c r="C2914" t="s">
        <v>10309</v>
      </c>
      <c r="D2914" t="s">
        <v>297</v>
      </c>
      <c r="E2914">
        <v>103.096112351999</v>
      </c>
      <c r="F2914">
        <v>52.75</v>
      </c>
      <c r="G2914">
        <v>-24.332751786013901</v>
      </c>
      <c r="H2914">
        <v>1.55510788101404</v>
      </c>
      <c r="I2914">
        <v>-4.1278491316490404</v>
      </c>
      <c r="J2914">
        <v>2.2905100960507001</v>
      </c>
      <c r="K2914">
        <v>49.801369947241398</v>
      </c>
      <c r="L2914">
        <v>50.525880263479998</v>
      </c>
      <c r="M2914">
        <v>53.972779311340403</v>
      </c>
      <c r="N2914">
        <v>0.45699893094235999</v>
      </c>
      <c r="O2914">
        <v>25.687203791469098</v>
      </c>
      <c r="P2914">
        <v>50.284900284900203</v>
      </c>
      <c r="Q2914">
        <v>1.8298001158161999E-2</v>
      </c>
    </row>
    <row r="2915" spans="1:17" hidden="1" x14ac:dyDescent="0.3">
      <c r="A2915" t="s">
        <v>6041</v>
      </c>
      <c r="B2915" t="s">
        <v>6042</v>
      </c>
      <c r="C2915" t="s">
        <v>10309</v>
      </c>
      <c r="E2915">
        <v>103.0813266</v>
      </c>
      <c r="F2915">
        <v>308</v>
      </c>
      <c r="G2915">
        <v>790.03565827449597</v>
      </c>
      <c r="H2915">
        <v>3.2313921878402101</v>
      </c>
      <c r="I2915">
        <v>80.0689766832256</v>
      </c>
      <c r="J2915">
        <v>-6.5361803893985799</v>
      </c>
      <c r="K2915">
        <v>288.36750402008698</v>
      </c>
      <c r="L2915">
        <v>194.38433796323</v>
      </c>
      <c r="M2915">
        <v>26.882784588507299</v>
      </c>
      <c r="N2915">
        <v>1.3448571617074601</v>
      </c>
      <c r="O2915">
        <v>13.1818181818181</v>
      </c>
      <c r="P2915">
        <v>817.75923718712704</v>
      </c>
      <c r="Q2915">
        <v>0.34067093537049797</v>
      </c>
    </row>
    <row r="2916" spans="1:17" hidden="1" x14ac:dyDescent="0.3">
      <c r="A2916" t="s">
        <v>6043</v>
      </c>
      <c r="B2916" t="s">
        <v>6044</v>
      </c>
      <c r="C2916" t="s">
        <v>10309</v>
      </c>
      <c r="D2916" t="s">
        <v>130</v>
      </c>
      <c r="E2916">
        <v>102.854101489999</v>
      </c>
      <c r="F2916">
        <v>8.01</v>
      </c>
      <c r="G2916">
        <v>-16.473578912630899</v>
      </c>
      <c r="H2916">
        <v>-2.9010499351290999</v>
      </c>
      <c r="I2916">
        <v>-54.6848866845435</v>
      </c>
      <c r="J2916">
        <v>5.6206300934484803</v>
      </c>
      <c r="K2916">
        <v>7.60907957072292</v>
      </c>
      <c r="L2916">
        <v>8.2348369972363198</v>
      </c>
      <c r="M2916">
        <v>67.549192354645996</v>
      </c>
      <c r="N2916">
        <v>0.98195441346373102</v>
      </c>
      <c r="O2916">
        <v>118.476903870162</v>
      </c>
      <c r="P2916">
        <v>38.103448275862</v>
      </c>
      <c r="Q2916">
        <v>-1.6480294655320998E-2</v>
      </c>
    </row>
    <row r="2917" spans="1:17" hidden="1" x14ac:dyDescent="0.3">
      <c r="A2917" t="s">
        <v>6045</v>
      </c>
      <c r="B2917" t="s">
        <v>6046</v>
      </c>
      <c r="C2917" t="s">
        <v>10309</v>
      </c>
      <c r="D2917" t="s">
        <v>416</v>
      </c>
      <c r="E2917">
        <v>102.6651591</v>
      </c>
      <c r="F2917">
        <v>97.21</v>
      </c>
      <c r="G2917">
        <v>106.066704877652</v>
      </c>
      <c r="H2917">
        <v>-7.5294576209699402</v>
      </c>
      <c r="I2917">
        <v>-5.65070257692512</v>
      </c>
      <c r="J2917">
        <v>-12.1180183439769</v>
      </c>
      <c r="K2917">
        <v>98.718370400600406</v>
      </c>
      <c r="L2917">
        <v>85.416655670381999</v>
      </c>
      <c r="M2917">
        <v>35.049671971558503</v>
      </c>
      <c r="N2917">
        <v>0.87071783810763104</v>
      </c>
      <c r="O2917">
        <v>37.691595514864701</v>
      </c>
      <c r="P2917">
        <v>149.19251473981001</v>
      </c>
      <c r="Q2917">
        <v>6.7988441198610999E-2</v>
      </c>
    </row>
    <row r="2918" spans="1:17" hidden="1" x14ac:dyDescent="0.3">
      <c r="A2918" t="s">
        <v>6047</v>
      </c>
      <c r="B2918" t="s">
        <v>6048</v>
      </c>
      <c r="C2918" t="s">
        <v>10309</v>
      </c>
      <c r="D2918" t="s">
        <v>2161</v>
      </c>
      <c r="E2918">
        <v>102.3882145</v>
      </c>
      <c r="F2918">
        <v>32.58</v>
      </c>
      <c r="G2918">
        <v>69.134427129664999</v>
      </c>
      <c r="H2918">
        <v>11.0476563990588</v>
      </c>
      <c r="I2918">
        <v>7.9994060585145697</v>
      </c>
      <c r="J2918">
        <v>5.4184689320219102</v>
      </c>
      <c r="K2918">
        <v>30.0182236686511</v>
      </c>
      <c r="L2918">
        <v>26.110470039808899</v>
      </c>
      <c r="M2918">
        <v>63.244489090354499</v>
      </c>
      <c r="N2918">
        <v>0.91695739983523605</v>
      </c>
      <c r="O2918">
        <v>7.1209330877839196</v>
      </c>
      <c r="P2918">
        <v>108.17891373801901</v>
      </c>
      <c r="Q2918">
        <v>0.13636473191829401</v>
      </c>
    </row>
    <row r="2919" spans="1:17" hidden="1" x14ac:dyDescent="0.3">
      <c r="A2919" t="s">
        <v>6049</v>
      </c>
      <c r="B2919" t="s">
        <v>6050</v>
      </c>
      <c r="C2919" t="s">
        <v>10309</v>
      </c>
      <c r="D2919" t="s">
        <v>630</v>
      </c>
      <c r="E2919">
        <v>101.9619</v>
      </c>
      <c r="F2919">
        <v>177.9</v>
      </c>
      <c r="G2919">
        <v>-6.7854415910810104</v>
      </c>
      <c r="H2919">
        <v>11.0890117651483</v>
      </c>
      <c r="I2919">
        <v>-17.329472564157999</v>
      </c>
      <c r="J2919">
        <v>-0.116791250781762</v>
      </c>
      <c r="K2919">
        <v>165.771476283699</v>
      </c>
      <c r="L2919">
        <v>163.624176020568</v>
      </c>
      <c r="M2919">
        <v>61.543251121642498</v>
      </c>
      <c r="N2919">
        <v>0.47326277753116902</v>
      </c>
      <c r="O2919">
        <v>20.5733558178752</v>
      </c>
      <c r="P2919">
        <v>33.258426966292099</v>
      </c>
      <c r="Q2919">
        <v>6.8210940558867006E-2</v>
      </c>
    </row>
    <row r="2920" spans="1:17" hidden="1" x14ac:dyDescent="0.3">
      <c r="A2920" t="s">
        <v>6051</v>
      </c>
      <c r="B2920" t="s">
        <v>6052</v>
      </c>
      <c r="C2920" t="s">
        <v>10309</v>
      </c>
      <c r="D2920" t="s">
        <v>51</v>
      </c>
      <c r="E2920">
        <v>101.924874</v>
      </c>
      <c r="F2920">
        <v>334.5</v>
      </c>
      <c r="G2920">
        <v>46.540552371557602</v>
      </c>
      <c r="H2920">
        <v>12.5667154980385</v>
      </c>
      <c r="I2920">
        <v>35.927636370356097</v>
      </c>
      <c r="J2920">
        <v>-12.699782984166299</v>
      </c>
      <c r="K2920">
        <v>296.51133237393401</v>
      </c>
      <c r="L2920">
        <v>236.87188878175101</v>
      </c>
      <c r="M2920">
        <v>40.401535560990503</v>
      </c>
      <c r="N2920">
        <v>0.95465150632907703</v>
      </c>
      <c r="O2920">
        <v>18.983557548579899</v>
      </c>
      <c r="P2920">
        <v>93.017888055395204</v>
      </c>
      <c r="Q2920">
        <v>8.2157684842866993E-2</v>
      </c>
    </row>
    <row r="2921" spans="1:17" hidden="1" x14ac:dyDescent="0.3">
      <c r="A2921" t="s">
        <v>6053</v>
      </c>
      <c r="B2921" t="s">
        <v>6054</v>
      </c>
      <c r="C2921" t="s">
        <v>10309</v>
      </c>
      <c r="D2921" t="s">
        <v>4093</v>
      </c>
      <c r="E2921">
        <v>101.80800000000001</v>
      </c>
      <c r="F2921">
        <v>160.94999999999999</v>
      </c>
      <c r="G2921">
        <v>25.562135373083201</v>
      </c>
      <c r="H2921">
        <v>11.978960867319699</v>
      </c>
      <c r="I2921">
        <v>25.7844521301189</v>
      </c>
      <c r="J2921">
        <v>-0.19466735697644599</v>
      </c>
      <c r="K2921">
        <v>144.249220170211</v>
      </c>
      <c r="M2921">
        <v>61.941742916164799</v>
      </c>
      <c r="N2921">
        <v>0.73591731266149796</v>
      </c>
      <c r="O2921">
        <v>5.6228642435539102</v>
      </c>
      <c r="P2921">
        <v>66.787564766839296</v>
      </c>
    </row>
    <row r="2922" spans="1:17" hidden="1" x14ac:dyDescent="0.3">
      <c r="A2922" t="s">
        <v>6055</v>
      </c>
      <c r="B2922" t="s">
        <v>6056</v>
      </c>
      <c r="C2922" t="s">
        <v>10309</v>
      </c>
      <c r="D2922" t="s">
        <v>113</v>
      </c>
      <c r="E2922">
        <v>101.72925322499999</v>
      </c>
      <c r="F2922">
        <v>5.24</v>
      </c>
      <c r="G2922">
        <v>-18.556912245964298</v>
      </c>
      <c r="H2922">
        <v>-10.7693187968736</v>
      </c>
      <c r="I2922">
        <v>-26.409146620856799</v>
      </c>
      <c r="J2922">
        <v>-0.85048131046482101</v>
      </c>
      <c r="K2922">
        <v>5.4208312792942301</v>
      </c>
      <c r="L2922">
        <v>5.5767624810785597</v>
      </c>
      <c r="M2922">
        <v>47.887425104037902</v>
      </c>
      <c r="N2922">
        <v>0.55179677372577096</v>
      </c>
      <c r="O2922">
        <v>30.725190839694601</v>
      </c>
      <c r="P2922">
        <v>27.804878048780498</v>
      </c>
      <c r="Q2922">
        <v>-2.9348977013354999E-2</v>
      </c>
    </row>
    <row r="2923" spans="1:17" hidden="1" x14ac:dyDescent="0.3">
      <c r="A2923" t="s">
        <v>6057</v>
      </c>
      <c r="B2923" t="s">
        <v>6058</v>
      </c>
      <c r="C2923" t="s">
        <v>10309</v>
      </c>
      <c r="D2923" t="s">
        <v>5807</v>
      </c>
      <c r="E2923">
        <v>101.72920000000001</v>
      </c>
      <c r="F2923">
        <v>40.049999999999997</v>
      </c>
      <c r="G2923">
        <v>726.22098398715502</v>
      </c>
      <c r="H2923">
        <v>-7.3681984278108397</v>
      </c>
      <c r="I2923">
        <v>698.41795897415204</v>
      </c>
      <c r="J2923">
        <v>11.770744079564601</v>
      </c>
      <c r="K2923">
        <v>34.457704698385598</v>
      </c>
      <c r="L2923">
        <v>18.9068210514647</v>
      </c>
      <c r="M2923">
        <v>59.167664022013099</v>
      </c>
      <c r="N2923">
        <v>0.29961894393032101</v>
      </c>
      <c r="O2923">
        <v>11.1111111111111</v>
      </c>
      <c r="P2923">
        <v>1054.17867435158</v>
      </c>
      <c r="Q2923">
        <v>0.12947746084659201</v>
      </c>
    </row>
    <row r="2924" spans="1:17" hidden="1" x14ac:dyDescent="0.3">
      <c r="A2924" t="s">
        <v>6059</v>
      </c>
      <c r="B2924" t="s">
        <v>6060</v>
      </c>
      <c r="C2924" t="s">
        <v>10309</v>
      </c>
      <c r="D2924" t="s">
        <v>288</v>
      </c>
      <c r="E2924">
        <v>101.62340172</v>
      </c>
      <c r="F2924">
        <v>157.85</v>
      </c>
      <c r="G2924">
        <v>-13.752459779056901</v>
      </c>
      <c r="H2924">
        <v>19.739845859662999</v>
      </c>
      <c r="I2924">
        <v>-36.675903358506702</v>
      </c>
      <c r="J2924">
        <v>-10.0496802104468</v>
      </c>
      <c r="K2924">
        <v>150.627746919846</v>
      </c>
      <c r="L2924">
        <v>163.75189547750199</v>
      </c>
      <c r="M2924">
        <v>49.555928753769301</v>
      </c>
      <c r="N2924">
        <v>2.3325531406735101</v>
      </c>
      <c r="O2924">
        <v>73.582515045929696</v>
      </c>
      <c r="P2924">
        <v>50.3333333333333</v>
      </c>
    </row>
    <row r="2925" spans="1:17" hidden="1" x14ac:dyDescent="0.3">
      <c r="A2925" t="s">
        <v>6061</v>
      </c>
      <c r="B2925" t="s">
        <v>6062</v>
      </c>
      <c r="C2925" t="s">
        <v>10309</v>
      </c>
      <c r="D2925" t="s">
        <v>1386</v>
      </c>
      <c r="E2925">
        <v>101.47743432</v>
      </c>
      <c r="F2925">
        <v>130.69999999999999</v>
      </c>
      <c r="G2925">
        <v>-31.9726631617152</v>
      </c>
      <c r="H2925">
        <v>2.9091110207314701</v>
      </c>
      <c r="I2925">
        <v>-16.559870214203301</v>
      </c>
      <c r="J2925">
        <v>7.3809026755968503</v>
      </c>
      <c r="O2925">
        <v>10.673297628156</v>
      </c>
      <c r="P2925">
        <v>11.9965724078834</v>
      </c>
    </row>
    <row r="2926" spans="1:17" hidden="1" x14ac:dyDescent="0.3">
      <c r="A2926" t="s">
        <v>6063</v>
      </c>
      <c r="B2926" t="s">
        <v>6064</v>
      </c>
      <c r="C2926" t="s">
        <v>10309</v>
      </c>
      <c r="D2926" t="s">
        <v>221</v>
      </c>
      <c r="E2926">
        <v>101.37146183999999</v>
      </c>
      <c r="F2926">
        <v>101.98</v>
      </c>
      <c r="G2926">
        <v>90.415458520524098</v>
      </c>
      <c r="H2926">
        <v>-20.175504363883899</v>
      </c>
      <c r="I2926">
        <v>1.50617832059519</v>
      </c>
      <c r="J2926">
        <v>-5.51699745406383</v>
      </c>
      <c r="K2926">
        <v>108.108128929354</v>
      </c>
      <c r="L2926">
        <v>88.488387205663599</v>
      </c>
      <c r="M2926">
        <v>26.8948288837333</v>
      </c>
      <c r="N2926">
        <v>0.232379132820143</v>
      </c>
      <c r="O2926">
        <v>35.732496567954399</v>
      </c>
      <c r="P2926">
        <v>156.55345911949601</v>
      </c>
      <c r="Q2926">
        <v>0.122042388446077</v>
      </c>
    </row>
    <row r="2927" spans="1:17" hidden="1" x14ac:dyDescent="0.3">
      <c r="A2927" t="s">
        <v>6065</v>
      </c>
      <c r="B2927" t="s">
        <v>6066</v>
      </c>
      <c r="C2927" t="s">
        <v>10309</v>
      </c>
      <c r="D2927" t="s">
        <v>139</v>
      </c>
      <c r="E2927">
        <v>101.3362668</v>
      </c>
      <c r="F2927">
        <v>14.15</v>
      </c>
      <c r="G2927">
        <v>-28.979684983810301</v>
      </c>
      <c r="H2927">
        <v>-9.36344669678037</v>
      </c>
      <c r="I2927">
        <v>-39.259676001257397</v>
      </c>
      <c r="J2927">
        <v>-9.0203701682214206</v>
      </c>
      <c r="K2927">
        <v>15.0902842930376</v>
      </c>
      <c r="L2927">
        <v>16.005933909957399</v>
      </c>
      <c r="M2927">
        <v>46.1315582240872</v>
      </c>
      <c r="N2927">
        <v>1.22999718696078</v>
      </c>
      <c r="O2927">
        <v>63.604240282685403</v>
      </c>
      <c r="P2927">
        <v>11.857707509881401</v>
      </c>
      <c r="Q2927">
        <v>-5.0224865422871003E-2</v>
      </c>
    </row>
    <row r="2928" spans="1:17" hidden="1" x14ac:dyDescent="0.3">
      <c r="A2928" t="s">
        <v>6067</v>
      </c>
      <c r="B2928" t="s">
        <v>6068</v>
      </c>
      <c r="C2928" t="s">
        <v>10309</v>
      </c>
      <c r="D2928" t="s">
        <v>72</v>
      </c>
      <c r="E2928">
        <v>101.244</v>
      </c>
      <c r="F2928">
        <v>4</v>
      </c>
      <c r="G2928">
        <v>-3.3216650370328602</v>
      </c>
      <c r="H2928">
        <v>-12.9158028713465</v>
      </c>
      <c r="I2928">
        <v>2.7334618224915501</v>
      </c>
      <c r="J2928">
        <v>3.3933565951193598</v>
      </c>
      <c r="K2928">
        <v>3.4612089012182201</v>
      </c>
      <c r="L2928">
        <v>3.3432287171836101</v>
      </c>
      <c r="M2928">
        <v>50.569072535800302</v>
      </c>
      <c r="N2928">
        <v>0.62345441648900302</v>
      </c>
      <c r="O2928">
        <v>17.5</v>
      </c>
      <c r="P2928">
        <v>67.741935483871003</v>
      </c>
      <c r="Q2928">
        <v>-2.0138575491128002E-2</v>
      </c>
    </row>
    <row r="2929" spans="1:17" hidden="1" x14ac:dyDescent="0.3">
      <c r="A2929" t="s">
        <v>6069</v>
      </c>
      <c r="B2929" t="s">
        <v>6070</v>
      </c>
      <c r="C2929" t="s">
        <v>10309</v>
      </c>
      <c r="D2929" t="s">
        <v>51</v>
      </c>
      <c r="E2929">
        <v>101.1914484</v>
      </c>
      <c r="F2929">
        <v>165.2</v>
      </c>
      <c r="G2929">
        <v>18.148385767280701</v>
      </c>
      <c r="H2929">
        <v>33.4288843508496</v>
      </c>
      <c r="I2929">
        <v>4.8938965464097999</v>
      </c>
      <c r="J2929">
        <v>2.62005656940392</v>
      </c>
      <c r="K2929">
        <v>144.75049465997299</v>
      </c>
      <c r="L2929">
        <v>132.688821546974</v>
      </c>
      <c r="M2929">
        <v>72.512348348978804</v>
      </c>
      <c r="N2929">
        <v>1.2807668775701</v>
      </c>
      <c r="O2929">
        <v>6.8401937046004901</v>
      </c>
      <c r="P2929">
        <v>68.485466598674094</v>
      </c>
      <c r="Q2929">
        <v>-3.7624110867130002E-2</v>
      </c>
    </row>
    <row r="2930" spans="1:17" hidden="1" x14ac:dyDescent="0.3">
      <c r="A2930" t="s">
        <v>6071</v>
      </c>
      <c r="B2930" t="s">
        <v>6072</v>
      </c>
      <c r="C2930" t="s">
        <v>10309</v>
      </c>
      <c r="D2930" t="s">
        <v>46</v>
      </c>
      <c r="E2930">
        <v>101.10380934600001</v>
      </c>
      <c r="F2930">
        <v>14.41</v>
      </c>
      <c r="G2930">
        <v>-9.8021386507651904</v>
      </c>
      <c r="H2930">
        <v>44.253123866732302</v>
      </c>
      <c r="I2930">
        <v>-2.89544807597711</v>
      </c>
      <c r="J2930">
        <v>9.7899480276389301</v>
      </c>
      <c r="K2930">
        <v>11.5800479127328</v>
      </c>
      <c r="L2930">
        <v>11.333809536708999</v>
      </c>
      <c r="M2930">
        <v>89.022020789584502</v>
      </c>
      <c r="N2930">
        <v>1.5353525285198899</v>
      </c>
      <c r="O2930">
        <v>17.5572519083969</v>
      </c>
      <c r="P2930">
        <v>86.658031088082893</v>
      </c>
      <c r="Q2930">
        <v>7.2350301479499998E-4</v>
      </c>
    </row>
    <row r="2931" spans="1:17" hidden="1" x14ac:dyDescent="0.3">
      <c r="A2931" t="s">
        <v>6073</v>
      </c>
      <c r="B2931" t="s">
        <v>6074</v>
      </c>
      <c r="C2931" t="s">
        <v>10309</v>
      </c>
      <c r="D2931" t="s">
        <v>130</v>
      </c>
      <c r="E2931">
        <v>100.95792677999999</v>
      </c>
      <c r="F2931">
        <v>185.7</v>
      </c>
      <c r="G2931">
        <v>102.959650901033</v>
      </c>
      <c r="H2931">
        <v>3.3902773470305401</v>
      </c>
      <c r="I2931">
        <v>8.3519820660699597</v>
      </c>
      <c r="J2931">
        <v>2.3904958477713301</v>
      </c>
      <c r="K2931">
        <v>164.310664982259</v>
      </c>
      <c r="L2931">
        <v>139.99719286059801</v>
      </c>
      <c r="M2931">
        <v>83.978971752346396</v>
      </c>
      <c r="N2931">
        <v>0.55768115942028895</v>
      </c>
      <c r="O2931">
        <v>15.751211631663899</v>
      </c>
      <c r="P2931">
        <v>158.88749477206099</v>
      </c>
      <c r="Q2931">
        <v>7.5451850152630007E-2</v>
      </c>
    </row>
    <row r="2932" spans="1:17" hidden="1" x14ac:dyDescent="0.3">
      <c r="A2932" t="s">
        <v>6075</v>
      </c>
      <c r="B2932" t="s">
        <v>6076</v>
      </c>
      <c r="C2932" t="s">
        <v>10309</v>
      </c>
      <c r="D2932" t="s">
        <v>21</v>
      </c>
      <c r="E2932">
        <v>100.924637125</v>
      </c>
      <c r="F2932">
        <v>100.41</v>
      </c>
      <c r="G2932">
        <v>-9.5941671479251003</v>
      </c>
      <c r="H2932">
        <v>-2.92638572652998</v>
      </c>
      <c r="I2932">
        <v>-22.938289302902799</v>
      </c>
      <c r="J2932">
        <v>-0.51197841997261995</v>
      </c>
      <c r="K2932">
        <v>100.615731516062</v>
      </c>
      <c r="L2932">
        <v>99.075543755287498</v>
      </c>
      <c r="M2932">
        <v>46.5041028716835</v>
      </c>
      <c r="N2932">
        <v>0.96574738644651803</v>
      </c>
      <c r="O2932">
        <v>44.756498356737303</v>
      </c>
      <c r="P2932">
        <v>40.728801681850001</v>
      </c>
    </row>
    <row r="2933" spans="1:17" hidden="1" x14ac:dyDescent="0.3">
      <c r="A2933" t="s">
        <v>6077</v>
      </c>
      <c r="B2933" t="s">
        <v>6078</v>
      </c>
      <c r="C2933" t="s">
        <v>10309</v>
      </c>
      <c r="D2933" t="s">
        <v>938</v>
      </c>
      <c r="E2933">
        <v>100.92324549999999</v>
      </c>
      <c r="F2933">
        <v>201.3</v>
      </c>
      <c r="G2933">
        <v>-21.4686303773974</v>
      </c>
      <c r="H2933">
        <v>-14.369720497826</v>
      </c>
      <c r="I2933">
        <v>-38.276214431466997</v>
      </c>
      <c r="J2933">
        <v>-9.96676038023225</v>
      </c>
      <c r="K2933">
        <v>227.55243932254101</v>
      </c>
      <c r="L2933">
        <v>242.883756170157</v>
      </c>
      <c r="M2933">
        <v>40.743566083369899</v>
      </c>
      <c r="N2933">
        <v>2.5520364335867201</v>
      </c>
      <c r="O2933">
        <v>75.062096373571705</v>
      </c>
      <c r="P2933">
        <v>14.2776043145046</v>
      </c>
      <c r="Q2933">
        <v>4.1416231679054998E-2</v>
      </c>
    </row>
    <row r="2934" spans="1:17" hidden="1" x14ac:dyDescent="0.3">
      <c r="A2934" t="s">
        <v>6079</v>
      </c>
      <c r="B2934" t="s">
        <v>6080</v>
      </c>
      <c r="C2934" t="s">
        <v>10309</v>
      </c>
      <c r="D2934" t="s">
        <v>4093</v>
      </c>
      <c r="E2934">
        <v>100.81193039999999</v>
      </c>
      <c r="F2934">
        <v>76.599999999999994</v>
      </c>
      <c r="G2934">
        <v>-53.405154540844798</v>
      </c>
      <c r="H2934">
        <v>-12.3865330941897</v>
      </c>
      <c r="I2934">
        <v>-26.4940707511374</v>
      </c>
      <c r="J2934">
        <v>-5.9195725402886996</v>
      </c>
      <c r="K2934">
        <v>81.374527721492299</v>
      </c>
      <c r="L2934">
        <v>85.115487891255199</v>
      </c>
      <c r="M2934">
        <v>40.575491327403597</v>
      </c>
      <c r="N2934">
        <v>0.65503779502876802</v>
      </c>
      <c r="O2934">
        <v>52.2715404699739</v>
      </c>
      <c r="P2934">
        <v>13.0293640253799</v>
      </c>
      <c r="Q2934">
        <v>7.9600235971016994E-2</v>
      </c>
    </row>
    <row r="2935" spans="1:17" hidden="1" x14ac:dyDescent="0.3">
      <c r="A2935" t="s">
        <v>6081</v>
      </c>
      <c r="B2935" t="s">
        <v>6082</v>
      </c>
      <c r="C2935" t="s">
        <v>10309</v>
      </c>
      <c r="D2935" t="s">
        <v>450</v>
      </c>
      <c r="E2935">
        <v>100.8018</v>
      </c>
      <c r="F2935">
        <v>187.18</v>
      </c>
      <c r="G2935">
        <v>-16.900606739747602</v>
      </c>
      <c r="H2935">
        <v>-5.7470882858311603</v>
      </c>
      <c r="I2935">
        <v>-20.217305030309699</v>
      </c>
      <c r="J2935">
        <v>-4.46407092821799</v>
      </c>
      <c r="K2935">
        <v>194.87533694342201</v>
      </c>
      <c r="L2935">
        <v>190.06954454910399</v>
      </c>
      <c r="M2935">
        <v>39.814826129760597</v>
      </c>
      <c r="N2935">
        <v>0.45714587245783</v>
      </c>
      <c r="O2935">
        <v>25.227054172454299</v>
      </c>
      <c r="P2935">
        <v>21.545454545454501</v>
      </c>
      <c r="Q2935">
        <v>3.2593138503415997E-2</v>
      </c>
    </row>
    <row r="2936" spans="1:17" hidden="1" x14ac:dyDescent="0.3">
      <c r="A2936" t="s">
        <v>6083</v>
      </c>
      <c r="B2936" t="s">
        <v>6084</v>
      </c>
      <c r="C2936" t="s">
        <v>10309</v>
      </c>
      <c r="D2936" t="s">
        <v>630</v>
      </c>
      <c r="E2936">
        <v>100.7092</v>
      </c>
      <c r="F2936">
        <v>0.85</v>
      </c>
      <c r="G2936">
        <v>1.0642998752477899</v>
      </c>
      <c r="H2936">
        <v>-0.97550436388391404</v>
      </c>
      <c r="I2936">
        <v>-16.805167987590998</v>
      </c>
      <c r="J2936">
        <v>-3.8446673569764398</v>
      </c>
      <c r="K2936">
        <v>0.78838004382942395</v>
      </c>
      <c r="L2936">
        <v>0.818396560428855</v>
      </c>
      <c r="M2936">
        <v>45.893756534027602</v>
      </c>
      <c r="N2936">
        <v>0.73055608395032001</v>
      </c>
      <c r="O2936">
        <v>85.882352941176407</v>
      </c>
      <c r="P2936">
        <v>57.407407407407398</v>
      </c>
    </row>
    <row r="2937" spans="1:17" hidden="1" x14ac:dyDescent="0.3">
      <c r="A2937" t="s">
        <v>6085</v>
      </c>
      <c r="B2937" t="s">
        <v>6086</v>
      </c>
      <c r="C2937" t="s">
        <v>10309</v>
      </c>
      <c r="E2937">
        <v>100.5615</v>
      </c>
      <c r="F2937">
        <v>73.88</v>
      </c>
      <c r="G2937">
        <v>-41.060822314390499</v>
      </c>
      <c r="H2937">
        <v>3.79242812556756</v>
      </c>
      <c r="I2937">
        <v>-23.629955332541901</v>
      </c>
      <c r="J2937">
        <v>3.6375060600229601</v>
      </c>
      <c r="K2937">
        <v>74.672901953360906</v>
      </c>
      <c r="L2937">
        <v>81.264649797281294</v>
      </c>
      <c r="M2937">
        <v>57.406119623153401</v>
      </c>
      <c r="N2937">
        <v>0.74118059614260601</v>
      </c>
      <c r="O2937">
        <v>58.161884136437401</v>
      </c>
      <c r="P2937">
        <v>17.269841269841201</v>
      </c>
      <c r="Q2937">
        <v>-0.11799149897999001</v>
      </c>
    </row>
    <row r="2938" spans="1:17" hidden="1" x14ac:dyDescent="0.3">
      <c r="A2938" t="s">
        <v>6087</v>
      </c>
      <c r="B2938" t="s">
        <v>6088</v>
      </c>
      <c r="C2938" t="s">
        <v>10309</v>
      </c>
      <c r="D2938" t="s">
        <v>630</v>
      </c>
      <c r="E2938">
        <v>100.4382009</v>
      </c>
      <c r="F2938">
        <v>50</v>
      </c>
      <c r="G2938">
        <v>64.584113395061294</v>
      </c>
      <c r="H2938">
        <v>-0.73478219738442097</v>
      </c>
      <c r="I2938">
        <v>15.2402344430441</v>
      </c>
      <c r="J2938">
        <v>1.5528941269751999</v>
      </c>
      <c r="K2938">
        <v>50.274746863850602</v>
      </c>
      <c r="L2938">
        <v>42.928241994484999</v>
      </c>
      <c r="M2938">
        <v>50.3826402212704</v>
      </c>
      <c r="N2938">
        <v>0.12886015071184501</v>
      </c>
      <c r="O2938">
        <v>37.999999999999901</v>
      </c>
      <c r="P2938">
        <v>117.485863418877</v>
      </c>
      <c r="Q2938">
        <v>9.2453534319205E-2</v>
      </c>
    </row>
    <row r="2939" spans="1:17" hidden="1" x14ac:dyDescent="0.3">
      <c r="A2939" t="s">
        <v>6089</v>
      </c>
      <c r="B2939" t="s">
        <v>6090</v>
      </c>
      <c r="C2939" t="s">
        <v>10309</v>
      </c>
      <c r="D2939" t="s">
        <v>997</v>
      </c>
      <c r="E2939">
        <v>100.390576639999</v>
      </c>
      <c r="F2939">
        <v>24.53</v>
      </c>
      <c r="G2939">
        <v>-27.805045307742901</v>
      </c>
      <c r="H2939">
        <v>-1.6978157603526201</v>
      </c>
      <c r="I2939">
        <v>-43.791232892493397</v>
      </c>
      <c r="J2939">
        <v>0.44573247642628899</v>
      </c>
      <c r="K2939">
        <v>27.323120555942701</v>
      </c>
      <c r="L2939">
        <v>28.4113963379083</v>
      </c>
      <c r="M2939">
        <v>41.861915056729202</v>
      </c>
      <c r="N2939">
        <v>0.25849635440337698</v>
      </c>
      <c r="O2939">
        <v>56.9506726457399</v>
      </c>
      <c r="P2939">
        <v>7.3522975929978003</v>
      </c>
      <c r="Q2939">
        <v>-6.450116022185E-3</v>
      </c>
    </row>
    <row r="2940" spans="1:17" hidden="1" x14ac:dyDescent="0.3">
      <c r="A2940" t="s">
        <v>6091</v>
      </c>
      <c r="B2940" t="s">
        <v>6092</v>
      </c>
      <c r="C2940" t="s">
        <v>10309</v>
      </c>
      <c r="D2940" t="s">
        <v>51</v>
      </c>
      <c r="E2940">
        <v>100.384072703999</v>
      </c>
      <c r="F2940">
        <v>1.44</v>
      </c>
      <c r="G2940">
        <v>10.7379595489074</v>
      </c>
      <c r="H2940">
        <v>-4.9755043638839096</v>
      </c>
      <c r="I2940">
        <v>-57.557934254092402</v>
      </c>
      <c r="J2940">
        <v>3.2876855842000099</v>
      </c>
      <c r="K2940">
        <v>1.4818704484485301</v>
      </c>
      <c r="L2940">
        <v>1.6273327242928399</v>
      </c>
      <c r="M2940">
        <v>56.321536185654999</v>
      </c>
      <c r="N2940">
        <v>1.38970331114123</v>
      </c>
      <c r="O2940">
        <v>115.277777777777</v>
      </c>
      <c r="P2940">
        <v>59.999999999999901</v>
      </c>
      <c r="Q2940">
        <v>-0.146101121122065</v>
      </c>
    </row>
    <row r="2941" spans="1:17" hidden="1" x14ac:dyDescent="0.3">
      <c r="A2941" t="s">
        <v>6093</v>
      </c>
      <c r="B2941" t="s">
        <v>6094</v>
      </c>
      <c r="C2941" t="s">
        <v>10309</v>
      </c>
      <c r="D2941" t="s">
        <v>397</v>
      </c>
      <c r="E2941">
        <v>100.23406</v>
      </c>
      <c r="F2941">
        <v>10.39</v>
      </c>
      <c r="G2941">
        <v>75.206108587369002</v>
      </c>
      <c r="H2941">
        <v>-0.27690156947273398</v>
      </c>
      <c r="I2941">
        <v>32.195472727509497</v>
      </c>
      <c r="J2941">
        <v>-7.8528833194177601</v>
      </c>
      <c r="K2941">
        <v>10.700340459794001</v>
      </c>
      <c r="L2941">
        <v>8.9959199092264193</v>
      </c>
      <c r="M2941">
        <v>35.460609829283399</v>
      </c>
      <c r="N2941">
        <v>0.76437887812091898</v>
      </c>
      <c r="O2941">
        <v>21.270452358036501</v>
      </c>
      <c r="P2941">
        <v>123.44086021505299</v>
      </c>
      <c r="Q2941">
        <v>6.4703082574611007E-2</v>
      </c>
    </row>
    <row r="2942" spans="1:17" hidden="1" x14ac:dyDescent="0.3">
      <c r="A2942" t="s">
        <v>6095</v>
      </c>
      <c r="B2942" t="s">
        <v>6096</v>
      </c>
      <c r="C2942" t="s">
        <v>10309</v>
      </c>
      <c r="D2942" t="s">
        <v>1163</v>
      </c>
      <c r="E2942">
        <v>100.097173</v>
      </c>
      <c r="F2942">
        <v>69.48</v>
      </c>
      <c r="G2942">
        <v>61.080768913455998</v>
      </c>
      <c r="H2942">
        <v>-4.15122772309351</v>
      </c>
      <c r="I2942">
        <v>-9.7572804300637497</v>
      </c>
      <c r="J2942">
        <v>-3.28951391169561</v>
      </c>
      <c r="K2942">
        <v>67.362516176762696</v>
      </c>
      <c r="L2942">
        <v>58.985145868785402</v>
      </c>
      <c r="M2942">
        <v>54.0290097483906</v>
      </c>
      <c r="N2942">
        <v>0.70607957903766505</v>
      </c>
      <c r="O2942">
        <v>10.7512953367875</v>
      </c>
      <c r="P2942">
        <v>92.465373961218802</v>
      </c>
      <c r="Q2942">
        <v>6.3651902882692998E-2</v>
      </c>
    </row>
    <row r="2943" spans="1:17" hidden="1" x14ac:dyDescent="0.3">
      <c r="A2943" t="s">
        <v>6097</v>
      </c>
      <c r="B2943" t="s">
        <v>6098</v>
      </c>
      <c r="C2943" t="s">
        <v>10309</v>
      </c>
      <c r="D2943" t="s">
        <v>630</v>
      </c>
      <c r="E2943">
        <v>99.884431738000004</v>
      </c>
      <c r="F2943">
        <v>1.4</v>
      </c>
      <c r="G2943">
        <v>-111.979861549706</v>
      </c>
      <c r="H2943">
        <v>0.53964715126760099</v>
      </c>
      <c r="I2943">
        <v>-13.719236669344401</v>
      </c>
      <c r="J2943">
        <v>13.9270717734583</v>
      </c>
      <c r="K2943">
        <v>1.3399662330426501</v>
      </c>
      <c r="L2943">
        <v>2.32512494109212</v>
      </c>
      <c r="M2943">
        <v>69.781085580531098</v>
      </c>
      <c r="N2943">
        <v>1.0171922525767501</v>
      </c>
      <c r="O2943">
        <v>662.38925232213796</v>
      </c>
      <c r="P2943">
        <v>35.248041775456898</v>
      </c>
      <c r="Q2943">
        <v>6.7593296730589003E-2</v>
      </c>
    </row>
    <row r="2944" spans="1:17" hidden="1" x14ac:dyDescent="0.3">
      <c r="A2944" t="s">
        <v>6099</v>
      </c>
      <c r="B2944" t="s">
        <v>6100</v>
      </c>
      <c r="C2944" t="s">
        <v>10309</v>
      </c>
      <c r="D2944" t="s">
        <v>133</v>
      </c>
      <c r="E2944">
        <v>99.876540000000006</v>
      </c>
      <c r="F2944">
        <v>89.1</v>
      </c>
      <c r="G2944">
        <v>37.154289333112899</v>
      </c>
      <c r="H2944">
        <v>-12.8455503566424</v>
      </c>
      <c r="I2944">
        <v>-13.6396896196041</v>
      </c>
      <c r="J2944">
        <v>-7.9838889138626596</v>
      </c>
      <c r="K2944">
        <v>93.2248449723823</v>
      </c>
      <c r="L2944">
        <v>85.026118301987594</v>
      </c>
      <c r="M2944">
        <v>40.625665381398399</v>
      </c>
      <c r="N2944">
        <v>1.0482837831370699</v>
      </c>
      <c r="O2944">
        <v>42.536475869809202</v>
      </c>
      <c r="P2944">
        <v>71.643228664997096</v>
      </c>
      <c r="Q2944">
        <v>0.11794268903532799</v>
      </c>
    </row>
    <row r="2945" spans="1:17" hidden="1" x14ac:dyDescent="0.3">
      <c r="A2945" t="s">
        <v>6101</v>
      </c>
      <c r="B2945" t="s">
        <v>6102</v>
      </c>
      <c r="C2945" t="s">
        <v>10309</v>
      </c>
      <c r="D2945" t="s">
        <v>1581</v>
      </c>
      <c r="E2945">
        <v>99.759858479999906</v>
      </c>
      <c r="F2945">
        <v>5.18</v>
      </c>
      <c r="G2945">
        <v>36.720865531813402</v>
      </c>
      <c r="H2945">
        <v>6.6533616154975297</v>
      </c>
      <c r="I2945">
        <v>-15.488356058577001</v>
      </c>
      <c r="J2945">
        <v>-5.74865622525102</v>
      </c>
      <c r="K2945">
        <v>5.1537469583418103</v>
      </c>
      <c r="L2945">
        <v>4.7758812389402596</v>
      </c>
      <c r="M2945">
        <v>48.476047302912697</v>
      </c>
      <c r="N2945">
        <v>1.25621202324732</v>
      </c>
      <c r="O2945">
        <v>24.517374517374499</v>
      </c>
      <c r="P2945">
        <v>78.620689655172399</v>
      </c>
      <c r="Q2945">
        <v>5.6405904384342002E-2</v>
      </c>
    </row>
    <row r="2946" spans="1:17" hidden="1" x14ac:dyDescent="0.3">
      <c r="A2946" t="s">
        <v>6103</v>
      </c>
      <c r="B2946" t="s">
        <v>6104</v>
      </c>
      <c r="C2946" t="s">
        <v>10309</v>
      </c>
      <c r="D2946" t="s">
        <v>4450</v>
      </c>
      <c r="E2946">
        <v>99.650750000000002</v>
      </c>
      <c r="F2946">
        <v>137.5</v>
      </c>
      <c r="G2946">
        <v>-23.049401080718599</v>
      </c>
      <c r="H2946">
        <v>10.046539724292399</v>
      </c>
      <c r="I2946">
        <v>-39.250212107520802</v>
      </c>
      <c r="J2946">
        <v>0.76354159824743395</v>
      </c>
      <c r="K2946">
        <v>134.25695369902101</v>
      </c>
      <c r="L2946">
        <v>149.87780032497901</v>
      </c>
      <c r="M2946">
        <v>59.443807843955597</v>
      </c>
      <c r="N2946">
        <v>1.3598532110091699</v>
      </c>
      <c r="O2946">
        <v>89.781818181818096</v>
      </c>
      <c r="P2946">
        <v>35.334645669291298</v>
      </c>
      <c r="Q2946">
        <v>0.113004804535973</v>
      </c>
    </row>
    <row r="2947" spans="1:17" hidden="1" x14ac:dyDescent="0.3">
      <c r="A2947" t="s">
        <v>6105</v>
      </c>
      <c r="B2947" t="s">
        <v>6106</v>
      </c>
      <c r="C2947" t="s">
        <v>10309</v>
      </c>
      <c r="D2947" t="s">
        <v>130</v>
      </c>
      <c r="E2947">
        <v>99.607715444999997</v>
      </c>
      <c r="F2947">
        <v>40.799999999999997</v>
      </c>
      <c r="G2947">
        <v>-74.039368386315203</v>
      </c>
      <c r="H2947">
        <v>-3.1652853857817198</v>
      </c>
      <c r="I2947">
        <v>-27.575583472907201</v>
      </c>
      <c r="J2947">
        <v>-6.7663002532815701</v>
      </c>
      <c r="K2947">
        <v>41.474831005157498</v>
      </c>
      <c r="L2947">
        <v>46.707885224264899</v>
      </c>
      <c r="M2947">
        <v>37.515803800496997</v>
      </c>
      <c r="N2947">
        <v>1.24016064257028</v>
      </c>
      <c r="O2947">
        <v>96.078431372549005</v>
      </c>
      <c r="P2947">
        <v>25.345622119815602</v>
      </c>
    </row>
    <row r="2948" spans="1:17" hidden="1" x14ac:dyDescent="0.3">
      <c r="A2948" t="s">
        <v>6107</v>
      </c>
      <c r="B2948" t="s">
        <v>6108</v>
      </c>
      <c r="C2948" t="s">
        <v>10309</v>
      </c>
      <c r="D2948" t="s">
        <v>559</v>
      </c>
      <c r="E2948">
        <v>99.590288000000001</v>
      </c>
      <c r="F2948">
        <v>91.2</v>
      </c>
      <c r="G2948">
        <v>-70.580721769773803</v>
      </c>
      <c r="H2948">
        <v>0.88005119167164203</v>
      </c>
      <c r="I2948">
        <v>-20.189573843906899</v>
      </c>
      <c r="J2948">
        <v>-2.9641924086012699</v>
      </c>
      <c r="K2948">
        <v>92.353955787190202</v>
      </c>
      <c r="M2948">
        <v>43.197134297203696</v>
      </c>
      <c r="N2948">
        <v>0.73950338600451404</v>
      </c>
      <c r="O2948">
        <v>74.999999999999901</v>
      </c>
      <c r="P2948">
        <v>40.307692307692299</v>
      </c>
    </row>
    <row r="2949" spans="1:17" hidden="1" x14ac:dyDescent="0.3">
      <c r="A2949" t="s">
        <v>6109</v>
      </c>
      <c r="B2949" t="s">
        <v>6110</v>
      </c>
      <c r="C2949" t="s">
        <v>10309</v>
      </c>
      <c r="D2949" t="s">
        <v>630</v>
      </c>
      <c r="E2949">
        <v>99.478999999999999</v>
      </c>
      <c r="F2949">
        <v>157.25</v>
      </c>
      <c r="G2949">
        <v>117.481473325011</v>
      </c>
      <c r="H2949">
        <v>6.1339749418570504</v>
      </c>
      <c r="I2949">
        <v>116.250260546508</v>
      </c>
      <c r="J2949">
        <v>-8.4338692349107198</v>
      </c>
      <c r="K2949">
        <v>154.61162842738301</v>
      </c>
      <c r="L2949">
        <v>108.123760472418</v>
      </c>
      <c r="M2949">
        <v>40.5453030919277</v>
      </c>
      <c r="N2949">
        <v>0.790701786317896</v>
      </c>
      <c r="O2949">
        <v>34.003179650238401</v>
      </c>
      <c r="P2949">
        <v>193.04882594111001</v>
      </c>
      <c r="Q2949">
        <v>0.170043148208572</v>
      </c>
    </row>
    <row r="2950" spans="1:17" hidden="1" x14ac:dyDescent="0.3">
      <c r="A2950" t="s">
        <v>6111</v>
      </c>
      <c r="B2950" t="s">
        <v>6112</v>
      </c>
      <c r="C2950" t="s">
        <v>10309</v>
      </c>
      <c r="D2950" t="s">
        <v>1163</v>
      </c>
      <c r="E2950">
        <v>99.020482900000005</v>
      </c>
      <c r="F2950">
        <v>17.46</v>
      </c>
      <c r="G2950">
        <v>-1.6585969631724899</v>
      </c>
      <c r="H2950">
        <v>-6.9733233388021301</v>
      </c>
      <c r="I2950">
        <v>-30.530926480341499</v>
      </c>
      <c r="J2950">
        <v>2.5272838625357399</v>
      </c>
      <c r="K2950">
        <v>17.812326148295899</v>
      </c>
      <c r="L2950">
        <v>17.942562555549099</v>
      </c>
      <c r="M2950">
        <v>50.474026421531498</v>
      </c>
      <c r="N2950">
        <v>1.4381910713989601</v>
      </c>
      <c r="O2950">
        <v>44.616265750286303</v>
      </c>
      <c r="P2950">
        <v>36.406249999999901</v>
      </c>
      <c r="Q2950">
        <v>3.8752987871367002E-2</v>
      </c>
    </row>
    <row r="2951" spans="1:17" hidden="1" x14ac:dyDescent="0.3">
      <c r="A2951" t="s">
        <v>6113</v>
      </c>
      <c r="B2951" t="s">
        <v>6114</v>
      </c>
      <c r="C2951" t="s">
        <v>10309</v>
      </c>
      <c r="D2951" t="s">
        <v>46</v>
      </c>
      <c r="E2951">
        <v>98.922244512000006</v>
      </c>
      <c r="F2951">
        <v>20.170000000000002</v>
      </c>
      <c r="G2951">
        <v>38.394842140000499</v>
      </c>
      <c r="H2951">
        <v>-9.6608389628397795</v>
      </c>
      <c r="I2951">
        <v>16.8185354177234</v>
      </c>
      <c r="J2951">
        <v>-6.1535646000842199</v>
      </c>
      <c r="K2951">
        <v>20.153971681764599</v>
      </c>
      <c r="L2951">
        <v>17.404335163275</v>
      </c>
      <c r="M2951">
        <v>41.627215862249798</v>
      </c>
      <c r="N2951">
        <v>0.60489213623647398</v>
      </c>
      <c r="O2951">
        <v>22.409519087753999</v>
      </c>
      <c r="P2951">
        <v>98.1335952848723</v>
      </c>
      <c r="Q2951">
        <v>0.12668040778432399</v>
      </c>
    </row>
    <row r="2952" spans="1:17" hidden="1" x14ac:dyDescent="0.3">
      <c r="A2952" t="s">
        <v>6115</v>
      </c>
      <c r="B2952" t="s">
        <v>6116</v>
      </c>
      <c r="C2952" t="s">
        <v>10309</v>
      </c>
      <c r="D2952" t="s">
        <v>556</v>
      </c>
      <c r="E2952">
        <v>98.787300000000002</v>
      </c>
      <c r="F2952">
        <v>167.8</v>
      </c>
      <c r="G2952">
        <v>17.056403831113599</v>
      </c>
      <c r="H2952">
        <v>12.393289962357199</v>
      </c>
      <c r="I2952">
        <v>101.44717581832001</v>
      </c>
      <c r="J2952">
        <v>6.0729057225612797</v>
      </c>
      <c r="K2952">
        <v>134.62308627013701</v>
      </c>
      <c r="L2952">
        <v>98.905119487456801</v>
      </c>
      <c r="M2952">
        <v>65.624682122739699</v>
      </c>
      <c r="N2952">
        <v>0.37852593266605999</v>
      </c>
      <c r="O2952">
        <v>8.7604290822407496</v>
      </c>
      <c r="P2952">
        <v>181.307627829002</v>
      </c>
    </row>
    <row r="2953" spans="1:17" hidden="1" x14ac:dyDescent="0.3">
      <c r="A2953" t="s">
        <v>6117</v>
      </c>
      <c r="B2953" t="s">
        <v>6118</v>
      </c>
      <c r="C2953" t="s">
        <v>10309</v>
      </c>
      <c r="D2953" t="s">
        <v>203</v>
      </c>
      <c r="E2953">
        <v>98.784199999999998</v>
      </c>
      <c r="F2953">
        <v>65.849999999999994</v>
      </c>
      <c r="G2953">
        <v>107.45499251594001</v>
      </c>
      <c r="H2953">
        <v>-7.5583974097214099</v>
      </c>
      <c r="I2953">
        <v>-5.7918600511753997</v>
      </c>
      <c r="J2953">
        <v>-4.12988710411671</v>
      </c>
      <c r="K2953">
        <v>68.209402744088806</v>
      </c>
      <c r="L2953">
        <v>57.584494908124299</v>
      </c>
      <c r="M2953">
        <v>41.113053400623002</v>
      </c>
      <c r="N2953">
        <v>0.46692302265885599</v>
      </c>
      <c r="O2953">
        <v>27.410782080485902</v>
      </c>
      <c r="P2953">
        <v>135.17857142857099</v>
      </c>
      <c r="Q2953">
        <v>8.5494483543842995E-2</v>
      </c>
    </row>
    <row r="2954" spans="1:17" hidden="1" x14ac:dyDescent="0.3">
      <c r="A2954" t="s">
        <v>6119</v>
      </c>
      <c r="B2954" t="s">
        <v>6120</v>
      </c>
      <c r="C2954" t="s">
        <v>10309</v>
      </c>
      <c r="D2954" t="s">
        <v>297</v>
      </c>
      <c r="E2954">
        <v>98.705736000000002</v>
      </c>
      <c r="F2954">
        <v>43.33</v>
      </c>
      <c r="G2954">
        <v>71.861865582993104</v>
      </c>
      <c r="H2954">
        <v>42.101418713039102</v>
      </c>
      <c r="I2954">
        <v>10.9258465718547</v>
      </c>
      <c r="J2954">
        <v>-2.0541268164358999</v>
      </c>
      <c r="K2954">
        <v>36.418906350296801</v>
      </c>
      <c r="L2954">
        <v>30.618152854827901</v>
      </c>
      <c r="M2954">
        <v>65.332169896879904</v>
      </c>
      <c r="N2954">
        <v>1.2483887446786399</v>
      </c>
      <c r="O2954">
        <v>8.2160166166628201</v>
      </c>
      <c r="P2954">
        <v>121.63682864450099</v>
      </c>
      <c r="Q2954">
        <v>7.5546778761635999E-2</v>
      </c>
    </row>
    <row r="2955" spans="1:17" hidden="1" x14ac:dyDescent="0.3">
      <c r="A2955" t="s">
        <v>6121</v>
      </c>
      <c r="B2955" t="s">
        <v>6122</v>
      </c>
      <c r="C2955" t="s">
        <v>10309</v>
      </c>
      <c r="D2955" t="s">
        <v>556</v>
      </c>
      <c r="E2955">
        <v>98.589244067999999</v>
      </c>
      <c r="F2955">
        <v>10.16</v>
      </c>
      <c r="G2955">
        <v>-37.009293198345198</v>
      </c>
      <c r="H2955">
        <v>-0.57749441363516696</v>
      </c>
      <c r="I2955">
        <v>-9.1635778432916801</v>
      </c>
      <c r="J2955">
        <v>-0.67547543778453201</v>
      </c>
      <c r="K2955">
        <v>10.1045590904916</v>
      </c>
      <c r="L2955">
        <v>11.228539581538399</v>
      </c>
      <c r="M2955">
        <v>52.572927889637299</v>
      </c>
      <c r="N2955">
        <v>0.61544270098855602</v>
      </c>
      <c r="O2955">
        <v>54.035433070866098</v>
      </c>
      <c r="P2955">
        <v>51.641791044776099</v>
      </c>
      <c r="Q2955">
        <v>-0.109618932736779</v>
      </c>
    </row>
    <row r="2956" spans="1:17" hidden="1" x14ac:dyDescent="0.3">
      <c r="A2956" t="s">
        <v>6123</v>
      </c>
      <c r="B2956" t="s">
        <v>6124</v>
      </c>
      <c r="C2956" t="s">
        <v>10309</v>
      </c>
      <c r="D2956" t="s">
        <v>1386</v>
      </c>
      <c r="E2956">
        <v>98.45</v>
      </c>
      <c r="F2956">
        <v>100.75</v>
      </c>
      <c r="G2956">
        <v>21.204728552261798</v>
      </c>
      <c r="H2956">
        <v>-0.97550436388391404</v>
      </c>
      <c r="I2956">
        <v>-9.4521846379113494</v>
      </c>
      <c r="J2956">
        <v>-2.89985555636606</v>
      </c>
      <c r="K2956">
        <v>99.135219456097005</v>
      </c>
      <c r="L2956">
        <v>91.520011528335104</v>
      </c>
      <c r="M2956">
        <v>51.018785464709801</v>
      </c>
      <c r="N2956">
        <v>0.77422943609393802</v>
      </c>
      <c r="O2956">
        <v>30.2233250620347</v>
      </c>
      <c r="P2956">
        <v>49.814126394052003</v>
      </c>
      <c r="Q2956">
        <v>3.2796851939564997E-2</v>
      </c>
    </row>
    <row r="2957" spans="1:17" hidden="1" x14ac:dyDescent="0.3">
      <c r="A2957" t="s">
        <v>6125</v>
      </c>
      <c r="B2957" t="s">
        <v>6126</v>
      </c>
      <c r="C2957" t="s">
        <v>10309</v>
      </c>
      <c r="D2957" t="s">
        <v>521</v>
      </c>
      <c r="E2957">
        <v>98.421204000000003</v>
      </c>
      <c r="F2957">
        <v>144</v>
      </c>
      <c r="G2957">
        <v>104.534485603498</v>
      </c>
      <c r="H2957">
        <v>1.0357870969488401</v>
      </c>
      <c r="I2957">
        <v>30.617253737114101</v>
      </c>
      <c r="J2957">
        <v>-4.9257484380575196</v>
      </c>
      <c r="K2957">
        <v>139.570258595437</v>
      </c>
      <c r="L2957">
        <v>113.124797518517</v>
      </c>
      <c r="M2957">
        <v>47.289735124723997</v>
      </c>
      <c r="N2957">
        <v>0.36186615112843401</v>
      </c>
      <c r="O2957">
        <v>18.124999999999901</v>
      </c>
      <c r="P2957">
        <v>146.99828473413299</v>
      </c>
      <c r="Q2957">
        <v>0.12787933408275601</v>
      </c>
    </row>
    <row r="2958" spans="1:17" hidden="1" x14ac:dyDescent="0.3">
      <c r="A2958" t="s">
        <v>6127</v>
      </c>
      <c r="B2958" t="s">
        <v>6128</v>
      </c>
      <c r="C2958" t="s">
        <v>10309</v>
      </c>
      <c r="D2958" t="s">
        <v>368</v>
      </c>
      <c r="E2958">
        <v>97.998613950000006</v>
      </c>
      <c r="F2958">
        <v>22.97</v>
      </c>
      <c r="G2958">
        <v>-26.3555294863291</v>
      </c>
      <c r="H2958">
        <v>13.753559675524899</v>
      </c>
      <c r="I2958">
        <v>6.0302753434846998</v>
      </c>
      <c r="J2958">
        <v>-6.3152130370095199</v>
      </c>
      <c r="K2958">
        <v>20.564841873366799</v>
      </c>
      <c r="L2958">
        <v>19.492582991411499</v>
      </c>
      <c r="M2958">
        <v>71.7982081099845</v>
      </c>
      <c r="N2958">
        <v>1.6744489946938601</v>
      </c>
      <c r="O2958">
        <v>10.1436656508489</v>
      </c>
      <c r="P2958">
        <v>48.480930833871902</v>
      </c>
      <c r="Q2958">
        <v>3.8990469211179997E-2</v>
      </c>
    </row>
    <row r="2959" spans="1:17" hidden="1" x14ac:dyDescent="0.3">
      <c r="A2959" t="s">
        <v>6129</v>
      </c>
      <c r="B2959" t="s">
        <v>6130</v>
      </c>
      <c r="C2959" t="s">
        <v>10309</v>
      </c>
      <c r="D2959" t="s">
        <v>46</v>
      </c>
      <c r="E2959">
        <v>97.684799999999996</v>
      </c>
      <c r="F2959">
        <v>21.44</v>
      </c>
      <c r="G2959">
        <v>218.08287270027199</v>
      </c>
      <c r="H2959">
        <v>-25.825604297261599</v>
      </c>
      <c r="I2959">
        <v>66.654155604162995</v>
      </c>
      <c r="J2959">
        <v>-1.7002129741499701</v>
      </c>
      <c r="K2959">
        <v>24.053577072212899</v>
      </c>
      <c r="L2959">
        <v>15.7831377267494</v>
      </c>
      <c r="M2959">
        <v>26.060849946346298</v>
      </c>
      <c r="N2959">
        <v>1.03814978771954</v>
      </c>
      <c r="O2959">
        <v>51.492537313432798</v>
      </c>
      <c r="P2959">
        <v>291.95612431444198</v>
      </c>
      <c r="Q2959">
        <v>8.4353554622865007E-2</v>
      </c>
    </row>
    <row r="2960" spans="1:17" hidden="1" x14ac:dyDescent="0.3">
      <c r="A2960" t="s">
        <v>6131</v>
      </c>
      <c r="B2960" t="s">
        <v>6132</v>
      </c>
      <c r="C2960" t="s">
        <v>10309</v>
      </c>
      <c r="D2960" t="s">
        <v>630</v>
      </c>
      <c r="E2960">
        <v>97.658000000000001</v>
      </c>
      <c r="F2960">
        <v>7.69</v>
      </c>
      <c r="G2960">
        <v>-42.279134468186498</v>
      </c>
      <c r="H2960">
        <v>4.33784713475369</v>
      </c>
      <c r="I2960">
        <v>-25.9062915830966</v>
      </c>
      <c r="J2960">
        <v>4.7664437541346603</v>
      </c>
      <c r="K2960">
        <v>7.26316879714373</v>
      </c>
      <c r="L2960">
        <v>8.5759813393666597</v>
      </c>
      <c r="M2960">
        <v>66.2825305514083</v>
      </c>
      <c r="N2960">
        <v>0.64009647474078302</v>
      </c>
      <c r="O2960">
        <v>41.742522756827</v>
      </c>
      <c r="P2960">
        <v>32.586206896551701</v>
      </c>
      <c r="Q2960">
        <v>-0.19420872918127299</v>
      </c>
    </row>
    <row r="2961" spans="1:17" hidden="1" x14ac:dyDescent="0.3">
      <c r="A2961" t="s">
        <v>6133</v>
      </c>
      <c r="B2961" t="s">
        <v>6134</v>
      </c>
      <c r="C2961" t="s">
        <v>10309</v>
      </c>
      <c r="D2961" t="s">
        <v>1700</v>
      </c>
      <c r="E2961">
        <v>97.505380000000002</v>
      </c>
      <c r="F2961">
        <v>54.23</v>
      </c>
      <c r="G2961">
        <v>-13.314296212208999</v>
      </c>
      <c r="H2961">
        <v>12.8682084484921</v>
      </c>
      <c r="I2961">
        <v>2.0984967353028301</v>
      </c>
      <c r="J2961">
        <v>8.8616433226351994</v>
      </c>
      <c r="K2961">
        <v>52.509582152165699</v>
      </c>
      <c r="M2961">
        <v>69.742314638738307</v>
      </c>
      <c r="N2961">
        <v>0.37703252032520301</v>
      </c>
      <c r="O2961">
        <v>16.1718605937672</v>
      </c>
      <c r="P2961">
        <v>20.2439024390243</v>
      </c>
    </row>
    <row r="2962" spans="1:17" hidden="1" x14ac:dyDescent="0.3">
      <c r="A2962" t="s">
        <v>6135</v>
      </c>
      <c r="B2962" t="s">
        <v>6136</v>
      </c>
      <c r="C2962" t="s">
        <v>10309</v>
      </c>
      <c r="E2962">
        <v>97.285212000000001</v>
      </c>
      <c r="F2962">
        <v>332.85</v>
      </c>
      <c r="G2962">
        <v>506.63891394042798</v>
      </c>
      <c r="H2962">
        <v>-3.3892974673321801</v>
      </c>
      <c r="I2962">
        <v>-50.240855895189</v>
      </c>
      <c r="J2962">
        <v>-8.4574532197623</v>
      </c>
      <c r="K2962">
        <v>328.76464569916197</v>
      </c>
      <c r="L2962">
        <v>278.56989263377602</v>
      </c>
      <c r="M2962">
        <v>20.831919053542698</v>
      </c>
      <c r="N2962">
        <v>0.29614238269607401</v>
      </c>
      <c r="O2962">
        <v>103.99579390115601</v>
      </c>
      <c r="P2962">
        <v>534.36249285305803</v>
      </c>
    </row>
    <row r="2963" spans="1:17" hidden="1" x14ac:dyDescent="0.3">
      <c r="A2963" t="s">
        <v>6137</v>
      </c>
      <c r="B2963" t="s">
        <v>6138</v>
      </c>
      <c r="C2963" t="s">
        <v>10309</v>
      </c>
      <c r="D2963" t="s">
        <v>413</v>
      </c>
      <c r="E2963">
        <v>97.244053820000005</v>
      </c>
      <c r="F2963">
        <v>91.4</v>
      </c>
      <c r="G2963">
        <v>33.874723774780598</v>
      </c>
      <c r="H2963">
        <v>24.566463395982598</v>
      </c>
      <c r="I2963">
        <v>-3.1894870157399202</v>
      </c>
      <c r="J2963">
        <v>-0.36540403231875801</v>
      </c>
      <c r="K2963">
        <v>78.642334494268198</v>
      </c>
      <c r="L2963">
        <v>70.227192799551602</v>
      </c>
      <c r="M2963">
        <v>69.499701112146496</v>
      </c>
      <c r="N2963">
        <v>2.8292394949047499</v>
      </c>
      <c r="O2963">
        <v>9.4091903719912295</v>
      </c>
      <c r="P2963">
        <v>86.530612244897895</v>
      </c>
      <c r="Q2963">
        <v>0.113437210657386</v>
      </c>
    </row>
    <row r="2964" spans="1:17" hidden="1" x14ac:dyDescent="0.3">
      <c r="A2964" t="s">
        <v>6139</v>
      </c>
      <c r="B2964" t="s">
        <v>6140</v>
      </c>
      <c r="C2964" t="s">
        <v>10309</v>
      </c>
      <c r="D2964" t="s">
        <v>1386</v>
      </c>
      <c r="E2964">
        <v>97.18</v>
      </c>
      <c r="F2964">
        <v>173</v>
      </c>
      <c r="G2964">
        <v>-34.937309135210697</v>
      </c>
      <c r="H2964">
        <v>1.95687145897665</v>
      </c>
      <c r="I2964">
        <v>-8.0939184952395795</v>
      </c>
      <c r="J2964">
        <v>-3.0576303199394101</v>
      </c>
      <c r="K2964">
        <v>169.35096375611201</v>
      </c>
      <c r="L2964">
        <v>166.158598010394</v>
      </c>
      <c r="M2964">
        <v>48.366883329855398</v>
      </c>
      <c r="N2964">
        <v>0.68330827067669098</v>
      </c>
      <c r="O2964">
        <v>14.508670520231201</v>
      </c>
      <c r="P2964">
        <v>21.6596343178621</v>
      </c>
      <c r="Q2964">
        <v>0.112702967603065</v>
      </c>
    </row>
    <row r="2965" spans="1:17" hidden="1" x14ac:dyDescent="0.3">
      <c r="A2965" t="s">
        <v>6141</v>
      </c>
      <c r="B2965" t="s">
        <v>6142</v>
      </c>
      <c r="C2965" t="s">
        <v>10309</v>
      </c>
      <c r="D2965" t="s">
        <v>80</v>
      </c>
      <c r="E2965">
        <v>97.12278087</v>
      </c>
      <c r="F2965">
        <v>124.6</v>
      </c>
      <c r="G2965">
        <v>-30.5695828112664</v>
      </c>
      <c r="H2965">
        <v>-0.89289387235148299</v>
      </c>
      <c r="I2965">
        <v>-16.831858762053901</v>
      </c>
      <c r="J2965">
        <v>3.77056530325182</v>
      </c>
      <c r="K2965">
        <v>119.214241659629</v>
      </c>
      <c r="L2965">
        <v>124.71801974598</v>
      </c>
      <c r="M2965">
        <v>57.069816833735999</v>
      </c>
      <c r="N2965">
        <v>0.46932606420522299</v>
      </c>
      <c r="O2965">
        <v>21.990369181380402</v>
      </c>
      <c r="P2965">
        <v>21.917808219177999</v>
      </c>
      <c r="Q2965">
        <v>-5.6498572232031002E-2</v>
      </c>
    </row>
    <row r="2966" spans="1:17" hidden="1" x14ac:dyDescent="0.3">
      <c r="A2966" t="s">
        <v>6143</v>
      </c>
      <c r="B2966" t="s">
        <v>6144</v>
      </c>
      <c r="C2966" t="s">
        <v>10309</v>
      </c>
      <c r="D2966" t="s">
        <v>1555</v>
      </c>
      <c r="E2966">
        <v>97.018490131999997</v>
      </c>
      <c r="F2966">
        <v>22.84</v>
      </c>
      <c r="G2966">
        <v>22.0469128906477</v>
      </c>
      <c r="H2966">
        <v>-8.0462114345909796</v>
      </c>
      <c r="I2966">
        <v>-44.0297695226676</v>
      </c>
      <c r="J2966">
        <v>-6.2797594842796203</v>
      </c>
      <c r="K2966">
        <v>23.7906375346756</v>
      </c>
      <c r="L2966">
        <v>22.726975125717399</v>
      </c>
      <c r="M2966">
        <v>43.357439640311497</v>
      </c>
      <c r="N2966">
        <v>0.46020180188162702</v>
      </c>
      <c r="O2966">
        <v>51.707530647985898</v>
      </c>
      <c r="P2966">
        <v>51.760797342192603</v>
      </c>
      <c r="Q2966">
        <v>7.9540783764991005E-2</v>
      </c>
    </row>
    <row r="2967" spans="1:17" hidden="1" x14ac:dyDescent="0.3">
      <c r="A2967" t="s">
        <v>6145</v>
      </c>
      <c r="B2967" t="s">
        <v>6146</v>
      </c>
      <c r="C2967" t="s">
        <v>10309</v>
      </c>
      <c r="D2967" t="s">
        <v>208</v>
      </c>
      <c r="E2967">
        <v>96.906145899999999</v>
      </c>
      <c r="F2967">
        <v>61.8</v>
      </c>
      <c r="G2967">
        <v>-35.360703408222001</v>
      </c>
      <c r="H2967">
        <v>19.967308619114501</v>
      </c>
      <c r="I2967">
        <v>-1.97334622221605</v>
      </c>
      <c r="J2967">
        <v>2.88132253350375</v>
      </c>
      <c r="K2967">
        <v>55.147015219580503</v>
      </c>
      <c r="L2967">
        <v>54.574002896942197</v>
      </c>
      <c r="M2967">
        <v>67.459403315403904</v>
      </c>
      <c r="N2967">
        <v>1.51309787655896</v>
      </c>
      <c r="O2967">
        <v>14.789644012944899</v>
      </c>
      <c r="P2967">
        <v>46.584440227703901</v>
      </c>
      <c r="Q2967">
        <v>-3.1723691392261999E-2</v>
      </c>
    </row>
    <row r="2968" spans="1:17" hidden="1" x14ac:dyDescent="0.3">
      <c r="A2968" t="s">
        <v>6147</v>
      </c>
      <c r="B2968" t="s">
        <v>6148</v>
      </c>
      <c r="C2968" t="s">
        <v>10309</v>
      </c>
      <c r="D2968" t="s">
        <v>46</v>
      </c>
      <c r="E2968">
        <v>96.8142</v>
      </c>
      <c r="F2968">
        <v>43.35</v>
      </c>
      <c r="G2968">
        <v>68.875060543151307</v>
      </c>
      <c r="H2968">
        <v>-10.8721985787599</v>
      </c>
      <c r="I2968">
        <v>-18.884061827187999</v>
      </c>
      <c r="J2968">
        <v>-6.3253516836872503</v>
      </c>
      <c r="K2968">
        <v>45.430282474180501</v>
      </c>
      <c r="L2968">
        <v>42.6788012992997</v>
      </c>
      <c r="M2968">
        <v>42.838170119628202</v>
      </c>
      <c r="N2968">
        <v>0.85771578029642503</v>
      </c>
      <c r="O2968">
        <v>45.282583621683898</v>
      </c>
      <c r="P2968">
        <v>105.255681818181</v>
      </c>
      <c r="Q2968">
        <v>-9.9976335379160005E-3</v>
      </c>
    </row>
    <row r="2969" spans="1:17" hidden="1" x14ac:dyDescent="0.3">
      <c r="A2969" t="s">
        <v>6149</v>
      </c>
      <c r="B2969" t="s">
        <v>6150</v>
      </c>
      <c r="C2969" t="s">
        <v>10309</v>
      </c>
      <c r="D2969" t="s">
        <v>124</v>
      </c>
      <c r="E2969">
        <v>96.423156629999994</v>
      </c>
      <c r="F2969">
        <v>100.05</v>
      </c>
      <c r="G2969">
        <v>244.902119411391</v>
      </c>
      <c r="H2969">
        <v>31.757919181447601</v>
      </c>
      <c r="I2969">
        <v>144.62295825676</v>
      </c>
      <c r="J2969">
        <v>3.39128618165133</v>
      </c>
      <c r="K2969">
        <v>72.737971189535898</v>
      </c>
      <c r="L2969">
        <v>41.081841283072201</v>
      </c>
      <c r="M2969">
        <v>84.267842353443598</v>
      </c>
      <c r="N2969">
        <v>0.56498766891992402</v>
      </c>
      <c r="O2969">
        <v>0</v>
      </c>
      <c r="P2969">
        <v>298.60557768924298</v>
      </c>
      <c r="Q2969">
        <v>0.26743528741114703</v>
      </c>
    </row>
    <row r="2970" spans="1:17" hidden="1" x14ac:dyDescent="0.3">
      <c r="A2970" t="s">
        <v>6151</v>
      </c>
      <c r="B2970" t="s">
        <v>6152</v>
      </c>
      <c r="C2970" t="s">
        <v>10309</v>
      </c>
      <c r="D2970" t="s">
        <v>475</v>
      </c>
      <c r="E2970">
        <v>96.385379999999998</v>
      </c>
      <c r="F2970">
        <v>61.29</v>
      </c>
      <c r="G2970">
        <v>163.16393888518499</v>
      </c>
      <c r="H2970">
        <v>32.525524677963801</v>
      </c>
      <c r="I2970">
        <v>40.952529863838102</v>
      </c>
      <c r="J2970">
        <v>-2.3886941334954899</v>
      </c>
      <c r="K2970">
        <v>45.420681669629403</v>
      </c>
      <c r="L2970">
        <v>37.744492154752599</v>
      </c>
      <c r="M2970">
        <v>79.729393151681293</v>
      </c>
      <c r="N2970">
        <v>2.4057534922619999</v>
      </c>
      <c r="O2970">
        <v>0</v>
      </c>
      <c r="P2970">
        <v>215.765069551777</v>
      </c>
      <c r="Q2970">
        <v>0.25518421898239402</v>
      </c>
    </row>
    <row r="2971" spans="1:17" hidden="1" x14ac:dyDescent="0.3">
      <c r="A2971" t="s">
        <v>6153</v>
      </c>
      <c r="B2971" t="s">
        <v>6154</v>
      </c>
      <c r="C2971" t="s">
        <v>10309</v>
      </c>
      <c r="D2971" t="s">
        <v>413</v>
      </c>
      <c r="E2971">
        <v>96.372692499999999</v>
      </c>
      <c r="F2971">
        <v>140</v>
      </c>
      <c r="G2971">
        <v>-11.781549927123701</v>
      </c>
      <c r="H2971">
        <v>-7.7523081400133798</v>
      </c>
      <c r="I2971">
        <v>-19.595554177039599</v>
      </c>
      <c r="J2971">
        <v>-6.4541944779778397</v>
      </c>
      <c r="K2971">
        <v>140.56918873462701</v>
      </c>
      <c r="L2971">
        <v>133.43501752774401</v>
      </c>
      <c r="M2971">
        <v>45.010000734206798</v>
      </c>
      <c r="N2971">
        <v>0.131274321793448</v>
      </c>
      <c r="O2971">
        <v>29.214285714285701</v>
      </c>
      <c r="P2971">
        <v>39.999999999999901</v>
      </c>
      <c r="Q2971">
        <v>5.4465735162160002E-3</v>
      </c>
    </row>
    <row r="2972" spans="1:17" hidden="1" x14ac:dyDescent="0.3">
      <c r="A2972" t="s">
        <v>6155</v>
      </c>
      <c r="B2972" t="s">
        <v>6156</v>
      </c>
      <c r="C2972" t="s">
        <v>10309</v>
      </c>
      <c r="D2972" t="s">
        <v>413</v>
      </c>
      <c r="E2972">
        <v>96.282398271000005</v>
      </c>
      <c r="F2972">
        <v>92</v>
      </c>
      <c r="G2972">
        <v>56.497486365702997</v>
      </c>
      <c r="H2972">
        <v>-8.2106204082834893</v>
      </c>
      <c r="I2972">
        <v>-33.000441137532903</v>
      </c>
      <c r="J2972">
        <v>2.3123279642605801</v>
      </c>
      <c r="K2972">
        <v>95.702449377137597</v>
      </c>
      <c r="L2972">
        <v>90.969116632681903</v>
      </c>
      <c r="M2972">
        <v>48.8369388085571</v>
      </c>
      <c r="N2972">
        <v>0.82828560078009295</v>
      </c>
      <c r="O2972">
        <v>43.478260869565197</v>
      </c>
      <c r="P2972">
        <v>106.555904804669</v>
      </c>
      <c r="Q2972">
        <v>0.15119450048976399</v>
      </c>
    </row>
    <row r="2973" spans="1:17" hidden="1" x14ac:dyDescent="0.3">
      <c r="A2973" t="s">
        <v>6157</v>
      </c>
      <c r="B2973" t="s">
        <v>6158</v>
      </c>
      <c r="C2973" t="s">
        <v>10309</v>
      </c>
      <c r="D2973" t="s">
        <v>4008</v>
      </c>
      <c r="E2973">
        <v>96.278000000000006</v>
      </c>
      <c r="F2973">
        <v>72.98</v>
      </c>
      <c r="G2973">
        <v>-35.476104165156201</v>
      </c>
      <c r="H2973">
        <v>14.415207317840499</v>
      </c>
      <c r="I2973">
        <v>-12.2970817030936</v>
      </c>
      <c r="J2973">
        <v>-11.4693700732112</v>
      </c>
      <c r="K2973">
        <v>69.194224174268996</v>
      </c>
      <c r="L2973">
        <v>67.097967151825202</v>
      </c>
      <c r="M2973">
        <v>49.405014511484197</v>
      </c>
      <c r="N2973">
        <v>1.15878635579108</v>
      </c>
      <c r="O2973">
        <v>58.920252123869503</v>
      </c>
      <c r="P2973">
        <v>31.947206653407999</v>
      </c>
      <c r="Q2973">
        <v>0.17580569539180099</v>
      </c>
    </row>
    <row r="2974" spans="1:17" hidden="1" x14ac:dyDescent="0.3">
      <c r="A2974" t="s">
        <v>6159</v>
      </c>
      <c r="B2974" t="s">
        <v>6160</v>
      </c>
      <c r="C2974" t="s">
        <v>10309</v>
      </c>
      <c r="D2974" t="s">
        <v>258</v>
      </c>
      <c r="E2974">
        <v>96.195680499999995</v>
      </c>
      <c r="F2974">
        <v>39.36</v>
      </c>
      <c r="G2974">
        <v>47.990706801654703</v>
      </c>
      <c r="H2974">
        <v>4.7932175202123997</v>
      </c>
      <c r="I2974">
        <v>-1.4066992223234801E-2</v>
      </c>
      <c r="J2974">
        <v>0.367723163373885</v>
      </c>
      <c r="K2974">
        <v>38.280332970433797</v>
      </c>
      <c r="L2974">
        <v>35.112960492210803</v>
      </c>
      <c r="M2974">
        <v>49.594601527998698</v>
      </c>
      <c r="N2974">
        <v>0.77415963125495901</v>
      </c>
      <c r="O2974">
        <v>29.5731707317073</v>
      </c>
      <c r="P2974">
        <v>75.714285714285694</v>
      </c>
      <c r="Q2974">
        <v>6.3137596941301E-2</v>
      </c>
    </row>
    <row r="2975" spans="1:17" hidden="1" x14ac:dyDescent="0.3">
      <c r="A2975" t="s">
        <v>6161</v>
      </c>
      <c r="B2975" t="s">
        <v>6162</v>
      </c>
      <c r="C2975" t="s">
        <v>10309</v>
      </c>
      <c r="D2975" t="s">
        <v>1336</v>
      </c>
      <c r="E2975">
        <v>96.080539380000005</v>
      </c>
      <c r="F2975">
        <v>26.18</v>
      </c>
      <c r="G2975">
        <v>-21.7745704140474</v>
      </c>
      <c r="H2975">
        <v>0.267696879317329</v>
      </c>
      <c r="I2975">
        <v>-7.0857055792670103</v>
      </c>
      <c r="J2975">
        <v>-2.4794157242449901</v>
      </c>
      <c r="K2975">
        <v>25.745733843948301</v>
      </c>
      <c r="L2975">
        <v>25.068972829515399</v>
      </c>
      <c r="M2975">
        <v>53.842876406836702</v>
      </c>
      <c r="N2975">
        <v>1.15212414373919</v>
      </c>
      <c r="O2975">
        <v>6.8372803666921298</v>
      </c>
      <c r="P2975">
        <v>13.3333333333333</v>
      </c>
      <c r="Q2975">
        <v>-6.9436672557021004E-2</v>
      </c>
    </row>
    <row r="2976" spans="1:17" hidden="1" x14ac:dyDescent="0.3">
      <c r="A2976" t="s">
        <v>6163</v>
      </c>
      <c r="B2976" t="s">
        <v>6164</v>
      </c>
      <c r="C2976" t="s">
        <v>10309</v>
      </c>
      <c r="D2976" t="s">
        <v>130</v>
      </c>
      <c r="E2976">
        <v>95.964211199999994</v>
      </c>
      <c r="F2976">
        <v>87.09</v>
      </c>
      <c r="G2976">
        <v>65.809754420702305</v>
      </c>
      <c r="H2976">
        <v>-5.91458182254362</v>
      </c>
      <c r="I2976">
        <v>13.6874779237697</v>
      </c>
      <c r="J2976">
        <v>-5.8283329162233999</v>
      </c>
      <c r="K2976">
        <v>90.938061631796998</v>
      </c>
      <c r="L2976">
        <v>80.421860757490705</v>
      </c>
      <c r="M2976">
        <v>41.088973513889002</v>
      </c>
      <c r="N2976">
        <v>0.38059135082269802</v>
      </c>
      <c r="O2976">
        <v>31.932483637616201</v>
      </c>
      <c r="P2976">
        <v>125.62176165803101</v>
      </c>
      <c r="Q2976">
        <v>0.104132598167775</v>
      </c>
    </row>
    <row r="2977" spans="1:17" hidden="1" x14ac:dyDescent="0.3">
      <c r="A2977" t="s">
        <v>6165</v>
      </c>
      <c r="B2977" t="s">
        <v>6166</v>
      </c>
      <c r="C2977" t="s">
        <v>10309</v>
      </c>
      <c r="D2977" t="s">
        <v>715</v>
      </c>
      <c r="E2977">
        <v>95.738060000000004</v>
      </c>
      <c r="F2977">
        <v>43.6</v>
      </c>
      <c r="G2977">
        <v>617.57556638651397</v>
      </c>
      <c r="H2977">
        <v>-1.1597512547176201</v>
      </c>
      <c r="I2977">
        <v>6.0388340131653599</v>
      </c>
      <c r="J2977">
        <v>3.70898729104906</v>
      </c>
      <c r="K2977">
        <v>41.992850717224499</v>
      </c>
      <c r="L2977">
        <v>33.885214213736901</v>
      </c>
      <c r="M2977">
        <v>66.759741001731101</v>
      </c>
      <c r="N2977">
        <v>0.43329216453048403</v>
      </c>
      <c r="O2977">
        <v>15.091743119266001</v>
      </c>
      <c r="P2977">
        <v>678.57142857142799</v>
      </c>
      <c r="Q2977">
        <v>0.17269653923761799</v>
      </c>
    </row>
    <row r="2978" spans="1:17" hidden="1" x14ac:dyDescent="0.3">
      <c r="A2978" t="s">
        <v>6167</v>
      </c>
      <c r="B2978" t="s">
        <v>6168</v>
      </c>
      <c r="C2978" t="s">
        <v>10309</v>
      </c>
      <c r="E2978">
        <v>95.649362999999994</v>
      </c>
      <c r="F2978">
        <v>101.5</v>
      </c>
      <c r="G2978">
        <v>8.6461644704134706</v>
      </c>
      <c r="H2978">
        <v>-3.0280103304710302</v>
      </c>
      <c r="I2978">
        <v>-9.8476323208631005</v>
      </c>
      <c r="J2978">
        <v>0.26247550016640497</v>
      </c>
      <c r="K2978">
        <v>104.210280261292</v>
      </c>
      <c r="L2978">
        <v>96.515611759930096</v>
      </c>
      <c r="M2978">
        <v>56.136727155434201</v>
      </c>
      <c r="N2978">
        <v>1.7647210300429099</v>
      </c>
      <c r="O2978">
        <v>27.241379310344801</v>
      </c>
      <c r="P2978">
        <v>86.170212765957402</v>
      </c>
      <c r="Q2978">
        <v>4.5068622938555999E-2</v>
      </c>
    </row>
    <row r="2979" spans="1:17" hidden="1" x14ac:dyDescent="0.3">
      <c r="A2979" t="s">
        <v>6169</v>
      </c>
      <c r="B2979" t="s">
        <v>6170</v>
      </c>
      <c r="C2979" t="s">
        <v>10309</v>
      </c>
      <c r="D2979" t="s">
        <v>394</v>
      </c>
      <c r="E2979">
        <v>95.384334401999993</v>
      </c>
      <c r="F2979">
        <v>100.06</v>
      </c>
      <c r="G2979">
        <v>-39.836007546798697</v>
      </c>
      <c r="H2979">
        <v>0.44069533046147502</v>
      </c>
      <c r="I2979">
        <v>-27.1533391566084</v>
      </c>
      <c r="J2979">
        <v>1.10363454947215</v>
      </c>
      <c r="K2979">
        <v>99.595105785275706</v>
      </c>
      <c r="L2979">
        <v>108.41200583601299</v>
      </c>
      <c r="M2979">
        <v>56.578535763624799</v>
      </c>
      <c r="N2979">
        <v>0.60452110461952102</v>
      </c>
      <c r="O2979">
        <v>44.913052168698698</v>
      </c>
      <c r="P2979">
        <v>12.4269662921348</v>
      </c>
      <c r="Q2979">
        <v>-1.0357730294248E-2</v>
      </c>
    </row>
    <row r="2980" spans="1:17" hidden="1" x14ac:dyDescent="0.3">
      <c r="A2980" t="s">
        <v>6171</v>
      </c>
      <c r="B2980" t="s">
        <v>6172</v>
      </c>
      <c r="C2980" t="s">
        <v>10309</v>
      </c>
      <c r="D2980" t="s">
        <v>130</v>
      </c>
      <c r="E2980">
        <v>95.378391679999993</v>
      </c>
      <c r="F2980">
        <v>112.9</v>
      </c>
      <c r="G2980">
        <v>-73.884761554500301</v>
      </c>
      <c r="H2980">
        <v>17.819926581079699</v>
      </c>
      <c r="I2980">
        <v>-58.471968606988398</v>
      </c>
      <c r="J2980">
        <v>-3.1164064874112198</v>
      </c>
      <c r="K2980">
        <v>108.772361384517</v>
      </c>
      <c r="M2980">
        <v>51.672336000551198</v>
      </c>
      <c r="N2980">
        <v>0.366702702702702</v>
      </c>
      <c r="O2980">
        <v>86.005314437555299</v>
      </c>
      <c r="P2980">
        <v>36.848484848484802</v>
      </c>
    </row>
    <row r="2981" spans="1:17" hidden="1" x14ac:dyDescent="0.3">
      <c r="A2981" t="s">
        <v>6173</v>
      </c>
      <c r="B2981" t="s">
        <v>6174</v>
      </c>
      <c r="C2981" t="s">
        <v>10309</v>
      </c>
      <c r="D2981" t="s">
        <v>397</v>
      </c>
      <c r="E2981">
        <v>95.340525600000007</v>
      </c>
      <c r="F2981">
        <v>170.3</v>
      </c>
      <c r="G2981">
        <v>-30.4092931983452</v>
      </c>
      <c r="H2981">
        <v>20.953629494383701</v>
      </c>
      <c r="I2981">
        <v>51.833792348133898</v>
      </c>
      <c r="J2981">
        <v>11.1819674703563</v>
      </c>
      <c r="K2981">
        <v>131.78454315210499</v>
      </c>
      <c r="L2981">
        <v>138.28492594342899</v>
      </c>
      <c r="M2981">
        <v>78.639308497666605</v>
      </c>
      <c r="N2981">
        <v>0.97966223499820304</v>
      </c>
      <c r="O2981">
        <v>37.7568995889606</v>
      </c>
      <c r="P2981">
        <v>130.13513513513499</v>
      </c>
      <c r="Q2981">
        <v>0.131300831275036</v>
      </c>
    </row>
    <row r="2982" spans="1:17" hidden="1" x14ac:dyDescent="0.3">
      <c r="A2982" t="s">
        <v>6175</v>
      </c>
      <c r="B2982" t="s">
        <v>6176</v>
      </c>
      <c r="C2982" t="s">
        <v>10309</v>
      </c>
      <c r="D2982" t="s">
        <v>521</v>
      </c>
      <c r="E2982">
        <v>95.236673400000001</v>
      </c>
      <c r="F2982">
        <v>38.24</v>
      </c>
      <c r="G2982">
        <v>39.775326036996702</v>
      </c>
      <c r="H2982">
        <v>1.0068154861026899</v>
      </c>
      <c r="I2982">
        <v>3.1133009651555601</v>
      </c>
      <c r="J2982">
        <v>-3.5400115597127899E-2</v>
      </c>
      <c r="K2982">
        <v>39.009352911565998</v>
      </c>
      <c r="L2982">
        <v>34.091670876080698</v>
      </c>
      <c r="M2982">
        <v>45.818152413687201</v>
      </c>
      <c r="N2982">
        <v>0.52305231680715902</v>
      </c>
      <c r="O2982">
        <v>22.620292887029201</v>
      </c>
      <c r="P2982">
        <v>111.85595567867</v>
      </c>
      <c r="Q2982">
        <v>7.1879383394929997E-2</v>
      </c>
    </row>
    <row r="2983" spans="1:17" hidden="1" x14ac:dyDescent="0.3">
      <c r="A2983" t="s">
        <v>6177</v>
      </c>
      <c r="B2983" t="s">
        <v>6178</v>
      </c>
      <c r="C2983" t="s">
        <v>10309</v>
      </c>
      <c r="D2983" t="s">
        <v>559</v>
      </c>
      <c r="E2983">
        <v>95.22</v>
      </c>
      <c r="F2983">
        <v>159.44999999999999</v>
      </c>
      <c r="G2983">
        <v>452.09460290555</v>
      </c>
      <c r="H2983">
        <v>20.5871153220601</v>
      </c>
      <c r="I2983">
        <v>29.611777452771399</v>
      </c>
      <c r="J2983">
        <v>-6.4128491751582697</v>
      </c>
      <c r="K2983">
        <v>138.223578199993</v>
      </c>
      <c r="L2983">
        <v>103.048169866376</v>
      </c>
      <c r="M2983">
        <v>60.820821956445997</v>
      </c>
      <c r="N2983">
        <v>0.51275984179886003</v>
      </c>
      <c r="O2983">
        <v>7.52587017873942</v>
      </c>
      <c r="P2983">
        <v>508.58778625954199</v>
      </c>
      <c r="Q2983">
        <v>0.13550724587745899</v>
      </c>
    </row>
    <row r="2984" spans="1:17" hidden="1" x14ac:dyDescent="0.3">
      <c r="A2984" t="s">
        <v>6179</v>
      </c>
      <c r="B2984" t="s">
        <v>6180</v>
      </c>
      <c r="C2984" t="s">
        <v>10309</v>
      </c>
      <c r="D2984" t="s">
        <v>21</v>
      </c>
      <c r="E2984">
        <v>95.198199200000005</v>
      </c>
      <c r="F2984">
        <v>7.67</v>
      </c>
      <c r="G2984">
        <v>323.45289167560401</v>
      </c>
      <c r="H2984">
        <v>45.043913111844198</v>
      </c>
      <c r="I2984">
        <v>161.61778546345201</v>
      </c>
      <c r="J2984">
        <v>3.3208256007700299</v>
      </c>
      <c r="K2984">
        <v>5.2993724013938497</v>
      </c>
      <c r="L2984">
        <v>3.4223964365919701</v>
      </c>
      <c r="M2984">
        <v>99.999181077422705</v>
      </c>
      <c r="N2984">
        <v>0.66963305783412597</v>
      </c>
      <c r="O2984">
        <v>0</v>
      </c>
      <c r="P2984">
        <v>379.37499999999898</v>
      </c>
      <c r="Q2984">
        <v>0.110628660866732</v>
      </c>
    </row>
    <row r="2985" spans="1:17" hidden="1" x14ac:dyDescent="0.3">
      <c r="A2985" t="s">
        <v>6181</v>
      </c>
      <c r="B2985" t="s">
        <v>6182</v>
      </c>
      <c r="C2985" t="s">
        <v>10309</v>
      </c>
      <c r="D2985" t="s">
        <v>258</v>
      </c>
      <c r="E2985">
        <v>95.186024639999999</v>
      </c>
      <c r="F2985">
        <v>89.61</v>
      </c>
      <c r="G2985">
        <v>-17.298440280468299</v>
      </c>
      <c r="H2985">
        <v>-9.5889497420351706</v>
      </c>
      <c r="I2985">
        <v>-15.591951642399099</v>
      </c>
      <c r="J2985">
        <v>-5.9172587560207699</v>
      </c>
      <c r="K2985">
        <v>92.941289484533399</v>
      </c>
      <c r="L2985">
        <v>93.955821649085706</v>
      </c>
      <c r="M2985">
        <v>43.300051011047302</v>
      </c>
      <c r="N2985">
        <v>0.83390253444283402</v>
      </c>
      <c r="O2985">
        <v>48.141948443254101</v>
      </c>
      <c r="P2985">
        <v>15.5512572533849</v>
      </c>
      <c r="Q2985">
        <v>4.9192362706049E-2</v>
      </c>
    </row>
    <row r="2986" spans="1:17" hidden="1" x14ac:dyDescent="0.3">
      <c r="A2986" t="s">
        <v>6183</v>
      </c>
      <c r="B2986" t="s">
        <v>6184</v>
      </c>
      <c r="C2986" t="s">
        <v>10309</v>
      </c>
      <c r="D2986" t="s">
        <v>1651</v>
      </c>
      <c r="E2986">
        <v>95.118487040000005</v>
      </c>
      <c r="F2986">
        <v>6539.15</v>
      </c>
      <c r="G2986">
        <v>-5.4198934273271</v>
      </c>
      <c r="H2986">
        <v>-3.6679517266491302</v>
      </c>
      <c r="I2986">
        <v>2.6562050771903598</v>
      </c>
      <c r="J2986">
        <v>-0.44747582126771701</v>
      </c>
      <c r="K2986">
        <v>6506.5469793230004</v>
      </c>
      <c r="L2986">
        <v>6195.0256679151998</v>
      </c>
      <c r="M2986">
        <v>55.282251015972101</v>
      </c>
      <c r="N2986">
        <v>1.6429519013717599</v>
      </c>
      <c r="O2986">
        <v>6.8173998149606501</v>
      </c>
      <c r="P2986">
        <v>27.942672666797101</v>
      </c>
      <c r="Q2986">
        <v>-2.1659899071474999E-2</v>
      </c>
    </row>
    <row r="2987" spans="1:17" hidden="1" x14ac:dyDescent="0.3">
      <c r="A2987" t="s">
        <v>6185</v>
      </c>
      <c r="B2987" t="s">
        <v>6186</v>
      </c>
      <c r="C2987" t="s">
        <v>10309</v>
      </c>
      <c r="D2987" t="s">
        <v>521</v>
      </c>
      <c r="E2987">
        <v>95.010030639999997</v>
      </c>
      <c r="F2987">
        <v>8.98</v>
      </c>
      <c r="G2987">
        <v>-39.770591645246</v>
      </c>
      <c r="H2987">
        <v>5.9672483766763502</v>
      </c>
      <c r="I2987">
        <v>-27.353359285838099</v>
      </c>
      <c r="J2987">
        <v>-5.0391118014208898</v>
      </c>
      <c r="K2987">
        <v>8.7641841707144206</v>
      </c>
      <c r="L2987">
        <v>9.2443226218893209</v>
      </c>
      <c r="M2987">
        <v>54.086262447226801</v>
      </c>
      <c r="N2987">
        <v>1.0841175692311</v>
      </c>
      <c r="O2987">
        <v>60.022271714921999</v>
      </c>
      <c r="P2987">
        <v>18.002628120893501</v>
      </c>
      <c r="Q2987">
        <v>0.169630667899551</v>
      </c>
    </row>
    <row r="2988" spans="1:17" hidden="1" x14ac:dyDescent="0.3">
      <c r="A2988" t="s">
        <v>6187</v>
      </c>
      <c r="B2988" t="s">
        <v>6188</v>
      </c>
      <c r="C2988" t="s">
        <v>10309</v>
      </c>
      <c r="D2988" t="s">
        <v>475</v>
      </c>
      <c r="E2988">
        <v>95.007484320000003</v>
      </c>
      <c r="F2988">
        <v>17.47</v>
      </c>
      <c r="G2988">
        <v>-21.1991886687285</v>
      </c>
      <c r="H2988">
        <v>-2.67240313509514</v>
      </c>
      <c r="I2988">
        <v>-13.8882507538515</v>
      </c>
      <c r="J2988">
        <v>-3.06860100626553</v>
      </c>
      <c r="K2988">
        <v>17.761842881931202</v>
      </c>
      <c r="L2988">
        <v>17.939926941299699</v>
      </c>
      <c r="M2988">
        <v>46.889244091671898</v>
      </c>
      <c r="N2988">
        <v>0.454192759814117</v>
      </c>
      <c r="O2988">
        <v>37.092157985117296</v>
      </c>
      <c r="P2988">
        <v>21.3194444444444</v>
      </c>
      <c r="Q2988">
        <v>5.1973564471828E-2</v>
      </c>
    </row>
    <row r="2989" spans="1:17" hidden="1" x14ac:dyDescent="0.3">
      <c r="A2989" t="s">
        <v>6189</v>
      </c>
      <c r="B2989" t="s">
        <v>6190</v>
      </c>
      <c r="C2989" t="s">
        <v>10309</v>
      </c>
      <c r="D2989" t="s">
        <v>1426</v>
      </c>
      <c r="E2989">
        <v>94.997699999999995</v>
      </c>
      <c r="F2989">
        <v>60.77</v>
      </c>
      <c r="G2989">
        <v>4.2416762448065999</v>
      </c>
      <c r="H2989">
        <v>5.9287656085678799</v>
      </c>
      <c r="I2989">
        <v>-0.189014747406929</v>
      </c>
      <c r="J2989">
        <v>6.22061480215429</v>
      </c>
      <c r="K2989">
        <v>57.523536824072302</v>
      </c>
      <c r="L2989">
        <v>54.311018699195202</v>
      </c>
      <c r="M2989">
        <v>69.879415906144402</v>
      </c>
      <c r="N2989">
        <v>1.1232996195775899</v>
      </c>
      <c r="O2989">
        <v>14.036531183149499</v>
      </c>
      <c r="P2989">
        <v>47.858880778588798</v>
      </c>
      <c r="Q2989">
        <v>-3.0082263853398999E-2</v>
      </c>
    </row>
    <row r="2990" spans="1:17" hidden="1" x14ac:dyDescent="0.3">
      <c r="A2990" t="s">
        <v>6191</v>
      </c>
      <c r="B2990" t="s">
        <v>6192</v>
      </c>
      <c r="C2990" t="s">
        <v>10309</v>
      </c>
      <c r="D2990" t="s">
        <v>997</v>
      </c>
      <c r="E2990">
        <v>94.628720000000001</v>
      </c>
      <c r="F2990">
        <v>37.9</v>
      </c>
      <c r="G2990">
        <v>-44.609543824911597</v>
      </c>
      <c r="H2990">
        <v>-3.7960171843967299</v>
      </c>
      <c r="I2990">
        <v>-36.0532406934893</v>
      </c>
      <c r="J2990">
        <v>4.0157405192542104</v>
      </c>
      <c r="K2990">
        <v>38.566786309762897</v>
      </c>
      <c r="L2990">
        <v>41.255985794636899</v>
      </c>
      <c r="M2990">
        <v>61.992727140717903</v>
      </c>
      <c r="N2990">
        <v>0.49481748535376302</v>
      </c>
      <c r="O2990">
        <v>52.770448548812602</v>
      </c>
      <c r="P2990">
        <v>17.8849144634525</v>
      </c>
    </row>
    <row r="2991" spans="1:17" hidden="1" x14ac:dyDescent="0.3">
      <c r="A2991" t="s">
        <v>6193</v>
      </c>
      <c r="B2991" t="s">
        <v>6194</v>
      </c>
      <c r="C2991" t="s">
        <v>10309</v>
      </c>
      <c r="D2991" t="s">
        <v>475</v>
      </c>
      <c r="E2991">
        <v>94.566453800000005</v>
      </c>
      <c r="F2991">
        <v>40.880000000000003</v>
      </c>
      <c r="G2991">
        <v>42.965356369206098</v>
      </c>
      <c r="H2991">
        <v>24.602982190212298</v>
      </c>
      <c r="I2991">
        <v>8.1015851689015097</v>
      </c>
      <c r="J2991">
        <v>-4.0183296053809698</v>
      </c>
      <c r="K2991">
        <v>34.227294423715598</v>
      </c>
      <c r="L2991">
        <v>29.3220681030921</v>
      </c>
      <c r="M2991">
        <v>70.546212590660801</v>
      </c>
      <c r="N2991">
        <v>1.02980865205567</v>
      </c>
      <c r="O2991">
        <v>4.4520547945205502</v>
      </c>
      <c r="P2991">
        <v>102.37623762376199</v>
      </c>
      <c r="Q2991">
        <v>7.2177100085663998E-2</v>
      </c>
    </row>
    <row r="2992" spans="1:17" hidden="1" x14ac:dyDescent="0.3">
      <c r="A2992" t="s">
        <v>6195</v>
      </c>
      <c r="B2992" t="s">
        <v>6196</v>
      </c>
      <c r="C2992" t="s">
        <v>10309</v>
      </c>
      <c r="D2992" t="s">
        <v>54</v>
      </c>
      <c r="E2992">
        <v>94.5</v>
      </c>
      <c r="F2992">
        <v>61.94</v>
      </c>
      <c r="G2992">
        <v>67.240223416610405</v>
      </c>
      <c r="H2992">
        <v>7.4468603084807601</v>
      </c>
      <c r="I2992">
        <v>-35.251816072110898</v>
      </c>
      <c r="J2992">
        <v>-3.2635091188035199</v>
      </c>
      <c r="K2992">
        <v>58.577656791432702</v>
      </c>
      <c r="L2992">
        <v>55.124515985187102</v>
      </c>
      <c r="M2992">
        <v>84.278181043154405</v>
      </c>
      <c r="N2992">
        <v>0.92565238659501603</v>
      </c>
      <c r="O2992">
        <v>67.500807232805897</v>
      </c>
      <c r="P2992">
        <v>99.806451612903203</v>
      </c>
      <c r="Q2992">
        <v>4.6517478921412003E-2</v>
      </c>
    </row>
    <row r="2993" spans="1:17" hidden="1" x14ac:dyDescent="0.3">
      <c r="A2993" t="s">
        <v>6197</v>
      </c>
      <c r="B2993" t="s">
        <v>6198</v>
      </c>
      <c r="C2993" t="s">
        <v>10309</v>
      </c>
      <c r="D2993" t="s">
        <v>521</v>
      </c>
      <c r="E2993">
        <v>94.318228375000004</v>
      </c>
      <c r="F2993">
        <v>131.35</v>
      </c>
      <c r="G2993">
        <v>325.36369256029002</v>
      </c>
      <c r="H2993">
        <v>62.247636131983803</v>
      </c>
      <c r="I2993">
        <v>158.01232578627</v>
      </c>
      <c r="J2993">
        <v>-17.149673537446098</v>
      </c>
      <c r="K2993">
        <v>107.754459968329</v>
      </c>
      <c r="L2993">
        <v>71.702709466825596</v>
      </c>
      <c r="M2993">
        <v>54.758225128267</v>
      </c>
      <c r="N2993">
        <v>2.4140441697394301</v>
      </c>
      <c r="O2993">
        <v>23.639132089836298</v>
      </c>
      <c r="P2993">
        <v>385.76183431952597</v>
      </c>
      <c r="Q2993">
        <v>0.17387430273496601</v>
      </c>
    </row>
    <row r="2994" spans="1:17" hidden="1" x14ac:dyDescent="0.3">
      <c r="A2994" t="s">
        <v>6199</v>
      </c>
      <c r="B2994" t="s">
        <v>6200</v>
      </c>
      <c r="C2994" t="s">
        <v>10309</v>
      </c>
      <c r="D2994" t="s">
        <v>153</v>
      </c>
      <c r="E2994">
        <v>94.128747500000003</v>
      </c>
      <c r="F2994">
        <v>1465.1</v>
      </c>
      <c r="G2994">
        <v>55.528453607694203</v>
      </c>
      <c r="H2994">
        <v>3.8798308177468401</v>
      </c>
      <c r="I2994">
        <v>-21.5363126070026</v>
      </c>
      <c r="J2994">
        <v>0.91410457284811497</v>
      </c>
      <c r="K2994">
        <v>1495.8610577888801</v>
      </c>
      <c r="L2994">
        <v>1390.0351169667399</v>
      </c>
      <c r="M2994">
        <v>41.250029409561897</v>
      </c>
      <c r="N2994">
        <v>1.1249509433962199</v>
      </c>
      <c r="O2994">
        <v>27.0800627943485</v>
      </c>
      <c r="P2994">
        <v>95.476984656437594</v>
      </c>
      <c r="Q2994">
        <v>0.113997502200716</v>
      </c>
    </row>
    <row r="2995" spans="1:17" hidden="1" x14ac:dyDescent="0.3">
      <c r="A2995" t="s">
        <v>6201</v>
      </c>
      <c r="B2995" t="s">
        <v>6202</v>
      </c>
      <c r="C2995" t="s">
        <v>10309</v>
      </c>
      <c r="D2995" t="s">
        <v>130</v>
      </c>
      <c r="E2995">
        <v>94.092773949999994</v>
      </c>
      <c r="F2995">
        <v>91.5</v>
      </c>
      <c r="G2995">
        <v>-8.0688123375034806</v>
      </c>
      <c r="H2995">
        <v>-2.0862560084433799</v>
      </c>
      <c r="I2995">
        <v>-18.387566913589598</v>
      </c>
      <c r="J2995">
        <v>-2.8882413484954101</v>
      </c>
      <c r="K2995">
        <v>94.772799602090004</v>
      </c>
      <c r="L2995">
        <v>93.509303771525694</v>
      </c>
      <c r="M2995">
        <v>46.510742273933701</v>
      </c>
      <c r="N2995">
        <v>0.56272469631573097</v>
      </c>
      <c r="O2995">
        <v>29.497267759562799</v>
      </c>
      <c r="P2995">
        <v>32.570269487105101</v>
      </c>
      <c r="Q2995">
        <v>5.4278132279966002E-2</v>
      </c>
    </row>
    <row r="2996" spans="1:17" hidden="1" x14ac:dyDescent="0.3">
      <c r="A2996" t="s">
        <v>6203</v>
      </c>
      <c r="B2996" t="s">
        <v>6204</v>
      </c>
      <c r="C2996" t="s">
        <v>10309</v>
      </c>
      <c r="D2996" t="s">
        <v>21</v>
      </c>
      <c r="E2996">
        <v>93.789015000000006</v>
      </c>
      <c r="F2996">
        <v>74.27</v>
      </c>
      <c r="G2996">
        <v>49.955846924689503</v>
      </c>
      <c r="H2996">
        <v>7.50495873307701</v>
      </c>
      <c r="I2996">
        <v>5.5781029237697703</v>
      </c>
      <c r="J2996">
        <v>-8.4947426770869097</v>
      </c>
      <c r="K2996">
        <v>75.134564707383902</v>
      </c>
      <c r="L2996">
        <v>62.954306773841203</v>
      </c>
      <c r="M2996">
        <v>36.817785669620598</v>
      </c>
      <c r="N2996">
        <v>0.33143966729106999</v>
      </c>
      <c r="O2996">
        <v>38.009963646155903</v>
      </c>
      <c r="P2996">
        <v>87.313997477931807</v>
      </c>
      <c r="Q2996">
        <v>3.7208950772226003E-2</v>
      </c>
    </row>
    <row r="2997" spans="1:17" hidden="1" x14ac:dyDescent="0.3">
      <c r="A2997" t="s">
        <v>6205</v>
      </c>
      <c r="B2997" t="s">
        <v>6206</v>
      </c>
      <c r="C2997" t="s">
        <v>10309</v>
      </c>
      <c r="D2997" t="s">
        <v>98</v>
      </c>
      <c r="E2997">
        <v>93.751045554000001</v>
      </c>
      <c r="F2997">
        <v>82.54</v>
      </c>
      <c r="G2997">
        <v>69.269261182834398</v>
      </c>
      <c r="H2997">
        <v>-5.5688606067246802</v>
      </c>
      <c r="I2997">
        <v>-10.4095513972178</v>
      </c>
      <c r="J2997">
        <v>0.23249313685072201</v>
      </c>
      <c r="K2997">
        <v>79.912098440394004</v>
      </c>
      <c r="L2997">
        <v>71.312277724358694</v>
      </c>
      <c r="M2997">
        <v>40.653052681413598</v>
      </c>
      <c r="N2997">
        <v>0.33311847959093299</v>
      </c>
      <c r="O2997">
        <v>27.332202568451599</v>
      </c>
      <c r="Q2997">
        <v>0.111580415030594</v>
      </c>
    </row>
    <row r="2998" spans="1:17" hidden="1" x14ac:dyDescent="0.3">
      <c r="A2998" t="s">
        <v>6207</v>
      </c>
      <c r="B2998" t="s">
        <v>6208</v>
      </c>
      <c r="C2998" t="s">
        <v>10309</v>
      </c>
      <c r="D2998" t="s">
        <v>747</v>
      </c>
      <c r="E2998">
        <v>93.35472</v>
      </c>
      <c r="F2998">
        <v>88.65</v>
      </c>
      <c r="G2998">
        <v>17.604289939828</v>
      </c>
      <c r="H2998">
        <v>19.718291500025298</v>
      </c>
      <c r="I2998">
        <v>13.8813848533862</v>
      </c>
      <c r="J2998">
        <v>-8.4929301261432002</v>
      </c>
      <c r="K2998">
        <v>80.608548771794105</v>
      </c>
      <c r="L2998">
        <v>63.0364503899035</v>
      </c>
      <c r="M2998">
        <v>33.633597997333197</v>
      </c>
      <c r="N2998">
        <v>0.249603159565643</v>
      </c>
      <c r="O2998">
        <v>27.523970671178699</v>
      </c>
      <c r="P2998">
        <v>92.299349240780899</v>
      </c>
    </row>
    <row r="2999" spans="1:17" hidden="1" x14ac:dyDescent="0.3">
      <c r="A2999" t="s">
        <v>6209</v>
      </c>
      <c r="B2999" t="s">
        <v>6210</v>
      </c>
      <c r="C2999" t="s">
        <v>10309</v>
      </c>
      <c r="D2999" t="s">
        <v>4093</v>
      </c>
      <c r="E2999">
        <v>93.340800000000002</v>
      </c>
      <c r="F2999">
        <v>112.95</v>
      </c>
      <c r="G2999">
        <v>17.270002602131498</v>
      </c>
      <c r="H2999">
        <v>-8.0679971054848991</v>
      </c>
      <c r="I2999">
        <v>-34.0743102430161</v>
      </c>
      <c r="J2999">
        <v>-0.358245631736826</v>
      </c>
      <c r="K2999">
        <v>118.96361071371599</v>
      </c>
      <c r="M2999">
        <v>51.489557279317999</v>
      </c>
      <c r="N2999">
        <v>0.21522123893805301</v>
      </c>
      <c r="O2999">
        <v>46.967684816290301</v>
      </c>
      <c r="P2999">
        <v>54.514363885088898</v>
      </c>
    </row>
    <row r="3000" spans="1:17" hidden="1" x14ac:dyDescent="0.3">
      <c r="A3000" t="s">
        <v>6211</v>
      </c>
      <c r="B3000" t="s">
        <v>6212</v>
      </c>
      <c r="C3000" t="s">
        <v>10309</v>
      </c>
      <c r="D3000" t="s">
        <v>98</v>
      </c>
      <c r="E3000">
        <v>93.180995999999993</v>
      </c>
      <c r="F3000">
        <v>47</v>
      </c>
      <c r="G3000">
        <v>59.901171586370999</v>
      </c>
      <c r="H3000">
        <v>-8.4223128745222091</v>
      </c>
      <c r="I3000">
        <v>-53.302625262043101</v>
      </c>
      <c r="J3000">
        <v>1.6536986560954501</v>
      </c>
      <c r="K3000">
        <v>51.864568099029597</v>
      </c>
      <c r="L3000">
        <v>50.992035214742103</v>
      </c>
      <c r="M3000">
        <v>51.057937712364101</v>
      </c>
      <c r="N3000">
        <v>0.71297824456114001</v>
      </c>
      <c r="O3000">
        <v>80.212765957446805</v>
      </c>
      <c r="P3000">
        <v>105.689277899343</v>
      </c>
      <c r="Q3000">
        <v>7.1973168567459E-2</v>
      </c>
    </row>
    <row r="3001" spans="1:17" hidden="1" x14ac:dyDescent="0.3">
      <c r="A3001" t="s">
        <v>6213</v>
      </c>
      <c r="B3001" t="s">
        <v>6214</v>
      </c>
      <c r="C3001" t="s">
        <v>10309</v>
      </c>
      <c r="D3001" t="s">
        <v>153</v>
      </c>
      <c r="E3001">
        <v>93.092104000000006</v>
      </c>
      <c r="F3001">
        <v>75.599999999999994</v>
      </c>
      <c r="G3001">
        <v>-13.696429591364</v>
      </c>
      <c r="H3001">
        <v>-10.1421710305505</v>
      </c>
      <c r="I3001">
        <v>-41.524269111186499</v>
      </c>
      <c r="J3001">
        <v>0.51344075113165799</v>
      </c>
      <c r="K3001">
        <v>76.921931244419298</v>
      </c>
      <c r="L3001">
        <v>76.658568240974901</v>
      </c>
      <c r="M3001">
        <v>52.635794688381502</v>
      </c>
      <c r="N3001">
        <v>0.31832460732984202</v>
      </c>
      <c r="O3001">
        <v>56.084656084655997</v>
      </c>
      <c r="P3001">
        <v>27.5949367088607</v>
      </c>
    </row>
    <row r="3002" spans="1:17" hidden="1" x14ac:dyDescent="0.3">
      <c r="A3002" t="s">
        <v>6215</v>
      </c>
      <c r="B3002" t="s">
        <v>6216</v>
      </c>
      <c r="C3002" t="s">
        <v>10309</v>
      </c>
      <c r="D3002" t="s">
        <v>72</v>
      </c>
      <c r="E3002">
        <v>93.085838365000001</v>
      </c>
      <c r="F3002">
        <v>152.75</v>
      </c>
      <c r="G3002">
        <v>64.972270715223104</v>
      </c>
      <c r="H3002">
        <v>-23.6247485350343</v>
      </c>
      <c r="I3002">
        <v>26.8057896268663</v>
      </c>
      <c r="J3002">
        <v>-5.0817474603356301</v>
      </c>
      <c r="K3002">
        <v>148.98247694256699</v>
      </c>
      <c r="L3002">
        <v>121.86534330321101</v>
      </c>
      <c r="M3002">
        <v>41.020168815067201</v>
      </c>
      <c r="N3002">
        <v>0.281817826485665</v>
      </c>
      <c r="O3002">
        <v>57.086743044189802</v>
      </c>
      <c r="P3002">
        <v>103.666666666666</v>
      </c>
      <c r="Q3002">
        <v>1.0833456083877001E-2</v>
      </c>
    </row>
    <row r="3003" spans="1:17" hidden="1" x14ac:dyDescent="0.3">
      <c r="A3003" t="s">
        <v>6217</v>
      </c>
      <c r="B3003" t="s">
        <v>6218</v>
      </c>
      <c r="C3003" t="s">
        <v>10309</v>
      </c>
      <c r="E3003">
        <v>92.975399999999993</v>
      </c>
      <c r="F3003">
        <v>302</v>
      </c>
      <c r="G3003">
        <v>609.76115857210596</v>
      </c>
      <c r="H3003">
        <v>50.327510454715998</v>
      </c>
      <c r="I3003">
        <v>540.66218700785396</v>
      </c>
      <c r="J3003">
        <v>3.4963394506193901</v>
      </c>
      <c r="K3003">
        <v>204.943381037942</v>
      </c>
      <c r="L3003">
        <v>123.93366493594399</v>
      </c>
      <c r="M3003">
        <v>99.999632016708503</v>
      </c>
      <c r="N3003">
        <v>2.2683650827566901</v>
      </c>
      <c r="O3003">
        <v>0</v>
      </c>
      <c r="P3003">
        <v>771.57287157287101</v>
      </c>
    </row>
    <row r="3004" spans="1:17" hidden="1" x14ac:dyDescent="0.3">
      <c r="A3004" t="s">
        <v>6219</v>
      </c>
      <c r="B3004" t="s">
        <v>6220</v>
      </c>
      <c r="C3004" t="s">
        <v>10309</v>
      </c>
      <c r="D3004" t="s">
        <v>559</v>
      </c>
      <c r="E3004">
        <v>92.788143599999998</v>
      </c>
      <c r="F3004">
        <v>174.05</v>
      </c>
      <c r="G3004">
        <v>67.290426689609902</v>
      </c>
      <c r="H3004">
        <v>-10.6537607209155</v>
      </c>
      <c r="I3004">
        <v>-3.5295359651190901</v>
      </c>
      <c r="K3004">
        <v>152.87892291945499</v>
      </c>
      <c r="M3004">
        <v>4.1647139559229798</v>
      </c>
      <c r="N3004">
        <v>0.86666666666666603</v>
      </c>
      <c r="O3004">
        <v>16.546969261706401</v>
      </c>
      <c r="P3004">
        <v>95.561797752808999</v>
      </c>
    </row>
    <row r="3005" spans="1:17" hidden="1" x14ac:dyDescent="0.3">
      <c r="A3005" t="s">
        <v>6221</v>
      </c>
      <c r="B3005" t="s">
        <v>6222</v>
      </c>
      <c r="C3005" t="s">
        <v>10309</v>
      </c>
      <c r="D3005" t="s">
        <v>72</v>
      </c>
      <c r="E3005">
        <v>92.763466500000007</v>
      </c>
      <c r="F3005">
        <v>209.65</v>
      </c>
      <c r="G3005">
        <v>253.94399800344399</v>
      </c>
      <c r="H3005">
        <v>30.8345314784099</v>
      </c>
      <c r="I3005">
        <v>25.6168456138282</v>
      </c>
      <c r="J3005">
        <v>8.8728749516873595</v>
      </c>
      <c r="K3005">
        <v>172.31188370658299</v>
      </c>
      <c r="L3005">
        <v>138.403482068561</v>
      </c>
      <c r="M3005">
        <v>87.040540360839401</v>
      </c>
      <c r="N3005">
        <v>3.74191854854275</v>
      </c>
      <c r="O3005">
        <v>7.3455759599332104</v>
      </c>
      <c r="P3005">
        <v>282.64281803248701</v>
      </c>
      <c r="Q3005">
        <v>0.2927313679172</v>
      </c>
    </row>
    <row r="3006" spans="1:17" hidden="1" x14ac:dyDescent="0.3">
      <c r="A3006" t="s">
        <v>6223</v>
      </c>
      <c r="B3006" t="s">
        <v>6224</v>
      </c>
      <c r="C3006" t="s">
        <v>10309</v>
      </c>
      <c r="D3006" t="s">
        <v>139</v>
      </c>
      <c r="E3006">
        <v>92.515775000000005</v>
      </c>
      <c r="F3006">
        <v>22.98</v>
      </c>
      <c r="G3006">
        <v>83.489656381486597</v>
      </c>
      <c r="H3006">
        <v>-11.096645434614601</v>
      </c>
      <c r="I3006">
        <v>19.228996519139599</v>
      </c>
      <c r="J3006">
        <v>-7.7493065322341703</v>
      </c>
      <c r="K3006">
        <v>24.5559049824775</v>
      </c>
      <c r="L3006">
        <v>20.309589119792999</v>
      </c>
      <c r="M3006">
        <v>35.337375848640903</v>
      </c>
      <c r="N3006">
        <v>0.39101464284549498</v>
      </c>
      <c r="O3006">
        <v>37.510879025239298</v>
      </c>
      <c r="P3006">
        <v>187.25</v>
      </c>
      <c r="Q3006">
        <v>6.2070715394197E-2</v>
      </c>
    </row>
    <row r="3007" spans="1:17" hidden="1" x14ac:dyDescent="0.3">
      <c r="A3007" t="s">
        <v>6225</v>
      </c>
      <c r="B3007" t="s">
        <v>6226</v>
      </c>
      <c r="C3007" t="s">
        <v>10309</v>
      </c>
      <c r="D3007" t="s">
        <v>72</v>
      </c>
      <c r="E3007">
        <v>92.076320124000006</v>
      </c>
      <c r="F3007">
        <v>17.98</v>
      </c>
      <c r="G3007">
        <v>38.757902568850497</v>
      </c>
      <c r="H3007">
        <v>9.3077468676431891</v>
      </c>
      <c r="I3007">
        <v>0.98474018484939596</v>
      </c>
      <c r="J3007">
        <v>-8.2818711484456298</v>
      </c>
      <c r="K3007">
        <v>16.634965401328699</v>
      </c>
      <c r="L3007">
        <v>15.1525646192192</v>
      </c>
      <c r="M3007">
        <v>55.120019717489498</v>
      </c>
      <c r="N3007">
        <v>0.76470920710503298</v>
      </c>
      <c r="O3007">
        <v>11.1234705228031</v>
      </c>
      <c r="P3007">
        <v>76.101860920665999</v>
      </c>
      <c r="Q3007">
        <v>5.9526499566632002E-2</v>
      </c>
    </row>
    <row r="3008" spans="1:17" hidden="1" x14ac:dyDescent="0.3">
      <c r="A3008" t="s">
        <v>6227</v>
      </c>
      <c r="B3008" t="s">
        <v>6228</v>
      </c>
      <c r="C3008" t="s">
        <v>10309</v>
      </c>
      <c r="D3008" t="s">
        <v>1555</v>
      </c>
      <c r="E3008">
        <v>91.961250000000007</v>
      </c>
      <c r="F3008">
        <v>8.3800000000000008</v>
      </c>
      <c r="G3008">
        <v>4062.2764210873602</v>
      </c>
      <c r="H3008">
        <v>48.479041090661497</v>
      </c>
      <c r="I3008">
        <v>143.95832718472801</v>
      </c>
      <c r="J3008">
        <v>3.33316769456995</v>
      </c>
      <c r="K3008">
        <v>5.7352739767968499</v>
      </c>
      <c r="L3008">
        <v>3.4009517083613998</v>
      </c>
      <c r="M3008">
        <v>99.930687631831105</v>
      </c>
      <c r="N3008">
        <v>0.48205091394511501</v>
      </c>
      <c r="O3008">
        <v>0</v>
      </c>
      <c r="P3008">
        <v>4090</v>
      </c>
    </row>
    <row r="3009" spans="1:17" hidden="1" x14ac:dyDescent="0.3">
      <c r="A3009" t="s">
        <v>6229</v>
      </c>
      <c r="B3009" t="s">
        <v>6230</v>
      </c>
      <c r="C3009" t="s">
        <v>10309</v>
      </c>
      <c r="D3009" t="s">
        <v>550</v>
      </c>
      <c r="E3009">
        <v>91.877505389999996</v>
      </c>
      <c r="F3009">
        <v>1.35</v>
      </c>
      <c r="G3009">
        <v>-2.47988143363937</v>
      </c>
      <c r="H3009">
        <v>2.87064948226993</v>
      </c>
      <c r="I3009">
        <v>-29.913616571045601</v>
      </c>
      <c r="J3009">
        <v>-4.7685804004546899</v>
      </c>
      <c r="K3009">
        <v>1.2244092985678201</v>
      </c>
      <c r="L3009">
        <v>2.13094762621889</v>
      </c>
      <c r="M3009">
        <v>63.464247999735498</v>
      </c>
      <c r="N3009">
        <v>3.8514993748917901</v>
      </c>
      <c r="O3009">
        <v>692.05582393988198</v>
      </c>
      <c r="P3009">
        <v>56.554621848739401</v>
      </c>
      <c r="Q3009">
        <v>6.9195864722956996E-2</v>
      </c>
    </row>
    <row r="3010" spans="1:17" hidden="1" x14ac:dyDescent="0.3">
      <c r="A3010" t="s">
        <v>6231</v>
      </c>
      <c r="B3010" t="s">
        <v>6232</v>
      </c>
      <c r="C3010" t="s">
        <v>10309</v>
      </c>
      <c r="D3010" t="s">
        <v>559</v>
      </c>
      <c r="E3010">
        <v>91.695300000000003</v>
      </c>
      <c r="F3010">
        <v>81.2</v>
      </c>
      <c r="G3010">
        <v>10.606915124847699</v>
      </c>
      <c r="H3010">
        <v>18.812213604273701</v>
      </c>
      <c r="I3010">
        <v>26.019708072359499</v>
      </c>
      <c r="J3010">
        <v>-6.2532039423422896</v>
      </c>
      <c r="K3010">
        <v>72.129110839064197</v>
      </c>
      <c r="M3010">
        <v>41.311299065040402</v>
      </c>
      <c r="N3010">
        <v>0.24989724619810899</v>
      </c>
      <c r="O3010">
        <v>20.689655172413701</v>
      </c>
      <c r="P3010">
        <v>76.138828633405595</v>
      </c>
    </row>
    <row r="3011" spans="1:17" hidden="1" x14ac:dyDescent="0.3">
      <c r="A3011" t="s">
        <v>6233</v>
      </c>
      <c r="B3011" t="s">
        <v>6234</v>
      </c>
      <c r="C3011" t="s">
        <v>10309</v>
      </c>
      <c r="D3011" t="s">
        <v>139</v>
      </c>
      <c r="E3011">
        <v>91.475999999999999</v>
      </c>
      <c r="F3011">
        <v>83.58</v>
      </c>
      <c r="G3011">
        <v>-28.495275457804901</v>
      </c>
      <c r="H3011">
        <v>-12.9755043638839</v>
      </c>
      <c r="I3011">
        <v>-10.6814085332124</v>
      </c>
      <c r="J3011">
        <v>-2.9476085334470299</v>
      </c>
      <c r="K3011">
        <v>87.936881962485003</v>
      </c>
      <c r="L3011">
        <v>84.659820307226198</v>
      </c>
      <c r="M3011">
        <v>42.614801121972199</v>
      </c>
      <c r="N3011">
        <v>0.287307621153155</v>
      </c>
      <c r="O3011">
        <v>30.5934434075137</v>
      </c>
      <c r="P3011">
        <v>64.982234504540003</v>
      </c>
      <c r="Q3011">
        <v>0.15104179833069201</v>
      </c>
    </row>
    <row r="3012" spans="1:17" hidden="1" x14ac:dyDescent="0.3">
      <c r="A3012" t="s">
        <v>6235</v>
      </c>
      <c r="B3012" t="s">
        <v>6236</v>
      </c>
      <c r="C3012" t="s">
        <v>10309</v>
      </c>
      <c r="E3012">
        <v>91.473102624999996</v>
      </c>
      <c r="F3012">
        <v>126.2</v>
      </c>
      <c r="G3012">
        <v>197.61800396955499</v>
      </c>
      <c r="H3012">
        <v>1.12600237679808</v>
      </c>
      <c r="I3012">
        <v>55.1520590454966</v>
      </c>
      <c r="J3012">
        <v>-8.4103220753378096</v>
      </c>
      <c r="K3012">
        <v>132.077161249818</v>
      </c>
      <c r="L3012">
        <v>94.913192474080503</v>
      </c>
      <c r="M3012">
        <v>27.438537887046799</v>
      </c>
      <c r="N3012">
        <v>0.22948398204315401</v>
      </c>
      <c r="O3012">
        <v>33.795562599049099</v>
      </c>
      <c r="P3012">
        <v>252.022315202231</v>
      </c>
      <c r="Q3012">
        <v>0.14054878538514401</v>
      </c>
    </row>
    <row r="3013" spans="1:17" hidden="1" x14ac:dyDescent="0.3">
      <c r="A3013" t="s">
        <v>6237</v>
      </c>
      <c r="B3013" t="s">
        <v>6238</v>
      </c>
      <c r="C3013" t="s">
        <v>10309</v>
      </c>
      <c r="D3013" t="s">
        <v>297</v>
      </c>
      <c r="E3013">
        <v>91.336614511999997</v>
      </c>
      <c r="F3013">
        <v>89.13</v>
      </c>
      <c r="G3013">
        <v>107.261920691903</v>
      </c>
      <c r="H3013">
        <v>113.935888041179</v>
      </c>
      <c r="I3013">
        <v>93.722501136129097</v>
      </c>
      <c r="J3013">
        <v>10.909811851473799</v>
      </c>
      <c r="K3013">
        <v>55.0236150047077</v>
      </c>
      <c r="L3013">
        <v>45.336887178537097</v>
      </c>
      <c r="M3013">
        <v>82.445919995955705</v>
      </c>
      <c r="N3013">
        <v>1.87458920785328</v>
      </c>
      <c r="O3013">
        <v>0</v>
      </c>
      <c r="P3013">
        <v>148.61924686192401</v>
      </c>
      <c r="Q3013">
        <v>4.8245005901768001E-2</v>
      </c>
    </row>
    <row r="3014" spans="1:17" hidden="1" x14ac:dyDescent="0.3">
      <c r="A3014" t="s">
        <v>6239</v>
      </c>
      <c r="B3014" t="s">
        <v>6240</v>
      </c>
      <c r="C3014" t="s">
        <v>10309</v>
      </c>
      <c r="D3014" t="s">
        <v>475</v>
      </c>
      <c r="E3014">
        <v>91.260800000000003</v>
      </c>
      <c r="F3014">
        <v>305.10000000000002</v>
      </c>
      <c r="G3014">
        <v>5.9163685249511397</v>
      </c>
      <c r="H3014">
        <v>-7.5425756368375403</v>
      </c>
      <c r="I3014">
        <v>-2.6020481010414298</v>
      </c>
      <c r="J3014">
        <v>-8.7821673569764496</v>
      </c>
      <c r="K3014">
        <v>306.43808198596599</v>
      </c>
      <c r="L3014">
        <v>276.500882253035</v>
      </c>
      <c r="M3014">
        <v>41.438160763710997</v>
      </c>
      <c r="N3014">
        <v>0.327131568199172</v>
      </c>
      <c r="O3014">
        <v>21.091445427728601</v>
      </c>
      <c r="P3014">
        <v>54.090909090909101</v>
      </c>
      <c r="Q3014">
        <v>0.100031664473355</v>
      </c>
    </row>
    <row r="3015" spans="1:17" hidden="1" x14ac:dyDescent="0.3">
      <c r="A3015" t="s">
        <v>6241</v>
      </c>
      <c r="B3015" t="s">
        <v>6242</v>
      </c>
      <c r="C3015" t="s">
        <v>10309</v>
      </c>
      <c r="D3015" t="s">
        <v>1700</v>
      </c>
      <c r="E3015">
        <v>91.220479999999995</v>
      </c>
      <c r="F3015">
        <v>82.75</v>
      </c>
      <c r="G3015">
        <v>134.97483378578099</v>
      </c>
      <c r="H3015">
        <v>-16.8926342274513</v>
      </c>
      <c r="I3015">
        <v>47.361187020891499</v>
      </c>
      <c r="J3015">
        <v>-7.7257962053230802</v>
      </c>
      <c r="K3015">
        <v>86.656382008817005</v>
      </c>
      <c r="L3015">
        <v>66.985800916446806</v>
      </c>
      <c r="M3015">
        <v>38.065337418193799</v>
      </c>
      <c r="N3015">
        <v>0.55172413793103403</v>
      </c>
      <c r="O3015">
        <v>39.818731117824697</v>
      </c>
      <c r="P3015">
        <v>198.19819819819801</v>
      </c>
      <c r="Q3015">
        <v>0.14886382616022401</v>
      </c>
    </row>
    <row r="3016" spans="1:17" hidden="1" x14ac:dyDescent="0.3">
      <c r="A3016" t="s">
        <v>6243</v>
      </c>
      <c r="B3016" t="s">
        <v>6244</v>
      </c>
      <c r="C3016" t="s">
        <v>10309</v>
      </c>
      <c r="D3016" t="s">
        <v>221</v>
      </c>
      <c r="E3016">
        <v>90.945905999999994</v>
      </c>
      <c r="F3016">
        <v>6.43</v>
      </c>
      <c r="G3016">
        <v>-28.952457560864399</v>
      </c>
      <c r="H3016">
        <v>-22.786728853679801</v>
      </c>
      <c r="I3016">
        <v>-50.779685486650202</v>
      </c>
      <c r="J3016">
        <v>-15.5208037206128</v>
      </c>
      <c r="K3016">
        <v>7.3597598605066104</v>
      </c>
      <c r="L3016">
        <v>8.0422959014298403</v>
      </c>
      <c r="M3016">
        <v>18.694827905083901</v>
      </c>
      <c r="N3016">
        <v>1.2243704533986599</v>
      </c>
      <c r="O3016">
        <v>102.177293934681</v>
      </c>
      <c r="P3016">
        <v>8.9830508474575996</v>
      </c>
      <c r="Q3016">
        <v>0.130380511797375</v>
      </c>
    </row>
    <row r="3017" spans="1:17" hidden="1" x14ac:dyDescent="0.3">
      <c r="A3017" t="s">
        <v>6245</v>
      </c>
      <c r="B3017" t="s">
        <v>6246</v>
      </c>
      <c r="C3017" t="s">
        <v>10309</v>
      </c>
      <c r="D3017" t="s">
        <v>21</v>
      </c>
      <c r="E3017">
        <v>90.901219999999995</v>
      </c>
      <c r="F3017">
        <v>79.819999999999993</v>
      </c>
      <c r="G3017">
        <v>-83.342149944046</v>
      </c>
      <c r="H3017">
        <v>-1.32674672111041</v>
      </c>
      <c r="I3017">
        <v>-52.6099632276471</v>
      </c>
      <c r="J3017">
        <v>-1.6724012173190099</v>
      </c>
      <c r="K3017">
        <v>81.692984745668895</v>
      </c>
      <c r="L3017">
        <v>114.042194954926</v>
      </c>
      <c r="M3017">
        <v>51.1797631516989</v>
      </c>
      <c r="N3017">
        <v>0.83098832818922197</v>
      </c>
      <c r="O3017">
        <v>151.81658732147301</v>
      </c>
      <c r="P3017">
        <v>14.044863551935901</v>
      </c>
      <c r="Q3017">
        <v>-5.5527616558663E-2</v>
      </c>
    </row>
    <row r="3018" spans="1:17" hidden="1" x14ac:dyDescent="0.3">
      <c r="A3018" t="s">
        <v>6247</v>
      </c>
      <c r="B3018" t="s">
        <v>6248</v>
      </c>
      <c r="C3018" t="s">
        <v>10309</v>
      </c>
      <c r="D3018" t="s">
        <v>726</v>
      </c>
      <c r="E3018">
        <v>90.884969691999999</v>
      </c>
      <c r="F3018">
        <v>43.1</v>
      </c>
      <c r="G3018">
        <v>7.2169345501116497</v>
      </c>
      <c r="H3018">
        <v>-0.83795278204071799</v>
      </c>
      <c r="I3018">
        <v>3.7991278279843499</v>
      </c>
      <c r="J3018">
        <v>-0.61007711649080099</v>
      </c>
      <c r="K3018">
        <v>43.3846132230275</v>
      </c>
      <c r="L3018">
        <v>40.024494250236401</v>
      </c>
      <c r="M3018">
        <v>59.271834326705303</v>
      </c>
      <c r="N3018">
        <v>0.95288157700587495</v>
      </c>
      <c r="O3018">
        <v>8.8167053364269101</v>
      </c>
      <c r="P3018">
        <v>40.117035110533102</v>
      </c>
    </row>
    <row r="3019" spans="1:17" hidden="1" x14ac:dyDescent="0.3">
      <c r="A3019" t="s">
        <v>6249</v>
      </c>
      <c r="B3019" t="s">
        <v>6250</v>
      </c>
      <c r="C3019" t="s">
        <v>10309</v>
      </c>
      <c r="D3019" t="s">
        <v>95</v>
      </c>
      <c r="E3019">
        <v>90.829679999999996</v>
      </c>
      <c r="F3019">
        <v>210.4</v>
      </c>
      <c r="G3019">
        <v>-37.033923740217098</v>
      </c>
      <c r="H3019">
        <v>-5.3391407275202702</v>
      </c>
      <c r="I3019">
        <v>-19.603141109424001</v>
      </c>
      <c r="J3019">
        <v>-2.5946673569764398</v>
      </c>
      <c r="K3019">
        <v>221.63179927639001</v>
      </c>
      <c r="L3019">
        <v>221.89206476791</v>
      </c>
      <c r="M3019">
        <v>38.068407777074597</v>
      </c>
      <c r="N3019">
        <v>0.85507246376811596</v>
      </c>
      <c r="O3019">
        <v>25</v>
      </c>
      <c r="P3019">
        <v>0</v>
      </c>
    </row>
    <row r="3020" spans="1:17" hidden="1" x14ac:dyDescent="0.3">
      <c r="A3020" t="s">
        <v>6251</v>
      </c>
      <c r="B3020" t="s">
        <v>6252</v>
      </c>
      <c r="C3020" t="s">
        <v>10309</v>
      </c>
      <c r="D3020" t="s">
        <v>297</v>
      </c>
      <c r="E3020">
        <v>90.403599999999997</v>
      </c>
      <c r="F3020">
        <v>85.35</v>
      </c>
      <c r="G3020">
        <v>-15.789152683122699</v>
      </c>
      <c r="H3020">
        <v>1.5569230604520901</v>
      </c>
      <c r="I3020">
        <v>-24.3210952434696</v>
      </c>
      <c r="J3020">
        <v>1.09052939505353</v>
      </c>
      <c r="K3020">
        <v>82.821216526805401</v>
      </c>
      <c r="L3020">
        <v>88.030133752020404</v>
      </c>
      <c r="M3020">
        <v>63.583090172467998</v>
      </c>
      <c r="N3020">
        <v>0.81954022988505704</v>
      </c>
      <c r="O3020">
        <v>46.045694200351498</v>
      </c>
      <c r="P3020">
        <v>21.667854597291502</v>
      </c>
    </row>
    <row r="3021" spans="1:17" hidden="1" x14ac:dyDescent="0.3">
      <c r="A3021" t="s">
        <v>6253</v>
      </c>
      <c r="B3021" t="s">
        <v>6254</v>
      </c>
      <c r="C3021" t="s">
        <v>10309</v>
      </c>
      <c r="D3021" t="s">
        <v>46</v>
      </c>
      <c r="E3021">
        <v>90.398801500000005</v>
      </c>
      <c r="F3021">
        <v>12.49</v>
      </c>
      <c r="G3021">
        <v>101.450733013974</v>
      </c>
      <c r="H3021">
        <v>-34.687625576005097</v>
      </c>
      <c r="I3021">
        <v>23.450083600098299</v>
      </c>
      <c r="J3021">
        <v>-8.5808530822258593</v>
      </c>
      <c r="K3021">
        <v>13.831164356435499</v>
      </c>
      <c r="L3021">
        <v>10.5938399462164</v>
      </c>
      <c r="M3021">
        <v>7.87241698490433</v>
      </c>
      <c r="N3021">
        <v>0.53528315789387804</v>
      </c>
      <c r="O3021">
        <v>57.325860688550797</v>
      </c>
      <c r="Q3021">
        <v>8.0915570602136999E-2</v>
      </c>
    </row>
    <row r="3022" spans="1:17" hidden="1" x14ac:dyDescent="0.3">
      <c r="A3022" t="s">
        <v>6255</v>
      </c>
      <c r="B3022" t="s">
        <v>6256</v>
      </c>
      <c r="C3022" t="s">
        <v>10309</v>
      </c>
      <c r="D3022" t="s">
        <v>95</v>
      </c>
      <c r="E3022">
        <v>90.385206150000002</v>
      </c>
      <c r="F3022">
        <v>4.8</v>
      </c>
      <c r="G3022">
        <v>40.697473718947897</v>
      </c>
      <c r="H3022">
        <v>5.58558160896676</v>
      </c>
      <c r="I3022">
        <v>-26.443165213777402</v>
      </c>
      <c r="J3022">
        <v>-8.0163541039643995</v>
      </c>
      <c r="K3022">
        <v>4.9782776522812604</v>
      </c>
      <c r="L3022">
        <v>4.6216108740640198</v>
      </c>
      <c r="M3022">
        <v>21.056473290046899</v>
      </c>
      <c r="N3022">
        <v>0.37947330552652198</v>
      </c>
      <c r="O3022">
        <v>36.0416666666666</v>
      </c>
      <c r="P3022">
        <v>68.421052631578902</v>
      </c>
    </row>
    <row r="3023" spans="1:17" hidden="1" x14ac:dyDescent="0.3">
      <c r="A3023" t="s">
        <v>6257</v>
      </c>
      <c r="B3023" t="s">
        <v>6258</v>
      </c>
      <c r="C3023" t="s">
        <v>10309</v>
      </c>
      <c r="D3023" t="s">
        <v>553</v>
      </c>
      <c r="E3023">
        <v>90.344622360000002</v>
      </c>
      <c r="F3023">
        <v>59.19</v>
      </c>
      <c r="G3023">
        <v>94.211179242599499</v>
      </c>
      <c r="H3023">
        <v>13.1980581228548</v>
      </c>
      <c r="I3023">
        <v>38.684111994064502</v>
      </c>
      <c r="J3023">
        <v>7.2216591736357998</v>
      </c>
      <c r="K3023">
        <v>47.201767430768903</v>
      </c>
      <c r="L3023">
        <v>40.574309448709997</v>
      </c>
      <c r="M3023">
        <v>73.613096871006405</v>
      </c>
      <c r="N3023">
        <v>2.5712286935761401</v>
      </c>
      <c r="O3023">
        <v>0</v>
      </c>
      <c r="P3023">
        <v>143.981863149216</v>
      </c>
      <c r="Q3023">
        <v>0.10327051109747599</v>
      </c>
    </row>
    <row r="3024" spans="1:17" hidden="1" x14ac:dyDescent="0.3">
      <c r="A3024" t="s">
        <v>6259</v>
      </c>
      <c r="B3024" t="s">
        <v>6260</v>
      </c>
      <c r="C3024" t="s">
        <v>10309</v>
      </c>
      <c r="D3024" t="s">
        <v>51</v>
      </c>
      <c r="E3024">
        <v>90.128997749999996</v>
      </c>
      <c r="F3024">
        <v>92.38</v>
      </c>
      <c r="G3024">
        <v>46.677025202906101</v>
      </c>
      <c r="H3024">
        <v>3.2212946876869202</v>
      </c>
      <c r="I3024">
        <v>16.0125922818596</v>
      </c>
      <c r="J3024">
        <v>-7.7834483710001798</v>
      </c>
      <c r="K3024">
        <v>83.061439147447103</v>
      </c>
      <c r="L3024">
        <v>74.791741654148495</v>
      </c>
      <c r="M3024">
        <v>65.121876469557904</v>
      </c>
      <c r="N3024">
        <v>2.60083624821285</v>
      </c>
      <c r="O3024">
        <v>10.142888071011001</v>
      </c>
      <c r="P3024">
        <v>102.36582694414</v>
      </c>
      <c r="Q3024">
        <v>8.6792525597255005E-2</v>
      </c>
    </row>
    <row r="3025" spans="1:17" hidden="1" x14ac:dyDescent="0.3">
      <c r="A3025" t="s">
        <v>6261</v>
      </c>
      <c r="B3025" t="s">
        <v>6262</v>
      </c>
      <c r="C3025" t="s">
        <v>10309</v>
      </c>
      <c r="D3025" t="s">
        <v>394</v>
      </c>
      <c r="E3025">
        <v>89.996796485000004</v>
      </c>
      <c r="F3025">
        <v>43.79</v>
      </c>
      <c r="G3025">
        <v>0.69284337475903601</v>
      </c>
      <c r="H3025">
        <v>-0.70499038732846497</v>
      </c>
      <c r="I3025">
        <v>-22.577179407742001</v>
      </c>
      <c r="J3025">
        <v>-1.1348133423779201</v>
      </c>
      <c r="K3025">
        <v>45.356645353554903</v>
      </c>
      <c r="L3025">
        <v>43.806678259375403</v>
      </c>
      <c r="M3025">
        <v>50.249619799815498</v>
      </c>
      <c r="N3025">
        <v>0.36893125522526898</v>
      </c>
      <c r="O3025">
        <v>50.148435715916797</v>
      </c>
      <c r="P3025">
        <v>32.696969696969603</v>
      </c>
      <c r="Q3025">
        <v>8.5924115367369006E-2</v>
      </c>
    </row>
    <row r="3026" spans="1:17" hidden="1" x14ac:dyDescent="0.3">
      <c r="A3026" t="s">
        <v>6263</v>
      </c>
      <c r="B3026" t="s">
        <v>6264</v>
      </c>
      <c r="C3026" t="s">
        <v>10309</v>
      </c>
      <c r="D3026" t="s">
        <v>368</v>
      </c>
      <c r="E3026">
        <v>89.635788000000005</v>
      </c>
      <c r="F3026">
        <v>231.6</v>
      </c>
      <c r="G3026">
        <v>50.636066832459498</v>
      </c>
      <c r="H3026">
        <v>68.244252257447499</v>
      </c>
      <c r="I3026">
        <v>48.355186979729901</v>
      </c>
      <c r="J3026">
        <v>36.382404953429202</v>
      </c>
      <c r="K3026">
        <v>153.568667339141</v>
      </c>
      <c r="L3026">
        <v>143.266350851287</v>
      </c>
      <c r="M3026">
        <v>87.123579227934997</v>
      </c>
      <c r="N3026">
        <v>3.4335450594907901</v>
      </c>
      <c r="O3026">
        <v>16.429188255613099</v>
      </c>
      <c r="P3026">
        <v>119.52606635071</v>
      </c>
      <c r="Q3026">
        <v>6.5785072950640996E-2</v>
      </c>
    </row>
    <row r="3027" spans="1:17" hidden="1" x14ac:dyDescent="0.3">
      <c r="A3027" t="s">
        <v>6265</v>
      </c>
      <c r="B3027" t="s">
        <v>6266</v>
      </c>
      <c r="C3027" t="s">
        <v>10309</v>
      </c>
      <c r="D3027" t="s">
        <v>203</v>
      </c>
      <c r="E3027">
        <v>89.436000000000007</v>
      </c>
      <c r="F3027">
        <v>117.6</v>
      </c>
      <c r="G3027">
        <v>-41.695780814606103</v>
      </c>
      <c r="H3027">
        <v>-2.2521001085647598</v>
      </c>
      <c r="I3027">
        <v>-25.521118068440099</v>
      </c>
      <c r="J3027">
        <v>-2.5946673569764398</v>
      </c>
      <c r="K3027">
        <v>118.87813800762601</v>
      </c>
      <c r="L3027">
        <v>121.653614614879</v>
      </c>
      <c r="M3027">
        <v>46.076603434282802</v>
      </c>
      <c r="N3027">
        <v>0.56855895196506501</v>
      </c>
      <c r="O3027">
        <v>41.751700680272002</v>
      </c>
      <c r="P3027">
        <v>14.174757281553299</v>
      </c>
    </row>
    <row r="3028" spans="1:17" hidden="1" x14ac:dyDescent="0.3">
      <c r="A3028" t="s">
        <v>6267</v>
      </c>
      <c r="B3028" t="s">
        <v>6268</v>
      </c>
      <c r="C3028" t="s">
        <v>10309</v>
      </c>
      <c r="D3028" t="s">
        <v>139</v>
      </c>
      <c r="E3028">
        <v>89.240006559999998</v>
      </c>
      <c r="F3028">
        <v>80.91</v>
      </c>
      <c r="G3028">
        <v>-5.5952770258385298</v>
      </c>
      <c r="H3028">
        <v>9.8327016116083197</v>
      </c>
      <c r="I3028">
        <v>-17.345997232724699</v>
      </c>
      <c r="J3028">
        <v>4.9701548830663302</v>
      </c>
      <c r="K3028">
        <v>77.522954658304698</v>
      </c>
      <c r="L3028">
        <v>78.0682976847242</v>
      </c>
      <c r="M3028">
        <v>68.065472764764806</v>
      </c>
      <c r="N3028">
        <v>1.2930646245959601</v>
      </c>
      <c r="O3028">
        <v>56.161166728463698</v>
      </c>
      <c r="P3028">
        <v>41.822962313759803</v>
      </c>
      <c r="Q3028">
        <v>0.105949420412044</v>
      </c>
    </row>
    <row r="3029" spans="1:17" hidden="1" x14ac:dyDescent="0.3">
      <c r="A3029" t="s">
        <v>6269</v>
      </c>
      <c r="B3029" t="s">
        <v>6270</v>
      </c>
      <c r="C3029" t="s">
        <v>10309</v>
      </c>
      <c r="D3029" t="s">
        <v>1581</v>
      </c>
      <c r="E3029">
        <v>88.987261607999997</v>
      </c>
      <c r="F3029">
        <v>7.4</v>
      </c>
      <c r="G3029">
        <v>118.94308775403501</v>
      </c>
      <c r="H3029">
        <v>48.727465933145702</v>
      </c>
      <c r="I3029">
        <v>15.275420931432601</v>
      </c>
      <c r="J3029">
        <v>-13.6534908863882</v>
      </c>
      <c r="K3029">
        <v>6.1441725546455999</v>
      </c>
      <c r="L3029">
        <v>5.0521197345988398</v>
      </c>
      <c r="M3029">
        <v>57.695760514649102</v>
      </c>
      <c r="N3029">
        <v>0.77662583783371197</v>
      </c>
      <c r="O3029">
        <v>19.459459459459399</v>
      </c>
      <c r="P3029">
        <v>169.09090909090901</v>
      </c>
      <c r="Q3029">
        <v>0.112737412798188</v>
      </c>
    </row>
    <row r="3030" spans="1:17" hidden="1" x14ac:dyDescent="0.3">
      <c r="A3030" t="s">
        <v>6271</v>
      </c>
      <c r="B3030" t="s">
        <v>6272</v>
      </c>
      <c r="C3030" t="s">
        <v>10309</v>
      </c>
      <c r="E3030">
        <v>88.833053512000006</v>
      </c>
      <c r="F3030">
        <v>19.489999999999998</v>
      </c>
      <c r="G3030">
        <v>34.2880586601038</v>
      </c>
      <c r="H3030">
        <v>-20.920102701834001</v>
      </c>
      <c r="I3030">
        <v>-14.1738272541422</v>
      </c>
      <c r="J3030">
        <v>-2.9394949431833401</v>
      </c>
      <c r="K3030">
        <v>24.801090221407701</v>
      </c>
      <c r="L3030">
        <v>21.829361313860598</v>
      </c>
      <c r="M3030">
        <v>37.553548241663897</v>
      </c>
      <c r="N3030">
        <v>0.95654563638511203</v>
      </c>
      <c r="O3030">
        <v>94.458696767573102</v>
      </c>
      <c r="P3030">
        <v>122.488584474885</v>
      </c>
      <c r="Q3030">
        <v>8.4854633712209998E-2</v>
      </c>
    </row>
    <row r="3031" spans="1:17" hidden="1" x14ac:dyDescent="0.3">
      <c r="A3031" t="s">
        <v>6273</v>
      </c>
      <c r="B3031" t="s">
        <v>6274</v>
      </c>
      <c r="C3031" t="s">
        <v>10309</v>
      </c>
      <c r="D3031" t="s">
        <v>288</v>
      </c>
      <c r="E3031">
        <v>88.812525375000007</v>
      </c>
      <c r="F3031">
        <v>118.05</v>
      </c>
      <c r="G3031">
        <v>-7.5097296254619401</v>
      </c>
      <c r="H3031">
        <v>-7.6712254415384296</v>
      </c>
      <c r="I3031">
        <v>-24.931067238250101</v>
      </c>
      <c r="J3031">
        <v>-8.2437058185149006</v>
      </c>
      <c r="K3031">
        <v>126.22408644623199</v>
      </c>
      <c r="L3031">
        <v>128.916994775181</v>
      </c>
      <c r="M3031">
        <v>40.364226232334303</v>
      </c>
      <c r="N3031">
        <v>0.78667415913321703</v>
      </c>
      <c r="O3031">
        <v>43.244387971198599</v>
      </c>
      <c r="P3031">
        <v>29.369863013698598</v>
      </c>
      <c r="Q3031">
        <v>5.6028704683317998E-2</v>
      </c>
    </row>
    <row r="3032" spans="1:17" hidden="1" x14ac:dyDescent="0.3">
      <c r="A3032" t="s">
        <v>6275</v>
      </c>
      <c r="B3032" t="s">
        <v>6276</v>
      </c>
      <c r="C3032" t="s">
        <v>10309</v>
      </c>
      <c r="D3032" t="s">
        <v>3075</v>
      </c>
      <c r="E3032">
        <v>88.807773600000004</v>
      </c>
      <c r="F3032">
        <v>123</v>
      </c>
      <c r="G3032">
        <v>-30.220606261025701</v>
      </c>
      <c r="H3032">
        <v>5.5333713757610496</v>
      </c>
      <c r="I3032">
        <v>-14.807813313513799</v>
      </c>
      <c r="J3032">
        <v>0.47281730560024099</v>
      </c>
      <c r="K3032">
        <v>123.229214453913</v>
      </c>
      <c r="M3032">
        <v>56.462920847903597</v>
      </c>
      <c r="N3032">
        <v>0.65030060120240396</v>
      </c>
      <c r="O3032">
        <v>21.951219512195099</v>
      </c>
      <c r="P3032">
        <v>17.1428571428571</v>
      </c>
    </row>
    <row r="3033" spans="1:17" hidden="1" x14ac:dyDescent="0.3">
      <c r="A3033" t="s">
        <v>6277</v>
      </c>
      <c r="B3033" t="s">
        <v>6278</v>
      </c>
      <c r="C3033" t="s">
        <v>10309</v>
      </c>
      <c r="D3033" t="s">
        <v>3603</v>
      </c>
      <c r="E3033">
        <v>88.711349999999996</v>
      </c>
      <c r="F3033">
        <v>43.55</v>
      </c>
      <c r="G3033">
        <v>32.386715205016003</v>
      </c>
      <c r="H3033">
        <v>0.58699563611607197</v>
      </c>
      <c r="I3033">
        <v>-19.651211497034001</v>
      </c>
      <c r="J3033">
        <v>-2.5946673569764398</v>
      </c>
      <c r="K3033">
        <v>44.350385300005797</v>
      </c>
      <c r="L3033">
        <v>40.7135440339122</v>
      </c>
      <c r="M3033">
        <v>36.129474981437802</v>
      </c>
      <c r="N3033">
        <v>0.655555555555555</v>
      </c>
      <c r="O3033">
        <v>20.091848450057402</v>
      </c>
      <c r="P3033">
        <v>81.4583333333333</v>
      </c>
    </row>
    <row r="3034" spans="1:17" hidden="1" x14ac:dyDescent="0.3">
      <c r="A3034" t="s">
        <v>6279</v>
      </c>
      <c r="B3034" t="s">
        <v>6280</v>
      </c>
      <c r="C3034" t="s">
        <v>10309</v>
      </c>
      <c r="D3034" t="s">
        <v>742</v>
      </c>
      <c r="E3034">
        <v>88.641024999999999</v>
      </c>
      <c r="F3034">
        <v>48.55</v>
      </c>
      <c r="G3034">
        <v>-81.900077260908404</v>
      </c>
      <c r="H3034">
        <v>-16.259347158643699</v>
      </c>
      <c r="I3034">
        <v>-33.239124727334001</v>
      </c>
      <c r="J3034">
        <v>-5.5946673569764398</v>
      </c>
      <c r="K3034">
        <v>49.374066512588399</v>
      </c>
      <c r="M3034">
        <v>42.131998848510698</v>
      </c>
      <c r="N3034">
        <v>0.48728414442700102</v>
      </c>
      <c r="O3034">
        <v>130.69001029866101</v>
      </c>
      <c r="P3034">
        <v>29.122340425531899</v>
      </c>
    </row>
    <row r="3035" spans="1:17" hidden="1" x14ac:dyDescent="0.3">
      <c r="A3035" t="s">
        <v>6281</v>
      </c>
      <c r="B3035" t="s">
        <v>6282</v>
      </c>
      <c r="C3035" t="s">
        <v>10309</v>
      </c>
      <c r="D3035" t="s">
        <v>1574</v>
      </c>
      <c r="E3035">
        <v>88.436040000000006</v>
      </c>
      <c r="F3035">
        <v>26.68</v>
      </c>
      <c r="G3035">
        <v>-23.504828912630899</v>
      </c>
      <c r="H3035">
        <v>3.7636433860165202</v>
      </c>
      <c r="I3035">
        <v>-37.366965740399998</v>
      </c>
      <c r="J3035">
        <v>-0.65668286085241501</v>
      </c>
      <c r="K3035">
        <v>26.168162885097001</v>
      </c>
      <c r="L3035">
        <v>27.635840695435501</v>
      </c>
      <c r="M3035">
        <v>57.037091142014802</v>
      </c>
      <c r="N3035">
        <v>1.95119897642574</v>
      </c>
      <c r="O3035">
        <v>59.295352323838003</v>
      </c>
      <c r="P3035">
        <v>21.272727272727199</v>
      </c>
      <c r="Q3035">
        <v>3.4262651271962E-2</v>
      </c>
    </row>
    <row r="3036" spans="1:17" hidden="1" x14ac:dyDescent="0.3">
      <c r="A3036" t="s">
        <v>6283</v>
      </c>
      <c r="B3036" t="s">
        <v>6284</v>
      </c>
      <c r="C3036" t="s">
        <v>10309</v>
      </c>
      <c r="D3036" t="s">
        <v>368</v>
      </c>
      <c r="E3036">
        <v>88.41</v>
      </c>
      <c r="F3036">
        <v>204.2</v>
      </c>
      <c r="G3036">
        <v>-1.36219277401712</v>
      </c>
      <c r="H3036">
        <v>-6.7077031995310303</v>
      </c>
      <c r="I3036">
        <v>13.777512892553</v>
      </c>
      <c r="J3036">
        <v>8.8259472291846802E-2</v>
      </c>
      <c r="K3036">
        <v>206.198279997779</v>
      </c>
      <c r="L3036">
        <v>182.41104630372601</v>
      </c>
      <c r="M3036">
        <v>49.0001448368007</v>
      </c>
      <c r="N3036">
        <v>0.42533494484017798</v>
      </c>
      <c r="O3036">
        <v>21.498530852105699</v>
      </c>
      <c r="P3036">
        <v>44.413012729844297</v>
      </c>
      <c r="Q3036">
        <v>6.4134542819171997E-2</v>
      </c>
    </row>
    <row r="3037" spans="1:17" hidden="1" x14ac:dyDescent="0.3">
      <c r="A3037" t="s">
        <v>6285</v>
      </c>
      <c r="B3037" t="s">
        <v>6286</v>
      </c>
      <c r="C3037" t="s">
        <v>10309</v>
      </c>
      <c r="D3037" t="s">
        <v>726</v>
      </c>
      <c r="E3037">
        <v>88.390709483999998</v>
      </c>
      <c r="F3037">
        <v>95.42</v>
      </c>
      <c r="G3037">
        <v>29.243027437097499</v>
      </c>
      <c r="H3037">
        <v>-2.2980916753118898</v>
      </c>
      <c r="I3037">
        <v>6.6816071013480398</v>
      </c>
      <c r="J3037">
        <v>-1.2038615389490499</v>
      </c>
      <c r="K3037">
        <v>95.453555091286603</v>
      </c>
      <c r="L3037">
        <v>85.844345939346695</v>
      </c>
      <c r="M3037">
        <v>50.698257281001702</v>
      </c>
      <c r="N3037">
        <v>0.97311418340209799</v>
      </c>
      <c r="O3037">
        <v>7.6818277090756597</v>
      </c>
      <c r="P3037">
        <v>61.728813559321999</v>
      </c>
    </row>
    <row r="3038" spans="1:17" hidden="1" x14ac:dyDescent="0.3">
      <c r="A3038" t="s">
        <v>6287</v>
      </c>
      <c r="B3038" t="s">
        <v>6288</v>
      </c>
      <c r="C3038" t="s">
        <v>10309</v>
      </c>
      <c r="D3038" t="s">
        <v>183</v>
      </c>
      <c r="E3038">
        <v>88.272261610000001</v>
      </c>
      <c r="F3038">
        <v>72.3</v>
      </c>
      <c r="G3038">
        <v>87.454992515940404</v>
      </c>
      <c r="H3038">
        <v>60.005804047330997</v>
      </c>
      <c r="I3038">
        <v>102.86778546345199</v>
      </c>
      <c r="J3038">
        <v>13.009359488661101</v>
      </c>
      <c r="K3038">
        <v>50.278912595933903</v>
      </c>
      <c r="M3038">
        <v>90.515213325835902</v>
      </c>
      <c r="O3038">
        <v>0</v>
      </c>
      <c r="P3038">
        <v>137.04918032786799</v>
      </c>
    </row>
    <row r="3039" spans="1:17" hidden="1" x14ac:dyDescent="0.3">
      <c r="A3039" t="s">
        <v>6289</v>
      </c>
      <c r="B3039" t="s">
        <v>6290</v>
      </c>
      <c r="C3039" t="s">
        <v>10309</v>
      </c>
      <c r="D3039" t="s">
        <v>559</v>
      </c>
      <c r="E3039">
        <v>88.267333879999995</v>
      </c>
      <c r="F3039">
        <v>33.22</v>
      </c>
      <c r="G3039">
        <v>17.0258764250596</v>
      </c>
      <c r="H3039">
        <v>6.01322349440915</v>
      </c>
      <c r="I3039">
        <v>20.835506620051198</v>
      </c>
      <c r="J3039">
        <v>-2.5946673569764398</v>
      </c>
      <c r="K3039">
        <v>28.224065329156399</v>
      </c>
      <c r="L3039">
        <v>25.4075179961849</v>
      </c>
      <c r="M3039">
        <v>32.547982841078003</v>
      </c>
      <c r="N3039">
        <v>0.17884682056738399</v>
      </c>
      <c r="O3039">
        <v>16.7369054786273</v>
      </c>
      <c r="Q3039">
        <v>-3.0546516490832998E-2</v>
      </c>
    </row>
    <row r="3040" spans="1:17" hidden="1" x14ac:dyDescent="0.3">
      <c r="A3040" t="s">
        <v>6291</v>
      </c>
      <c r="B3040" t="s">
        <v>6292</v>
      </c>
      <c r="C3040" t="s">
        <v>10309</v>
      </c>
      <c r="D3040" t="s">
        <v>413</v>
      </c>
      <c r="E3040">
        <v>87.766896000000003</v>
      </c>
      <c r="F3040">
        <v>0.81</v>
      </c>
      <c r="G3040">
        <v>-1.16107891263098</v>
      </c>
      <c r="H3040">
        <v>-6.7226308006655202</v>
      </c>
      <c r="I3040">
        <v>-15.8822145365476</v>
      </c>
      <c r="J3040">
        <v>-6.12407912168233</v>
      </c>
      <c r="K3040">
        <v>0.91015143813127797</v>
      </c>
      <c r="L3040">
        <v>0.77800980853364599</v>
      </c>
      <c r="M3040">
        <v>15.2457248509706</v>
      </c>
      <c r="N3040">
        <v>0.15198834636928801</v>
      </c>
      <c r="O3040">
        <v>76.543209876543102</v>
      </c>
      <c r="P3040">
        <v>76.086956521739097</v>
      </c>
      <c r="Q3040">
        <v>9.6185013997928004E-2</v>
      </c>
    </row>
    <row r="3041" spans="1:17" hidden="1" x14ac:dyDescent="0.3">
      <c r="A3041" t="s">
        <v>6293</v>
      </c>
      <c r="B3041" t="s">
        <v>6294</v>
      </c>
      <c r="C3041" t="s">
        <v>10309</v>
      </c>
      <c r="D3041" t="s">
        <v>312</v>
      </c>
      <c r="E3041">
        <v>87.586284375000005</v>
      </c>
      <c r="F3041">
        <v>238.45</v>
      </c>
      <c r="G3041">
        <v>25.8179536050766</v>
      </c>
      <c r="H3041">
        <v>5.00524724014908</v>
      </c>
      <c r="I3041">
        <v>16.615950990814898</v>
      </c>
      <c r="J3041">
        <v>0.183110420801331</v>
      </c>
      <c r="K3041">
        <v>222.87204355409699</v>
      </c>
      <c r="L3041">
        <v>195.766165505272</v>
      </c>
      <c r="M3041">
        <v>51.372944774929699</v>
      </c>
      <c r="N3041">
        <v>0.28263583354595401</v>
      </c>
      <c r="O3041">
        <v>9.4569092052841199</v>
      </c>
      <c r="P3041">
        <v>63.210130047912301</v>
      </c>
      <c r="Q3041">
        <v>2.0946331536568E-2</v>
      </c>
    </row>
    <row r="3042" spans="1:17" hidden="1" x14ac:dyDescent="0.3">
      <c r="A3042" t="s">
        <v>6295</v>
      </c>
      <c r="B3042" t="s">
        <v>6296</v>
      </c>
      <c r="C3042" t="s">
        <v>10309</v>
      </c>
      <c r="D3042" t="s">
        <v>413</v>
      </c>
      <c r="E3042">
        <v>87.389170649999997</v>
      </c>
      <c r="F3042">
        <v>65.41</v>
      </c>
      <c r="G3042">
        <v>102.431241636278</v>
      </c>
      <c r="H3042">
        <v>-22.1004900438014</v>
      </c>
      <c r="I3042">
        <v>48.086467590545404</v>
      </c>
      <c r="J3042">
        <v>-10.6598295949254</v>
      </c>
      <c r="K3042">
        <v>68.670914263827399</v>
      </c>
      <c r="L3042">
        <v>50.866524850781403</v>
      </c>
      <c r="M3042">
        <v>32.664707975124699</v>
      </c>
      <c r="N3042">
        <v>0.13267830849468101</v>
      </c>
      <c r="O3042">
        <v>40.804158385567902</v>
      </c>
      <c r="P3042">
        <v>190.452930728241</v>
      </c>
      <c r="Q3042">
        <v>0.147905785967722</v>
      </c>
    </row>
    <row r="3043" spans="1:17" hidden="1" x14ac:dyDescent="0.3">
      <c r="A3043" t="s">
        <v>6297</v>
      </c>
      <c r="B3043" t="s">
        <v>6298</v>
      </c>
      <c r="C3043" t="s">
        <v>10309</v>
      </c>
      <c r="D3043" t="s">
        <v>521</v>
      </c>
      <c r="E3043">
        <v>87.371309999999994</v>
      </c>
      <c r="F3043">
        <v>38.54</v>
      </c>
      <c r="G3043">
        <v>43.5653099762579</v>
      </c>
      <c r="H3043">
        <v>-42.107579835582001</v>
      </c>
      <c r="I3043">
        <v>-68.515331419664506</v>
      </c>
      <c r="J3043">
        <v>-16.826005906352599</v>
      </c>
      <c r="K3043">
        <v>61.998892736748502</v>
      </c>
      <c r="L3043">
        <v>62.620338356202602</v>
      </c>
      <c r="M3043">
        <v>9.8308663314069094</v>
      </c>
      <c r="N3043">
        <v>0.433236127182208</v>
      </c>
      <c r="O3043">
        <v>150.59678256357</v>
      </c>
      <c r="P3043">
        <v>75.181818181818102</v>
      </c>
      <c r="Q3043">
        <v>0.10981488502197601</v>
      </c>
    </row>
    <row r="3044" spans="1:17" hidden="1" x14ac:dyDescent="0.3">
      <c r="A3044" t="s">
        <v>6299</v>
      </c>
      <c r="B3044" t="s">
        <v>6300</v>
      </c>
      <c r="C3044" t="s">
        <v>10309</v>
      </c>
      <c r="D3044" t="s">
        <v>312</v>
      </c>
      <c r="E3044">
        <v>87.261679999999998</v>
      </c>
      <c r="F3044">
        <v>43.96</v>
      </c>
      <c r="G3044">
        <v>7.2887060996540196</v>
      </c>
      <c r="H3044">
        <v>-14.2930772559248</v>
      </c>
      <c r="I3044">
        <v>-10.5986156735874</v>
      </c>
      <c r="J3044">
        <v>-6.9424934439329604</v>
      </c>
      <c r="K3044">
        <v>45.241463447677397</v>
      </c>
      <c r="L3044">
        <v>40.903595172102797</v>
      </c>
      <c r="M3044">
        <v>44.162570533869797</v>
      </c>
      <c r="N3044">
        <v>0.25493922217489501</v>
      </c>
      <c r="O3044">
        <v>47.861692447679701</v>
      </c>
      <c r="P3044">
        <v>57</v>
      </c>
      <c r="Q3044">
        <v>4.5176255407581002E-2</v>
      </c>
    </row>
    <row r="3045" spans="1:17" hidden="1" x14ac:dyDescent="0.3">
      <c r="A3045" t="s">
        <v>6301</v>
      </c>
      <c r="B3045" t="s">
        <v>6302</v>
      </c>
      <c r="C3045" t="s">
        <v>10309</v>
      </c>
      <c r="D3045" t="s">
        <v>1386</v>
      </c>
      <c r="E3045">
        <v>87.209130000000002</v>
      </c>
      <c r="F3045">
        <v>40.32</v>
      </c>
      <c r="G3045">
        <v>102.54483913419899</v>
      </c>
      <c r="H3045">
        <v>6.4103877522986599</v>
      </c>
      <c r="I3045">
        <v>7.6892140348808899</v>
      </c>
      <c r="J3045">
        <v>4.17100921068032</v>
      </c>
      <c r="K3045">
        <v>34.293029113185803</v>
      </c>
      <c r="L3045">
        <v>29.583930726540999</v>
      </c>
      <c r="M3045">
        <v>58.256973314484803</v>
      </c>
      <c r="N3045">
        <v>1.3286228146000001</v>
      </c>
      <c r="O3045">
        <v>4.0178571428571397</v>
      </c>
      <c r="P3045">
        <v>133.739130434782</v>
      </c>
      <c r="Q3045">
        <v>7.5666147928826005E-2</v>
      </c>
    </row>
    <row r="3046" spans="1:17" hidden="1" x14ac:dyDescent="0.3">
      <c r="A3046" t="s">
        <v>6303</v>
      </c>
      <c r="B3046" t="s">
        <v>6304</v>
      </c>
      <c r="C3046" t="s">
        <v>10309</v>
      </c>
      <c r="D3046" t="s">
        <v>726</v>
      </c>
      <c r="E3046">
        <v>86.967899709999998</v>
      </c>
      <c r="F3046">
        <v>51.4</v>
      </c>
      <c r="G3046">
        <v>-11.8534256213776</v>
      </c>
      <c r="H3046">
        <v>-3.49110867634844</v>
      </c>
      <c r="I3046">
        <v>-3.6656792223585901</v>
      </c>
      <c r="J3046">
        <v>-1.0580243309717099</v>
      </c>
      <c r="K3046">
        <v>51.457130870999599</v>
      </c>
      <c r="L3046">
        <v>48.897068261054599</v>
      </c>
      <c r="M3046">
        <v>73.635405148885695</v>
      </c>
      <c r="N3046">
        <v>0.59575486433921698</v>
      </c>
      <c r="O3046">
        <v>7.7821011673151697</v>
      </c>
      <c r="P3046">
        <v>25.9186673199411</v>
      </c>
      <c r="Q3046">
        <v>-4.1911912161719999E-3</v>
      </c>
    </row>
    <row r="3047" spans="1:17" hidden="1" x14ac:dyDescent="0.3">
      <c r="A3047" t="s">
        <v>6305</v>
      </c>
      <c r="B3047" t="s">
        <v>6306</v>
      </c>
      <c r="C3047" t="s">
        <v>10309</v>
      </c>
      <c r="D3047" t="s">
        <v>21</v>
      </c>
      <c r="E3047">
        <v>86.92</v>
      </c>
      <c r="F3047">
        <v>102.5</v>
      </c>
      <c r="G3047">
        <v>-44.694012286466503</v>
      </c>
      <c r="H3047">
        <v>-7.6664465577846803</v>
      </c>
      <c r="I3047">
        <v>-35.846779997196599</v>
      </c>
      <c r="J3047">
        <v>-1.90704456719255</v>
      </c>
      <c r="K3047">
        <v>105.38977943734299</v>
      </c>
      <c r="L3047">
        <v>120.003234949373</v>
      </c>
      <c r="M3047">
        <v>52.310613630334998</v>
      </c>
      <c r="N3047">
        <v>0.64706881903143498</v>
      </c>
      <c r="O3047">
        <v>65.707317073170699</v>
      </c>
      <c r="P3047">
        <v>25.3822629969419</v>
      </c>
    </row>
    <row r="3048" spans="1:17" hidden="1" x14ac:dyDescent="0.3">
      <c r="A3048" t="s">
        <v>6307</v>
      </c>
      <c r="B3048" t="s">
        <v>6308</v>
      </c>
      <c r="C3048" t="s">
        <v>10309</v>
      </c>
      <c r="D3048" t="s">
        <v>124</v>
      </c>
      <c r="E3048">
        <v>86.890342810000007</v>
      </c>
      <c r="F3048">
        <v>10.18</v>
      </c>
      <c r="G3048">
        <v>-45.091536427682101</v>
      </c>
      <c r="H3048">
        <v>-3.5859461309522001</v>
      </c>
      <c r="I3048">
        <v>-33.088996081850603</v>
      </c>
      <c r="J3048">
        <v>0.81684650229859102</v>
      </c>
      <c r="K3048">
        <v>10.218146869853999</v>
      </c>
      <c r="L3048">
        <v>11.863352020239599</v>
      </c>
      <c r="M3048">
        <v>55.984051903373697</v>
      </c>
      <c r="N3048">
        <v>0.77086387104009702</v>
      </c>
      <c r="O3048">
        <v>84.930362781670794</v>
      </c>
      <c r="P3048">
        <v>15.419501133786801</v>
      </c>
      <c r="Q3048">
        <v>7.7685323212100005E-2</v>
      </c>
    </row>
    <row r="3049" spans="1:17" hidden="1" x14ac:dyDescent="0.3">
      <c r="A3049" t="s">
        <v>6309</v>
      </c>
      <c r="B3049" t="s">
        <v>6310</v>
      </c>
      <c r="C3049" t="s">
        <v>10309</v>
      </c>
      <c r="D3049" t="s">
        <v>6311</v>
      </c>
      <c r="E3049">
        <v>86.477925600000006</v>
      </c>
      <c r="F3049">
        <v>118</v>
      </c>
      <c r="G3049">
        <v>-47.451470069093503</v>
      </c>
      <c r="H3049">
        <v>-3.3021066465880402</v>
      </c>
      <c r="I3049">
        <v>-36.911424942754799</v>
      </c>
      <c r="J3049">
        <v>4.3764864891773998</v>
      </c>
      <c r="K3049">
        <v>113.87270984600001</v>
      </c>
      <c r="M3049">
        <v>57.743554674075199</v>
      </c>
      <c r="N3049">
        <v>0.92663316582914501</v>
      </c>
      <c r="O3049">
        <v>77.966101694915196</v>
      </c>
      <c r="P3049">
        <v>30.8929561841375</v>
      </c>
    </row>
    <row r="3050" spans="1:17" hidden="1" x14ac:dyDescent="0.3">
      <c r="A3050" t="s">
        <v>6312</v>
      </c>
      <c r="B3050" t="s">
        <v>6313</v>
      </c>
      <c r="C3050" t="s">
        <v>10309</v>
      </c>
      <c r="D3050" t="s">
        <v>726</v>
      </c>
      <c r="E3050">
        <v>86.396236028999994</v>
      </c>
      <c r="F3050">
        <v>999.99</v>
      </c>
      <c r="G3050">
        <v>-27.722578892630501</v>
      </c>
      <c r="H3050">
        <v>-0.97550436388391404</v>
      </c>
      <c r="I3050">
        <v>-12.3107859651191</v>
      </c>
      <c r="J3050">
        <v>-2.5956673469765401</v>
      </c>
      <c r="K3050">
        <v>999.99025775711902</v>
      </c>
      <c r="L3050">
        <v>999.98620668582805</v>
      </c>
      <c r="M3050">
        <v>51.871899376974604</v>
      </c>
      <c r="N3050">
        <v>0.74297821620363902</v>
      </c>
      <c r="O3050">
        <v>3.0010300103000902</v>
      </c>
      <c r="P3050">
        <v>3.09175257731959</v>
      </c>
      <c r="Q3050">
        <v>-0.10191571481775601</v>
      </c>
    </row>
    <row r="3051" spans="1:17" hidden="1" x14ac:dyDescent="0.3">
      <c r="A3051" t="s">
        <v>6314</v>
      </c>
      <c r="B3051" t="s">
        <v>6315</v>
      </c>
      <c r="C3051" t="s">
        <v>10309</v>
      </c>
      <c r="D3051" t="s">
        <v>521</v>
      </c>
      <c r="E3051">
        <v>86.379840000000002</v>
      </c>
      <c r="F3051">
        <v>160.55000000000001</v>
      </c>
      <c r="G3051">
        <v>132.48711800795201</v>
      </c>
      <c r="H3051">
        <v>38.328843462202997</v>
      </c>
      <c r="I3051">
        <v>59.990136979718798</v>
      </c>
      <c r="J3051">
        <v>-1.83995037584437</v>
      </c>
      <c r="K3051">
        <v>131.48242619740699</v>
      </c>
      <c r="L3051">
        <v>107.540115561002</v>
      </c>
      <c r="M3051">
        <v>81.0833725173582</v>
      </c>
      <c r="N3051">
        <v>2.04454143933489</v>
      </c>
      <c r="O3051">
        <v>4.95172843350979</v>
      </c>
      <c r="P3051">
        <v>223.42868654310999</v>
      </c>
      <c r="Q3051">
        <v>0.12934107609423101</v>
      </c>
    </row>
    <row r="3052" spans="1:17" hidden="1" x14ac:dyDescent="0.3">
      <c r="A3052" t="s">
        <v>6316</v>
      </c>
      <c r="B3052" t="s">
        <v>6317</v>
      </c>
      <c r="C3052" t="s">
        <v>10309</v>
      </c>
      <c r="D3052" t="s">
        <v>130</v>
      </c>
      <c r="E3052">
        <v>86.360356737999993</v>
      </c>
      <c r="F3052">
        <v>31.28</v>
      </c>
      <c r="G3052">
        <v>-19.525723499279199</v>
      </c>
      <c r="H3052">
        <v>5.6981872413145398</v>
      </c>
      <c r="I3052">
        <v>-19.021194554442101</v>
      </c>
      <c r="J3052">
        <v>-1.32757832729987</v>
      </c>
      <c r="K3052">
        <v>29.319534975470599</v>
      </c>
      <c r="L3052">
        <v>29.9154572212177</v>
      </c>
      <c r="M3052">
        <v>56.719772490328403</v>
      </c>
      <c r="N3052">
        <v>1.50282092914042</v>
      </c>
      <c r="O3052">
        <v>39.673913043478201</v>
      </c>
      <c r="P3052">
        <v>24.870259481037898</v>
      </c>
      <c r="Q3052">
        <v>4.1145437855851001E-2</v>
      </c>
    </row>
    <row r="3053" spans="1:17" hidden="1" x14ac:dyDescent="0.3">
      <c r="A3053" t="s">
        <v>6318</v>
      </c>
      <c r="B3053" t="s">
        <v>6319</v>
      </c>
      <c r="C3053" t="s">
        <v>10309</v>
      </c>
      <c r="D3053" t="s">
        <v>54</v>
      </c>
      <c r="E3053">
        <v>86.2501496</v>
      </c>
      <c r="F3053">
        <v>94.25</v>
      </c>
      <c r="G3053">
        <v>65.056130639424595</v>
      </c>
      <c r="H3053">
        <v>8.4559035783543504</v>
      </c>
      <c r="I3053">
        <v>-18.9477349497649</v>
      </c>
      <c r="J3053">
        <v>-5.5461430948453803</v>
      </c>
      <c r="K3053">
        <v>97.192882977539099</v>
      </c>
      <c r="L3053">
        <v>90.057251306651906</v>
      </c>
      <c r="M3053">
        <v>50.408760467352401</v>
      </c>
      <c r="N3053">
        <v>4.0039161398050496</v>
      </c>
      <c r="O3053">
        <v>26.1007957559681</v>
      </c>
      <c r="P3053">
        <v>92.779709552055607</v>
      </c>
    </row>
    <row r="3054" spans="1:17" hidden="1" x14ac:dyDescent="0.3">
      <c r="A3054" t="s">
        <v>6320</v>
      </c>
      <c r="B3054" t="s">
        <v>6321</v>
      </c>
      <c r="C3054" t="s">
        <v>10309</v>
      </c>
      <c r="D3054" t="s">
        <v>124</v>
      </c>
      <c r="E3054">
        <v>85.974296408000001</v>
      </c>
      <c r="F3054">
        <v>77.3</v>
      </c>
      <c r="G3054">
        <v>645.27642108736904</v>
      </c>
      <c r="H3054">
        <v>16.8388901643299</v>
      </c>
      <c r="I3054">
        <v>294.531319298038</v>
      </c>
      <c r="J3054">
        <v>-4.6241399526331</v>
      </c>
      <c r="K3054">
        <v>62.109505794327397</v>
      </c>
      <c r="L3054">
        <v>36.2598115946221</v>
      </c>
      <c r="M3054">
        <v>53.834114182281397</v>
      </c>
      <c r="N3054">
        <v>0.41000077946557001</v>
      </c>
      <c r="O3054">
        <v>4.0750323415265299</v>
      </c>
      <c r="P3054">
        <v>758.888888888888</v>
      </c>
      <c r="Q3054">
        <v>0.12676624574085199</v>
      </c>
    </row>
    <row r="3055" spans="1:17" hidden="1" x14ac:dyDescent="0.3">
      <c r="A3055" t="s">
        <v>6322</v>
      </c>
      <c r="B3055" t="s">
        <v>6323</v>
      </c>
      <c r="C3055" t="s">
        <v>10309</v>
      </c>
      <c r="D3055" t="s">
        <v>312</v>
      </c>
      <c r="E3055">
        <v>85.89</v>
      </c>
      <c r="F3055">
        <v>121.05</v>
      </c>
      <c r="G3055">
        <v>170.06239894714699</v>
      </c>
      <c r="H3055">
        <v>8.0427097631707305</v>
      </c>
      <c r="I3055">
        <v>70.599458821825493</v>
      </c>
      <c r="J3055">
        <v>0.29841440402984498</v>
      </c>
      <c r="K3055">
        <v>115.323701720824</v>
      </c>
      <c r="L3055">
        <v>89.516632192336402</v>
      </c>
      <c r="M3055">
        <v>55.7688878478017</v>
      </c>
      <c r="N3055">
        <v>0.65132798353310095</v>
      </c>
      <c r="O3055">
        <v>17.306897976042901</v>
      </c>
      <c r="P3055">
        <v>201.870324189526</v>
      </c>
      <c r="Q3055">
        <v>0.11971332482282</v>
      </c>
    </row>
    <row r="3056" spans="1:17" hidden="1" x14ac:dyDescent="0.3">
      <c r="A3056" t="s">
        <v>6324</v>
      </c>
      <c r="B3056" t="s">
        <v>6325</v>
      </c>
      <c r="C3056" t="s">
        <v>10309</v>
      </c>
      <c r="D3056" t="s">
        <v>297</v>
      </c>
      <c r="E3056">
        <v>85.566271999999998</v>
      </c>
      <c r="F3056">
        <v>206</v>
      </c>
      <c r="G3056">
        <v>-36.168023357075398</v>
      </c>
      <c r="H3056">
        <v>3.7864003980208398</v>
      </c>
      <c r="I3056">
        <v>-36.491868040938002</v>
      </c>
      <c r="J3056">
        <v>-6.0588705902327904</v>
      </c>
      <c r="K3056">
        <v>216.98366366638999</v>
      </c>
      <c r="L3056">
        <v>221.06204703960501</v>
      </c>
      <c r="M3056">
        <v>37.678222649650202</v>
      </c>
      <c r="N3056">
        <v>1.0534351145038101</v>
      </c>
      <c r="O3056">
        <v>63.859223300970797</v>
      </c>
      <c r="P3056">
        <v>10.160427807486601</v>
      </c>
      <c r="Q3056">
        <v>0.127622549573014</v>
      </c>
    </row>
    <row r="3057" spans="1:17" hidden="1" x14ac:dyDescent="0.3">
      <c r="A3057" t="s">
        <v>6326</v>
      </c>
      <c r="B3057" t="s">
        <v>6327</v>
      </c>
      <c r="C3057" t="s">
        <v>10309</v>
      </c>
      <c r="D3057" t="s">
        <v>1897</v>
      </c>
      <c r="E3057">
        <v>85.461277103999905</v>
      </c>
      <c r="F3057">
        <v>0.99</v>
      </c>
      <c r="G3057">
        <v>-17.723578912630899</v>
      </c>
      <c r="H3057">
        <v>23.075128547508399</v>
      </c>
      <c r="I3057">
        <v>4.1598022701750104</v>
      </c>
      <c r="J3057">
        <v>0.56322737986566196</v>
      </c>
      <c r="K3057">
        <v>0.81730473521027702</v>
      </c>
      <c r="L3057">
        <v>0.83860177724391405</v>
      </c>
      <c r="M3057">
        <v>99.892925152700201</v>
      </c>
      <c r="N3057">
        <v>0.45202882004127698</v>
      </c>
      <c r="O3057">
        <v>16.161616161616099</v>
      </c>
      <c r="P3057">
        <v>98</v>
      </c>
      <c r="Q3057">
        <v>8.7653546861940004E-3</v>
      </c>
    </row>
    <row r="3058" spans="1:17" hidden="1" x14ac:dyDescent="0.3">
      <c r="A3058" t="s">
        <v>6328</v>
      </c>
      <c r="B3058" t="s">
        <v>6329</v>
      </c>
      <c r="C3058" t="s">
        <v>10309</v>
      </c>
      <c r="D3058" t="s">
        <v>938</v>
      </c>
      <c r="E3058">
        <v>85.387087690000001</v>
      </c>
      <c r="F3058">
        <v>53.3</v>
      </c>
      <c r="G3058">
        <v>-53.900864231190504</v>
      </c>
      <c r="H3058">
        <v>-1.8213690255380499</v>
      </c>
      <c r="I3058">
        <v>-31.1844541538557</v>
      </c>
      <c r="J3058">
        <v>-0.95690242441382201</v>
      </c>
      <c r="K3058">
        <v>53.472347923738397</v>
      </c>
      <c r="M3058">
        <v>48.779217789506603</v>
      </c>
      <c r="N3058">
        <v>0.72037914691943095</v>
      </c>
      <c r="O3058">
        <v>51.407129455909903</v>
      </c>
      <c r="P3058">
        <v>10.5809128630705</v>
      </c>
    </row>
    <row r="3059" spans="1:17" hidden="1" x14ac:dyDescent="0.3">
      <c r="A3059" t="s">
        <v>6330</v>
      </c>
      <c r="B3059" t="s">
        <v>6331</v>
      </c>
      <c r="C3059" t="s">
        <v>10309</v>
      </c>
      <c r="D3059" t="s">
        <v>203</v>
      </c>
      <c r="E3059">
        <v>85.258508800000001</v>
      </c>
      <c r="F3059">
        <v>74.489999999999995</v>
      </c>
      <c r="G3059">
        <v>-51.713374830998298</v>
      </c>
      <c r="H3059">
        <v>10.2480740820821</v>
      </c>
      <c r="I3059">
        <v>-27.7111266806216</v>
      </c>
      <c r="J3059">
        <v>4.3314917729605904</v>
      </c>
      <c r="K3059">
        <v>70.434334722254306</v>
      </c>
      <c r="L3059">
        <v>76.801400431565497</v>
      </c>
      <c r="M3059">
        <v>74.748301265795106</v>
      </c>
      <c r="N3059">
        <v>2.0789643605835302</v>
      </c>
      <c r="O3059">
        <v>38.2735937709759</v>
      </c>
      <c r="P3059">
        <v>18.256866169233199</v>
      </c>
      <c r="Q3059">
        <v>9.0753806150453004E-2</v>
      </c>
    </row>
    <row r="3060" spans="1:17" hidden="1" x14ac:dyDescent="0.3">
      <c r="A3060" t="s">
        <v>6332</v>
      </c>
      <c r="B3060" t="s">
        <v>6333</v>
      </c>
      <c r="C3060" t="s">
        <v>10309</v>
      </c>
      <c r="D3060" t="s">
        <v>186</v>
      </c>
      <c r="E3060">
        <v>85.153806224999997</v>
      </c>
      <c r="F3060">
        <v>48.46</v>
      </c>
      <c r="G3060">
        <v>-52.881782339085603</v>
      </c>
      <c r="H3060">
        <v>-13.057920847180499</v>
      </c>
      <c r="I3060">
        <v>-30.2308401656611</v>
      </c>
      <c r="J3060">
        <v>-3.2726334586713501</v>
      </c>
      <c r="K3060">
        <v>47.564528857765801</v>
      </c>
      <c r="L3060">
        <v>52.895509585369297</v>
      </c>
      <c r="M3060">
        <v>40.310740157303201</v>
      </c>
      <c r="N3060">
        <v>0.88604134114359201</v>
      </c>
      <c r="O3060">
        <v>70.491126702434997</v>
      </c>
      <c r="P3060">
        <v>22.683544303797401</v>
      </c>
      <c r="Q3060">
        <v>4.3407893571866002E-2</v>
      </c>
    </row>
    <row r="3061" spans="1:17" hidden="1" x14ac:dyDescent="0.3">
      <c r="A3061" t="s">
        <v>6334</v>
      </c>
      <c r="B3061" t="s">
        <v>6335</v>
      </c>
      <c r="C3061" t="s">
        <v>10309</v>
      </c>
      <c r="D3061" t="s">
        <v>139</v>
      </c>
      <c r="E3061">
        <v>85.097759999999994</v>
      </c>
      <c r="F3061">
        <v>4.76</v>
      </c>
      <c r="G3061">
        <v>55.370519970941501</v>
      </c>
      <c r="H3061">
        <v>21.6463665188565</v>
      </c>
      <c r="I3061">
        <v>5.9680019136687603</v>
      </c>
      <c r="J3061">
        <v>-23.362555664131701</v>
      </c>
      <c r="K3061">
        <v>4.5183911821920901</v>
      </c>
      <c r="L3061">
        <v>3.9806779737891</v>
      </c>
      <c r="M3061">
        <v>35.397879332296803</v>
      </c>
      <c r="N3061">
        <v>0.85399213134622098</v>
      </c>
      <c r="O3061">
        <v>28.848124615699898</v>
      </c>
      <c r="P3061">
        <v>84.234872085339305</v>
      </c>
      <c r="Q3061">
        <v>0.13521416206633599</v>
      </c>
    </row>
    <row r="3062" spans="1:17" hidden="1" x14ac:dyDescent="0.3">
      <c r="A3062" t="s">
        <v>6336</v>
      </c>
      <c r="B3062" t="s">
        <v>6337</v>
      </c>
      <c r="C3062" t="s">
        <v>10309</v>
      </c>
      <c r="D3062" t="s">
        <v>6338</v>
      </c>
      <c r="E3062">
        <v>84.838390000000004</v>
      </c>
      <c r="F3062">
        <v>1.31</v>
      </c>
      <c r="G3062">
        <v>38.099205897495501</v>
      </c>
      <c r="H3062">
        <v>-10.6977265861061</v>
      </c>
      <c r="I3062">
        <v>6.7801231257899799</v>
      </c>
      <c r="J3062">
        <v>-6.2983710606801502</v>
      </c>
      <c r="K3062">
        <v>1.3228651475707101</v>
      </c>
      <c r="L3062">
        <v>1.17984592686064</v>
      </c>
      <c r="M3062">
        <v>29.857746957697699</v>
      </c>
      <c r="N3062">
        <v>0.39824654773371598</v>
      </c>
      <c r="O3062">
        <v>41.221374045801497</v>
      </c>
      <c r="P3062">
        <v>92.647058823529406</v>
      </c>
      <c r="Q3062">
        <v>7.2697086914368006E-2</v>
      </c>
    </row>
    <row r="3063" spans="1:17" hidden="1" x14ac:dyDescent="0.3">
      <c r="A3063" t="s">
        <v>6339</v>
      </c>
      <c r="B3063" t="s">
        <v>6340</v>
      </c>
      <c r="C3063" t="s">
        <v>10309</v>
      </c>
      <c r="D3063" t="s">
        <v>750</v>
      </c>
      <c r="E3063">
        <v>84.740468628000002</v>
      </c>
      <c r="F3063">
        <v>41.76</v>
      </c>
      <c r="G3063">
        <v>-14.2453180430657</v>
      </c>
      <c r="H3063">
        <v>-3.1413171258773902</v>
      </c>
      <c r="I3063">
        <v>-15.7558726703214</v>
      </c>
      <c r="J3063">
        <v>-5.5514703137793999</v>
      </c>
      <c r="K3063">
        <v>42.640669150740699</v>
      </c>
      <c r="L3063">
        <v>42.969443992453101</v>
      </c>
      <c r="M3063">
        <v>45.544500264000497</v>
      </c>
      <c r="N3063">
        <v>0.28231888246029702</v>
      </c>
      <c r="O3063">
        <v>35.775862068965502</v>
      </c>
      <c r="P3063">
        <v>32.361331220285201</v>
      </c>
      <c r="Q3063">
        <v>0.108376228942754</v>
      </c>
    </row>
    <row r="3064" spans="1:17" hidden="1" x14ac:dyDescent="0.3">
      <c r="A3064" t="s">
        <v>6341</v>
      </c>
      <c r="B3064" t="s">
        <v>6342</v>
      </c>
      <c r="C3064" t="s">
        <v>10309</v>
      </c>
      <c r="D3064" t="s">
        <v>559</v>
      </c>
      <c r="E3064">
        <v>84.511074800000003</v>
      </c>
      <c r="F3064">
        <v>103.1</v>
      </c>
      <c r="G3064">
        <v>-3.0561061194024499</v>
      </c>
      <c r="H3064">
        <v>-5.3852425356799598</v>
      </c>
      <c r="I3064">
        <v>-43.668975046344102</v>
      </c>
      <c r="J3064">
        <v>-11.721304911561599</v>
      </c>
      <c r="K3064">
        <v>110.844953776469</v>
      </c>
      <c r="L3064">
        <v>108.68415046713601</v>
      </c>
      <c r="M3064">
        <v>42.3426627050207</v>
      </c>
      <c r="N3064">
        <v>0.55932203389830504</v>
      </c>
      <c r="O3064">
        <v>54.558680892337499</v>
      </c>
      <c r="P3064">
        <v>30.1767676767676</v>
      </c>
      <c r="Q3064">
        <v>2.7511263794649998E-3</v>
      </c>
    </row>
    <row r="3065" spans="1:17" hidden="1" x14ac:dyDescent="0.3">
      <c r="A3065" t="s">
        <v>6343</v>
      </c>
      <c r="B3065" t="s">
        <v>6344</v>
      </c>
      <c r="C3065" t="s">
        <v>10309</v>
      </c>
      <c r="D3065" t="s">
        <v>139</v>
      </c>
      <c r="E3065">
        <v>84.15</v>
      </c>
      <c r="F3065">
        <v>75</v>
      </c>
      <c r="G3065">
        <v>32.5328313437792</v>
      </c>
      <c r="H3065">
        <v>-5.3505043638839096</v>
      </c>
      <c r="I3065">
        <v>6.7368330824999401</v>
      </c>
      <c r="J3065">
        <v>-2.5946673569764398</v>
      </c>
      <c r="K3065">
        <v>81.113798774517704</v>
      </c>
      <c r="L3065">
        <v>72.422034762302104</v>
      </c>
      <c r="M3065">
        <v>45.841365552750403</v>
      </c>
      <c r="N3065">
        <v>1.0122950819672101</v>
      </c>
      <c r="O3065">
        <v>36.706666666666599</v>
      </c>
      <c r="P3065">
        <v>60.256410256410199</v>
      </c>
    </row>
    <row r="3066" spans="1:17" hidden="1" x14ac:dyDescent="0.3">
      <c r="A3066" t="s">
        <v>6345</v>
      </c>
      <c r="B3066" t="s">
        <v>6346</v>
      </c>
      <c r="C3066" t="s">
        <v>10309</v>
      </c>
      <c r="D3066" t="s">
        <v>258</v>
      </c>
      <c r="E3066">
        <v>84.112499999999997</v>
      </c>
      <c r="F3066">
        <v>109.45</v>
      </c>
      <c r="G3066">
        <v>92.497749055175802</v>
      </c>
      <c r="H3066">
        <v>-4.7110131659448902</v>
      </c>
      <c r="I3066">
        <v>73.197688611152003</v>
      </c>
      <c r="J3066">
        <v>-2.5946673569764398</v>
      </c>
      <c r="K3066">
        <v>111.115555153092</v>
      </c>
      <c r="L3066">
        <v>79.5364331684858</v>
      </c>
      <c r="M3066">
        <v>38.139446275773601</v>
      </c>
      <c r="N3066">
        <v>0.28179104477611899</v>
      </c>
      <c r="O3066">
        <v>31.429876656007199</v>
      </c>
      <c r="P3066">
        <v>151.32032146957499</v>
      </c>
    </row>
    <row r="3067" spans="1:17" hidden="1" x14ac:dyDescent="0.3">
      <c r="A3067" t="s">
        <v>6347</v>
      </c>
      <c r="B3067" t="s">
        <v>6348</v>
      </c>
      <c r="C3067" t="s">
        <v>10309</v>
      </c>
      <c r="D3067" t="s">
        <v>258</v>
      </c>
      <c r="E3067">
        <v>84.036678972000004</v>
      </c>
      <c r="F3067">
        <v>36.409999999999997</v>
      </c>
      <c r="G3067">
        <v>-55.753930793590001</v>
      </c>
      <c r="H3067">
        <v>-8.8129879811840492</v>
      </c>
      <c r="I3067">
        <v>-18.831966966402799</v>
      </c>
      <c r="J3067">
        <v>4.63314600075456</v>
      </c>
      <c r="K3067">
        <v>34.2203496667994</v>
      </c>
      <c r="L3067">
        <v>36.428346657479999</v>
      </c>
      <c r="M3067">
        <v>55.344694049142198</v>
      </c>
      <c r="N3067">
        <v>1.00648348151041</v>
      </c>
      <c r="O3067">
        <v>68.174342826332094</v>
      </c>
      <c r="P3067">
        <v>63.273542600896803</v>
      </c>
      <c r="Q3067">
        <v>3.3054781463584003E-2</v>
      </c>
    </row>
    <row r="3068" spans="1:17" hidden="1" x14ac:dyDescent="0.3">
      <c r="A3068" t="s">
        <v>6349</v>
      </c>
      <c r="B3068" t="s">
        <v>6350</v>
      </c>
      <c r="C3068" t="s">
        <v>10309</v>
      </c>
      <c r="D3068" t="s">
        <v>72</v>
      </c>
      <c r="E3068">
        <v>83.988299999999995</v>
      </c>
      <c r="F3068">
        <v>209.35</v>
      </c>
      <c r="G3068">
        <v>815.29443910538703</v>
      </c>
      <c r="H3068">
        <v>50.054664878205799</v>
      </c>
      <c r="I3068">
        <v>339.36127444480502</v>
      </c>
      <c r="J3068">
        <v>3.47768406421218</v>
      </c>
      <c r="K3068">
        <v>141.79876350434699</v>
      </c>
      <c r="L3068">
        <v>78.328629081138402</v>
      </c>
      <c r="M3068">
        <v>99.999689981249205</v>
      </c>
      <c r="N3068">
        <v>0.46447905174846699</v>
      </c>
      <c r="O3068">
        <v>0</v>
      </c>
      <c r="P3068">
        <v>843.01801801801798</v>
      </c>
      <c r="Q3068">
        <v>0.20331735419385799</v>
      </c>
    </row>
    <row r="3069" spans="1:17" hidden="1" x14ac:dyDescent="0.3">
      <c r="A3069" t="s">
        <v>6351</v>
      </c>
      <c r="B3069" t="s">
        <v>6352</v>
      </c>
      <c r="C3069" t="s">
        <v>10309</v>
      </c>
      <c r="D3069" t="s">
        <v>556</v>
      </c>
      <c r="E3069">
        <v>83.691999999999993</v>
      </c>
      <c r="F3069">
        <v>305</v>
      </c>
      <c r="G3069">
        <v>149.67523873175199</v>
      </c>
      <c r="H3069">
        <v>2.7659922347555401</v>
      </c>
      <c r="I3069">
        <v>33.622228388947804</v>
      </c>
      <c r="J3069">
        <v>9.8935336626247705E-2</v>
      </c>
      <c r="K3069">
        <v>289.692732834906</v>
      </c>
      <c r="L3069">
        <v>246.092797585277</v>
      </c>
      <c r="M3069">
        <v>62.274112206115603</v>
      </c>
      <c r="N3069">
        <v>0.314618369987063</v>
      </c>
      <c r="O3069">
        <v>31.5081967213114</v>
      </c>
      <c r="P3069">
        <v>185.31337698783901</v>
      </c>
      <c r="Q3069">
        <v>0.138743745061541</v>
      </c>
    </row>
    <row r="3070" spans="1:17" hidden="1" x14ac:dyDescent="0.3">
      <c r="A3070" t="s">
        <v>6353</v>
      </c>
      <c r="B3070" t="s">
        <v>6354</v>
      </c>
      <c r="C3070" t="s">
        <v>10309</v>
      </c>
      <c r="D3070" t="s">
        <v>248</v>
      </c>
      <c r="E3070">
        <v>83.656099999999995</v>
      </c>
      <c r="F3070">
        <v>13.53</v>
      </c>
      <c r="G3070">
        <v>45.737959548907398</v>
      </c>
      <c r="H3070">
        <v>-11.1497203917584</v>
      </c>
      <c r="I3070">
        <v>52.087755954686401</v>
      </c>
      <c r="J3070">
        <v>-1.89154235697644</v>
      </c>
      <c r="K3070">
        <v>13.254676743836299</v>
      </c>
      <c r="L3070">
        <v>10.5226962064737</v>
      </c>
      <c r="M3070">
        <v>36.427038214250899</v>
      </c>
      <c r="N3070">
        <v>1.5336333833606299</v>
      </c>
      <c r="O3070">
        <v>10.8647450110864</v>
      </c>
      <c r="P3070">
        <v>122.569501562756</v>
      </c>
    </row>
    <row r="3071" spans="1:17" hidden="1" x14ac:dyDescent="0.3">
      <c r="A3071" t="s">
        <v>6355</v>
      </c>
      <c r="B3071" t="s">
        <v>6356</v>
      </c>
      <c r="C3071" t="s">
        <v>10309</v>
      </c>
      <c r="E3071">
        <v>83.194046614999905</v>
      </c>
      <c r="F3071">
        <v>30.56</v>
      </c>
      <c r="G3071">
        <v>28.354051322302599</v>
      </c>
      <c r="H3071">
        <v>-7.8227350394773403</v>
      </c>
      <c r="I3071">
        <v>4.06392842939725</v>
      </c>
      <c r="J3071">
        <v>-4.6426673569764398</v>
      </c>
      <c r="K3071">
        <v>31.140681777788998</v>
      </c>
      <c r="L3071">
        <v>28.6906138921611</v>
      </c>
      <c r="M3071">
        <v>44.775839823029898</v>
      </c>
      <c r="N3071">
        <v>1.1309080753956</v>
      </c>
      <c r="O3071">
        <v>19.437172774869101</v>
      </c>
      <c r="P3071">
        <v>62.986666666666601</v>
      </c>
      <c r="Q3071">
        <v>3.0368184392460001E-2</v>
      </c>
    </row>
    <row r="3072" spans="1:17" hidden="1" x14ac:dyDescent="0.3">
      <c r="A3072" t="s">
        <v>6357</v>
      </c>
      <c r="B3072" t="s">
        <v>6358</v>
      </c>
      <c r="C3072" t="s">
        <v>10309</v>
      </c>
      <c r="E3072">
        <v>83.148809555</v>
      </c>
      <c r="F3072">
        <v>58.82</v>
      </c>
      <c r="G3072">
        <v>-28.499557320188298</v>
      </c>
      <c r="H3072">
        <v>-9.0790582854525397</v>
      </c>
      <c r="I3072">
        <v>-17.577334523663101</v>
      </c>
      <c r="J3072">
        <v>-14.3740791216823</v>
      </c>
      <c r="K3072">
        <v>59.3971829464341</v>
      </c>
      <c r="L3072">
        <v>57.950357329099504</v>
      </c>
      <c r="M3072">
        <v>34.773754092624401</v>
      </c>
      <c r="N3072">
        <v>0.60851627660563301</v>
      </c>
      <c r="O3072">
        <v>38.252295137708202</v>
      </c>
      <c r="P3072">
        <v>30.421286031042101</v>
      </c>
      <c r="Q3072">
        <v>-1.3872561885152001E-2</v>
      </c>
    </row>
    <row r="3073" spans="1:17" hidden="1" x14ac:dyDescent="0.3">
      <c r="A3073" t="s">
        <v>6359</v>
      </c>
      <c r="B3073" t="s">
        <v>6360</v>
      </c>
      <c r="C3073" t="s">
        <v>10309</v>
      </c>
      <c r="D3073" t="s">
        <v>3244</v>
      </c>
      <c r="E3073">
        <v>82.849500000000006</v>
      </c>
      <c r="F3073">
        <v>97</v>
      </c>
      <c r="G3073">
        <v>65.272839710528501</v>
      </c>
      <c r="H3073">
        <v>-1.02707733964461</v>
      </c>
      <c r="I3073">
        <v>19.036539695002698</v>
      </c>
      <c r="J3073">
        <v>-3.9184962775467</v>
      </c>
      <c r="K3073">
        <v>99.637133400369393</v>
      </c>
      <c r="L3073">
        <v>83.957552856412306</v>
      </c>
      <c r="M3073">
        <v>33.1627610049457</v>
      </c>
      <c r="N3073">
        <v>0.102522276369716</v>
      </c>
      <c r="O3073">
        <v>30.412371134020599</v>
      </c>
      <c r="P3073">
        <v>108.15450643776801</v>
      </c>
      <c r="Q3073">
        <v>0.15446708440329401</v>
      </c>
    </row>
    <row r="3074" spans="1:17" hidden="1" x14ac:dyDescent="0.3">
      <c r="A3074" t="s">
        <v>6361</v>
      </c>
      <c r="B3074" t="s">
        <v>6362</v>
      </c>
      <c r="C3074" t="s">
        <v>10309</v>
      </c>
      <c r="D3074" t="s">
        <v>232</v>
      </c>
      <c r="E3074">
        <v>82.689186000000007</v>
      </c>
      <c r="F3074">
        <v>121</v>
      </c>
      <c r="G3074">
        <v>36.455525564980903</v>
      </c>
      <c r="H3074">
        <v>14.712657330052499</v>
      </c>
      <c r="I3074">
        <v>5.3133999005365702</v>
      </c>
      <c r="J3074">
        <v>-0.73026057731542604</v>
      </c>
      <c r="K3074">
        <v>107.942531169264</v>
      </c>
      <c r="L3074">
        <v>93.267301722422403</v>
      </c>
      <c r="M3074">
        <v>62.939542827059697</v>
      </c>
      <c r="N3074">
        <v>0.70321720060590898</v>
      </c>
      <c r="O3074">
        <v>2.4793388429751899</v>
      </c>
      <c r="P3074">
        <v>86.728395061728406</v>
      </c>
      <c r="Q3074">
        <v>7.0362119541941007E-2</v>
      </c>
    </row>
    <row r="3075" spans="1:17" hidden="1" x14ac:dyDescent="0.3">
      <c r="A3075" t="s">
        <v>6363</v>
      </c>
      <c r="B3075" t="s">
        <v>6364</v>
      </c>
      <c r="C3075" t="s">
        <v>10309</v>
      </c>
      <c r="D3075" t="s">
        <v>4721</v>
      </c>
      <c r="E3075">
        <v>82.662120000000002</v>
      </c>
      <c r="F3075">
        <v>5.51</v>
      </c>
      <c r="G3075">
        <v>-97.442198389439</v>
      </c>
      <c r="H3075">
        <v>0.70088047576622403</v>
      </c>
      <c r="I3075">
        <v>-80.016799328147997</v>
      </c>
      <c r="J3075">
        <v>4.91978351007557</v>
      </c>
      <c r="K3075">
        <v>5.8090140477299403</v>
      </c>
      <c r="L3075">
        <v>9.6827716067669591</v>
      </c>
      <c r="M3075">
        <v>51.095368367801598</v>
      </c>
      <c r="N3075">
        <v>0.58047795970511296</v>
      </c>
      <c r="O3075">
        <v>274.22867513611601</v>
      </c>
      <c r="P3075">
        <v>22.335701598579</v>
      </c>
      <c r="Q3075">
        <v>-4.7354795273252002E-2</v>
      </c>
    </row>
    <row r="3076" spans="1:17" hidden="1" x14ac:dyDescent="0.3">
      <c r="A3076" t="s">
        <v>6365</v>
      </c>
      <c r="B3076" t="s">
        <v>6366</v>
      </c>
      <c r="C3076" t="s">
        <v>10309</v>
      </c>
      <c r="D3076" t="s">
        <v>124</v>
      </c>
      <c r="E3076">
        <v>82.456830499999995</v>
      </c>
      <c r="F3076">
        <v>114.1</v>
      </c>
      <c r="G3076">
        <v>24.409754420702299</v>
      </c>
      <c r="H3076">
        <v>5.5399396515600996</v>
      </c>
      <c r="I3076">
        <v>10.3773860778916</v>
      </c>
      <c r="J3076">
        <v>-2.2764855387946299</v>
      </c>
      <c r="K3076">
        <v>106.110798694062</v>
      </c>
      <c r="L3076">
        <v>96.780079996588995</v>
      </c>
      <c r="M3076">
        <v>55.315933722463399</v>
      </c>
      <c r="N3076">
        <v>0.35202858430103101</v>
      </c>
      <c r="O3076">
        <v>26.205083260298</v>
      </c>
      <c r="P3076">
        <v>59.580419580419502</v>
      </c>
      <c r="Q3076">
        <v>0.105596572023023</v>
      </c>
    </row>
    <row r="3077" spans="1:17" hidden="1" x14ac:dyDescent="0.3">
      <c r="A3077" t="s">
        <v>6367</v>
      </c>
      <c r="B3077" t="s">
        <v>6368</v>
      </c>
      <c r="C3077" t="s">
        <v>10309</v>
      </c>
      <c r="D3077" t="s">
        <v>559</v>
      </c>
      <c r="E3077">
        <v>82.448737499999993</v>
      </c>
      <c r="F3077">
        <v>63</v>
      </c>
      <c r="G3077">
        <v>20.511715205015999</v>
      </c>
      <c r="H3077">
        <v>22.587714026920601</v>
      </c>
      <c r="I3077">
        <v>53.9161269636407</v>
      </c>
      <c r="J3077">
        <v>-5.0947166197429401E-2</v>
      </c>
      <c r="K3077">
        <v>51.673926591761301</v>
      </c>
      <c r="L3077">
        <v>42.178668968928399</v>
      </c>
      <c r="M3077">
        <v>74.752632300724699</v>
      </c>
      <c r="N3077">
        <v>0.88556149732620304</v>
      </c>
      <c r="O3077">
        <v>2.3809523809523698</v>
      </c>
      <c r="P3077">
        <v>129.92700729927</v>
      </c>
      <c r="Q3077">
        <v>0.111210060193026</v>
      </c>
    </row>
    <row r="3078" spans="1:17" hidden="1" x14ac:dyDescent="0.3">
      <c r="A3078" t="s">
        <v>6369</v>
      </c>
      <c r="B3078" t="s">
        <v>6370</v>
      </c>
      <c r="C3078" t="s">
        <v>10309</v>
      </c>
      <c r="D3078" t="s">
        <v>938</v>
      </c>
      <c r="E3078">
        <v>82.397499999999994</v>
      </c>
      <c r="F3078">
        <v>156.15</v>
      </c>
      <c r="G3078">
        <v>-48.055211565692197</v>
      </c>
      <c r="H3078">
        <v>-0.80074029537640001</v>
      </c>
      <c r="I3078">
        <v>-21.261223282903298</v>
      </c>
      <c r="J3078">
        <v>-10.143054453750601</v>
      </c>
      <c r="K3078">
        <v>148.40733996644201</v>
      </c>
      <c r="L3078">
        <v>167.268454156681</v>
      </c>
      <c r="M3078">
        <v>38.655293930808398</v>
      </c>
      <c r="N3078">
        <v>1.7048093120090799</v>
      </c>
      <c r="O3078">
        <v>34.4860710854947</v>
      </c>
      <c r="P3078">
        <v>19.107551487414099</v>
      </c>
      <c r="Q3078">
        <v>0.177803699340216</v>
      </c>
    </row>
    <row r="3079" spans="1:17" hidden="1" x14ac:dyDescent="0.3">
      <c r="A3079" t="s">
        <v>6371</v>
      </c>
      <c r="B3079" t="s">
        <v>6372</v>
      </c>
      <c r="C3079" t="s">
        <v>10309</v>
      </c>
      <c r="D3079" t="s">
        <v>368</v>
      </c>
      <c r="E3079">
        <v>81.918049999999994</v>
      </c>
      <c r="F3079">
        <v>6.95</v>
      </c>
      <c r="G3079">
        <v>19.928853634639001</v>
      </c>
      <c r="H3079">
        <v>-2.1199964955005099</v>
      </c>
      <c r="I3079">
        <v>56.010841547595803</v>
      </c>
      <c r="J3079">
        <v>-6.6224451347542201</v>
      </c>
      <c r="K3079">
        <v>6.0348070352636096</v>
      </c>
      <c r="L3079">
        <v>4.9034169024189698</v>
      </c>
      <c r="M3079">
        <v>59.7788219936945</v>
      </c>
      <c r="N3079">
        <v>0.33204425562095802</v>
      </c>
      <c r="O3079">
        <v>13.5971223021582</v>
      </c>
      <c r="P3079">
        <v>115.83850931677</v>
      </c>
      <c r="Q3079">
        <v>0.142319525725981</v>
      </c>
    </row>
    <row r="3080" spans="1:17" hidden="1" x14ac:dyDescent="0.3">
      <c r="A3080" t="s">
        <v>6373</v>
      </c>
      <c r="B3080" t="s">
        <v>6374</v>
      </c>
      <c r="C3080" t="s">
        <v>10309</v>
      </c>
      <c r="D3080" t="s">
        <v>312</v>
      </c>
      <c r="E3080">
        <v>81.721955460000004</v>
      </c>
      <c r="F3080">
        <v>5.09</v>
      </c>
      <c r="G3080">
        <v>-100.820830498254</v>
      </c>
      <c r="H3080">
        <v>-5.4783186227957303</v>
      </c>
      <c r="I3080">
        <v>-74.523109647375904</v>
      </c>
      <c r="J3080">
        <v>-6.9179756276531403</v>
      </c>
      <c r="K3080">
        <v>5.4911357109101298</v>
      </c>
      <c r="L3080">
        <v>9.3893637102043392</v>
      </c>
      <c r="M3080">
        <v>40.782059338151498</v>
      </c>
      <c r="N3080">
        <v>1.10930807102735</v>
      </c>
      <c r="O3080">
        <v>363.65422396856502</v>
      </c>
      <c r="P3080">
        <v>6.0416666666666696</v>
      </c>
      <c r="Q3080">
        <v>0.15251770113875801</v>
      </c>
    </row>
    <row r="3081" spans="1:17" hidden="1" x14ac:dyDescent="0.3">
      <c r="A3081" t="s">
        <v>6375</v>
      </c>
      <c r="B3081" t="s">
        <v>6376</v>
      </c>
      <c r="C3081" t="s">
        <v>10309</v>
      </c>
      <c r="D3081" t="s">
        <v>203</v>
      </c>
      <c r="E3081">
        <v>81.678250000000006</v>
      </c>
      <c r="F3081">
        <v>143.5</v>
      </c>
      <c r="G3081">
        <v>68.905634570515005</v>
      </c>
      <c r="H3081">
        <v>20.266180780240202</v>
      </c>
      <c r="I3081">
        <v>34.3422544027909</v>
      </c>
      <c r="J3081">
        <v>-12.3636442546662</v>
      </c>
      <c r="K3081">
        <v>126.432545300323</v>
      </c>
      <c r="L3081">
        <v>107.70699776679599</v>
      </c>
      <c r="M3081">
        <v>39.832505745130099</v>
      </c>
      <c r="N3081">
        <v>0.69415419990926697</v>
      </c>
      <c r="O3081">
        <v>19.860627177700302</v>
      </c>
      <c r="P3081">
        <v>104.99999999999901</v>
      </c>
      <c r="Q3081">
        <v>5.9168763895927998E-2</v>
      </c>
    </row>
    <row r="3082" spans="1:17" hidden="1" x14ac:dyDescent="0.3">
      <c r="A3082" t="s">
        <v>6377</v>
      </c>
      <c r="B3082" t="s">
        <v>6378</v>
      </c>
      <c r="C3082" t="s">
        <v>10309</v>
      </c>
      <c r="D3082" t="s">
        <v>368</v>
      </c>
      <c r="E3082">
        <v>81.2754537</v>
      </c>
      <c r="F3082">
        <v>18.190000000000001</v>
      </c>
      <c r="G3082">
        <v>193.087708565323</v>
      </c>
      <c r="H3082">
        <v>28.830111186871999</v>
      </c>
      <c r="I3082">
        <v>150.93089276136399</v>
      </c>
      <c r="J3082">
        <v>3.4641561724353198</v>
      </c>
      <c r="K3082">
        <v>15.493886923997501</v>
      </c>
      <c r="L3082">
        <v>12.478428899359001</v>
      </c>
      <c r="M3082">
        <v>86.830662238710701</v>
      </c>
      <c r="N3082">
        <v>3.2261073726750999</v>
      </c>
      <c r="O3082">
        <v>1.0995052226498101</v>
      </c>
      <c r="P3082">
        <v>263.8</v>
      </c>
    </row>
    <row r="3083" spans="1:17" hidden="1" x14ac:dyDescent="0.3">
      <c r="A3083" t="s">
        <v>6379</v>
      </c>
      <c r="B3083" t="s">
        <v>6380</v>
      </c>
      <c r="C3083" t="s">
        <v>10309</v>
      </c>
      <c r="D3083" t="s">
        <v>938</v>
      </c>
      <c r="E3083">
        <v>81.243600000000001</v>
      </c>
      <c r="F3083">
        <v>48</v>
      </c>
      <c r="G3083">
        <v>-37.413136767757898</v>
      </c>
      <c r="H3083">
        <v>2.9718640571687098</v>
      </c>
      <c r="I3083">
        <v>-12.4148442377517</v>
      </c>
      <c r="J3083">
        <v>-0.76867380165957899</v>
      </c>
      <c r="K3083">
        <v>46.0642757425179</v>
      </c>
      <c r="L3083">
        <v>44.4673784599131</v>
      </c>
      <c r="M3083">
        <v>51.483675279808097</v>
      </c>
      <c r="N3083">
        <v>1.0876995305164301</v>
      </c>
      <c r="O3083">
        <v>16.5625</v>
      </c>
      <c r="P3083">
        <v>31.506849315068401</v>
      </c>
    </row>
    <row r="3084" spans="1:17" hidden="1" x14ac:dyDescent="0.3">
      <c r="A3084" t="s">
        <v>6381</v>
      </c>
      <c r="B3084" t="s">
        <v>6382</v>
      </c>
      <c r="C3084" t="s">
        <v>10309</v>
      </c>
      <c r="D3084" t="s">
        <v>450</v>
      </c>
      <c r="E3084">
        <v>81.222750000000005</v>
      </c>
      <c r="F3084">
        <v>83</v>
      </c>
      <c r="G3084">
        <v>-29.265690419155298</v>
      </c>
      <c r="H3084">
        <v>-3.3050498184293602</v>
      </c>
      <c r="I3084">
        <v>2.4886607845351101</v>
      </c>
      <c r="J3084">
        <v>0.33946437955050301</v>
      </c>
      <c r="K3084">
        <v>79.185539759462401</v>
      </c>
      <c r="L3084">
        <v>71.194235784807603</v>
      </c>
      <c r="M3084">
        <v>58.8851950796221</v>
      </c>
      <c r="N3084">
        <v>0.63892617449664402</v>
      </c>
      <c r="O3084">
        <v>7.2891566265060197</v>
      </c>
      <c r="P3084">
        <v>53.703703703703603</v>
      </c>
      <c r="Q3084">
        <v>9.6150995044289006E-2</v>
      </c>
    </row>
    <row r="3085" spans="1:17" hidden="1" x14ac:dyDescent="0.3">
      <c r="A3085" t="s">
        <v>6383</v>
      </c>
      <c r="B3085" t="s">
        <v>6384</v>
      </c>
      <c r="C3085" t="s">
        <v>10309</v>
      </c>
      <c r="D3085" t="s">
        <v>2421</v>
      </c>
      <c r="E3085">
        <v>80.945907461999994</v>
      </c>
      <c r="F3085">
        <v>35.299999999999997</v>
      </c>
      <c r="G3085">
        <v>-6.1566396100050804</v>
      </c>
      <c r="H3085">
        <v>-7.7054907953628904</v>
      </c>
      <c r="I3085">
        <v>-51.036701604765</v>
      </c>
      <c r="J3085">
        <v>-0.454994251478678</v>
      </c>
      <c r="K3085">
        <v>41.014232424955601</v>
      </c>
      <c r="L3085">
        <v>46.026763573242199</v>
      </c>
      <c r="M3085">
        <v>52.934368312043603</v>
      </c>
      <c r="N3085">
        <v>0.888426865560491</v>
      </c>
      <c r="O3085">
        <v>112.46458923512699</v>
      </c>
      <c r="P3085">
        <v>34.029425723777798</v>
      </c>
      <c r="Q3085">
        <v>0.18504485839689999</v>
      </c>
    </row>
    <row r="3086" spans="1:17" hidden="1" x14ac:dyDescent="0.3">
      <c r="A3086" t="s">
        <v>6385</v>
      </c>
      <c r="B3086" t="s">
        <v>6386</v>
      </c>
      <c r="C3086" t="s">
        <v>10309</v>
      </c>
      <c r="D3086" t="s">
        <v>46</v>
      </c>
      <c r="E3086">
        <v>80.932659999999998</v>
      </c>
      <c r="F3086">
        <v>53.5</v>
      </c>
      <c r="G3086">
        <v>-47.669710889288098</v>
      </c>
      <c r="H3086">
        <v>15.9643863464986</v>
      </c>
      <c r="I3086">
        <v>-22.8459030219752</v>
      </c>
      <c r="J3086">
        <v>0.28994802763893801</v>
      </c>
      <c r="K3086">
        <v>50.560598070542397</v>
      </c>
      <c r="L3086">
        <v>55.165425026505901</v>
      </c>
      <c r="M3086">
        <v>66.843560427358696</v>
      </c>
      <c r="N3086">
        <v>0.658450600045973</v>
      </c>
      <c r="O3086">
        <v>36.448598130841098</v>
      </c>
      <c r="P3086">
        <v>28.7295476419634</v>
      </c>
      <c r="Q3086">
        <v>6.4342982338955995E-2</v>
      </c>
    </row>
    <row r="3087" spans="1:17" hidden="1" x14ac:dyDescent="0.3">
      <c r="A3087" t="s">
        <v>6387</v>
      </c>
      <c r="B3087" t="s">
        <v>6388</v>
      </c>
      <c r="C3087" t="s">
        <v>10309</v>
      </c>
      <c r="D3087" t="s">
        <v>258</v>
      </c>
      <c r="E3087">
        <v>80.917805924999996</v>
      </c>
      <c r="F3087">
        <v>150</v>
      </c>
      <c r="G3087">
        <v>102.055832852074</v>
      </c>
      <c r="H3087">
        <v>-5.8681811315606804</v>
      </c>
      <c r="I3087">
        <v>-0.245040727913274</v>
      </c>
      <c r="J3087">
        <v>2.7549829926739</v>
      </c>
      <c r="K3087">
        <v>142.94663230580301</v>
      </c>
      <c r="L3087">
        <v>112.54359480676101</v>
      </c>
      <c r="M3087">
        <v>43.595097841805</v>
      </c>
      <c r="N3087">
        <v>0.51526229785001298</v>
      </c>
      <c r="O3087">
        <v>22.599999999999898</v>
      </c>
      <c r="P3087">
        <v>153.80710659898401</v>
      </c>
      <c r="Q3087">
        <v>0.12370919256829301</v>
      </c>
    </row>
    <row r="3088" spans="1:17" hidden="1" x14ac:dyDescent="0.3">
      <c r="A3088" t="s">
        <v>6389</v>
      </c>
      <c r="B3088" t="s">
        <v>6390</v>
      </c>
      <c r="C3088" t="s">
        <v>10309</v>
      </c>
      <c r="D3088" t="s">
        <v>54</v>
      </c>
      <c r="E3088">
        <v>80.902500000000003</v>
      </c>
      <c r="F3088">
        <v>250.5</v>
      </c>
      <c r="G3088">
        <v>26.430267241215098</v>
      </c>
      <c r="H3088">
        <v>-0.89014371514298896</v>
      </c>
      <c r="I3088">
        <v>9.8247576721310192</v>
      </c>
      <c r="J3088">
        <v>0.73205659102972698</v>
      </c>
      <c r="K3088">
        <v>222.626259103705</v>
      </c>
      <c r="L3088">
        <v>197.258330393596</v>
      </c>
      <c r="M3088">
        <v>56.9644872538112</v>
      </c>
      <c r="N3088">
        <v>0.28608137044967802</v>
      </c>
      <c r="O3088">
        <v>5.7884231536926096</v>
      </c>
      <c r="P3088">
        <v>84.598378776713304</v>
      </c>
      <c r="Q3088">
        <v>6.3887749688727E-2</v>
      </c>
    </row>
    <row r="3089" spans="1:17" hidden="1" x14ac:dyDescent="0.3">
      <c r="A3089" t="s">
        <v>6391</v>
      </c>
      <c r="B3089" t="s">
        <v>6392</v>
      </c>
      <c r="C3089" t="s">
        <v>10309</v>
      </c>
      <c r="D3089" t="s">
        <v>938</v>
      </c>
      <c r="E3089">
        <v>80.780349999999999</v>
      </c>
      <c r="F3089">
        <v>52.4</v>
      </c>
      <c r="G3089">
        <v>-64.552994223058903</v>
      </c>
      <c r="H3089">
        <v>-8.4091326824679893</v>
      </c>
      <c r="I3089">
        <v>-49.140201275547</v>
      </c>
      <c r="J3089">
        <v>-2.5946673569764398</v>
      </c>
      <c r="K3089">
        <v>52.297063870521001</v>
      </c>
      <c r="M3089">
        <v>39.675650193266101</v>
      </c>
      <c r="N3089">
        <v>0.308708319844609</v>
      </c>
      <c r="O3089">
        <v>66.030534351144993</v>
      </c>
      <c r="P3089">
        <v>45.5555555555555</v>
      </c>
    </row>
    <row r="3090" spans="1:17" hidden="1" x14ac:dyDescent="0.3">
      <c r="A3090" t="s">
        <v>6393</v>
      </c>
      <c r="B3090" t="s">
        <v>6394</v>
      </c>
      <c r="C3090" t="s">
        <v>10309</v>
      </c>
      <c r="D3090" t="s">
        <v>521</v>
      </c>
      <c r="E3090">
        <v>80.754975000000002</v>
      </c>
      <c r="F3090">
        <v>6.22</v>
      </c>
      <c r="G3090">
        <v>-12.963431311154901</v>
      </c>
      <c r="H3090">
        <v>-6.7790757924553304</v>
      </c>
      <c r="I3090">
        <v>-36.916846571179697</v>
      </c>
      <c r="J3090">
        <v>-5.0599986358670401</v>
      </c>
      <c r="K3090">
        <v>6.6594702712278497</v>
      </c>
      <c r="L3090">
        <v>6.6247930425544803</v>
      </c>
      <c r="M3090">
        <v>38.355236574045698</v>
      </c>
      <c r="N3090">
        <v>0.25592792703609202</v>
      </c>
      <c r="O3090">
        <v>84.405144694533703</v>
      </c>
      <c r="P3090">
        <v>38.2222222222222</v>
      </c>
      <c r="Q3090">
        <v>2.8353064063690002E-3</v>
      </c>
    </row>
    <row r="3091" spans="1:17" hidden="1" x14ac:dyDescent="0.3">
      <c r="A3091" t="s">
        <v>6395</v>
      </c>
      <c r="B3091" t="s">
        <v>6396</v>
      </c>
      <c r="C3091" t="s">
        <v>10309</v>
      </c>
      <c r="D3091" t="s">
        <v>1386</v>
      </c>
      <c r="E3091">
        <v>80.662400000000005</v>
      </c>
      <c r="F3091">
        <v>61.15</v>
      </c>
      <c r="G3091">
        <v>-41.0597467130845</v>
      </c>
      <c r="H3091">
        <v>21.7125091183153</v>
      </c>
      <c r="I3091">
        <v>-9.2779300257762198</v>
      </c>
      <c r="J3091">
        <v>-3.2259589454425699</v>
      </c>
      <c r="K3091">
        <v>58.236392577792103</v>
      </c>
      <c r="L3091">
        <v>53.652440744365997</v>
      </c>
      <c r="M3091">
        <v>38.117101158505399</v>
      </c>
      <c r="N3091">
        <v>0.18946228181032099</v>
      </c>
      <c r="O3091">
        <v>58.544562551103802</v>
      </c>
      <c r="P3091">
        <v>44.870883676853801</v>
      </c>
      <c r="Q3091">
        <v>7.6846924823449E-2</v>
      </c>
    </row>
    <row r="3092" spans="1:17" hidden="1" x14ac:dyDescent="0.3">
      <c r="A3092" t="s">
        <v>6397</v>
      </c>
      <c r="B3092" t="s">
        <v>6398</v>
      </c>
      <c r="C3092" t="s">
        <v>10309</v>
      </c>
      <c r="D3092" t="s">
        <v>5299</v>
      </c>
      <c r="E3092">
        <v>80.510017500000004</v>
      </c>
      <c r="F3092">
        <v>47</v>
      </c>
      <c r="G3092">
        <v>-23.7412780276752</v>
      </c>
      <c r="H3092">
        <v>-4.7945998412708404</v>
      </c>
      <c r="I3092">
        <v>-21.926170580503701</v>
      </c>
      <c r="J3092">
        <v>-6.2200450004809698</v>
      </c>
      <c r="K3092">
        <v>50.669278972135203</v>
      </c>
      <c r="L3092">
        <v>49.818720252981599</v>
      </c>
      <c r="M3092">
        <v>36.226315953873197</v>
      </c>
      <c r="N3092">
        <v>0.12753164556961999</v>
      </c>
      <c r="O3092">
        <v>29.3404255319148</v>
      </c>
      <c r="P3092">
        <v>16.828237633606701</v>
      </c>
    </row>
    <row r="3093" spans="1:17" hidden="1" x14ac:dyDescent="0.3">
      <c r="A3093" t="s">
        <v>6399</v>
      </c>
      <c r="B3093" t="s">
        <v>6400</v>
      </c>
      <c r="C3093" t="s">
        <v>10309</v>
      </c>
      <c r="D3093" t="s">
        <v>133</v>
      </c>
      <c r="E3093">
        <v>80.449460200000004</v>
      </c>
      <c r="F3093">
        <v>148.05000000000001</v>
      </c>
      <c r="G3093">
        <v>14.7966367207922</v>
      </c>
      <c r="H3093">
        <v>-8.3652918678483896</v>
      </c>
      <c r="I3093">
        <v>-3.9683051747788101</v>
      </c>
      <c r="J3093">
        <v>-3.2411457509880002</v>
      </c>
      <c r="K3093">
        <v>151.10404143792101</v>
      </c>
      <c r="L3093">
        <v>131.73522579306001</v>
      </c>
      <c r="M3093">
        <v>49.7223267701225</v>
      </c>
      <c r="N3093">
        <v>1.52061525896685</v>
      </c>
      <c r="O3093">
        <v>22.897669706180299</v>
      </c>
      <c r="P3093">
        <v>88.598726114649693</v>
      </c>
      <c r="Q3093">
        <v>9.6275966007342006E-2</v>
      </c>
    </row>
    <row r="3094" spans="1:17" hidden="1" x14ac:dyDescent="0.3">
      <c r="A3094" t="s">
        <v>6401</v>
      </c>
      <c r="B3094" t="s">
        <v>6402</v>
      </c>
      <c r="C3094" t="s">
        <v>10309</v>
      </c>
      <c r="D3094" t="s">
        <v>2855</v>
      </c>
      <c r="E3094">
        <v>80.406896695</v>
      </c>
      <c r="F3094">
        <v>90</v>
      </c>
      <c r="G3094">
        <v>17.4377114099496</v>
      </c>
      <c r="H3094">
        <v>-12.604552450243</v>
      </c>
      <c r="I3094">
        <v>-4.7196323488608902</v>
      </c>
      <c r="J3094">
        <v>-16.008128895437899</v>
      </c>
      <c r="K3094">
        <v>97.155873292752403</v>
      </c>
      <c r="L3094">
        <v>94.294378424033496</v>
      </c>
      <c r="M3094">
        <v>45.622676395593601</v>
      </c>
      <c r="N3094">
        <v>0.54927675988428104</v>
      </c>
      <c r="O3094">
        <v>52.099999999999902</v>
      </c>
      <c r="P3094">
        <v>63.636363636363598</v>
      </c>
    </row>
    <row r="3095" spans="1:17" hidden="1" x14ac:dyDescent="0.3">
      <c r="A3095" t="s">
        <v>6403</v>
      </c>
      <c r="B3095" t="s">
        <v>6404</v>
      </c>
      <c r="C3095" t="s">
        <v>10309</v>
      </c>
      <c r="D3095" t="s">
        <v>2556</v>
      </c>
      <c r="E3095">
        <v>80.223374399999997</v>
      </c>
      <c r="F3095">
        <v>73.14</v>
      </c>
      <c r="G3095">
        <v>-31.2582663301989</v>
      </c>
      <c r="H3095">
        <v>-9.4682358099435806</v>
      </c>
      <c r="I3095">
        <v>-27.412352999361701</v>
      </c>
      <c r="J3095">
        <v>2.9347444077294398</v>
      </c>
      <c r="K3095">
        <v>71.586408617715904</v>
      </c>
      <c r="L3095">
        <v>72.073861838504996</v>
      </c>
      <c r="M3095">
        <v>54.188336926227798</v>
      </c>
      <c r="N3095">
        <v>0.58876941457586596</v>
      </c>
      <c r="O3095">
        <v>43.560295324035998</v>
      </c>
      <c r="P3095">
        <v>21.798501248959202</v>
      </c>
      <c r="Q3095">
        <v>0.21694831298594699</v>
      </c>
    </row>
    <row r="3096" spans="1:17" hidden="1" x14ac:dyDescent="0.3">
      <c r="A3096" t="s">
        <v>6405</v>
      </c>
      <c r="B3096" t="s">
        <v>6406</v>
      </c>
      <c r="C3096" t="s">
        <v>10309</v>
      </c>
      <c r="D3096" t="s">
        <v>630</v>
      </c>
      <c r="E3096">
        <v>80.178694624000002</v>
      </c>
      <c r="F3096">
        <v>96.62</v>
      </c>
      <c r="G3096">
        <v>8.8417921121040006</v>
      </c>
      <c r="H3096">
        <v>5.7138380397441901</v>
      </c>
      <c r="I3096">
        <v>-7.28904683468431</v>
      </c>
      <c r="J3096">
        <v>3.8773851435892901</v>
      </c>
      <c r="K3096">
        <v>92.310020075259402</v>
      </c>
      <c r="L3096">
        <v>91.187752019314303</v>
      </c>
      <c r="M3096">
        <v>57.503015949272303</v>
      </c>
      <c r="N3096">
        <v>1.4790920358794899</v>
      </c>
      <c r="O3096">
        <v>23.525150072448699</v>
      </c>
      <c r="P3096">
        <v>40.538181818181798</v>
      </c>
      <c r="Q3096">
        <v>1.7085881157841001E-2</v>
      </c>
    </row>
    <row r="3097" spans="1:17" hidden="1" x14ac:dyDescent="0.3">
      <c r="A3097" t="s">
        <v>6407</v>
      </c>
      <c r="B3097" t="s">
        <v>6408</v>
      </c>
      <c r="C3097" t="s">
        <v>10309</v>
      </c>
      <c r="D3097" t="s">
        <v>139</v>
      </c>
      <c r="E3097">
        <v>79.809967424999996</v>
      </c>
      <c r="F3097">
        <v>52.85</v>
      </c>
      <c r="G3097">
        <v>-12.757296554571299</v>
      </c>
      <c r="H3097">
        <v>-15.758837697217199</v>
      </c>
      <c r="I3097">
        <v>-24.227452631785699</v>
      </c>
      <c r="J3097">
        <v>-5.2041911665002498</v>
      </c>
      <c r="K3097">
        <v>59.187676985051397</v>
      </c>
      <c r="L3097">
        <v>60.864322577697401</v>
      </c>
      <c r="M3097">
        <v>39.624834540170703</v>
      </c>
      <c r="N3097">
        <v>0.55606616876536397</v>
      </c>
      <c r="O3097">
        <v>44.124881740775699</v>
      </c>
      <c r="P3097">
        <v>50.355618776671399</v>
      </c>
      <c r="Q3097">
        <v>0.108947469859794</v>
      </c>
    </row>
    <row r="3098" spans="1:17" hidden="1" x14ac:dyDescent="0.3">
      <c r="A3098" t="s">
        <v>6409</v>
      </c>
      <c r="B3098" t="s">
        <v>6410</v>
      </c>
      <c r="C3098" t="s">
        <v>10309</v>
      </c>
      <c r="D3098" t="s">
        <v>1146</v>
      </c>
      <c r="E3098">
        <v>79.799589999999995</v>
      </c>
      <c r="F3098">
        <v>66</v>
      </c>
      <c r="G3098">
        <v>-14.903066092118101</v>
      </c>
      <c r="H3098">
        <v>21.531115230114299</v>
      </c>
      <c r="I3098">
        <v>-2.3107859651190998</v>
      </c>
      <c r="J3098">
        <v>2.5568477945387098</v>
      </c>
      <c r="K3098">
        <v>62.197366100858602</v>
      </c>
      <c r="L3098">
        <v>60.3549340554015</v>
      </c>
      <c r="M3098">
        <v>68.232039076521701</v>
      </c>
      <c r="N3098">
        <v>1.1916038751345499</v>
      </c>
      <c r="O3098">
        <v>12.1212121212121</v>
      </c>
      <c r="P3098">
        <v>34.010152284263903</v>
      </c>
    </row>
    <row r="3099" spans="1:17" hidden="1" x14ac:dyDescent="0.3">
      <c r="A3099" t="s">
        <v>6411</v>
      </c>
      <c r="B3099" t="s">
        <v>6412</v>
      </c>
      <c r="C3099" t="s">
        <v>10309</v>
      </c>
      <c r="D3099" t="s">
        <v>368</v>
      </c>
      <c r="E3099">
        <v>79.634878091999994</v>
      </c>
      <c r="F3099">
        <v>53.23</v>
      </c>
      <c r="G3099">
        <v>-1.1361829554371601</v>
      </c>
      <c r="H3099">
        <v>2.9312011754746798</v>
      </c>
      <c r="I3099">
        <v>-2.6712391062107601</v>
      </c>
      <c r="J3099">
        <v>-4.8794416212791303</v>
      </c>
      <c r="K3099">
        <v>53.630685459084702</v>
      </c>
      <c r="L3099">
        <v>51.266518402186499</v>
      </c>
      <c r="M3099">
        <v>43.364179773330001</v>
      </c>
      <c r="N3099">
        <v>3.3104171023183802</v>
      </c>
      <c r="O3099">
        <v>56.302836746195702</v>
      </c>
      <c r="P3099">
        <v>31.757425742574199</v>
      </c>
      <c r="Q3099">
        <v>-1.8375852472304999E-2</v>
      </c>
    </row>
    <row r="3100" spans="1:17" hidden="1" x14ac:dyDescent="0.3">
      <c r="A3100" t="s">
        <v>6413</v>
      </c>
      <c r="B3100" t="s">
        <v>6414</v>
      </c>
      <c r="C3100" t="s">
        <v>10309</v>
      </c>
      <c r="D3100" t="s">
        <v>2966</v>
      </c>
      <c r="E3100">
        <v>79.610390600000002</v>
      </c>
      <c r="F3100">
        <v>6.63</v>
      </c>
      <c r="G3100">
        <v>65.570881728768398</v>
      </c>
      <c r="H3100">
        <v>7.5317187500807599</v>
      </c>
      <c r="I3100">
        <v>30.577145069363599</v>
      </c>
      <c r="J3100">
        <v>-8.3129379288034997</v>
      </c>
      <c r="K3100">
        <v>6.4324034317687602</v>
      </c>
      <c r="L3100">
        <v>5.2307062623788303</v>
      </c>
      <c r="M3100">
        <v>47.195641214598602</v>
      </c>
      <c r="N3100">
        <v>1.1563474294754099</v>
      </c>
      <c r="O3100">
        <v>25.9426847662141</v>
      </c>
      <c r="P3100">
        <v>121</v>
      </c>
      <c r="Q3100">
        <v>7.7840138939537007E-2</v>
      </c>
    </row>
    <row r="3101" spans="1:17" hidden="1" x14ac:dyDescent="0.3">
      <c r="A3101" t="s">
        <v>6415</v>
      </c>
      <c r="B3101" t="s">
        <v>6416</v>
      </c>
      <c r="C3101" t="s">
        <v>10309</v>
      </c>
      <c r="D3101" t="s">
        <v>2172</v>
      </c>
      <c r="E3101">
        <v>79.477189999999993</v>
      </c>
      <c r="F3101">
        <v>289.75</v>
      </c>
      <c r="G3101">
        <v>319.42148281576402</v>
      </c>
      <c r="H3101">
        <v>1.95981000466111</v>
      </c>
      <c r="I3101">
        <v>53.260642606309403</v>
      </c>
      <c r="J3101">
        <v>-16.830778468087502</v>
      </c>
      <c r="K3101">
        <v>288.26555877711098</v>
      </c>
      <c r="L3101">
        <v>198.63629262562401</v>
      </c>
      <c r="M3101">
        <v>19.726656813464398</v>
      </c>
      <c r="N3101">
        <v>0.65761467889908198</v>
      </c>
      <c r="O3101">
        <v>47.661777394305403</v>
      </c>
      <c r="P3101">
        <v>536.81318681318601</v>
      </c>
    </row>
    <row r="3102" spans="1:17" hidden="1" x14ac:dyDescent="0.3">
      <c r="A3102" t="s">
        <v>6417</v>
      </c>
      <c r="B3102" t="s">
        <v>6418</v>
      </c>
      <c r="C3102" t="s">
        <v>10309</v>
      </c>
      <c r="D3102" t="s">
        <v>630</v>
      </c>
      <c r="E3102">
        <v>79.454434957000004</v>
      </c>
      <c r="F3102">
        <v>51.92</v>
      </c>
      <c r="G3102">
        <v>30.0908001451592</v>
      </c>
      <c r="H3102">
        <v>16.0627495671181</v>
      </c>
      <c r="I3102">
        <v>5.3416046988283199</v>
      </c>
      <c r="J3102">
        <v>0.97750294416581496</v>
      </c>
      <c r="K3102">
        <v>44.721107930706602</v>
      </c>
      <c r="L3102">
        <v>43.724423935640601</v>
      </c>
      <c r="M3102">
        <v>79.835510142467896</v>
      </c>
      <c r="N3102">
        <v>2.0161096139302499</v>
      </c>
      <c r="O3102">
        <v>34.572419106317398</v>
      </c>
      <c r="P3102">
        <v>64.9181529938148</v>
      </c>
      <c r="Q3102">
        <v>4.5032780716083999E-2</v>
      </c>
    </row>
    <row r="3103" spans="1:17" hidden="1" x14ac:dyDescent="0.3">
      <c r="A3103" t="s">
        <v>6419</v>
      </c>
      <c r="B3103" t="s">
        <v>6420</v>
      </c>
      <c r="C3103" t="s">
        <v>10309</v>
      </c>
      <c r="D3103" t="s">
        <v>3603</v>
      </c>
      <c r="E3103">
        <v>79.417354743999994</v>
      </c>
      <c r="F3103">
        <v>71.44</v>
      </c>
      <c r="G3103">
        <v>-42.675959865011897</v>
      </c>
      <c r="H3103">
        <v>-0.97550436388391404</v>
      </c>
      <c r="I3103">
        <v>11.1383241091853</v>
      </c>
      <c r="J3103">
        <v>-2.5946673569764398</v>
      </c>
      <c r="K3103">
        <v>73.665898676854297</v>
      </c>
      <c r="L3103">
        <v>69.480192361402999</v>
      </c>
      <c r="M3103">
        <v>25.223788617929799</v>
      </c>
      <c r="N3103">
        <v>0</v>
      </c>
      <c r="O3103">
        <v>22.4804031354983</v>
      </c>
      <c r="P3103">
        <v>55.948482864003402</v>
      </c>
    </row>
    <row r="3104" spans="1:17" hidden="1" x14ac:dyDescent="0.3">
      <c r="A3104" t="s">
        <v>6421</v>
      </c>
      <c r="B3104" t="s">
        <v>6422</v>
      </c>
      <c r="C3104" t="s">
        <v>10309</v>
      </c>
      <c r="D3104" t="s">
        <v>1426</v>
      </c>
      <c r="E3104">
        <v>79.296214140000004</v>
      </c>
      <c r="F3104">
        <v>76.16</v>
      </c>
      <c r="G3104">
        <v>-12.1720692782811</v>
      </c>
      <c r="H3104">
        <v>0.69664836817664599</v>
      </c>
      <c r="I3104">
        <v>-17.075072572596898</v>
      </c>
      <c r="J3104">
        <v>-0.98940419908170996</v>
      </c>
      <c r="K3104">
        <v>76.307094287879494</v>
      </c>
      <c r="L3104">
        <v>75.859002396838903</v>
      </c>
      <c r="M3104">
        <v>58.564573862308698</v>
      </c>
      <c r="N3104">
        <v>0.195552673848012</v>
      </c>
      <c r="O3104">
        <v>29.070378151260499</v>
      </c>
      <c r="P3104">
        <v>26.406639004149302</v>
      </c>
      <c r="Q3104">
        <v>-1.1126223859309E-2</v>
      </c>
    </row>
    <row r="3105" spans="1:17" hidden="1" x14ac:dyDescent="0.3">
      <c r="A3105" t="s">
        <v>6423</v>
      </c>
      <c r="B3105" t="s">
        <v>6424</v>
      </c>
      <c r="C3105" t="s">
        <v>10309</v>
      </c>
      <c r="D3105" t="s">
        <v>2161</v>
      </c>
      <c r="E3105">
        <v>79.283328103000002</v>
      </c>
      <c r="F3105">
        <v>46.59</v>
      </c>
      <c r="G3105">
        <v>-9.9828662515240705</v>
      </c>
      <c r="H3105">
        <v>5.6531972306491198</v>
      </c>
      <c r="I3105">
        <v>-7.6141567516359503</v>
      </c>
      <c r="J3105">
        <v>-7.8375823367335196</v>
      </c>
      <c r="K3105">
        <v>43.834503097232201</v>
      </c>
      <c r="L3105">
        <v>42.562366102505599</v>
      </c>
      <c r="M3105">
        <v>59.0742253300008</v>
      </c>
      <c r="N3105">
        <v>1.05872426615257</v>
      </c>
      <c r="O3105">
        <v>31.573298991199799</v>
      </c>
      <c r="P3105">
        <v>49.951721918249099</v>
      </c>
      <c r="Q3105">
        <v>2.735124585235E-3</v>
      </c>
    </row>
    <row r="3106" spans="1:17" hidden="1" x14ac:dyDescent="0.3">
      <c r="A3106" t="s">
        <v>6425</v>
      </c>
      <c r="B3106" t="s">
        <v>6426</v>
      </c>
      <c r="C3106" t="s">
        <v>10309</v>
      </c>
      <c r="D3106" t="s">
        <v>747</v>
      </c>
      <c r="E3106">
        <v>79.245638999999997</v>
      </c>
      <c r="F3106">
        <v>81.88</v>
      </c>
      <c r="G3106">
        <v>-26.637159159544499</v>
      </c>
      <c r="H3106">
        <v>-1.9405837289632799</v>
      </c>
      <c r="I3106">
        <v>-11.906126247154599</v>
      </c>
      <c r="J3106">
        <v>4.46092632867901</v>
      </c>
      <c r="K3106">
        <v>74.650097454212101</v>
      </c>
      <c r="L3106">
        <v>73.458304190482494</v>
      </c>
      <c r="M3106">
        <v>69.599416254067094</v>
      </c>
      <c r="N3106">
        <v>1.1805771743792799</v>
      </c>
      <c r="O3106">
        <v>40.083048363458701</v>
      </c>
      <c r="P3106">
        <v>41.538461538461497</v>
      </c>
      <c r="Q3106">
        <v>0.14098413483241301</v>
      </c>
    </row>
    <row r="3107" spans="1:17" hidden="1" x14ac:dyDescent="0.3">
      <c r="A3107" t="s">
        <v>6427</v>
      </c>
      <c r="B3107" t="s">
        <v>6428</v>
      </c>
      <c r="C3107" t="s">
        <v>10309</v>
      </c>
      <c r="D3107" t="s">
        <v>4498</v>
      </c>
      <c r="E3107">
        <v>79.178098000000006</v>
      </c>
      <c r="F3107">
        <v>526.1</v>
      </c>
      <c r="G3107">
        <v>-2.3572021701074402</v>
      </c>
      <c r="H3107">
        <v>-9.8091827627797095</v>
      </c>
      <c r="I3107">
        <v>4.4446512297321998</v>
      </c>
      <c r="J3107">
        <v>2.0182805741262899</v>
      </c>
      <c r="K3107">
        <v>547.56646248190702</v>
      </c>
      <c r="L3107">
        <v>500.54553607072302</v>
      </c>
      <c r="M3107">
        <v>38.147049322689398</v>
      </c>
      <c r="N3107">
        <v>0.72884946656134297</v>
      </c>
      <c r="O3107">
        <v>24.482037635430501</v>
      </c>
      <c r="P3107">
        <v>38.447368421052602</v>
      </c>
      <c r="Q3107">
        <v>5.8950584321673001E-2</v>
      </c>
    </row>
    <row r="3108" spans="1:17" hidden="1" x14ac:dyDescent="0.3">
      <c r="A3108" t="s">
        <v>6429</v>
      </c>
      <c r="B3108" t="s">
        <v>6430</v>
      </c>
      <c r="C3108" t="s">
        <v>10309</v>
      </c>
      <c r="D3108" t="s">
        <v>1289</v>
      </c>
      <c r="E3108">
        <v>79.052347499999996</v>
      </c>
      <c r="F3108">
        <v>107</v>
      </c>
      <c r="G3108">
        <v>-56.414015433790603</v>
      </c>
      <c r="H3108">
        <v>14.1560745834845</v>
      </c>
      <c r="I3108">
        <v>-34.774554081061098</v>
      </c>
      <c r="J3108">
        <v>-4.4638262354811102</v>
      </c>
      <c r="K3108">
        <v>99.128352273991695</v>
      </c>
      <c r="L3108">
        <v>109.992645958623</v>
      </c>
      <c r="M3108">
        <v>54.668401943451201</v>
      </c>
      <c r="N3108">
        <v>1.3889816360600999</v>
      </c>
      <c r="O3108">
        <v>63.4579439252336</v>
      </c>
      <c r="P3108">
        <v>58.518518518518498</v>
      </c>
    </row>
    <row r="3109" spans="1:17" hidden="1" x14ac:dyDescent="0.3">
      <c r="A3109" t="s">
        <v>6431</v>
      </c>
      <c r="B3109" t="s">
        <v>6432</v>
      </c>
      <c r="C3109" t="s">
        <v>10309</v>
      </c>
      <c r="D3109" t="s">
        <v>1606</v>
      </c>
      <c r="E3109">
        <v>79</v>
      </c>
      <c r="F3109">
        <v>80.5</v>
      </c>
      <c r="G3109">
        <v>-31.431712883922799</v>
      </c>
      <c r="H3109">
        <v>4.3578289694494101</v>
      </c>
      <c r="I3109">
        <v>-16.018919936410899</v>
      </c>
      <c r="J3109">
        <v>-1.8935838643059499</v>
      </c>
      <c r="K3109">
        <v>78.592441773912796</v>
      </c>
      <c r="M3109">
        <v>56.921183090816299</v>
      </c>
      <c r="N3109">
        <v>0.26100079428117501</v>
      </c>
      <c r="O3109">
        <v>20.124223602484399</v>
      </c>
      <c r="P3109">
        <v>14.999999999999901</v>
      </c>
    </row>
    <row r="3110" spans="1:17" hidden="1" x14ac:dyDescent="0.3">
      <c r="A3110" t="s">
        <v>6433</v>
      </c>
      <c r="B3110" t="s">
        <v>6434</v>
      </c>
      <c r="C3110" t="s">
        <v>10309</v>
      </c>
      <c r="D3110" t="s">
        <v>130</v>
      </c>
      <c r="E3110">
        <v>78.940945737999996</v>
      </c>
      <c r="F3110">
        <v>48.54</v>
      </c>
      <c r="G3110">
        <v>65.048462389990107</v>
      </c>
      <c r="H3110">
        <v>5.5237245411612497</v>
      </c>
      <c r="I3110">
        <v>-9.5806272349603692</v>
      </c>
      <c r="J3110">
        <v>9.8239372941863508</v>
      </c>
      <c r="K3110">
        <v>45.1503407642656</v>
      </c>
      <c r="L3110">
        <v>39.714251221694298</v>
      </c>
      <c r="M3110">
        <v>67.129070779639605</v>
      </c>
      <c r="N3110">
        <v>0.76448639998651802</v>
      </c>
      <c r="O3110">
        <v>16.2340337865677</v>
      </c>
      <c r="P3110">
        <v>119.638009049773</v>
      </c>
      <c r="Q3110">
        <v>5.7402183908846001E-2</v>
      </c>
    </row>
    <row r="3111" spans="1:17" hidden="1" x14ac:dyDescent="0.3">
      <c r="A3111" t="s">
        <v>6435</v>
      </c>
      <c r="B3111" t="s">
        <v>6436</v>
      </c>
      <c r="C3111" t="s">
        <v>10309</v>
      </c>
      <c r="D3111" t="s">
        <v>297</v>
      </c>
      <c r="E3111">
        <v>78.9223116</v>
      </c>
      <c r="F3111">
        <v>34.450000000000003</v>
      </c>
      <c r="G3111">
        <v>-71.340600189226706</v>
      </c>
      <c r="H3111">
        <v>-11.7863151746947</v>
      </c>
      <c r="I3111">
        <v>-32.194506895351601</v>
      </c>
      <c r="J3111">
        <v>-0.110195307287014</v>
      </c>
      <c r="K3111">
        <v>35.722872135358998</v>
      </c>
      <c r="M3111">
        <v>43.4468734227029</v>
      </c>
      <c r="N3111">
        <v>0.76373728029602195</v>
      </c>
      <c r="O3111">
        <v>82.8737300435413</v>
      </c>
      <c r="P3111">
        <v>10.771704180064299</v>
      </c>
    </row>
    <row r="3112" spans="1:17" hidden="1" x14ac:dyDescent="0.3">
      <c r="A3112" t="s">
        <v>6437</v>
      </c>
      <c r="B3112" t="s">
        <v>6438</v>
      </c>
      <c r="C3112" t="s">
        <v>10309</v>
      </c>
      <c r="D3112" t="s">
        <v>368</v>
      </c>
      <c r="E3112">
        <v>78.919343999999995</v>
      </c>
      <c r="F3112">
        <v>88.2</v>
      </c>
      <c r="G3112">
        <v>184.93150793600401</v>
      </c>
      <c r="H3112">
        <v>9.2173331016808095</v>
      </c>
      <c r="I3112">
        <v>207.25443142618499</v>
      </c>
      <c r="J3112">
        <v>4.0719993096902201</v>
      </c>
      <c r="K3112">
        <v>76.397579256611294</v>
      </c>
      <c r="L3112">
        <v>53.612772943859099</v>
      </c>
      <c r="M3112">
        <v>74.257292897568504</v>
      </c>
      <c r="N3112">
        <v>0.27878787878787797</v>
      </c>
      <c r="O3112">
        <v>14.512471655328699</v>
      </c>
      <c r="P3112">
        <v>285.48951048951</v>
      </c>
    </row>
    <row r="3113" spans="1:17" hidden="1" x14ac:dyDescent="0.3">
      <c r="A3113" t="s">
        <v>6439</v>
      </c>
      <c r="B3113" t="s">
        <v>6440</v>
      </c>
      <c r="C3113" t="s">
        <v>10309</v>
      </c>
      <c r="D3113" t="s">
        <v>1700</v>
      </c>
      <c r="E3113">
        <v>78.888000000000005</v>
      </c>
      <c r="F3113">
        <v>233</v>
      </c>
      <c r="G3113">
        <v>-16.771197960249999</v>
      </c>
      <c r="H3113">
        <v>11.589294451223401</v>
      </c>
      <c r="I3113">
        <v>-56.220270799014102</v>
      </c>
      <c r="J3113">
        <v>-11.394667356976401</v>
      </c>
      <c r="K3113">
        <v>229.57674479833099</v>
      </c>
      <c r="M3113">
        <v>47.965374934374999</v>
      </c>
      <c r="N3113">
        <v>1.11188694929343</v>
      </c>
      <c r="O3113">
        <v>95.257510729613699</v>
      </c>
      <c r="P3113">
        <v>28.021978021978001</v>
      </c>
    </row>
    <row r="3114" spans="1:17" hidden="1" x14ac:dyDescent="0.3">
      <c r="A3114" t="s">
        <v>6441</v>
      </c>
      <c r="B3114" t="s">
        <v>6442</v>
      </c>
      <c r="C3114" t="s">
        <v>10309</v>
      </c>
      <c r="D3114" t="s">
        <v>368</v>
      </c>
      <c r="E3114">
        <v>78.701819</v>
      </c>
      <c r="F3114">
        <v>94</v>
      </c>
      <c r="G3114">
        <v>-0.67938375112266403</v>
      </c>
      <c r="H3114">
        <v>-0.33991114354493701</v>
      </c>
      <c r="I3114">
        <v>-13.0080181645697</v>
      </c>
      <c r="J3114">
        <v>-2.5841399330370698</v>
      </c>
      <c r="K3114">
        <v>93.116771152172305</v>
      </c>
      <c r="L3114">
        <v>89.100996206820099</v>
      </c>
      <c r="M3114">
        <v>56.602633263060703</v>
      </c>
      <c r="N3114">
        <v>1.47666813391678</v>
      </c>
      <c r="O3114">
        <v>16.9148936170212</v>
      </c>
      <c r="P3114">
        <v>39.383155397390198</v>
      </c>
      <c r="Q3114">
        <v>2.036867231456E-2</v>
      </c>
    </row>
    <row r="3115" spans="1:17" hidden="1" x14ac:dyDescent="0.3">
      <c r="A3115" t="s">
        <v>6443</v>
      </c>
      <c r="B3115" t="s">
        <v>6444</v>
      </c>
      <c r="C3115" t="s">
        <v>10309</v>
      </c>
      <c r="D3115" t="s">
        <v>51</v>
      </c>
      <c r="E3115">
        <v>78.5655</v>
      </c>
      <c r="F3115">
        <v>67.150000000000006</v>
      </c>
      <c r="G3115">
        <v>-81.317220930599106</v>
      </c>
      <c r="H3115">
        <v>-35.436288677609397</v>
      </c>
      <c r="I3115">
        <v>-65.904427983087302</v>
      </c>
      <c r="J3115">
        <v>-14.634141041186901</v>
      </c>
      <c r="M3115">
        <v>29.5979278544797</v>
      </c>
      <c r="O3115">
        <v>137.37900223380399</v>
      </c>
      <c r="P3115">
        <v>4.5950155763240002</v>
      </c>
    </row>
    <row r="3116" spans="1:17" hidden="1" x14ac:dyDescent="0.3">
      <c r="A3116" t="s">
        <v>6445</v>
      </c>
      <c r="B3116" t="s">
        <v>6446</v>
      </c>
      <c r="C3116" t="s">
        <v>10309</v>
      </c>
      <c r="D3116" t="s">
        <v>1700</v>
      </c>
      <c r="E3116">
        <v>78.441407999999996</v>
      </c>
      <c r="F3116">
        <v>21.72</v>
      </c>
      <c r="G3116">
        <v>-14.00630142572</v>
      </c>
      <c r="H3116">
        <v>-15.658657377794199</v>
      </c>
      <c r="I3116">
        <v>-63.070250939047902</v>
      </c>
      <c r="J3116">
        <v>-9.1541256726768303</v>
      </c>
      <c r="K3116">
        <v>26.2342096873255</v>
      </c>
      <c r="L3116">
        <v>28.389882913206101</v>
      </c>
      <c r="M3116">
        <v>24.6364414750024</v>
      </c>
      <c r="N3116">
        <v>0.82111447935701298</v>
      </c>
      <c r="O3116">
        <v>106.95211786372001</v>
      </c>
      <c r="P3116">
        <v>25.9130434782608</v>
      </c>
      <c r="Q3116">
        <v>0.18671077563073399</v>
      </c>
    </row>
    <row r="3117" spans="1:17" hidden="1" x14ac:dyDescent="0.3">
      <c r="A3117" t="s">
        <v>6447</v>
      </c>
      <c r="B3117" t="s">
        <v>6448</v>
      </c>
      <c r="C3117" t="s">
        <v>10309</v>
      </c>
      <c r="D3117" t="s">
        <v>113</v>
      </c>
      <c r="E3117">
        <v>78.245999999999995</v>
      </c>
      <c r="F3117">
        <v>1953</v>
      </c>
      <c r="G3117">
        <v>143.56409993165201</v>
      </c>
      <c r="H3117">
        <v>4.2419337126564303</v>
      </c>
      <c r="I3117">
        <v>5.6809975051563804</v>
      </c>
      <c r="J3117">
        <v>-3.6568022481076099</v>
      </c>
      <c r="K3117">
        <v>1896.30445731855</v>
      </c>
      <c r="L3117">
        <v>1613.30653716294</v>
      </c>
      <c r="M3117">
        <v>57.616530356008802</v>
      </c>
      <c r="N3117">
        <v>0.396039603960396</v>
      </c>
      <c r="O3117">
        <v>26.676907322068601</v>
      </c>
      <c r="P3117">
        <v>179</v>
      </c>
      <c r="Q3117">
        <v>9.6709309799791005E-2</v>
      </c>
    </row>
    <row r="3118" spans="1:17" hidden="1" x14ac:dyDescent="0.3">
      <c r="A3118" t="s">
        <v>6449</v>
      </c>
      <c r="B3118" t="s">
        <v>6450</v>
      </c>
      <c r="C3118" t="s">
        <v>10309</v>
      </c>
      <c r="D3118" t="s">
        <v>715</v>
      </c>
      <c r="E3118">
        <v>78.148424250000005</v>
      </c>
      <c r="F3118">
        <v>47.35</v>
      </c>
      <c r="G3118">
        <v>2.7171924372312901</v>
      </c>
      <c r="H3118">
        <v>15.7378714322944</v>
      </c>
      <c r="I3118">
        <v>-19.558582243277701</v>
      </c>
      <c r="J3118">
        <v>3.9402163639537902</v>
      </c>
      <c r="K3118">
        <v>42.342691715348799</v>
      </c>
      <c r="L3118">
        <v>40.826841388642201</v>
      </c>
      <c r="M3118">
        <v>53.6780845101623</v>
      </c>
      <c r="N3118">
        <v>1.6003415441970701</v>
      </c>
      <c r="O3118">
        <v>47.624076029567</v>
      </c>
      <c r="P3118">
        <v>40.088757396449701</v>
      </c>
      <c r="Q3118">
        <v>1.8427553365971999E-2</v>
      </c>
    </row>
    <row r="3119" spans="1:17" hidden="1" x14ac:dyDescent="0.3">
      <c r="A3119" t="s">
        <v>6451</v>
      </c>
      <c r="B3119" t="s">
        <v>6452</v>
      </c>
      <c r="C3119" t="s">
        <v>10309</v>
      </c>
      <c r="D3119" t="s">
        <v>2161</v>
      </c>
      <c r="E3119">
        <v>77.951999999999998</v>
      </c>
      <c r="F3119">
        <v>168</v>
      </c>
      <c r="G3119">
        <v>-0.97895424269511999</v>
      </c>
      <c r="H3119">
        <v>-3.8937360888189101</v>
      </c>
      <c r="I3119">
        <v>-27.973436567528701</v>
      </c>
      <c r="J3119">
        <v>2.3069873417435001</v>
      </c>
      <c r="K3119">
        <v>176.05372819017299</v>
      </c>
      <c r="L3119">
        <v>176.96765181170099</v>
      </c>
      <c r="M3119">
        <v>49.702531603272298</v>
      </c>
      <c r="N3119">
        <v>0.28266438556603501</v>
      </c>
      <c r="O3119">
        <v>63.273809523809497</v>
      </c>
      <c r="P3119">
        <v>35.2112676056338</v>
      </c>
      <c r="Q3119">
        <v>0.122485597411853</v>
      </c>
    </row>
    <row r="3120" spans="1:17" hidden="1" x14ac:dyDescent="0.3">
      <c r="A3120" t="s">
        <v>6453</v>
      </c>
      <c r="B3120" t="s">
        <v>6454</v>
      </c>
      <c r="C3120" t="s">
        <v>10309</v>
      </c>
      <c r="D3120" t="s">
        <v>3603</v>
      </c>
      <c r="E3120">
        <v>77.751266999999999</v>
      </c>
      <c r="F3120">
        <v>174.1</v>
      </c>
      <c r="G3120">
        <v>-1.51843212031492</v>
      </c>
      <c r="H3120">
        <v>8.81470542632586</v>
      </c>
      <c r="I3120">
        <v>-2.0162024998039301</v>
      </c>
      <c r="J3120">
        <v>-3.9089530712621601</v>
      </c>
      <c r="K3120">
        <v>161.382719385369</v>
      </c>
      <c r="L3120">
        <v>149.019439840063</v>
      </c>
      <c r="M3120">
        <v>62.454602356766102</v>
      </c>
      <c r="N3120">
        <v>1.2309914461406399</v>
      </c>
      <c r="O3120">
        <v>7.4095347501436004</v>
      </c>
      <c r="P3120">
        <v>40.403225806451601</v>
      </c>
      <c r="Q3120">
        <v>0.10985980328447301</v>
      </c>
    </row>
    <row r="3121" spans="1:17" hidden="1" x14ac:dyDescent="0.3">
      <c r="A3121" t="s">
        <v>6455</v>
      </c>
      <c r="B3121" t="s">
        <v>6456</v>
      </c>
      <c r="C3121" t="s">
        <v>10309</v>
      </c>
      <c r="E3121">
        <v>77.5</v>
      </c>
      <c r="F3121">
        <v>162.69999999999999</v>
      </c>
      <c r="G3121">
        <v>111.54112696972101</v>
      </c>
      <c r="H3121">
        <v>-14.8643932527728</v>
      </c>
      <c r="I3121">
        <v>14.7489563230495</v>
      </c>
      <c r="J3121">
        <v>-16.722091179691098</v>
      </c>
      <c r="K3121">
        <v>174.54266692177799</v>
      </c>
      <c r="L3121">
        <v>140.19247083954701</v>
      </c>
      <c r="M3121">
        <v>21.279335583600702</v>
      </c>
      <c r="N3121">
        <v>0.54984489994525798</v>
      </c>
      <c r="O3121">
        <v>26.459741856177001</v>
      </c>
      <c r="P3121">
        <v>154.21874999999901</v>
      </c>
      <c r="Q3121">
        <v>9.4422485871244993E-2</v>
      </c>
    </row>
    <row r="3122" spans="1:17" hidden="1" x14ac:dyDescent="0.3">
      <c r="A3122" t="s">
        <v>6457</v>
      </c>
      <c r="B3122" t="s">
        <v>6458</v>
      </c>
      <c r="C3122" t="s">
        <v>10309</v>
      </c>
      <c r="D3122" t="s">
        <v>46</v>
      </c>
      <c r="E3122">
        <v>77.339154390000004</v>
      </c>
      <c r="F3122">
        <v>99.7</v>
      </c>
      <c r="G3122">
        <v>25.661036471984399</v>
      </c>
      <c r="H3122">
        <v>3.9718640571687098</v>
      </c>
      <c r="I3122">
        <v>56.672264882338503</v>
      </c>
      <c r="J3122">
        <v>-2.7948675571766399</v>
      </c>
      <c r="K3122">
        <v>96.684755408892897</v>
      </c>
      <c r="L3122">
        <v>75.755762445692298</v>
      </c>
      <c r="M3122">
        <v>56.7063385546818</v>
      </c>
      <c r="N3122">
        <v>0.85504715333566195</v>
      </c>
      <c r="O3122">
        <v>14.3430290872617</v>
      </c>
      <c r="P3122">
        <v>121.555555555555</v>
      </c>
    </row>
    <row r="3123" spans="1:17" hidden="1" x14ac:dyDescent="0.3">
      <c r="A3123" t="s">
        <v>6459</v>
      </c>
      <c r="B3123" t="s">
        <v>6460</v>
      </c>
      <c r="C3123" t="s">
        <v>10309</v>
      </c>
      <c r="D3123" t="s">
        <v>450</v>
      </c>
      <c r="E3123">
        <v>77.158011849999994</v>
      </c>
      <c r="F3123">
        <v>38.96</v>
      </c>
      <c r="G3123">
        <v>104.04322656030099</v>
      </c>
      <c r="H3123">
        <v>5.8883349218303502</v>
      </c>
      <c r="I3123">
        <v>-9.78447017564541</v>
      </c>
      <c r="J3123">
        <v>-11.1210585678673</v>
      </c>
      <c r="K3123">
        <v>36.987875859484802</v>
      </c>
      <c r="L3123">
        <v>31.761563839600399</v>
      </c>
      <c r="M3123">
        <v>47.506493641204202</v>
      </c>
      <c r="N3123">
        <v>0.71237332663361397</v>
      </c>
      <c r="O3123">
        <v>25.513347022587201</v>
      </c>
      <c r="P3123">
        <v>166.84931506849301</v>
      </c>
      <c r="Q3123">
        <v>5.6088295036512997E-2</v>
      </c>
    </row>
    <row r="3124" spans="1:17" hidden="1" x14ac:dyDescent="0.3">
      <c r="A3124" t="s">
        <v>6461</v>
      </c>
      <c r="B3124" t="s">
        <v>6462</v>
      </c>
      <c r="C3124" t="s">
        <v>10309</v>
      </c>
      <c r="D3124" t="s">
        <v>521</v>
      </c>
      <c r="E3124">
        <v>77.089238139999907</v>
      </c>
      <c r="F3124">
        <v>16.2</v>
      </c>
      <c r="G3124">
        <v>-32.605931853807398</v>
      </c>
      <c r="H3124">
        <v>-11.134623090933999</v>
      </c>
      <c r="I3124">
        <v>-38.808063642070103</v>
      </c>
      <c r="J3124">
        <v>-6.6469549386757896</v>
      </c>
      <c r="K3124">
        <v>16.079247032886599</v>
      </c>
      <c r="L3124">
        <v>17.7118698333819</v>
      </c>
      <c r="M3124">
        <v>33.043093967441798</v>
      </c>
      <c r="N3124">
        <v>1.09960441224102</v>
      </c>
      <c r="O3124">
        <v>72.2222222222222</v>
      </c>
      <c r="P3124">
        <v>15.714285714285699</v>
      </c>
      <c r="Q3124">
        <v>6.4563041503576002E-2</v>
      </c>
    </row>
    <row r="3125" spans="1:17" hidden="1" x14ac:dyDescent="0.3">
      <c r="A3125" t="s">
        <v>6463</v>
      </c>
      <c r="B3125" t="s">
        <v>6464</v>
      </c>
      <c r="C3125" t="s">
        <v>10309</v>
      </c>
      <c r="D3125" t="s">
        <v>726</v>
      </c>
      <c r="E3125">
        <v>77.053211959999999</v>
      </c>
      <c r="F3125">
        <v>62.56</v>
      </c>
      <c r="G3125">
        <v>26.251316484858499</v>
      </c>
      <c r="H3125">
        <v>3.25738839167906</v>
      </c>
      <c r="I3125">
        <v>8.1358832686121296</v>
      </c>
      <c r="J3125">
        <v>-0.99649384099471505</v>
      </c>
      <c r="K3125">
        <v>60.091570403497897</v>
      </c>
      <c r="L3125">
        <v>53.509812205636102</v>
      </c>
      <c r="M3125">
        <v>51.880968766981397</v>
      </c>
      <c r="N3125">
        <v>0.96464117106902703</v>
      </c>
      <c r="O3125">
        <v>3.1010230179028002</v>
      </c>
      <c r="P3125">
        <v>60</v>
      </c>
      <c r="Q3125">
        <v>6.5320406444950005E-2</v>
      </c>
    </row>
    <row r="3126" spans="1:17" hidden="1" x14ac:dyDescent="0.3">
      <c r="A3126" t="s">
        <v>6465</v>
      </c>
      <c r="B3126" t="s">
        <v>6466</v>
      </c>
      <c r="C3126" t="s">
        <v>10309</v>
      </c>
      <c r="D3126" t="s">
        <v>521</v>
      </c>
      <c r="E3126">
        <v>76.875371759999993</v>
      </c>
      <c r="F3126">
        <v>57.13</v>
      </c>
      <c r="G3126">
        <v>50.807671087369002</v>
      </c>
      <c r="H3126">
        <v>8.1582611045898705</v>
      </c>
      <c r="I3126">
        <v>-12.2757658285405</v>
      </c>
      <c r="J3126">
        <v>-1.11521530218192</v>
      </c>
      <c r="K3126">
        <v>52.804455063084298</v>
      </c>
      <c r="L3126">
        <v>48.275826572655099</v>
      </c>
      <c r="M3126">
        <v>54.340104788662899</v>
      </c>
      <c r="N3126">
        <v>1.67157909232839</v>
      </c>
      <c r="O3126">
        <v>24.978120077017302</v>
      </c>
      <c r="P3126">
        <v>80.505529225908305</v>
      </c>
      <c r="Q3126">
        <v>6.9767599285935997E-2</v>
      </c>
    </row>
    <row r="3127" spans="1:17" hidden="1" x14ac:dyDescent="0.3">
      <c r="A3127" t="s">
        <v>6467</v>
      </c>
      <c r="B3127" t="s">
        <v>6468</v>
      </c>
      <c r="C3127" t="s">
        <v>10309</v>
      </c>
      <c r="D3127" t="s">
        <v>715</v>
      </c>
      <c r="E3127">
        <v>76.607868967999906</v>
      </c>
      <c r="F3127">
        <v>23.86</v>
      </c>
      <c r="G3127">
        <v>-4.47283027778861</v>
      </c>
      <c r="H3127">
        <v>0.34420615122890802</v>
      </c>
      <c r="I3127">
        <v>-24.493340252936498</v>
      </c>
      <c r="J3127">
        <v>-4.0439427192952699</v>
      </c>
      <c r="K3127">
        <v>24.535807988439799</v>
      </c>
      <c r="L3127">
        <v>24.520936600020701</v>
      </c>
      <c r="M3127">
        <v>42.117046614617202</v>
      </c>
      <c r="N3127">
        <v>0.23858950143694499</v>
      </c>
      <c r="O3127">
        <v>64.009435546513501</v>
      </c>
      <c r="P3127">
        <v>28.769438872223301</v>
      </c>
      <c r="Q3127">
        <v>3.2228575922786003E-2</v>
      </c>
    </row>
    <row r="3128" spans="1:17" hidden="1" x14ac:dyDescent="0.3">
      <c r="A3128" t="s">
        <v>6469</v>
      </c>
      <c r="B3128" t="s">
        <v>6470</v>
      </c>
      <c r="C3128" t="s">
        <v>10309</v>
      </c>
      <c r="D3128" t="s">
        <v>475</v>
      </c>
      <c r="E3128">
        <v>76.600440000000006</v>
      </c>
      <c r="F3128">
        <v>57.8</v>
      </c>
      <c r="G3128">
        <v>3.1937483806872402</v>
      </c>
      <c r="H3128">
        <v>15.092278404592999</v>
      </c>
      <c r="I3128">
        <v>-2.32030071297828</v>
      </c>
      <c r="J3128">
        <v>-4.4928554501602198</v>
      </c>
      <c r="K3128">
        <v>51.292956402493999</v>
      </c>
      <c r="L3128">
        <v>50.1092978476658</v>
      </c>
      <c r="M3128">
        <v>62.128367795049201</v>
      </c>
      <c r="N3128">
        <v>2.62453648963396</v>
      </c>
      <c r="O3128">
        <v>31.141868512110701</v>
      </c>
      <c r="P3128">
        <v>38.277511961722396</v>
      </c>
      <c r="Q3128">
        <v>5.0664115559715998E-2</v>
      </c>
    </row>
    <row r="3129" spans="1:17" hidden="1" x14ac:dyDescent="0.3">
      <c r="A3129" t="s">
        <v>6471</v>
      </c>
      <c r="B3129" t="s">
        <v>6472</v>
      </c>
      <c r="C3129" t="s">
        <v>10309</v>
      </c>
      <c r="D3129" t="s">
        <v>404</v>
      </c>
      <c r="E3129">
        <v>76.527955910000003</v>
      </c>
      <c r="F3129">
        <v>53.11</v>
      </c>
      <c r="G3129">
        <v>97.796590938749006</v>
      </c>
      <c r="H3129">
        <v>8.0944579318848202</v>
      </c>
      <c r="I3129">
        <v>34.971521300549199</v>
      </c>
      <c r="J3129">
        <v>-8.4525592390954092</v>
      </c>
      <c r="K3129">
        <v>51.699350448708699</v>
      </c>
      <c r="L3129">
        <v>41.402625201047798</v>
      </c>
      <c r="M3129">
        <v>24.466916786094298</v>
      </c>
      <c r="N3129">
        <v>0.43591715353875099</v>
      </c>
      <c r="O3129">
        <v>24.741103370363302</v>
      </c>
      <c r="P3129">
        <v>165.55</v>
      </c>
      <c r="Q3129">
        <v>0.120888817575666</v>
      </c>
    </row>
    <row r="3130" spans="1:17" hidden="1" x14ac:dyDescent="0.3">
      <c r="A3130" t="s">
        <v>6473</v>
      </c>
      <c r="B3130" t="s">
        <v>6474</v>
      </c>
      <c r="C3130" t="s">
        <v>10309</v>
      </c>
      <c r="D3130" t="s">
        <v>51</v>
      </c>
      <c r="E3130">
        <v>76.472227500000002</v>
      </c>
      <c r="F3130">
        <v>101.3</v>
      </c>
      <c r="G3130">
        <v>-23.826143015195001</v>
      </c>
      <c r="H3130">
        <v>-1.80558248888392</v>
      </c>
      <c r="I3130">
        <v>-12.6158740470008</v>
      </c>
      <c r="J3130">
        <v>-6.7927805645236097</v>
      </c>
      <c r="K3130">
        <v>100.980161102788</v>
      </c>
      <c r="L3130">
        <v>98.126512804110902</v>
      </c>
      <c r="M3130">
        <v>49.7104348132656</v>
      </c>
      <c r="N3130">
        <v>1.0548021668993901</v>
      </c>
      <c r="O3130">
        <v>12.537018756169701</v>
      </c>
      <c r="P3130">
        <v>23.3861144945188</v>
      </c>
      <c r="Q3130">
        <v>1.9105845756131001E-2</v>
      </c>
    </row>
    <row r="3131" spans="1:17" hidden="1" x14ac:dyDescent="0.3">
      <c r="A3131" t="s">
        <v>6475</v>
      </c>
      <c r="B3131" t="s">
        <v>6476</v>
      </c>
      <c r="C3131" t="s">
        <v>10309</v>
      </c>
      <c r="D3131" t="s">
        <v>2651</v>
      </c>
      <c r="E3131">
        <v>76.411252684000004</v>
      </c>
      <c r="F3131">
        <v>92.17</v>
      </c>
      <c r="G3131">
        <v>160.30767108736899</v>
      </c>
      <c r="H3131">
        <v>57.9382887395643</v>
      </c>
      <c r="I3131">
        <v>111.348520028571</v>
      </c>
      <c r="J3131">
        <v>-7.5936366416600096</v>
      </c>
      <c r="K3131">
        <v>68.126868984948402</v>
      </c>
      <c r="L3131">
        <v>54.9438323621603</v>
      </c>
      <c r="M3131">
        <v>66.789288551812803</v>
      </c>
      <c r="N3131">
        <v>1.25</v>
      </c>
      <c r="O3131">
        <v>5.2620158402951001</v>
      </c>
      <c r="P3131">
        <v>207.23333333333301</v>
      </c>
    </row>
    <row r="3132" spans="1:17" hidden="1" x14ac:dyDescent="0.3">
      <c r="A3132" t="s">
        <v>6477</v>
      </c>
      <c r="B3132" t="s">
        <v>6478</v>
      </c>
      <c r="C3132" t="s">
        <v>10309</v>
      </c>
      <c r="D3132" t="s">
        <v>397</v>
      </c>
      <c r="E3132">
        <v>76.346761999999998</v>
      </c>
      <c r="F3132">
        <v>61.5</v>
      </c>
      <c r="G3132">
        <v>-50.896595777090603</v>
      </c>
      <c r="H3132">
        <v>-4.94497001273887</v>
      </c>
      <c r="I3132">
        <v>-7.1825808369139699</v>
      </c>
      <c r="J3132">
        <v>-6.8564633995944098</v>
      </c>
      <c r="K3132">
        <v>59.776962759782897</v>
      </c>
      <c r="M3132">
        <v>50.208687211835503</v>
      </c>
      <c r="N3132">
        <v>0.39157754010695101</v>
      </c>
      <c r="O3132">
        <v>53.495934959349597</v>
      </c>
      <c r="P3132">
        <v>61.629434954007898</v>
      </c>
    </row>
    <row r="3133" spans="1:17" hidden="1" x14ac:dyDescent="0.3">
      <c r="A3133" t="s">
        <v>6479</v>
      </c>
      <c r="B3133" t="s">
        <v>6480</v>
      </c>
      <c r="C3133" t="s">
        <v>10309</v>
      </c>
      <c r="D3133" t="s">
        <v>1426</v>
      </c>
      <c r="E3133">
        <v>76.252804999999995</v>
      </c>
      <c r="F3133">
        <v>260.75</v>
      </c>
      <c r="G3133">
        <v>30.804028449332101</v>
      </c>
      <c r="H3133">
        <v>-5.23517698293153</v>
      </c>
      <c r="I3133">
        <v>-13.5418465711797</v>
      </c>
      <c r="J3133">
        <v>-3.2892457864574198</v>
      </c>
      <c r="K3133">
        <v>265.767541752434</v>
      </c>
      <c r="L3133">
        <v>254.27659553195801</v>
      </c>
      <c r="M3133">
        <v>36.132254930223901</v>
      </c>
      <c r="N3133">
        <v>0.89781767617455699</v>
      </c>
      <c r="O3133">
        <v>39.597315436241601</v>
      </c>
      <c r="P3133">
        <v>66.773265110329305</v>
      </c>
      <c r="Q3133">
        <v>7.0672119797902E-2</v>
      </c>
    </row>
    <row r="3134" spans="1:17" hidden="1" x14ac:dyDescent="0.3">
      <c r="A3134" t="s">
        <v>6481</v>
      </c>
      <c r="B3134" t="s">
        <v>6482</v>
      </c>
      <c r="C3134" t="s">
        <v>10309</v>
      </c>
      <c r="D3134" t="s">
        <v>139</v>
      </c>
      <c r="E3134">
        <v>76.176000000000002</v>
      </c>
      <c r="F3134">
        <v>42.7</v>
      </c>
      <c r="G3134">
        <v>81.078377077589096</v>
      </c>
      <c r="H3134">
        <v>18.689767602643201</v>
      </c>
      <c r="I3134">
        <v>9.6892140348808997</v>
      </c>
      <c r="J3134">
        <v>-5.7549382373376101</v>
      </c>
      <c r="K3134">
        <v>38.009916612646599</v>
      </c>
      <c r="L3134">
        <v>32.406137576292203</v>
      </c>
      <c r="M3134">
        <v>52.311134228648903</v>
      </c>
      <c r="N3134">
        <v>3.10720207803534</v>
      </c>
      <c r="O3134">
        <v>31.498829039812598</v>
      </c>
      <c r="P3134">
        <v>115.65656565656499</v>
      </c>
      <c r="Q3134">
        <v>9.4683012155546004E-2</v>
      </c>
    </row>
    <row r="3135" spans="1:17" hidden="1" x14ac:dyDescent="0.3">
      <c r="A3135" t="s">
        <v>6483</v>
      </c>
      <c r="B3135" t="s">
        <v>6484</v>
      </c>
      <c r="C3135" t="s">
        <v>10309</v>
      </c>
      <c r="D3135" t="s">
        <v>1386</v>
      </c>
      <c r="E3135">
        <v>76.151382499999997</v>
      </c>
      <c r="F3135">
        <v>108.8</v>
      </c>
      <c r="G3135">
        <v>4.1552089661568798</v>
      </c>
      <c r="H3135">
        <v>-2.3979181569873602</v>
      </c>
      <c r="I3135">
        <v>-15.556673026035</v>
      </c>
      <c r="J3135">
        <v>-0.90502751704759599</v>
      </c>
      <c r="K3135">
        <v>118.674033642412</v>
      </c>
      <c r="L3135">
        <v>108.819763176742</v>
      </c>
      <c r="M3135">
        <v>40.416937370699003</v>
      </c>
      <c r="N3135">
        <v>2.3232675539238099</v>
      </c>
      <c r="O3135">
        <v>65.395220588235205</v>
      </c>
      <c r="P3135">
        <v>45.066666666666599</v>
      </c>
      <c r="Q3135">
        <v>0.115446760432638</v>
      </c>
    </row>
    <row r="3136" spans="1:17" hidden="1" x14ac:dyDescent="0.3">
      <c r="A3136" t="s">
        <v>6485</v>
      </c>
      <c r="B3136" t="s">
        <v>6486</v>
      </c>
      <c r="C3136" t="s">
        <v>10309</v>
      </c>
      <c r="D3136" t="s">
        <v>46</v>
      </c>
      <c r="E3136">
        <v>76.0017</v>
      </c>
      <c r="F3136">
        <v>128.80000000000001</v>
      </c>
      <c r="G3136">
        <v>-1.4490691087094001</v>
      </c>
      <c r="H3136">
        <v>-24.6254112540142</v>
      </c>
      <c r="I3136">
        <v>22.3820244923972</v>
      </c>
      <c r="J3136">
        <v>-2.18650409167032</v>
      </c>
      <c r="K3136">
        <v>137.23257502873199</v>
      </c>
      <c r="L3136">
        <v>114.576829824266</v>
      </c>
      <c r="M3136">
        <v>33.165902596443097</v>
      </c>
      <c r="N3136">
        <v>0.76471647164716405</v>
      </c>
      <c r="O3136">
        <v>44.836956521739097</v>
      </c>
      <c r="P3136">
        <v>50.467289719626102</v>
      </c>
      <c r="Q3136">
        <v>0.130553449967102</v>
      </c>
    </row>
    <row r="3137" spans="1:17" hidden="1" x14ac:dyDescent="0.3">
      <c r="A3137" t="s">
        <v>6487</v>
      </c>
      <c r="B3137" t="s">
        <v>6488</v>
      </c>
      <c r="C3137" t="s">
        <v>10309</v>
      </c>
      <c r="D3137" t="s">
        <v>43</v>
      </c>
      <c r="E3137">
        <v>75.893936620000005</v>
      </c>
      <c r="F3137">
        <v>41.25</v>
      </c>
      <c r="G3137">
        <v>-43.453915991282599</v>
      </c>
      <c r="H3137">
        <v>-1.97133576731142</v>
      </c>
      <c r="I3137">
        <v>-40.446674466861197</v>
      </c>
      <c r="J3137">
        <v>-5.4134898166263703</v>
      </c>
      <c r="K3137">
        <v>43.237767581266297</v>
      </c>
      <c r="L3137">
        <v>48.0845947900781</v>
      </c>
      <c r="M3137">
        <v>57.306927555163902</v>
      </c>
      <c r="N3137">
        <v>0.76107862191200204</v>
      </c>
      <c r="O3137">
        <v>53.939393939393902</v>
      </c>
      <c r="P3137">
        <v>11.7886178861788</v>
      </c>
      <c r="Q3137">
        <v>-4.9479172245177998E-2</v>
      </c>
    </row>
    <row r="3138" spans="1:17" hidden="1" x14ac:dyDescent="0.3">
      <c r="A3138" t="s">
        <v>6489</v>
      </c>
      <c r="B3138" t="s">
        <v>6490</v>
      </c>
      <c r="C3138" t="s">
        <v>10309</v>
      </c>
      <c r="D3138" t="s">
        <v>72</v>
      </c>
      <c r="E3138">
        <v>75.818910336000002</v>
      </c>
      <c r="F3138">
        <v>23.65</v>
      </c>
      <c r="G3138">
        <v>-36.410837599889597</v>
      </c>
      <c r="H3138">
        <v>-7.4068769129035203</v>
      </c>
      <c r="I3138">
        <v>-8.5827157896805097</v>
      </c>
      <c r="J3138">
        <v>4.4488499153429801</v>
      </c>
      <c r="K3138">
        <v>22.3492620630599</v>
      </c>
      <c r="L3138">
        <v>22.891954481633199</v>
      </c>
      <c r="M3138">
        <v>65.482021035552904</v>
      </c>
      <c r="N3138">
        <v>2.2146203295451299</v>
      </c>
      <c r="O3138">
        <v>37.843551797040099</v>
      </c>
      <c r="P3138">
        <v>34.374999999999901</v>
      </c>
      <c r="Q3138">
        <v>7.0195641379988002E-2</v>
      </c>
    </row>
    <row r="3139" spans="1:17" hidden="1" x14ac:dyDescent="0.3">
      <c r="A3139" t="s">
        <v>6491</v>
      </c>
      <c r="B3139" t="s">
        <v>6492</v>
      </c>
      <c r="C3139" t="s">
        <v>10309</v>
      </c>
      <c r="D3139" t="s">
        <v>144</v>
      </c>
      <c r="E3139">
        <v>75.684922499999999</v>
      </c>
      <c r="F3139">
        <v>348.9</v>
      </c>
      <c r="G3139">
        <v>88.715627042704</v>
      </c>
      <c r="H3139">
        <v>-6.3275789685602204</v>
      </c>
      <c r="I3139">
        <v>-18.368944284989801</v>
      </c>
      <c r="J3139">
        <v>-6.3731779368060604</v>
      </c>
      <c r="K3139">
        <v>352.306668850189</v>
      </c>
      <c r="L3139">
        <v>296.66348235777502</v>
      </c>
      <c r="M3139">
        <v>46.527333828663203</v>
      </c>
      <c r="N3139">
        <v>0.29283058291464198</v>
      </c>
      <c r="O3139">
        <v>25.365434221840001</v>
      </c>
      <c r="P3139">
        <v>130.67768595041301</v>
      </c>
      <c r="Q3139">
        <v>0.12774068558367199</v>
      </c>
    </row>
    <row r="3140" spans="1:17" hidden="1" x14ac:dyDescent="0.3">
      <c r="A3140" t="s">
        <v>6493</v>
      </c>
      <c r="B3140" t="s">
        <v>6494</v>
      </c>
      <c r="C3140" t="s">
        <v>10309</v>
      </c>
      <c r="D3140" t="s">
        <v>130</v>
      </c>
      <c r="E3140">
        <v>75.639948383999993</v>
      </c>
      <c r="F3140">
        <v>20.75</v>
      </c>
      <c r="G3140">
        <v>6.3203487359478201</v>
      </c>
      <c r="H3140">
        <v>-7.2031029301921601</v>
      </c>
      <c r="I3140">
        <v>-45.202118436011702</v>
      </c>
      <c r="J3140">
        <v>-3.7283470924511799</v>
      </c>
      <c r="K3140">
        <v>22.896574245720899</v>
      </c>
      <c r="L3140">
        <v>23.259354700999602</v>
      </c>
      <c r="M3140">
        <v>33.421682021533798</v>
      </c>
      <c r="N3140">
        <v>0.80955922790851498</v>
      </c>
      <c r="O3140">
        <v>91.277108433734895</v>
      </c>
      <c r="P3140">
        <v>45.1048951048951</v>
      </c>
      <c r="Q3140">
        <v>1.5510081912692E-2</v>
      </c>
    </row>
    <row r="3141" spans="1:17" hidden="1" x14ac:dyDescent="0.3">
      <c r="A3141" t="s">
        <v>6495</v>
      </c>
      <c r="B3141" t="s">
        <v>6496</v>
      </c>
      <c r="C3141" t="s">
        <v>10309</v>
      </c>
      <c r="D3141" t="s">
        <v>163</v>
      </c>
      <c r="E3141">
        <v>75.566026410000006</v>
      </c>
      <c r="F3141">
        <v>80.930000000000007</v>
      </c>
      <c r="G3141">
        <v>38.799054832224897</v>
      </c>
      <c r="H3141">
        <v>-10.724138243665299</v>
      </c>
      <c r="I3141">
        <v>-36.462613519008499</v>
      </c>
      <c r="J3141">
        <v>-8.4542204805514505</v>
      </c>
      <c r="K3141">
        <v>90.937971819181996</v>
      </c>
      <c r="L3141">
        <v>85.614536160768296</v>
      </c>
      <c r="M3141">
        <v>27.940401517616898</v>
      </c>
      <c r="N3141">
        <v>0.52052160476825005</v>
      </c>
      <c r="O3141">
        <v>56.134931422216702</v>
      </c>
      <c r="P3141">
        <v>84.350797266514803</v>
      </c>
      <c r="Q3141">
        <v>0.164575996199256</v>
      </c>
    </row>
    <row r="3142" spans="1:17" hidden="1" x14ac:dyDescent="0.3">
      <c r="A3142" t="s">
        <v>6497</v>
      </c>
      <c r="B3142" t="s">
        <v>6498</v>
      </c>
      <c r="C3142" t="s">
        <v>10309</v>
      </c>
      <c r="D3142" t="s">
        <v>6499</v>
      </c>
      <c r="E3142">
        <v>75.025774999999996</v>
      </c>
      <c r="F3142">
        <v>161.1</v>
      </c>
      <c r="G3142">
        <v>1188.4528916756001</v>
      </c>
      <c r="H3142">
        <v>16.838115707800601</v>
      </c>
      <c r="I3142">
        <v>146.06932630432701</v>
      </c>
      <c r="J3142">
        <v>-8.4382651799498092</v>
      </c>
      <c r="K3142">
        <v>147.57312627911301</v>
      </c>
      <c r="L3142">
        <v>107.672327197421</v>
      </c>
      <c r="M3142">
        <v>58.678491740406997</v>
      </c>
      <c r="N3142">
        <v>0.43555841228312298</v>
      </c>
      <c r="O3142">
        <v>8.3488516449410302</v>
      </c>
      <c r="P3142">
        <v>1348.74100719424</v>
      </c>
      <c r="Q3142">
        <v>0.12286193418959</v>
      </c>
    </row>
    <row r="3143" spans="1:17" hidden="1" x14ac:dyDescent="0.3">
      <c r="A3143" t="s">
        <v>6500</v>
      </c>
      <c r="B3143" t="s">
        <v>6501</v>
      </c>
      <c r="C3143" t="s">
        <v>10309</v>
      </c>
      <c r="D3143" t="s">
        <v>726</v>
      </c>
      <c r="E3143">
        <v>74.910257103000006</v>
      </c>
      <c r="F3143">
        <v>699.23</v>
      </c>
      <c r="G3143">
        <v>26.0445912102991</v>
      </c>
      <c r="H3143">
        <v>-4.2071146330694198</v>
      </c>
      <c r="I3143">
        <v>-14.1057045758127</v>
      </c>
      <c r="J3143">
        <v>0.12614124618511199</v>
      </c>
      <c r="K3143">
        <v>713.66119448481197</v>
      </c>
      <c r="L3143">
        <v>658.233417709842</v>
      </c>
      <c r="M3143">
        <v>87.496234820458398</v>
      </c>
      <c r="N3143">
        <v>0.86494901057339202</v>
      </c>
      <c r="O3143">
        <v>28.282539364729701</v>
      </c>
      <c r="P3143">
        <v>58.178939034045897</v>
      </c>
      <c r="Q3143">
        <v>2.3985275242898001E-2</v>
      </c>
    </row>
    <row r="3144" spans="1:17" hidden="1" x14ac:dyDescent="0.3">
      <c r="A3144" t="s">
        <v>6502</v>
      </c>
      <c r="B3144" t="s">
        <v>6503</v>
      </c>
      <c r="C3144" t="s">
        <v>10309</v>
      </c>
      <c r="D3144" t="s">
        <v>630</v>
      </c>
      <c r="E3144">
        <v>74.609177000000003</v>
      </c>
      <c r="F3144">
        <v>173.6</v>
      </c>
      <c r="G3144">
        <v>-35.161595441556599</v>
      </c>
      <c r="H3144">
        <v>10.4576166552243</v>
      </c>
      <c r="I3144">
        <v>-6.5538563275924604</v>
      </c>
      <c r="J3144">
        <v>0.92604270219514495</v>
      </c>
      <c r="K3144">
        <v>162.81109874818799</v>
      </c>
      <c r="L3144">
        <v>161.64565304955499</v>
      </c>
      <c r="M3144">
        <v>61.000937770401599</v>
      </c>
      <c r="N3144">
        <v>0.87105106298430302</v>
      </c>
      <c r="O3144">
        <v>19.729262672811</v>
      </c>
      <c r="P3144">
        <v>25.706010137581401</v>
      </c>
      <c r="Q3144">
        <v>-4.3493702242982997E-2</v>
      </c>
    </row>
    <row r="3145" spans="1:17" hidden="1" x14ac:dyDescent="0.3">
      <c r="A3145" t="s">
        <v>6504</v>
      </c>
      <c r="B3145" t="s">
        <v>6505</v>
      </c>
      <c r="C3145" t="s">
        <v>10309</v>
      </c>
      <c r="D3145" t="s">
        <v>21</v>
      </c>
      <c r="E3145">
        <v>74.522559999999999</v>
      </c>
      <c r="F3145">
        <v>136</v>
      </c>
      <c r="G3145">
        <v>-57.979989169041197</v>
      </c>
      <c r="H3145">
        <v>-16.108109668095999</v>
      </c>
      <c r="I3145">
        <v>-30.824866252716401</v>
      </c>
      <c r="J3145">
        <v>-9.4439824254695903</v>
      </c>
      <c r="K3145">
        <v>148.49170767067301</v>
      </c>
      <c r="L3145">
        <v>153.682990190239</v>
      </c>
      <c r="M3145">
        <v>40.9557750184197</v>
      </c>
      <c r="N3145">
        <v>1.3846153846153799</v>
      </c>
      <c r="O3145">
        <v>76.397058823529406</v>
      </c>
      <c r="P3145">
        <v>22.357174988753901</v>
      </c>
    </row>
    <row r="3146" spans="1:17" hidden="1" x14ac:dyDescent="0.3">
      <c r="A3146" t="s">
        <v>6506</v>
      </c>
      <c r="B3146" t="s">
        <v>6507</v>
      </c>
      <c r="C3146" t="s">
        <v>10309</v>
      </c>
      <c r="D3146" t="s">
        <v>368</v>
      </c>
      <c r="E3146">
        <v>74.243963199999996</v>
      </c>
      <c r="F3146">
        <v>93.29</v>
      </c>
      <c r="G3146">
        <v>83.101279844431104</v>
      </c>
      <c r="H3146">
        <v>1.8587261095863601</v>
      </c>
      <c r="I3146">
        <v>-16.677777251638801</v>
      </c>
      <c r="J3146">
        <v>-1.33993506925335</v>
      </c>
      <c r="K3146">
        <v>91.119841391798403</v>
      </c>
      <c r="L3146">
        <v>84.907177964521793</v>
      </c>
      <c r="M3146">
        <v>64.847421429515705</v>
      </c>
      <c r="N3146">
        <v>1.0056913578772599</v>
      </c>
      <c r="O3146">
        <v>24.6543037838996</v>
      </c>
      <c r="P3146">
        <v>122.119047619047</v>
      </c>
      <c r="Q3146">
        <v>9.2902942244785E-2</v>
      </c>
    </row>
    <row r="3147" spans="1:17" hidden="1" x14ac:dyDescent="0.3">
      <c r="A3147" t="s">
        <v>6508</v>
      </c>
      <c r="B3147" t="s">
        <v>6509</v>
      </c>
      <c r="C3147" t="s">
        <v>10309</v>
      </c>
      <c r="D3147" t="s">
        <v>1651</v>
      </c>
      <c r="E3147">
        <v>74.215319454999999</v>
      </c>
      <c r="F3147">
        <v>6315.3</v>
      </c>
      <c r="G3147">
        <v>-6.2755019895540496</v>
      </c>
      <c r="H3147">
        <v>-3.49688041349784</v>
      </c>
      <c r="I3147">
        <v>2.1382897869649802</v>
      </c>
      <c r="J3147">
        <v>-0.17037605490781099</v>
      </c>
      <c r="K3147">
        <v>6278.0703293180604</v>
      </c>
      <c r="L3147">
        <v>5988.7963309121697</v>
      </c>
      <c r="M3147">
        <v>54.002539861815002</v>
      </c>
      <c r="N3147">
        <v>0.97033543909600495</v>
      </c>
      <c r="O3147">
        <v>5.1573163586844597</v>
      </c>
      <c r="P3147">
        <v>26.179820179820101</v>
      </c>
      <c r="Q3147">
        <v>-2.6802431944266999E-2</v>
      </c>
    </row>
    <row r="3148" spans="1:17" hidden="1" x14ac:dyDescent="0.3">
      <c r="A3148" t="s">
        <v>6510</v>
      </c>
      <c r="B3148" t="s">
        <v>6511</v>
      </c>
      <c r="C3148" t="s">
        <v>10309</v>
      </c>
      <c r="D3148" t="s">
        <v>475</v>
      </c>
      <c r="E3148">
        <v>74.096266999999997</v>
      </c>
      <c r="F3148">
        <v>161.55000000000001</v>
      </c>
      <c r="G3148">
        <v>-55.715555734560901</v>
      </c>
      <c r="H3148">
        <v>-8.8420485940645008</v>
      </c>
      <c r="I3148">
        <v>-4.0695799349683401</v>
      </c>
      <c r="J3148">
        <v>-8.5321673569764407</v>
      </c>
      <c r="K3148">
        <v>157.753835841068</v>
      </c>
      <c r="L3148">
        <v>169.253663974001</v>
      </c>
      <c r="M3148">
        <v>39.766830867470702</v>
      </c>
      <c r="N3148">
        <v>0.25559872702227698</v>
      </c>
      <c r="O3148">
        <v>51.284432064376297</v>
      </c>
      <c r="P3148">
        <v>24.269230769230699</v>
      </c>
      <c r="Q3148">
        <v>0.107281790824277</v>
      </c>
    </row>
    <row r="3149" spans="1:17" hidden="1" x14ac:dyDescent="0.3">
      <c r="A3149" t="s">
        <v>6512</v>
      </c>
      <c r="B3149" t="s">
        <v>6513</v>
      </c>
      <c r="C3149" t="s">
        <v>10309</v>
      </c>
      <c r="D3149" t="s">
        <v>653</v>
      </c>
      <c r="E3149">
        <v>74.065160399999996</v>
      </c>
      <c r="F3149">
        <v>62.62</v>
      </c>
      <c r="G3149">
        <v>46.705390446700399</v>
      </c>
      <c r="H3149">
        <v>-10.6131748934423</v>
      </c>
      <c r="I3149">
        <v>1.89676464586028</v>
      </c>
      <c r="J3149">
        <v>-6.3296259442557004</v>
      </c>
      <c r="K3149">
        <v>64.123448818000895</v>
      </c>
      <c r="L3149">
        <v>54.906784507205302</v>
      </c>
      <c r="M3149">
        <v>33.398576645982601</v>
      </c>
      <c r="N3149">
        <v>0.26595932802829297</v>
      </c>
      <c r="O3149">
        <v>23.602682848930002</v>
      </c>
      <c r="P3149">
        <v>95.565271705184202</v>
      </c>
      <c r="Q3149">
        <v>6.0658603085834997E-2</v>
      </c>
    </row>
    <row r="3150" spans="1:17" hidden="1" x14ac:dyDescent="0.3">
      <c r="A3150" t="s">
        <v>6514</v>
      </c>
      <c r="B3150" t="s">
        <v>6515</v>
      </c>
      <c r="C3150" t="s">
        <v>10309</v>
      </c>
      <c r="D3150" t="s">
        <v>368</v>
      </c>
      <c r="E3150">
        <v>73.924353999999994</v>
      </c>
      <c r="F3150">
        <v>141.72</v>
      </c>
      <c r="G3150">
        <v>178.76431036072501</v>
      </c>
      <c r="H3150">
        <v>22.944264122295099</v>
      </c>
      <c r="I3150">
        <v>-13.4823340822739</v>
      </c>
      <c r="J3150">
        <v>-4.03911180142088</v>
      </c>
      <c r="K3150">
        <v>104.571488345264</v>
      </c>
      <c r="L3150">
        <v>94.556087570182399</v>
      </c>
      <c r="M3150">
        <v>78.534981967927806</v>
      </c>
      <c r="N3150">
        <v>2.70377188184117</v>
      </c>
      <c r="O3150">
        <v>5.5955405023990901</v>
      </c>
      <c r="P3150">
        <v>211.13062568605901</v>
      </c>
      <c r="Q3150">
        <v>0.15387744583634499</v>
      </c>
    </row>
    <row r="3151" spans="1:17" hidden="1" x14ac:dyDescent="0.3">
      <c r="A3151" t="s">
        <v>6516</v>
      </c>
      <c r="B3151" t="s">
        <v>6517</v>
      </c>
      <c r="C3151" t="s">
        <v>10309</v>
      </c>
      <c r="D3151" t="s">
        <v>413</v>
      </c>
      <c r="E3151">
        <v>73.827798345000005</v>
      </c>
      <c r="F3151">
        <v>1.1000000000000001</v>
      </c>
      <c r="G3151">
        <v>396.08594489689199</v>
      </c>
      <c r="H3151">
        <v>9.5508114255897798</v>
      </c>
      <c r="I3151">
        <v>2.2725473682142399</v>
      </c>
      <c r="J3151">
        <v>11.5357674256322</v>
      </c>
      <c r="K3151">
        <v>0.92364855503690801</v>
      </c>
      <c r="L3151">
        <v>0.78359893432576599</v>
      </c>
      <c r="M3151">
        <v>84.813624792211101</v>
      </c>
      <c r="N3151">
        <v>1.4139850016776301</v>
      </c>
      <c r="O3151">
        <v>1.8181818181818299</v>
      </c>
      <c r="P3151">
        <v>450</v>
      </c>
      <c r="Q3151">
        <v>0.141208365493594</v>
      </c>
    </row>
    <row r="3152" spans="1:17" hidden="1" x14ac:dyDescent="0.3">
      <c r="A3152" t="s">
        <v>6518</v>
      </c>
      <c r="B3152" t="s">
        <v>6519</v>
      </c>
      <c r="C3152" t="s">
        <v>10309</v>
      </c>
      <c r="D3152" t="s">
        <v>21</v>
      </c>
      <c r="E3152">
        <v>73.799185870000002</v>
      </c>
      <c r="F3152">
        <v>44</v>
      </c>
      <c r="G3152">
        <v>-89.010073097297493</v>
      </c>
      <c r="H3152">
        <v>-1.0833792290403399</v>
      </c>
      <c r="I3152">
        <v>-44.125426377704898</v>
      </c>
      <c r="J3152">
        <v>-1.8329698596968</v>
      </c>
      <c r="K3152">
        <v>46.143648577876398</v>
      </c>
      <c r="L3152">
        <v>56.552352634238602</v>
      </c>
      <c r="M3152">
        <v>46.047498004826799</v>
      </c>
      <c r="N3152">
        <v>1.37632242642311</v>
      </c>
      <c r="O3152">
        <v>168.66144585028701</v>
      </c>
      <c r="P3152">
        <v>26.2623774570175</v>
      </c>
      <c r="Q3152">
        <v>4.3509101173788998E-2</v>
      </c>
    </row>
    <row r="3153" spans="1:17" hidden="1" x14ac:dyDescent="0.3">
      <c r="A3153" t="s">
        <v>6520</v>
      </c>
      <c r="B3153" t="s">
        <v>6521</v>
      </c>
      <c r="C3153" t="s">
        <v>10309</v>
      </c>
      <c r="E3153">
        <v>73.774799999999999</v>
      </c>
      <c r="F3153">
        <v>224.75</v>
      </c>
      <c r="G3153">
        <v>156.12335213056099</v>
      </c>
      <c r="H3153">
        <v>-13.297414259917799</v>
      </c>
      <c r="I3153">
        <v>106.530499331862</v>
      </c>
      <c r="J3153">
        <v>-0.30356223568264701</v>
      </c>
      <c r="K3153">
        <v>235.741118380035</v>
      </c>
      <c r="L3153">
        <v>175.752314791705</v>
      </c>
      <c r="M3153">
        <v>45.124432821713498</v>
      </c>
      <c r="N3153">
        <v>0.39172489846989</v>
      </c>
      <c r="O3153">
        <v>26.674082313681801</v>
      </c>
      <c r="P3153">
        <v>190</v>
      </c>
      <c r="Q3153">
        <v>0.102219856994929</v>
      </c>
    </row>
    <row r="3154" spans="1:17" hidden="1" x14ac:dyDescent="0.3">
      <c r="A3154" t="s">
        <v>6522</v>
      </c>
      <c r="B3154" t="s">
        <v>6523</v>
      </c>
      <c r="C3154" t="s">
        <v>10309</v>
      </c>
      <c r="D3154" t="s">
        <v>918</v>
      </c>
      <c r="E3154">
        <v>73.634456674999996</v>
      </c>
      <c r="F3154">
        <v>146.69999999999999</v>
      </c>
      <c r="G3154">
        <v>2.56061291685391</v>
      </c>
      <c r="H3154">
        <v>-15.3926822779943</v>
      </c>
      <c r="I3154">
        <v>17.973405864365699</v>
      </c>
      <c r="J3154">
        <v>-8.9705062831509395</v>
      </c>
      <c r="K3154">
        <v>138.25475449893901</v>
      </c>
      <c r="M3154">
        <v>28.7630864072798</v>
      </c>
      <c r="N3154">
        <v>0.20485651214128001</v>
      </c>
      <c r="O3154">
        <v>20.654396728016302</v>
      </c>
      <c r="P3154">
        <v>82.803738317756995</v>
      </c>
    </row>
    <row r="3155" spans="1:17" hidden="1" x14ac:dyDescent="0.3">
      <c r="A3155" t="s">
        <v>6524</v>
      </c>
      <c r="B3155" t="s">
        <v>6525</v>
      </c>
      <c r="C3155" t="s">
        <v>10309</v>
      </c>
      <c r="D3155" t="s">
        <v>118</v>
      </c>
      <c r="E3155">
        <v>73.59375</v>
      </c>
      <c r="F3155">
        <v>93.75</v>
      </c>
      <c r="G3155">
        <v>-11.0465409537012</v>
      </c>
      <c r="H3155">
        <v>0.92666954915956301</v>
      </c>
      <c r="I3155">
        <v>-28.4181685154546</v>
      </c>
      <c r="J3155">
        <v>-0.80313641235103195</v>
      </c>
      <c r="K3155">
        <v>95.120274937623293</v>
      </c>
      <c r="L3155">
        <v>97.931546269046507</v>
      </c>
      <c r="M3155">
        <v>51.769602964957102</v>
      </c>
      <c r="N3155">
        <v>0.73934837092731798</v>
      </c>
      <c r="O3155">
        <v>52.586666666666602</v>
      </c>
      <c r="P3155">
        <v>23.355263157894701</v>
      </c>
    </row>
    <row r="3156" spans="1:17" hidden="1" x14ac:dyDescent="0.3">
      <c r="A3156" t="s">
        <v>6526</v>
      </c>
      <c r="B3156" t="s">
        <v>6527</v>
      </c>
      <c r="C3156" t="s">
        <v>10309</v>
      </c>
      <c r="D3156" t="s">
        <v>630</v>
      </c>
      <c r="E3156">
        <v>73.572439500000002</v>
      </c>
      <c r="F3156">
        <v>186.3</v>
      </c>
      <c r="G3156">
        <v>18.969334473195701</v>
      </c>
      <c r="H3156">
        <v>23.6723829600597</v>
      </c>
      <c r="I3156">
        <v>12.5133346378959</v>
      </c>
      <c r="J3156">
        <v>-6.3741133833808004</v>
      </c>
      <c r="K3156">
        <v>165.21469215734501</v>
      </c>
      <c r="L3156">
        <v>149.57744770227899</v>
      </c>
      <c r="M3156">
        <v>66.0678235159141</v>
      </c>
      <c r="N3156">
        <v>2.0256174562948299</v>
      </c>
      <c r="O3156">
        <v>30.971551261406301</v>
      </c>
      <c r="P3156">
        <v>74.765478424015001</v>
      </c>
      <c r="Q3156">
        <v>4.6426911366717998E-2</v>
      </c>
    </row>
    <row r="3157" spans="1:17" hidden="1" x14ac:dyDescent="0.3">
      <c r="A3157" t="s">
        <v>6528</v>
      </c>
      <c r="B3157" t="s">
        <v>6529</v>
      </c>
      <c r="C3157" t="s">
        <v>10309</v>
      </c>
      <c r="D3157" t="s">
        <v>521</v>
      </c>
      <c r="E3157">
        <v>73.385385128999999</v>
      </c>
      <c r="F3157">
        <v>70.5</v>
      </c>
      <c r="G3157">
        <v>65.1628779957137</v>
      </c>
      <c r="H3157">
        <v>-19.006179928805999</v>
      </c>
      <c r="I3157">
        <v>-3.26206206720728</v>
      </c>
      <c r="J3157">
        <v>-6.0025040015680498</v>
      </c>
      <c r="K3157">
        <v>73.482095832350396</v>
      </c>
      <c r="L3157">
        <v>61.1955382271573</v>
      </c>
      <c r="M3157">
        <v>29.421306471937299</v>
      </c>
      <c r="N3157">
        <v>0.48162611020728202</v>
      </c>
      <c r="O3157">
        <v>37.574468085106297</v>
      </c>
      <c r="P3157">
        <v>108.703374777975</v>
      </c>
      <c r="Q3157">
        <v>4.4227382920703003E-2</v>
      </c>
    </row>
    <row r="3158" spans="1:17" hidden="1" x14ac:dyDescent="0.3">
      <c r="A3158" t="s">
        <v>6530</v>
      </c>
      <c r="B3158" t="s">
        <v>6531</v>
      </c>
      <c r="C3158" t="s">
        <v>10309</v>
      </c>
      <c r="D3158" t="s">
        <v>297</v>
      </c>
      <c r="E3158">
        <v>73.159228799999994</v>
      </c>
      <c r="F3158">
        <v>103.45</v>
      </c>
      <c r="G3158">
        <v>155.70107862161501</v>
      </c>
      <c r="H3158">
        <v>22.1952273434331</v>
      </c>
      <c r="I3158">
        <v>57.279377969307099</v>
      </c>
      <c r="J3158">
        <v>4.2836395213304304</v>
      </c>
      <c r="K3158">
        <v>81.613886649009203</v>
      </c>
      <c r="L3158">
        <v>63.159438777623002</v>
      </c>
      <c r="M3158">
        <v>67.337541526383106</v>
      </c>
      <c r="N3158">
        <v>0.33465909090909002</v>
      </c>
      <c r="O3158">
        <v>0.483325277912038</v>
      </c>
      <c r="P3158">
        <v>195.57142857142799</v>
      </c>
    </row>
    <row r="3159" spans="1:17" hidden="1" x14ac:dyDescent="0.3">
      <c r="A3159" t="s">
        <v>6532</v>
      </c>
      <c r="B3159" t="s">
        <v>6533</v>
      </c>
      <c r="C3159" t="s">
        <v>10309</v>
      </c>
      <c r="D3159" t="s">
        <v>268</v>
      </c>
      <c r="E3159">
        <v>73.031999999999996</v>
      </c>
      <c r="F3159">
        <v>31.95</v>
      </c>
      <c r="G3159">
        <v>65.327780603985303</v>
      </c>
      <c r="H3159">
        <v>12.6052006453925</v>
      </c>
      <c r="I3159">
        <v>3.2407511054053</v>
      </c>
      <c r="J3159">
        <v>-12.299682106238899</v>
      </c>
      <c r="K3159">
        <v>30.287848149608902</v>
      </c>
      <c r="L3159">
        <v>25.292725627047101</v>
      </c>
      <c r="M3159">
        <v>35.0079194091064</v>
      </c>
      <c r="N3159">
        <v>0.65463387233826698</v>
      </c>
      <c r="O3159">
        <v>21.095461658841899</v>
      </c>
      <c r="P3159">
        <v>93.051359516616202</v>
      </c>
      <c r="Q3159">
        <v>7.8982017590909004E-2</v>
      </c>
    </row>
    <row r="3160" spans="1:17" hidden="1" x14ac:dyDescent="0.3">
      <c r="A3160" t="s">
        <v>6534</v>
      </c>
      <c r="B3160" t="s">
        <v>6535</v>
      </c>
      <c r="C3160" t="s">
        <v>10309</v>
      </c>
      <c r="D3160" t="s">
        <v>130</v>
      </c>
      <c r="E3160">
        <v>73.029511900000003</v>
      </c>
      <c r="F3160">
        <v>7.18</v>
      </c>
      <c r="G3160">
        <v>57.327967479121597</v>
      </c>
      <c r="H3160">
        <v>37.784185558596697</v>
      </c>
      <c r="I3160">
        <v>30.4327528022765</v>
      </c>
      <c r="J3160">
        <v>-4.78045970670322</v>
      </c>
      <c r="K3160">
        <v>6.0300780152685602</v>
      </c>
      <c r="L3160">
        <v>5.2348703609884701</v>
      </c>
      <c r="M3160">
        <v>62.791084237199897</v>
      </c>
      <c r="N3160">
        <v>0.83959482139360797</v>
      </c>
      <c r="O3160">
        <v>8.3565459610027908</v>
      </c>
      <c r="P3160">
        <v>117.575757575757</v>
      </c>
      <c r="Q3160">
        <v>7.6838319234362004E-2</v>
      </c>
    </row>
    <row r="3161" spans="1:17" hidden="1" x14ac:dyDescent="0.3">
      <c r="A3161" t="s">
        <v>6536</v>
      </c>
      <c r="B3161" t="s">
        <v>6537</v>
      </c>
      <c r="C3161" t="s">
        <v>10309</v>
      </c>
      <c r="D3161" t="s">
        <v>297</v>
      </c>
      <c r="E3161">
        <v>72.414336288000001</v>
      </c>
      <c r="F3161">
        <v>4.54</v>
      </c>
      <c r="G3161">
        <v>44.899995231855698</v>
      </c>
      <c r="H3161">
        <v>13.1633131168358</v>
      </c>
      <c r="I3161">
        <v>-4.4723061551428502</v>
      </c>
      <c r="J3161">
        <v>-13.0785383247183</v>
      </c>
      <c r="K3161">
        <v>4.3059800088096898</v>
      </c>
      <c r="L3161">
        <v>3.9180362354314102</v>
      </c>
      <c r="M3161">
        <v>41.775474014909598</v>
      </c>
      <c r="N3161">
        <v>1.0682561747007899</v>
      </c>
      <c r="O3161">
        <v>16.519823788546201</v>
      </c>
      <c r="P3161">
        <v>80.158730158730094</v>
      </c>
      <c r="Q3161">
        <v>5.6959600227002E-2</v>
      </c>
    </row>
    <row r="3162" spans="1:17" hidden="1" x14ac:dyDescent="0.3">
      <c r="A3162" t="s">
        <v>6538</v>
      </c>
      <c r="B3162" t="s">
        <v>6539</v>
      </c>
      <c r="C3162" t="s">
        <v>10309</v>
      </c>
      <c r="D3162" t="s">
        <v>630</v>
      </c>
      <c r="E3162">
        <v>72.319302039999997</v>
      </c>
      <c r="F3162">
        <v>75.33</v>
      </c>
      <c r="G3162">
        <v>28.8550949597448</v>
      </c>
      <c r="H3162">
        <v>-1.8225133633545301</v>
      </c>
      <c r="I3162">
        <v>-10.499730417072</v>
      </c>
      <c r="J3162">
        <v>-10.668286988878201</v>
      </c>
      <c r="K3162">
        <v>79.377409754668605</v>
      </c>
      <c r="L3162">
        <v>74.430904605697805</v>
      </c>
      <c r="M3162">
        <v>30.971633961556801</v>
      </c>
      <c r="N3162">
        <v>0.95740891239506198</v>
      </c>
      <c r="O3162">
        <v>25.979025620602702</v>
      </c>
      <c r="P3162">
        <v>60.961538461538403</v>
      </c>
      <c r="Q3162">
        <v>5.7105568002110002E-2</v>
      </c>
    </row>
    <row r="3163" spans="1:17" hidden="1" x14ac:dyDescent="0.3">
      <c r="A3163" t="s">
        <v>6540</v>
      </c>
      <c r="B3163" t="s">
        <v>6541</v>
      </c>
      <c r="C3163" t="s">
        <v>10309</v>
      </c>
      <c r="D3163" t="s">
        <v>1386</v>
      </c>
      <c r="E3163">
        <v>72.075086729999995</v>
      </c>
      <c r="F3163">
        <v>37.299999999999997</v>
      </c>
      <c r="G3163">
        <v>-9.4985392929796397</v>
      </c>
      <c r="H3163">
        <v>6.4263083249378203</v>
      </c>
      <c r="I3163">
        <v>12.0225473682142</v>
      </c>
      <c r="J3163">
        <v>-7.7946673569764497</v>
      </c>
      <c r="K3163">
        <v>32.4132037419349</v>
      </c>
      <c r="L3163">
        <v>30.648197419423401</v>
      </c>
      <c r="M3163">
        <v>57.581377816885599</v>
      </c>
      <c r="N3163">
        <v>1.2892908827785801</v>
      </c>
      <c r="O3163">
        <v>25.737265415549501</v>
      </c>
      <c r="P3163">
        <v>55.093555093554997</v>
      </c>
    </row>
    <row r="3164" spans="1:17" hidden="1" x14ac:dyDescent="0.3">
      <c r="A3164" t="s">
        <v>6542</v>
      </c>
      <c r="B3164" t="s">
        <v>6543</v>
      </c>
      <c r="C3164" t="s">
        <v>10309</v>
      </c>
      <c r="D3164" t="s">
        <v>95</v>
      </c>
      <c r="E3164">
        <v>72.045836800000004</v>
      </c>
      <c r="F3164">
        <v>35.5</v>
      </c>
      <c r="G3164">
        <v>3.5148684071471998</v>
      </c>
      <c r="H3164">
        <v>22.494978641482799</v>
      </c>
      <c r="I3164">
        <v>-2.8104775135460001</v>
      </c>
      <c r="J3164">
        <v>14.866190369368001</v>
      </c>
      <c r="K3164">
        <v>29.703307394947799</v>
      </c>
      <c r="L3164">
        <v>30.006116432053101</v>
      </c>
      <c r="M3164">
        <v>75.108699329314803</v>
      </c>
      <c r="N3164">
        <v>2.3050892625507098</v>
      </c>
      <c r="O3164">
        <v>19.408450704225299</v>
      </c>
      <c r="P3164">
        <v>53.679653679653597</v>
      </c>
      <c r="Q3164">
        <v>8.0166404419322004E-2</v>
      </c>
    </row>
    <row r="3165" spans="1:17" hidden="1" x14ac:dyDescent="0.3">
      <c r="A3165" t="s">
        <v>6544</v>
      </c>
      <c r="B3165" t="s">
        <v>6545</v>
      </c>
      <c r="C3165" t="s">
        <v>10309</v>
      </c>
      <c r="D3165" t="s">
        <v>4498</v>
      </c>
      <c r="E3165">
        <v>71.861118000000005</v>
      </c>
      <c r="F3165">
        <v>54.24</v>
      </c>
      <c r="G3165">
        <v>1.41927823022616</v>
      </c>
      <c r="H3165">
        <v>-11.6138022362243</v>
      </c>
      <c r="I3165">
        <v>-15.4536431079762</v>
      </c>
      <c r="J3165">
        <v>6.7803326430235504</v>
      </c>
      <c r="K3165">
        <v>53.432030673656897</v>
      </c>
      <c r="L3165">
        <v>49.949422339059097</v>
      </c>
      <c r="M3165">
        <v>45.216995654822298</v>
      </c>
      <c r="N3165">
        <v>0.17009602194787299</v>
      </c>
      <c r="O3165">
        <v>21.6445427728613</v>
      </c>
      <c r="P3165">
        <v>42.324849120965602</v>
      </c>
    </row>
    <row r="3166" spans="1:17" hidden="1" x14ac:dyDescent="0.3">
      <c r="A3166" t="s">
        <v>6546</v>
      </c>
      <c r="B3166" t="s">
        <v>6547</v>
      </c>
      <c r="C3166" t="s">
        <v>10309</v>
      </c>
      <c r="D3166" t="s">
        <v>2966</v>
      </c>
      <c r="E3166">
        <v>71.839754999999997</v>
      </c>
      <c r="F3166">
        <v>164</v>
      </c>
      <c r="G3166">
        <v>153.202347013294</v>
      </c>
      <c r="H3166">
        <v>-7.7451672852322302</v>
      </c>
      <c r="I3166">
        <v>-21.4520602033462</v>
      </c>
      <c r="J3166">
        <v>-7.4943808240251597</v>
      </c>
      <c r="K3166">
        <v>161.79797199354101</v>
      </c>
      <c r="L3166">
        <v>142.539516339069</v>
      </c>
      <c r="M3166">
        <v>54.516855729847997</v>
      </c>
      <c r="N3166">
        <v>1.0984326018808701</v>
      </c>
      <c r="O3166">
        <v>26.798780487804802</v>
      </c>
      <c r="P3166">
        <v>197.15964740450499</v>
      </c>
    </row>
    <row r="3167" spans="1:17" hidden="1" x14ac:dyDescent="0.3">
      <c r="A3167" t="s">
        <v>6548</v>
      </c>
      <c r="B3167" t="s">
        <v>6549</v>
      </c>
      <c r="C3167" t="s">
        <v>10309</v>
      </c>
      <c r="D3167" t="s">
        <v>521</v>
      </c>
      <c r="E3167">
        <v>71.617840000000001</v>
      </c>
      <c r="F3167">
        <v>66</v>
      </c>
      <c r="G3167">
        <v>-57.0219184948484</v>
      </c>
      <c r="H3167">
        <v>-14.891361969061901</v>
      </c>
      <c r="I3167">
        <v>-41.609125547336497</v>
      </c>
      <c r="J3167">
        <v>-1.83709159940068</v>
      </c>
      <c r="M3167">
        <v>37.962883988996303</v>
      </c>
      <c r="O3167">
        <v>48.484848484848399</v>
      </c>
      <c r="P3167">
        <v>5.0955414012738798</v>
      </c>
    </row>
    <row r="3168" spans="1:17" hidden="1" x14ac:dyDescent="0.3">
      <c r="A3168" t="s">
        <v>6550</v>
      </c>
      <c r="B3168" t="s">
        <v>6551</v>
      </c>
      <c r="C3168" t="s">
        <v>10309</v>
      </c>
      <c r="D3168" t="s">
        <v>2556</v>
      </c>
      <c r="E3168">
        <v>71.603561099999993</v>
      </c>
      <c r="F3168">
        <v>5</v>
      </c>
      <c r="G3168">
        <v>59.542338690365199</v>
      </c>
      <c r="H3168">
        <v>23.643784976217599</v>
      </c>
      <c r="I3168">
        <v>9.6404335470760198</v>
      </c>
      <c r="J3168">
        <v>15.718585655071699</v>
      </c>
      <c r="K3168">
        <v>4.0126334077665398</v>
      </c>
      <c r="L3168">
        <v>3.65462319324853</v>
      </c>
      <c r="M3168">
        <v>82.667634234332795</v>
      </c>
      <c r="N3168">
        <v>2.2308112621677698</v>
      </c>
      <c r="O3168">
        <v>14.399999999999901</v>
      </c>
      <c r="P3168">
        <v>103.252032520325</v>
      </c>
      <c r="Q3168">
        <v>7.6261721748011005E-2</v>
      </c>
    </row>
    <row r="3169" spans="1:17" hidden="1" x14ac:dyDescent="0.3">
      <c r="A3169" t="s">
        <v>6552</v>
      </c>
      <c r="B3169" t="s">
        <v>6553</v>
      </c>
      <c r="C3169" t="s">
        <v>10309</v>
      </c>
      <c r="D3169" t="s">
        <v>5299</v>
      </c>
      <c r="E3169">
        <v>71.566632329999905</v>
      </c>
      <c r="F3169">
        <v>140</v>
      </c>
      <c r="G3169">
        <v>-13.661333515857301</v>
      </c>
      <c r="H3169">
        <v>-3.05394888282457</v>
      </c>
      <c r="I3169">
        <v>1.75145943165456</v>
      </c>
      <c r="J3169">
        <v>0.43884234319992799</v>
      </c>
      <c r="K3169">
        <v>142.951950998911</v>
      </c>
      <c r="M3169">
        <v>50.318626348899798</v>
      </c>
      <c r="N3169">
        <v>0.81625441696112999</v>
      </c>
      <c r="O3169">
        <v>16.428571428571399</v>
      </c>
      <c r="P3169">
        <v>35.226504394861301</v>
      </c>
    </row>
    <row r="3170" spans="1:17" hidden="1" x14ac:dyDescent="0.3">
      <c r="A3170" t="s">
        <v>6554</v>
      </c>
      <c r="B3170" t="s">
        <v>6555</v>
      </c>
      <c r="C3170" t="s">
        <v>10309</v>
      </c>
      <c r="D3170" t="s">
        <v>2855</v>
      </c>
      <c r="E3170">
        <v>71.404798310000004</v>
      </c>
      <c r="F3170">
        <v>5.58</v>
      </c>
      <c r="G3170">
        <v>-63.691505602207101</v>
      </c>
      <c r="H3170">
        <v>5.0282479813318499</v>
      </c>
      <c r="I3170">
        <v>-32.253397155936803</v>
      </c>
      <c r="J3170">
        <v>-4.5043895791986497</v>
      </c>
      <c r="K3170">
        <v>5.8179529204312601</v>
      </c>
      <c r="L3170">
        <v>6.4590194858730703</v>
      </c>
      <c r="M3170">
        <v>46.540860256623802</v>
      </c>
      <c r="N3170">
        <v>1.72331629278734</v>
      </c>
      <c r="O3170">
        <v>75.985663082437199</v>
      </c>
      <c r="P3170">
        <v>17.226890756302499</v>
      </c>
      <c r="Q3170">
        <v>8.0936389046742996E-2</v>
      </c>
    </row>
    <row r="3171" spans="1:17" hidden="1" x14ac:dyDescent="0.3">
      <c r="A3171" t="s">
        <v>6556</v>
      </c>
      <c r="B3171" t="s">
        <v>6557</v>
      </c>
      <c r="C3171" t="s">
        <v>10309</v>
      </c>
      <c r="D3171" t="s">
        <v>630</v>
      </c>
      <c r="E3171">
        <v>71.342256680999995</v>
      </c>
      <c r="F3171">
        <v>47.04</v>
      </c>
      <c r="G3171">
        <v>-12.429461265572099</v>
      </c>
      <c r="H3171">
        <v>4.8950760230407004</v>
      </c>
      <c r="I3171">
        <v>-9.5360426834935907</v>
      </c>
      <c r="J3171">
        <v>0.90533264302355199</v>
      </c>
      <c r="K3171">
        <v>45.4934977372669</v>
      </c>
      <c r="L3171">
        <v>43.368691777440603</v>
      </c>
      <c r="M3171">
        <v>55.058181011602102</v>
      </c>
      <c r="N3171">
        <v>1.3928400485057899</v>
      </c>
      <c r="O3171">
        <v>38.159013605442098</v>
      </c>
      <c r="P3171">
        <v>42.415985467756499</v>
      </c>
      <c r="Q3171">
        <v>2.9909630738989001E-2</v>
      </c>
    </row>
    <row r="3172" spans="1:17" hidden="1" x14ac:dyDescent="0.3">
      <c r="A3172" t="s">
        <v>6558</v>
      </c>
      <c r="B3172" t="s">
        <v>6559</v>
      </c>
      <c r="C3172" t="s">
        <v>10309</v>
      </c>
      <c r="D3172" t="s">
        <v>5189</v>
      </c>
      <c r="E3172">
        <v>71.300832099999994</v>
      </c>
      <c r="F3172">
        <v>33.4</v>
      </c>
      <c r="G3172">
        <v>-37.453308642360703</v>
      </c>
      <c r="H3172">
        <v>-27.5925256404796</v>
      </c>
      <c r="I3172">
        <v>-21.053955364026201</v>
      </c>
      <c r="J3172">
        <v>-1.1534908863882001</v>
      </c>
      <c r="K3172">
        <v>41.958102116011197</v>
      </c>
      <c r="L3172">
        <v>40.656954196558999</v>
      </c>
      <c r="M3172">
        <v>33.895076504323903</v>
      </c>
      <c r="N3172">
        <v>0.21437754754945201</v>
      </c>
      <c r="O3172">
        <v>100.74850299401101</v>
      </c>
      <c r="P3172">
        <v>17.979512539738501</v>
      </c>
      <c r="Q3172">
        <v>0.13763412384354601</v>
      </c>
    </row>
    <row r="3173" spans="1:17" hidden="1" x14ac:dyDescent="0.3">
      <c r="A3173" t="s">
        <v>6560</v>
      </c>
      <c r="B3173" t="s">
        <v>6561</v>
      </c>
      <c r="C3173" t="s">
        <v>10309</v>
      </c>
      <c r="D3173" t="s">
        <v>413</v>
      </c>
      <c r="E3173">
        <v>71.089200000000005</v>
      </c>
      <c r="F3173">
        <v>124.95</v>
      </c>
      <c r="G3173">
        <v>154.84087156226701</v>
      </c>
      <c r="H3173">
        <v>16.586875674503698</v>
      </c>
      <c r="I3173">
        <v>35.997819376127197</v>
      </c>
      <c r="J3173">
        <v>3.5118722705679399</v>
      </c>
      <c r="K3173">
        <v>114.626231687687</v>
      </c>
      <c r="L3173">
        <v>90.700413568028495</v>
      </c>
      <c r="M3173">
        <v>61.058317252190101</v>
      </c>
      <c r="N3173">
        <v>0.36618315918868999</v>
      </c>
      <c r="O3173">
        <v>11.284513805522201</v>
      </c>
      <c r="P3173">
        <v>193.24102323398199</v>
      </c>
      <c r="Q3173">
        <v>8.8146413142749E-2</v>
      </c>
    </row>
    <row r="3174" spans="1:17" hidden="1" x14ac:dyDescent="0.3">
      <c r="A3174" t="s">
        <v>6562</v>
      </c>
      <c r="B3174" t="s">
        <v>6563</v>
      </c>
      <c r="C3174" t="s">
        <v>10309</v>
      </c>
      <c r="D3174" t="s">
        <v>413</v>
      </c>
      <c r="E3174">
        <v>71.028000000000006</v>
      </c>
      <c r="F3174">
        <v>234.27</v>
      </c>
      <c r="G3174">
        <v>21.066513180096798</v>
      </c>
      <c r="H3174">
        <v>10.7753214973713</v>
      </c>
      <c r="I3174">
        <v>-6.0658880059354203</v>
      </c>
      <c r="J3174">
        <v>-0.52570183973506102</v>
      </c>
      <c r="K3174">
        <v>217.83314234900601</v>
      </c>
      <c r="L3174">
        <v>192.08601714866501</v>
      </c>
      <c r="M3174">
        <v>64.711330856337895</v>
      </c>
      <c r="N3174">
        <v>0.86347458381106001</v>
      </c>
      <c r="O3174">
        <v>10.769624791906701</v>
      </c>
      <c r="P3174">
        <v>90.618388934092707</v>
      </c>
      <c r="Q3174">
        <v>9.0515611697964002E-2</v>
      </c>
    </row>
    <row r="3175" spans="1:17" hidden="1" x14ac:dyDescent="0.3">
      <c r="A3175" t="s">
        <v>6564</v>
      </c>
      <c r="B3175" t="s">
        <v>6565</v>
      </c>
      <c r="C3175" t="s">
        <v>10309</v>
      </c>
      <c r="D3175" t="s">
        <v>2651</v>
      </c>
      <c r="E3175">
        <v>71.003929850000006</v>
      </c>
      <c r="F3175">
        <v>43.88</v>
      </c>
      <c r="G3175">
        <v>-37.952711482189002</v>
      </c>
      <c r="H3175">
        <v>-2.8336507495625902</v>
      </c>
      <c r="I3175">
        <v>1.1328541589760299</v>
      </c>
      <c r="J3175">
        <v>-4.3860505769310896</v>
      </c>
      <c r="K3175">
        <v>43.751005375964901</v>
      </c>
      <c r="L3175">
        <v>42.8223274804323</v>
      </c>
      <c r="M3175">
        <v>50.886503348905798</v>
      </c>
      <c r="N3175">
        <v>0.92215576534978305</v>
      </c>
      <c r="O3175">
        <v>19.188696444849501</v>
      </c>
      <c r="P3175">
        <v>36.485225505443204</v>
      </c>
      <c r="Q3175">
        <v>8.0619168890153997E-2</v>
      </c>
    </row>
    <row r="3176" spans="1:17" hidden="1" x14ac:dyDescent="0.3">
      <c r="A3176" t="s">
        <v>6566</v>
      </c>
      <c r="B3176" t="s">
        <v>6567</v>
      </c>
      <c r="C3176" t="s">
        <v>10309</v>
      </c>
      <c r="D3176" t="s">
        <v>1163</v>
      </c>
      <c r="E3176">
        <v>70.994</v>
      </c>
      <c r="F3176">
        <v>52.75</v>
      </c>
      <c r="G3176">
        <v>-78.880986320038303</v>
      </c>
      <c r="H3176">
        <v>-6.2295956644868298</v>
      </c>
      <c r="I3176">
        <v>-48.8330482996558</v>
      </c>
      <c r="J3176">
        <v>-4.3803816426907298</v>
      </c>
      <c r="K3176">
        <v>58.6687534231597</v>
      </c>
      <c r="L3176">
        <v>79.889737065098799</v>
      </c>
      <c r="M3176">
        <v>23.763585079294199</v>
      </c>
      <c r="N3176">
        <v>0.55384615384615299</v>
      </c>
      <c r="O3176">
        <v>210.805687203791</v>
      </c>
      <c r="P3176">
        <v>9.5534787123572098</v>
      </c>
    </row>
    <row r="3177" spans="1:17" hidden="1" x14ac:dyDescent="0.3">
      <c r="A3177" t="s">
        <v>6568</v>
      </c>
      <c r="B3177" t="s">
        <v>6569</v>
      </c>
      <c r="C3177" t="s">
        <v>10309</v>
      </c>
      <c r="D3177" t="s">
        <v>258</v>
      </c>
      <c r="E3177">
        <v>70.877564000000007</v>
      </c>
      <c r="F3177">
        <v>212.65</v>
      </c>
      <c r="G3177">
        <v>5.7248051476137602</v>
      </c>
      <c r="H3177">
        <v>-4.6844578247863398</v>
      </c>
      <c r="I3177">
        <v>8.8918358644619797</v>
      </c>
      <c r="J3177">
        <v>-5.3154310801267899</v>
      </c>
      <c r="K3177">
        <v>211.70279898584599</v>
      </c>
      <c r="L3177">
        <v>200.51184855399899</v>
      </c>
      <c r="M3177">
        <v>37.932785285985702</v>
      </c>
      <c r="N3177">
        <v>0.51551581162800797</v>
      </c>
      <c r="O3177">
        <v>25.934634375734699</v>
      </c>
      <c r="P3177">
        <v>45.005114217524699</v>
      </c>
      <c r="Q3177">
        <v>0.113515023261515</v>
      </c>
    </row>
    <row r="3178" spans="1:17" hidden="1" x14ac:dyDescent="0.3">
      <c r="A3178" t="s">
        <v>6570</v>
      </c>
      <c r="B3178" t="s">
        <v>6571</v>
      </c>
      <c r="C3178" t="s">
        <v>10309</v>
      </c>
      <c r="D3178" t="s">
        <v>726</v>
      </c>
      <c r="E3178">
        <v>70.753706170000001</v>
      </c>
      <c r="F3178">
        <v>23.72</v>
      </c>
      <c r="G3178">
        <v>-8.5275990131334893</v>
      </c>
      <c r="H3178">
        <v>-2.3060656944452398</v>
      </c>
      <c r="I3178">
        <v>0.587833739783306</v>
      </c>
      <c r="J3178">
        <v>-0.13352746060338699</v>
      </c>
      <c r="K3178">
        <v>23.442274861250301</v>
      </c>
      <c r="L3178">
        <v>22.0751700053486</v>
      </c>
      <c r="M3178">
        <v>67.469215611950702</v>
      </c>
      <c r="N3178">
        <v>0.45694239049348101</v>
      </c>
      <c r="O3178">
        <v>5.1854974704890404</v>
      </c>
      <c r="P3178">
        <v>24.842105263157801</v>
      </c>
    </row>
    <row r="3179" spans="1:17" hidden="1" x14ac:dyDescent="0.3">
      <c r="A3179" t="s">
        <v>6572</v>
      </c>
      <c r="B3179" t="s">
        <v>6573</v>
      </c>
      <c r="C3179" t="s">
        <v>10309</v>
      </c>
      <c r="D3179" t="s">
        <v>297</v>
      </c>
      <c r="E3179">
        <v>70.623999999999995</v>
      </c>
      <c r="F3179">
        <v>88.28</v>
      </c>
      <c r="G3179">
        <v>406.33570723376903</v>
      </c>
      <c r="H3179">
        <v>19.428205401527901</v>
      </c>
      <c r="I3179">
        <v>147.71866911588199</v>
      </c>
      <c r="J3179">
        <v>2.4005752690939599</v>
      </c>
      <c r="K3179">
        <v>70.931976784131706</v>
      </c>
      <c r="L3179">
        <v>43.586651747081397</v>
      </c>
      <c r="M3179">
        <v>100</v>
      </c>
      <c r="N3179">
        <v>0.77592311583206797</v>
      </c>
      <c r="O3179">
        <v>0</v>
      </c>
      <c r="P3179">
        <v>434.05928614639998</v>
      </c>
    </row>
    <row r="3180" spans="1:17" hidden="1" x14ac:dyDescent="0.3">
      <c r="A3180" t="s">
        <v>6574</v>
      </c>
      <c r="B3180" t="s">
        <v>6575</v>
      </c>
      <c r="C3180" t="s">
        <v>10309</v>
      </c>
      <c r="D3180" t="s">
        <v>368</v>
      </c>
      <c r="E3180">
        <v>70.439099999999996</v>
      </c>
      <c r="F3180">
        <v>142</v>
      </c>
      <c r="G3180">
        <v>63.651084160145203</v>
      </c>
      <c r="H3180">
        <v>-7.5851722362943104</v>
      </c>
      <c r="I3180">
        <v>29.689214034880798</v>
      </c>
      <c r="J3180">
        <v>-2.5946673569764398</v>
      </c>
      <c r="K3180">
        <v>142.16416791769799</v>
      </c>
      <c r="L3180">
        <v>110.74013132279499</v>
      </c>
      <c r="M3180">
        <v>37.832161222851397</v>
      </c>
      <c r="N3180">
        <v>0.62403100775193798</v>
      </c>
      <c r="O3180">
        <v>31.126760563380198</v>
      </c>
      <c r="P3180">
        <v>173.07692307692301</v>
      </c>
    </row>
    <row r="3181" spans="1:17" hidden="1" x14ac:dyDescent="0.3">
      <c r="A3181" t="s">
        <v>6576</v>
      </c>
      <c r="B3181" t="s">
        <v>6577</v>
      </c>
      <c r="C3181" t="s">
        <v>10309</v>
      </c>
      <c r="D3181" t="s">
        <v>54</v>
      </c>
      <c r="E3181">
        <v>70.311893999999995</v>
      </c>
      <c r="F3181">
        <v>35.94</v>
      </c>
      <c r="G3181">
        <v>-39.570525196663297</v>
      </c>
      <c r="H3181">
        <v>-20.638166101406998</v>
      </c>
      <c r="I3181">
        <v>-45.395872541175699</v>
      </c>
      <c r="J3181">
        <v>-9.4773668749196691</v>
      </c>
      <c r="K3181">
        <v>40.0371190577834</v>
      </c>
      <c r="L3181">
        <v>43.92215868852</v>
      </c>
      <c r="M3181">
        <v>30.750623118907299</v>
      </c>
      <c r="N3181">
        <v>0.321439639235298</v>
      </c>
      <c r="O3181">
        <v>90.567612687812996</v>
      </c>
      <c r="P3181">
        <v>3.6033439031421199</v>
      </c>
      <c r="Q3181">
        <v>0.109838524168287</v>
      </c>
    </row>
    <row r="3182" spans="1:17" hidden="1" x14ac:dyDescent="0.3">
      <c r="A3182" t="s">
        <v>6578</v>
      </c>
      <c r="B3182" t="s">
        <v>6579</v>
      </c>
      <c r="C3182" t="s">
        <v>10309</v>
      </c>
      <c r="D3182" t="s">
        <v>630</v>
      </c>
      <c r="E3182">
        <v>70.303584400000005</v>
      </c>
      <c r="F3182">
        <v>100</v>
      </c>
      <c r="G3182">
        <v>-8.9022861369655697</v>
      </c>
      <c r="H3182">
        <v>8.3176193661984197</v>
      </c>
      <c r="I3182">
        <v>-9.4512920338292403</v>
      </c>
      <c r="J3182">
        <v>-2.3985889256038901</v>
      </c>
      <c r="K3182">
        <v>97.472938877580702</v>
      </c>
      <c r="L3182">
        <v>93.716289084980005</v>
      </c>
      <c r="M3182">
        <v>49.570181289053302</v>
      </c>
      <c r="N3182">
        <v>0.31616569567858199</v>
      </c>
      <c r="O3182">
        <v>17.95</v>
      </c>
      <c r="P3182">
        <v>39.470013947001299</v>
      </c>
      <c r="Q3182">
        <v>-5.0354021701432002E-2</v>
      </c>
    </row>
    <row r="3183" spans="1:17" hidden="1" x14ac:dyDescent="0.3">
      <c r="A3183" t="s">
        <v>6580</v>
      </c>
      <c r="B3183" t="s">
        <v>6581</v>
      </c>
      <c r="C3183" t="s">
        <v>10309</v>
      </c>
      <c r="D3183" t="s">
        <v>925</v>
      </c>
      <c r="E3183">
        <v>70.019400000000005</v>
      </c>
      <c r="F3183">
        <v>41</v>
      </c>
      <c r="G3183">
        <v>44.908000034737398</v>
      </c>
      <c r="H3183">
        <v>2.9287777519850899</v>
      </c>
      <c r="I3183">
        <v>-20.279360600360398</v>
      </c>
      <c r="J3183">
        <v>-4.8458521910996701</v>
      </c>
      <c r="K3183">
        <v>39.638342576918298</v>
      </c>
      <c r="L3183">
        <v>33.713843928346598</v>
      </c>
      <c r="M3183">
        <v>42.354656966616602</v>
      </c>
      <c r="N3183">
        <v>0.77322677322677302</v>
      </c>
      <c r="O3183">
        <v>17.9268292682926</v>
      </c>
      <c r="P3183">
        <v>77.1058315334773</v>
      </c>
      <c r="Q3183">
        <v>0.118604545994263</v>
      </c>
    </row>
    <row r="3184" spans="1:17" hidden="1" x14ac:dyDescent="0.3">
      <c r="A3184" t="s">
        <v>6582</v>
      </c>
      <c r="B3184" t="s">
        <v>6583</v>
      </c>
      <c r="C3184" t="s">
        <v>10309</v>
      </c>
      <c r="D3184" t="s">
        <v>21</v>
      </c>
      <c r="E3184">
        <v>69.864000000000004</v>
      </c>
      <c r="F3184">
        <v>29.65</v>
      </c>
      <c r="G3184">
        <v>-55.757559495155199</v>
      </c>
      <c r="H3184">
        <v>-2.77583169612614</v>
      </c>
      <c r="I3184">
        <v>-19.654535965119099</v>
      </c>
      <c r="J3184">
        <v>-2.42772244879614</v>
      </c>
      <c r="K3184">
        <v>30.4058261507525</v>
      </c>
      <c r="L3184">
        <v>33.492485103537597</v>
      </c>
      <c r="M3184">
        <v>47.272473727529302</v>
      </c>
      <c r="N3184">
        <v>0.46582914572864298</v>
      </c>
      <c r="O3184">
        <v>70.320404721753803</v>
      </c>
      <c r="P3184">
        <v>16.046966731898198</v>
      </c>
    </row>
    <row r="3185" spans="1:17" hidden="1" x14ac:dyDescent="0.3">
      <c r="A3185" t="s">
        <v>6584</v>
      </c>
      <c r="B3185" t="s">
        <v>6585</v>
      </c>
      <c r="C3185" t="s">
        <v>10309</v>
      </c>
      <c r="D3185" t="s">
        <v>139</v>
      </c>
      <c r="E3185">
        <v>69.749551225000005</v>
      </c>
      <c r="F3185">
        <v>61.05</v>
      </c>
      <c r="G3185">
        <v>26.637988723272901</v>
      </c>
      <c r="H3185">
        <v>-24.360550142113802</v>
      </c>
      <c r="I3185">
        <v>28.714855060521899</v>
      </c>
      <c r="J3185">
        <v>-3.1558160613831099</v>
      </c>
      <c r="K3185">
        <v>60.0239754429874</v>
      </c>
      <c r="L3185">
        <v>48.548327025719502</v>
      </c>
      <c r="M3185">
        <v>41.405384908277</v>
      </c>
      <c r="N3185">
        <v>0.28856505562003498</v>
      </c>
      <c r="O3185">
        <v>65.995085995086001</v>
      </c>
      <c r="P3185">
        <v>78.508771929824505</v>
      </c>
      <c r="Q3185">
        <v>6.7322409936329E-2</v>
      </c>
    </row>
    <row r="3186" spans="1:17" hidden="1" x14ac:dyDescent="0.3">
      <c r="A3186" t="s">
        <v>6586</v>
      </c>
      <c r="B3186" t="s">
        <v>6587</v>
      </c>
      <c r="C3186" t="s">
        <v>10309</v>
      </c>
      <c r="D3186" t="s">
        <v>521</v>
      </c>
      <c r="E3186">
        <v>69.266800000000003</v>
      </c>
      <c r="F3186">
        <v>230.5</v>
      </c>
      <c r="G3186">
        <v>27.443031656201001</v>
      </c>
      <c r="H3186">
        <v>-7.0979533434757496</v>
      </c>
      <c r="I3186">
        <v>-18.6306396533938</v>
      </c>
      <c r="J3186">
        <v>-3.02756778987687</v>
      </c>
      <c r="K3186">
        <v>231.368833005011</v>
      </c>
      <c r="L3186">
        <v>223.35403385447</v>
      </c>
      <c r="M3186">
        <v>55.495368374952299</v>
      </c>
      <c r="N3186">
        <v>3.8091612959038001</v>
      </c>
      <c r="O3186">
        <v>17.982646420824299</v>
      </c>
      <c r="P3186">
        <v>105.162438807298</v>
      </c>
      <c r="Q3186">
        <v>0.154331880113973</v>
      </c>
    </row>
    <row r="3187" spans="1:17" hidden="1" x14ac:dyDescent="0.3">
      <c r="A3187" t="s">
        <v>6588</v>
      </c>
      <c r="B3187" t="s">
        <v>6589</v>
      </c>
      <c r="C3187" t="s">
        <v>10309</v>
      </c>
      <c r="D3187" t="s">
        <v>297</v>
      </c>
      <c r="E3187">
        <v>69.249369000000002</v>
      </c>
      <c r="F3187">
        <v>17.12</v>
      </c>
      <c r="G3187">
        <v>72.744805162310499</v>
      </c>
      <c r="H3187">
        <v>26.5800511916716</v>
      </c>
      <c r="I3187">
        <v>-27.7258057279649</v>
      </c>
      <c r="J3187">
        <v>-9.4128491751582697</v>
      </c>
      <c r="K3187">
        <v>14.5394502733211</v>
      </c>
      <c r="L3187">
        <v>13.4560822025921</v>
      </c>
      <c r="M3187">
        <v>66.069390812449001</v>
      </c>
      <c r="N3187">
        <v>2.4495165329558501</v>
      </c>
      <c r="O3187">
        <v>28.3294392523364</v>
      </c>
      <c r="P3187">
        <v>122.337662337662</v>
      </c>
      <c r="Q3187">
        <v>7.8854002632978995E-2</v>
      </c>
    </row>
    <row r="3188" spans="1:17" hidden="1" x14ac:dyDescent="0.3">
      <c r="A3188" t="s">
        <v>6590</v>
      </c>
      <c r="B3188" t="s">
        <v>6591</v>
      </c>
      <c r="C3188" t="s">
        <v>10309</v>
      </c>
      <c r="D3188" t="s">
        <v>630</v>
      </c>
      <c r="E3188">
        <v>68.919870000000003</v>
      </c>
      <c r="F3188">
        <v>40.200000000000003</v>
      </c>
      <c r="G3188">
        <v>-46.511457700509702</v>
      </c>
      <c r="H3188">
        <v>-16.4982076373791</v>
      </c>
      <c r="I3188">
        <v>-31.098664752997799</v>
      </c>
      <c r="J3188">
        <v>-41.9886067509158</v>
      </c>
      <c r="K3188">
        <v>44.841024153486302</v>
      </c>
      <c r="M3188">
        <v>40.660661588498797</v>
      </c>
      <c r="N3188">
        <v>4.9900034470872097</v>
      </c>
      <c r="O3188">
        <v>78.980099502487505</v>
      </c>
      <c r="P3188">
        <v>13.239436619718299</v>
      </c>
    </row>
    <row r="3189" spans="1:17" hidden="1" x14ac:dyDescent="0.3">
      <c r="A3189" t="s">
        <v>6592</v>
      </c>
      <c r="B3189" t="s">
        <v>6593</v>
      </c>
      <c r="C3189" t="s">
        <v>10309</v>
      </c>
      <c r="D3189" t="s">
        <v>1163</v>
      </c>
      <c r="E3189">
        <v>68.902981909999994</v>
      </c>
      <c r="F3189">
        <v>0.71</v>
      </c>
      <c r="G3189">
        <v>17.174380271042399</v>
      </c>
      <c r="H3189">
        <v>5.0851016967221296</v>
      </c>
      <c r="I3189">
        <v>8.0281970857283493</v>
      </c>
      <c r="J3189">
        <v>1.88294458332204</v>
      </c>
      <c r="K3189">
        <v>0.64030842939800203</v>
      </c>
      <c r="L3189">
        <v>0.58178856276844504</v>
      </c>
      <c r="M3189">
        <v>84.879092826308295</v>
      </c>
      <c r="N3189">
        <v>0.81054447366663596</v>
      </c>
      <c r="O3189">
        <v>7.0422535211267698</v>
      </c>
      <c r="P3189">
        <v>44.8979591836734</v>
      </c>
      <c r="Q3189">
        <v>1.6389151493399E-2</v>
      </c>
    </row>
    <row r="3190" spans="1:17" hidden="1" x14ac:dyDescent="0.3">
      <c r="A3190" t="s">
        <v>6594</v>
      </c>
      <c r="B3190" t="s">
        <v>6595</v>
      </c>
      <c r="C3190" t="s">
        <v>10309</v>
      </c>
      <c r="D3190" t="s">
        <v>500</v>
      </c>
      <c r="E3190">
        <v>68.723389999999995</v>
      </c>
      <c r="F3190">
        <v>8.92</v>
      </c>
      <c r="G3190">
        <v>85.673550273971898</v>
      </c>
      <c r="H3190">
        <v>-7.66274716223782</v>
      </c>
      <c r="I3190">
        <v>-24.773985180035599</v>
      </c>
      <c r="J3190">
        <v>-8.1155006903097693</v>
      </c>
      <c r="K3190">
        <v>8.9933190286116798</v>
      </c>
      <c r="L3190">
        <v>8.0488116208266192</v>
      </c>
      <c r="M3190">
        <v>33.969919634226102</v>
      </c>
      <c r="N3190">
        <v>0.51050585443645102</v>
      </c>
      <c r="O3190">
        <v>39.686098654708502</v>
      </c>
      <c r="P3190">
        <v>132.291666666666</v>
      </c>
      <c r="Q3190">
        <v>7.7894936292425998E-2</v>
      </c>
    </row>
    <row r="3191" spans="1:17" hidden="1" x14ac:dyDescent="0.3">
      <c r="A3191" t="s">
        <v>6596</v>
      </c>
      <c r="B3191" t="s">
        <v>6597</v>
      </c>
      <c r="C3191" t="s">
        <v>10309</v>
      </c>
      <c r="D3191" t="s">
        <v>997</v>
      </c>
      <c r="E3191">
        <v>68.535499999999999</v>
      </c>
      <c r="F3191">
        <v>21.08</v>
      </c>
      <c r="G3191">
        <v>-60.482749566538402</v>
      </c>
      <c r="H3191">
        <v>-12.470241205989099</v>
      </c>
      <c r="I3191">
        <v>-37.426238895847298</v>
      </c>
      <c r="J3191">
        <v>-4.5993293616384499</v>
      </c>
      <c r="K3191">
        <v>22.272516085371102</v>
      </c>
      <c r="M3191">
        <v>50.0802641839323</v>
      </c>
      <c r="N3191">
        <v>3.5662896495026701</v>
      </c>
      <c r="O3191">
        <v>89.278937381404106</v>
      </c>
      <c r="P3191">
        <v>10.8890057864281</v>
      </c>
    </row>
    <row r="3192" spans="1:17" hidden="1" x14ac:dyDescent="0.3">
      <c r="A3192" t="s">
        <v>6598</v>
      </c>
      <c r="B3192" t="s">
        <v>6599</v>
      </c>
      <c r="C3192" t="s">
        <v>10309</v>
      </c>
      <c r="D3192" t="s">
        <v>46</v>
      </c>
      <c r="E3192">
        <v>68.512475641999998</v>
      </c>
      <c r="F3192">
        <v>39.39</v>
      </c>
      <c r="G3192">
        <v>23.195961317254</v>
      </c>
      <c r="H3192">
        <v>13.9507158404293</v>
      </c>
      <c r="I3192">
        <v>-3.49863126898651</v>
      </c>
      <c r="J3192">
        <v>-0.55385103044582795</v>
      </c>
      <c r="K3192">
        <v>37.073205221355302</v>
      </c>
      <c r="L3192">
        <v>35.950036084605102</v>
      </c>
      <c r="M3192">
        <v>59.019619643820299</v>
      </c>
      <c r="N3192">
        <v>3.21681969755012</v>
      </c>
      <c r="O3192">
        <v>28.458999746128399</v>
      </c>
      <c r="P3192">
        <v>54.470588235294102</v>
      </c>
      <c r="Q3192">
        <v>-5.6917240961595998E-2</v>
      </c>
    </row>
    <row r="3193" spans="1:17" hidden="1" x14ac:dyDescent="0.3">
      <c r="A3193" t="s">
        <v>6600</v>
      </c>
      <c r="B3193" t="s">
        <v>6601</v>
      </c>
      <c r="C3193" t="s">
        <v>10309</v>
      </c>
      <c r="D3193" t="s">
        <v>170</v>
      </c>
      <c r="E3193">
        <v>68.504285594999999</v>
      </c>
      <c r="F3193">
        <v>97.05</v>
      </c>
      <c r="G3193">
        <v>-50.699769388821402</v>
      </c>
      <c r="H3193">
        <v>-4.5043314016572698</v>
      </c>
      <c r="I3193">
        <v>-27.179207017750599</v>
      </c>
      <c r="J3193">
        <v>-5.54466735697644</v>
      </c>
      <c r="K3193">
        <v>104.463593358422</v>
      </c>
      <c r="L3193">
        <v>110.569305707807</v>
      </c>
      <c r="M3193">
        <v>43.789758413082197</v>
      </c>
      <c r="N3193">
        <v>0.50340466926070004</v>
      </c>
      <c r="O3193">
        <v>67.954662545079799</v>
      </c>
      <c r="P3193">
        <v>4.0192926045016</v>
      </c>
    </row>
    <row r="3194" spans="1:17" hidden="1" x14ac:dyDescent="0.3">
      <c r="A3194" t="s">
        <v>6602</v>
      </c>
      <c r="B3194" t="s">
        <v>6603</v>
      </c>
      <c r="C3194" t="s">
        <v>10309</v>
      </c>
      <c r="D3194" t="s">
        <v>1163</v>
      </c>
      <c r="E3194">
        <v>68.355000000000004</v>
      </c>
      <c r="F3194">
        <v>12.96</v>
      </c>
      <c r="G3194">
        <v>-31.079283610617502</v>
      </c>
      <c r="H3194">
        <v>-0.89864041307684495</v>
      </c>
      <c r="I3194">
        <v>-27.047628070382199</v>
      </c>
      <c r="J3194">
        <v>-2.5946673569764398</v>
      </c>
      <c r="K3194">
        <v>13.150029325097799</v>
      </c>
      <c r="L3194">
        <v>13.6293364268444</v>
      </c>
      <c r="M3194">
        <v>55.527728912926399</v>
      </c>
      <c r="N3194">
        <v>0.94216657032682904</v>
      </c>
      <c r="O3194">
        <v>57.716049382716001</v>
      </c>
      <c r="P3194">
        <v>27.058823529411701</v>
      </c>
      <c r="Q3194">
        <v>-1.9696236452934002E-2</v>
      </c>
    </row>
    <row r="3195" spans="1:17" hidden="1" x14ac:dyDescent="0.3">
      <c r="A3195" t="s">
        <v>6604</v>
      </c>
      <c r="B3195" t="s">
        <v>6605</v>
      </c>
      <c r="C3195" t="s">
        <v>10309</v>
      </c>
      <c r="D3195" t="s">
        <v>630</v>
      </c>
      <c r="E3195">
        <v>68.22972</v>
      </c>
      <c r="F3195">
        <v>128.1</v>
      </c>
      <c r="G3195">
        <v>173.83009340375301</v>
      </c>
      <c r="H3195">
        <v>-16.164937801492499</v>
      </c>
      <c r="I3195">
        <v>47.974499320166103</v>
      </c>
      <c r="J3195">
        <v>10.3160221386274</v>
      </c>
      <c r="K3195">
        <v>121.111902957241</v>
      </c>
      <c r="L3195">
        <v>93.592448650504195</v>
      </c>
      <c r="M3195">
        <v>54.229446883937101</v>
      </c>
      <c r="N3195">
        <v>0.162978965492179</v>
      </c>
      <c r="O3195">
        <v>27.985948477751698</v>
      </c>
      <c r="P3195">
        <v>212.43902439024299</v>
      </c>
      <c r="Q3195">
        <v>6.8123949638597997E-2</v>
      </c>
    </row>
    <row r="3196" spans="1:17" hidden="1" x14ac:dyDescent="0.3">
      <c r="A3196" t="s">
        <v>6606</v>
      </c>
      <c r="B3196" t="s">
        <v>6607</v>
      </c>
      <c r="C3196" t="s">
        <v>10309</v>
      </c>
      <c r="D3196" t="s">
        <v>2556</v>
      </c>
      <c r="E3196">
        <v>68.2</v>
      </c>
      <c r="F3196">
        <v>34.18</v>
      </c>
      <c r="G3196">
        <v>0.33936601056121701</v>
      </c>
      <c r="H3196">
        <v>-0.681386716825087</v>
      </c>
      <c r="I3196">
        <v>-22.1260893951982</v>
      </c>
      <c r="J3196">
        <v>-4.8869309672916197</v>
      </c>
      <c r="K3196">
        <v>33.716584644023598</v>
      </c>
      <c r="L3196">
        <v>32.663912322217499</v>
      </c>
      <c r="M3196">
        <v>56.277615364191099</v>
      </c>
      <c r="N3196">
        <v>0.83483109706006797</v>
      </c>
      <c r="O3196">
        <v>28.408425980105299</v>
      </c>
      <c r="P3196">
        <v>72.626262626262601</v>
      </c>
      <c r="Q3196">
        <v>0.118722773368773</v>
      </c>
    </row>
    <row r="3197" spans="1:17" hidden="1" x14ac:dyDescent="0.3">
      <c r="A3197" t="s">
        <v>6608</v>
      </c>
      <c r="B3197" t="s">
        <v>6609</v>
      </c>
      <c r="C3197" t="s">
        <v>10309</v>
      </c>
      <c r="D3197" t="s">
        <v>368</v>
      </c>
      <c r="E3197">
        <v>68.082300000000004</v>
      </c>
      <c r="F3197">
        <v>75.88</v>
      </c>
      <c r="G3197">
        <v>19.644842140000499</v>
      </c>
      <c r="H3197">
        <v>10.4128138045927</v>
      </c>
      <c r="I3197">
        <v>-17.460785965119101</v>
      </c>
      <c r="J3197">
        <v>2.0084197433543101</v>
      </c>
      <c r="K3197">
        <v>71.2645524594694</v>
      </c>
      <c r="L3197">
        <v>71.446271090846196</v>
      </c>
      <c r="M3197">
        <v>50.967894969216502</v>
      </c>
      <c r="N3197">
        <v>0.85082967021476796</v>
      </c>
      <c r="O3197">
        <v>30.904059040590401</v>
      </c>
      <c r="P3197">
        <v>63.0075187969924</v>
      </c>
      <c r="Q3197">
        <v>0.12869015203249101</v>
      </c>
    </row>
    <row r="3198" spans="1:17" hidden="1" x14ac:dyDescent="0.3">
      <c r="A3198" t="s">
        <v>6610</v>
      </c>
      <c r="B3198" t="s">
        <v>6611</v>
      </c>
      <c r="C3198" t="s">
        <v>10309</v>
      </c>
      <c r="D3198" t="s">
        <v>356</v>
      </c>
      <c r="E3198">
        <v>68.069577499999994</v>
      </c>
      <c r="F3198">
        <v>149.75</v>
      </c>
      <c r="G3198">
        <v>62.411007171675699</v>
      </c>
      <c r="H3198">
        <v>-0.86766827473940999</v>
      </c>
      <c r="I3198">
        <v>-10.3012491803779</v>
      </c>
      <c r="J3198">
        <v>13.446999309690201</v>
      </c>
      <c r="K3198">
        <v>120.275110602288</v>
      </c>
      <c r="L3198">
        <v>114.118773481822</v>
      </c>
      <c r="M3198">
        <v>77.165802957886399</v>
      </c>
      <c r="N3198">
        <v>2.9271066828424601</v>
      </c>
      <c r="O3198">
        <v>20.868113522537499</v>
      </c>
      <c r="P3198">
        <v>106.26721763085401</v>
      </c>
      <c r="Q3198">
        <v>6.5699441679486006E-2</v>
      </c>
    </row>
    <row r="3199" spans="1:17" hidden="1" x14ac:dyDescent="0.3">
      <c r="A3199" t="s">
        <v>6612</v>
      </c>
      <c r="B3199" t="s">
        <v>6613</v>
      </c>
      <c r="C3199" t="s">
        <v>10309</v>
      </c>
      <c r="D3199" t="s">
        <v>6614</v>
      </c>
      <c r="E3199">
        <v>68.047798896000003</v>
      </c>
      <c r="F3199">
        <v>32.17</v>
      </c>
      <c r="G3199">
        <v>85.322778703262998</v>
      </c>
      <c r="H3199">
        <v>24.721090063360599</v>
      </c>
      <c r="I3199">
        <v>39.077449328998497</v>
      </c>
      <c r="J3199">
        <v>-6.3576303199394104</v>
      </c>
      <c r="K3199">
        <v>29.974388791710101</v>
      </c>
      <c r="L3199">
        <v>25.079601173971401</v>
      </c>
      <c r="M3199">
        <v>49.008921012144</v>
      </c>
      <c r="N3199">
        <v>1.1455261421688101</v>
      </c>
      <c r="O3199">
        <v>18.619832141746901</v>
      </c>
      <c r="P3199">
        <v>147.461538461538</v>
      </c>
      <c r="Q3199">
        <v>9.0939440580061995E-2</v>
      </c>
    </row>
    <row r="3200" spans="1:17" hidden="1" x14ac:dyDescent="0.3">
      <c r="A3200" t="s">
        <v>6615</v>
      </c>
      <c r="B3200" t="s">
        <v>6616</v>
      </c>
      <c r="C3200" t="s">
        <v>10309</v>
      </c>
      <c r="D3200" t="s">
        <v>6499</v>
      </c>
      <c r="E3200">
        <v>67.885035999999999</v>
      </c>
      <c r="F3200">
        <v>330</v>
      </c>
      <c r="G3200">
        <v>106.651421087369</v>
      </c>
      <c r="H3200">
        <v>15.250646520064899</v>
      </c>
      <c r="I3200">
        <v>-87.588907102325507</v>
      </c>
      <c r="J3200">
        <v>2.3523849584969101</v>
      </c>
      <c r="K3200">
        <v>328.30550147551099</v>
      </c>
      <c r="L3200">
        <v>415.33425079360597</v>
      </c>
      <c r="M3200">
        <v>60.632528276429397</v>
      </c>
      <c r="N3200">
        <v>0.55706759331913402</v>
      </c>
      <c r="O3200">
        <v>326.71212121212102</v>
      </c>
      <c r="P3200">
        <v>134.375</v>
      </c>
    </row>
    <row r="3201" spans="1:17" hidden="1" x14ac:dyDescent="0.3">
      <c r="A3201" t="s">
        <v>6617</v>
      </c>
      <c r="B3201" t="s">
        <v>6618</v>
      </c>
      <c r="C3201" t="s">
        <v>10309</v>
      </c>
      <c r="D3201" t="s">
        <v>630</v>
      </c>
      <c r="E3201">
        <v>67.797287999999995</v>
      </c>
      <c r="F3201">
        <v>2.2400000000000002</v>
      </c>
      <c r="G3201">
        <v>-92.120929906008399</v>
      </c>
      <c r="H3201">
        <v>0.36378135040178999</v>
      </c>
      <c r="I3201">
        <v>-51.770245424578498</v>
      </c>
      <c r="J3201">
        <v>10.905332643023501</v>
      </c>
      <c r="K3201">
        <v>2.38411057556418</v>
      </c>
      <c r="L3201">
        <v>3.2921596134297202</v>
      </c>
      <c r="M3201">
        <v>56.190452373962003</v>
      </c>
      <c r="N3201">
        <v>4.4500764989685102</v>
      </c>
      <c r="O3201">
        <v>197.619047619047</v>
      </c>
      <c r="P3201">
        <v>16.062176165803098</v>
      </c>
      <c r="Q3201">
        <v>-7.3755139790444998E-2</v>
      </c>
    </row>
    <row r="3202" spans="1:17" hidden="1" x14ac:dyDescent="0.3">
      <c r="A3202" t="s">
        <v>6619</v>
      </c>
      <c r="B3202" t="s">
        <v>6620</v>
      </c>
      <c r="C3202" t="s">
        <v>10309</v>
      </c>
      <c r="D3202" t="s">
        <v>397</v>
      </c>
      <c r="E3202">
        <v>67.795928423999996</v>
      </c>
      <c r="F3202">
        <v>14.26</v>
      </c>
      <c r="G3202">
        <v>24.789790071326198</v>
      </c>
      <c r="H3202">
        <v>5.1616797516395403</v>
      </c>
      <c r="I3202">
        <v>-14.972902006074699</v>
      </c>
      <c r="J3202">
        <v>2.1061873438782501</v>
      </c>
      <c r="K3202">
        <v>13.753496039107899</v>
      </c>
      <c r="L3202">
        <v>13.545648407509301</v>
      </c>
      <c r="M3202">
        <v>69.125819426197495</v>
      </c>
      <c r="N3202">
        <v>1.1732368075047199</v>
      </c>
      <c r="O3202">
        <v>18.513323983169599</v>
      </c>
      <c r="P3202">
        <v>55</v>
      </c>
      <c r="Q3202">
        <v>2.1634647796557001E-2</v>
      </c>
    </row>
    <row r="3203" spans="1:17" hidden="1" x14ac:dyDescent="0.3">
      <c r="A3203" t="s">
        <v>6621</v>
      </c>
      <c r="B3203" t="s">
        <v>6622</v>
      </c>
      <c r="C3203" t="s">
        <v>10309</v>
      </c>
      <c r="D3203" t="s">
        <v>1182</v>
      </c>
      <c r="E3203">
        <v>67.761672000000004</v>
      </c>
      <c r="F3203">
        <v>56.95</v>
      </c>
      <c r="G3203">
        <v>-27.591710780762799</v>
      </c>
      <c r="H3203">
        <v>-5.2980313796777603</v>
      </c>
      <c r="I3203">
        <v>-49.173313681305302</v>
      </c>
      <c r="J3203">
        <v>-10.5146673569764</v>
      </c>
      <c r="K3203">
        <v>66.219015356534996</v>
      </c>
      <c r="L3203">
        <v>66.294100856984102</v>
      </c>
      <c r="M3203">
        <v>30.054414277299699</v>
      </c>
      <c r="N3203">
        <v>1.22593320235756</v>
      </c>
      <c r="O3203">
        <v>73.309920983318705</v>
      </c>
      <c r="P3203">
        <v>13.9</v>
      </c>
    </row>
    <row r="3204" spans="1:17" hidden="1" x14ac:dyDescent="0.3">
      <c r="A3204" t="s">
        <v>6623</v>
      </c>
      <c r="B3204" t="s">
        <v>6624</v>
      </c>
      <c r="C3204" t="s">
        <v>10309</v>
      </c>
      <c r="D3204" t="s">
        <v>203</v>
      </c>
      <c r="E3204">
        <v>67.652457380000001</v>
      </c>
      <c r="F3204">
        <v>47.5</v>
      </c>
      <c r="G3204">
        <v>124.66749441361701</v>
      </c>
      <c r="H3204">
        <v>21.746981154810101</v>
      </c>
      <c r="I3204">
        <v>14.796519360008</v>
      </c>
      <c r="J3204">
        <v>-16.119713739165601</v>
      </c>
      <c r="K3204">
        <v>42.777949458772298</v>
      </c>
      <c r="L3204">
        <v>35.2488264709296</v>
      </c>
      <c r="M3204">
        <v>49.030751607821102</v>
      </c>
      <c r="N3204">
        <v>1.6577505386075799</v>
      </c>
      <c r="O3204">
        <v>15.368421052631501</v>
      </c>
      <c r="P3204">
        <v>160.98901098901101</v>
      </c>
      <c r="Q3204">
        <v>0.12949770265772101</v>
      </c>
    </row>
    <row r="3205" spans="1:17" hidden="1" x14ac:dyDescent="0.3">
      <c r="A3205" t="s">
        <v>6625</v>
      </c>
      <c r="B3205" t="s">
        <v>6626</v>
      </c>
      <c r="C3205" t="s">
        <v>10309</v>
      </c>
      <c r="D3205" t="s">
        <v>1700</v>
      </c>
      <c r="E3205">
        <v>67.650703500000006</v>
      </c>
      <c r="F3205">
        <v>179.85</v>
      </c>
      <c r="G3205">
        <v>23.984561112674701</v>
      </c>
      <c r="H3205">
        <v>-11.981148283842799</v>
      </c>
      <c r="I3205">
        <v>-21.7062519600813</v>
      </c>
      <c r="J3205">
        <v>-0.44507960668199498</v>
      </c>
      <c r="K3205">
        <v>191.41533545982799</v>
      </c>
      <c r="L3205">
        <v>169.06000790754101</v>
      </c>
      <c r="M3205">
        <v>38.311622022289697</v>
      </c>
      <c r="N3205">
        <v>2.1893327600747399</v>
      </c>
      <c r="O3205">
        <v>30.6644425910481</v>
      </c>
      <c r="P3205">
        <v>82.126582278480996</v>
      </c>
      <c r="Q3205">
        <v>5.8465409571018999E-2</v>
      </c>
    </row>
    <row r="3206" spans="1:17" hidden="1" x14ac:dyDescent="0.3">
      <c r="A3206" t="s">
        <v>6627</v>
      </c>
      <c r="B3206" t="s">
        <v>6628</v>
      </c>
      <c r="C3206" t="s">
        <v>10309</v>
      </c>
      <c r="D3206" t="s">
        <v>186</v>
      </c>
      <c r="E3206">
        <v>67.648917600000004</v>
      </c>
      <c r="F3206">
        <v>32.32</v>
      </c>
      <c r="G3206">
        <v>-0.92875741400405998</v>
      </c>
      <c r="H3206">
        <v>-7.5333428102672402</v>
      </c>
      <c r="I3206">
        <v>-0.631449406722428</v>
      </c>
      <c r="J3206">
        <v>-6.0830394499996796</v>
      </c>
      <c r="K3206">
        <v>33.536254489966097</v>
      </c>
      <c r="L3206">
        <v>30.987413643968299</v>
      </c>
      <c r="M3206">
        <v>39.500669109836402</v>
      </c>
      <c r="N3206">
        <v>0.24192147165323299</v>
      </c>
      <c r="O3206">
        <v>29.950495049504902</v>
      </c>
      <c r="P3206">
        <v>57.658536585365802</v>
      </c>
      <c r="Q3206">
        <v>2.9384188735387E-2</v>
      </c>
    </row>
    <row r="3207" spans="1:17" hidden="1" x14ac:dyDescent="0.3">
      <c r="A3207" t="s">
        <v>6629</v>
      </c>
      <c r="B3207" t="s">
        <v>6630</v>
      </c>
      <c r="C3207" t="s">
        <v>10309</v>
      </c>
      <c r="D3207" t="s">
        <v>258</v>
      </c>
      <c r="E3207">
        <v>67.582265542000002</v>
      </c>
      <c r="F3207">
        <v>23.04</v>
      </c>
      <c r="G3207">
        <v>-2.8455301321431699</v>
      </c>
      <c r="H3207">
        <v>7.2569411566972102</v>
      </c>
      <c r="I3207">
        <v>-26.500730099197298</v>
      </c>
      <c r="J3207">
        <v>1.79580438520011</v>
      </c>
      <c r="K3207">
        <v>21.934123497232399</v>
      </c>
      <c r="L3207">
        <v>22.2397120804252</v>
      </c>
      <c r="M3207">
        <v>53.928137656852499</v>
      </c>
      <c r="N3207">
        <v>2.2589862683602</v>
      </c>
      <c r="O3207">
        <v>52.7777777777777</v>
      </c>
      <c r="Q3207">
        <v>4.9097452098474999E-2</v>
      </c>
    </row>
    <row r="3208" spans="1:17" hidden="1" x14ac:dyDescent="0.3">
      <c r="A3208" t="s">
        <v>6631</v>
      </c>
      <c r="B3208" t="s">
        <v>6632</v>
      </c>
      <c r="C3208" t="s">
        <v>10309</v>
      </c>
      <c r="E3208">
        <v>67.534000000000006</v>
      </c>
      <c r="F3208">
        <v>41.1</v>
      </c>
      <c r="G3208">
        <v>17.977736234164201</v>
      </c>
      <c r="H3208">
        <v>-2.8198222374938902</v>
      </c>
      <c r="I3208">
        <v>-28.398985230125199</v>
      </c>
      <c r="K3208">
        <v>40.174747669488703</v>
      </c>
      <c r="L3208">
        <v>40.909851529066501</v>
      </c>
      <c r="M3208">
        <v>54.883621963313601</v>
      </c>
      <c r="N3208">
        <v>1.6223027144239299</v>
      </c>
      <c r="O3208">
        <v>46.1313868613138</v>
      </c>
      <c r="P3208">
        <v>53.651539081979102</v>
      </c>
      <c r="Q3208">
        <v>0.241747147034723</v>
      </c>
    </row>
    <row r="3209" spans="1:17" hidden="1" x14ac:dyDescent="0.3">
      <c r="A3209" t="s">
        <v>6633</v>
      </c>
      <c r="B3209" t="s">
        <v>6634</v>
      </c>
      <c r="C3209" t="s">
        <v>10309</v>
      </c>
      <c r="D3209" t="s">
        <v>559</v>
      </c>
      <c r="E3209">
        <v>67.452912799999993</v>
      </c>
      <c r="F3209">
        <v>8.75</v>
      </c>
      <c r="G3209">
        <v>-22.807511766348</v>
      </c>
      <c r="H3209">
        <v>-5.7755043638839103</v>
      </c>
      <c r="I3209">
        <v>-28.498525428720601</v>
      </c>
      <c r="J3209">
        <v>-14.771789128194101</v>
      </c>
      <c r="K3209">
        <v>10.512328327422001</v>
      </c>
      <c r="L3209">
        <v>10.815966775360801</v>
      </c>
      <c r="M3209">
        <v>36.158699188678902</v>
      </c>
      <c r="N3209">
        <v>2.9566955223358802</v>
      </c>
      <c r="O3209">
        <v>62.971428571428497</v>
      </c>
      <c r="P3209">
        <v>11.323155216284899</v>
      </c>
      <c r="Q3209">
        <v>5.7425808200653003E-2</v>
      </c>
    </row>
    <row r="3210" spans="1:17" hidden="1" x14ac:dyDescent="0.3">
      <c r="A3210" t="s">
        <v>6635</v>
      </c>
      <c r="B3210" t="s">
        <v>6636</v>
      </c>
      <c r="C3210" t="s">
        <v>10309</v>
      </c>
      <c r="D3210" t="s">
        <v>113</v>
      </c>
      <c r="E3210">
        <v>67.44</v>
      </c>
      <c r="F3210">
        <v>22.29</v>
      </c>
      <c r="G3210">
        <v>-2.3579996100438199</v>
      </c>
      <c r="H3210">
        <v>45.474007036767503</v>
      </c>
      <c r="I3210">
        <v>-15.607966008503</v>
      </c>
      <c r="J3210">
        <v>-8.6147342466085508</v>
      </c>
      <c r="K3210">
        <v>18.501895798844298</v>
      </c>
      <c r="L3210">
        <v>18.294634321884601</v>
      </c>
      <c r="M3210">
        <v>68.831808233799805</v>
      </c>
      <c r="N3210">
        <v>3.6957456397929498</v>
      </c>
      <c r="O3210">
        <v>24.674742036787698</v>
      </c>
      <c r="P3210">
        <v>52.671232876712303</v>
      </c>
      <c r="Q3210">
        <v>3.4643721505784E-2</v>
      </c>
    </row>
    <row r="3211" spans="1:17" hidden="1" x14ac:dyDescent="0.3">
      <c r="A3211" t="s">
        <v>6637</v>
      </c>
      <c r="B3211" t="s">
        <v>6638</v>
      </c>
      <c r="C3211" t="s">
        <v>10309</v>
      </c>
      <c r="D3211" t="s">
        <v>203</v>
      </c>
      <c r="E3211">
        <v>67.386244450000007</v>
      </c>
      <c r="F3211">
        <v>129.5</v>
      </c>
      <c r="G3211">
        <v>26.443087754035599</v>
      </c>
      <c r="H3211">
        <v>14.391978932329801</v>
      </c>
      <c r="I3211">
        <v>8.4351347808016399</v>
      </c>
      <c r="J3211">
        <v>-2.5946673569764398</v>
      </c>
      <c r="K3211">
        <v>104.302569298657</v>
      </c>
      <c r="L3211">
        <v>71.200520246059796</v>
      </c>
      <c r="M3211">
        <v>97.891639288263306</v>
      </c>
      <c r="N3211">
        <v>1.0185185185185099</v>
      </c>
      <c r="O3211">
        <v>9.03474903474903</v>
      </c>
      <c r="P3211">
        <v>55.836341756919303</v>
      </c>
    </row>
    <row r="3212" spans="1:17" hidden="1" x14ac:dyDescent="0.3">
      <c r="A3212" t="s">
        <v>6639</v>
      </c>
      <c r="B3212" t="s">
        <v>6640</v>
      </c>
      <c r="C3212" t="s">
        <v>10309</v>
      </c>
      <c r="D3212" t="s">
        <v>521</v>
      </c>
      <c r="E3212">
        <v>67.367999999999995</v>
      </c>
      <c r="F3212">
        <v>27.88</v>
      </c>
      <c r="G3212">
        <v>-23.1081942972463</v>
      </c>
      <c r="H3212">
        <v>5.9578289694494098</v>
      </c>
      <c r="I3212">
        <v>-16.831333910324499</v>
      </c>
      <c r="J3212">
        <v>-4.4478142101233002</v>
      </c>
      <c r="K3212">
        <v>27.672183183310299</v>
      </c>
      <c r="L3212">
        <v>28.332441109435901</v>
      </c>
      <c r="M3212">
        <v>69.086710213592397</v>
      </c>
      <c r="N3212">
        <v>1.60211771783816</v>
      </c>
      <c r="O3212">
        <v>32.352941176470502</v>
      </c>
      <c r="P3212">
        <v>23.911111111111101</v>
      </c>
      <c r="Q3212">
        <v>6.9560454512087005E-2</v>
      </c>
    </row>
    <row r="3213" spans="1:17" hidden="1" x14ac:dyDescent="0.3">
      <c r="A3213" t="s">
        <v>6641</v>
      </c>
      <c r="B3213" t="s">
        <v>6642</v>
      </c>
      <c r="C3213" t="s">
        <v>10309</v>
      </c>
      <c r="D3213" t="s">
        <v>394</v>
      </c>
      <c r="E3213">
        <v>67.363180999999997</v>
      </c>
      <c r="F3213">
        <v>105.2</v>
      </c>
      <c r="G3213">
        <v>20.445435171875999</v>
      </c>
      <c r="H3213">
        <v>6.5788434622030403</v>
      </c>
      <c r="I3213">
        <v>10.0147954302297</v>
      </c>
      <c r="J3213">
        <v>3.8031821053891401</v>
      </c>
      <c r="K3213">
        <v>91.866580855753497</v>
      </c>
      <c r="L3213">
        <v>81.415882057908206</v>
      </c>
      <c r="M3213">
        <v>62.582014385028998</v>
      </c>
      <c r="N3213">
        <v>0.48393825615352498</v>
      </c>
      <c r="O3213">
        <v>18.536121673003802</v>
      </c>
      <c r="P3213">
        <v>98.116760828625203</v>
      </c>
    </row>
    <row r="3214" spans="1:17" hidden="1" x14ac:dyDescent="0.3">
      <c r="A3214" t="s">
        <v>6643</v>
      </c>
      <c r="B3214" t="s">
        <v>6644</v>
      </c>
      <c r="C3214" t="s">
        <v>10309</v>
      </c>
      <c r="D3214" t="s">
        <v>368</v>
      </c>
      <c r="E3214">
        <v>67.269791999999995</v>
      </c>
      <c r="F3214">
        <v>132.9</v>
      </c>
      <c r="G3214">
        <v>9.1174425041729705</v>
      </c>
      <c r="H3214">
        <v>50.690167277907101</v>
      </c>
      <c r="I3214">
        <v>6.9890345016672404</v>
      </c>
      <c r="J3214">
        <v>13.1516421017441</v>
      </c>
      <c r="K3214">
        <v>94.670847913460804</v>
      </c>
      <c r="L3214">
        <v>99.280080289150106</v>
      </c>
      <c r="M3214">
        <v>99.996982371638794</v>
      </c>
      <c r="N3214">
        <v>4.6065090632526298</v>
      </c>
      <c r="O3214">
        <v>1.1286681715575599</v>
      </c>
      <c r="P3214">
        <v>62.0731707317073</v>
      </c>
    </row>
    <row r="3215" spans="1:17" hidden="1" x14ac:dyDescent="0.3">
      <c r="A3215" t="s">
        <v>6645</v>
      </c>
      <c r="B3215" t="s">
        <v>6646</v>
      </c>
      <c r="C3215" t="s">
        <v>10309</v>
      </c>
      <c r="D3215" t="s">
        <v>95</v>
      </c>
      <c r="E3215">
        <v>67.169076575999995</v>
      </c>
      <c r="F3215">
        <v>8.9499999999999993</v>
      </c>
      <c r="G3215">
        <v>-21.302651445330099</v>
      </c>
      <c r="H3215">
        <v>1.8022734138938601</v>
      </c>
      <c r="I3215">
        <v>-20.7974935315812</v>
      </c>
      <c r="J3215">
        <v>-2.7071532962340301</v>
      </c>
      <c r="K3215">
        <v>8.9101761247424101</v>
      </c>
      <c r="L3215">
        <v>9.2679962332628492</v>
      </c>
      <c r="M3215">
        <v>58.426590602500298</v>
      </c>
      <c r="N3215">
        <v>0.53525252036611703</v>
      </c>
      <c r="O3215">
        <v>30.167597765363102</v>
      </c>
      <c r="P3215">
        <v>23.278236914600502</v>
      </c>
      <c r="Q3215">
        <v>1.5190932831519999E-3</v>
      </c>
    </row>
    <row r="3216" spans="1:17" hidden="1" x14ac:dyDescent="0.3">
      <c r="A3216" t="s">
        <v>6647</v>
      </c>
      <c r="B3216" t="s">
        <v>6648</v>
      </c>
      <c r="C3216" t="s">
        <v>10309</v>
      </c>
      <c r="D3216" t="s">
        <v>297</v>
      </c>
      <c r="E3216">
        <v>67.013296650000001</v>
      </c>
      <c r="F3216">
        <v>130.85</v>
      </c>
      <c r="G3216">
        <v>-20.732573189000501</v>
      </c>
      <c r="H3216">
        <v>-2.5675073257498902</v>
      </c>
      <c r="I3216">
        <v>-0.71163884358392804</v>
      </c>
      <c r="J3216">
        <v>-5.72877814414844</v>
      </c>
      <c r="K3216">
        <v>136.324622059321</v>
      </c>
      <c r="L3216">
        <v>129.284744833323</v>
      </c>
      <c r="M3216">
        <v>48.026966733302601</v>
      </c>
      <c r="N3216">
        <v>0.49744294806801098</v>
      </c>
      <c r="O3216">
        <v>41.306839893007201</v>
      </c>
      <c r="P3216">
        <v>36.160249739854301</v>
      </c>
      <c r="Q3216">
        <v>6.3043692840643997E-2</v>
      </c>
    </row>
    <row r="3217" spans="1:17" hidden="1" x14ac:dyDescent="0.3">
      <c r="A3217" t="s">
        <v>6649</v>
      </c>
      <c r="B3217" t="s">
        <v>6650</v>
      </c>
      <c r="C3217" t="s">
        <v>10309</v>
      </c>
      <c r="D3217" t="s">
        <v>630</v>
      </c>
      <c r="E3217">
        <v>66.974999999999994</v>
      </c>
      <c r="F3217">
        <v>232.45</v>
      </c>
      <c r="G3217">
        <v>-47.011773357075398</v>
      </c>
      <c r="H3217">
        <v>6.9960095345769098</v>
      </c>
      <c r="I3217">
        <v>-15.051371739177601</v>
      </c>
      <c r="J3217">
        <v>1.71070325997872</v>
      </c>
      <c r="K3217">
        <v>235.321863337644</v>
      </c>
      <c r="L3217">
        <v>240.767012528728</v>
      </c>
      <c r="M3217">
        <v>51.961896489988497</v>
      </c>
      <c r="N3217">
        <v>0.91221087544732404</v>
      </c>
      <c r="O3217">
        <v>26.9090126909012</v>
      </c>
      <c r="P3217">
        <v>15.0742574257425</v>
      </c>
      <c r="Q3217">
        <v>0.17039940553284699</v>
      </c>
    </row>
    <row r="3218" spans="1:17" hidden="1" x14ac:dyDescent="0.3">
      <c r="A3218" t="s">
        <v>6651</v>
      </c>
      <c r="B3218" t="s">
        <v>6652</v>
      </c>
      <c r="C3218" t="s">
        <v>10309</v>
      </c>
      <c r="D3218" t="s">
        <v>4498</v>
      </c>
      <c r="E3218">
        <v>66.968247859000002</v>
      </c>
      <c r="F3218">
        <v>90.28</v>
      </c>
      <c r="G3218">
        <v>13.9365497551863</v>
      </c>
      <c r="H3218">
        <v>-4.4988531228237401</v>
      </c>
      <c r="I3218">
        <v>-41.291276839883103</v>
      </c>
      <c r="J3218">
        <v>-1.1795208672030799</v>
      </c>
      <c r="K3218">
        <v>95.605892632017003</v>
      </c>
      <c r="L3218">
        <v>93.637285031528805</v>
      </c>
      <c r="M3218">
        <v>42.565169298291899</v>
      </c>
      <c r="N3218">
        <v>0.53272328789997703</v>
      </c>
      <c r="O3218">
        <v>69.461674789543594</v>
      </c>
      <c r="P3218">
        <v>52.140208965284799</v>
      </c>
      <c r="Q3218">
        <v>4.9174667781232001E-2</v>
      </c>
    </row>
    <row r="3219" spans="1:17" hidden="1" x14ac:dyDescent="0.3">
      <c r="A3219" t="s">
        <v>6653</v>
      </c>
      <c r="B3219" t="s">
        <v>6654</v>
      </c>
      <c r="C3219" t="s">
        <v>10309</v>
      </c>
      <c r="E3219">
        <v>66.855990300000002</v>
      </c>
      <c r="F3219">
        <v>31.82</v>
      </c>
      <c r="G3219">
        <v>12.4526325411135</v>
      </c>
      <c r="H3219">
        <v>2.61471538232467</v>
      </c>
      <c r="I3219">
        <v>-2.7755019720037799</v>
      </c>
      <c r="J3219">
        <v>-14.746898328105001</v>
      </c>
      <c r="K3219">
        <v>34.4034179336929</v>
      </c>
      <c r="L3219">
        <v>31.4372465971468</v>
      </c>
      <c r="M3219">
        <v>29.311058089181302</v>
      </c>
      <c r="N3219">
        <v>1.2277624547491801</v>
      </c>
      <c r="O3219">
        <v>23.161533626649899</v>
      </c>
      <c r="P3219">
        <v>73.879781420764999</v>
      </c>
      <c r="Q3219">
        <v>7.6860339746397999E-2</v>
      </c>
    </row>
    <row r="3220" spans="1:17" hidden="1" x14ac:dyDescent="0.3">
      <c r="A3220" t="s">
        <v>6655</v>
      </c>
      <c r="B3220" t="s">
        <v>6656</v>
      </c>
      <c r="C3220" t="s">
        <v>10309</v>
      </c>
      <c r="D3220" t="s">
        <v>98</v>
      </c>
      <c r="E3220">
        <v>66.845371479999997</v>
      </c>
      <c r="F3220">
        <v>165.3</v>
      </c>
      <c r="G3220">
        <v>-7.8541082817390304</v>
      </c>
      <c r="H3220">
        <v>-5.1040800052876296</v>
      </c>
      <c r="I3220">
        <v>-22.498235027873701</v>
      </c>
      <c r="J3220">
        <v>-10.1316411908786</v>
      </c>
      <c r="K3220">
        <v>171.33692527765399</v>
      </c>
      <c r="L3220">
        <v>163.010687223773</v>
      </c>
      <c r="M3220">
        <v>30.294339354226601</v>
      </c>
      <c r="N3220">
        <v>0.86417627048896095</v>
      </c>
      <c r="O3220">
        <v>87.719298245613999</v>
      </c>
      <c r="P3220">
        <v>56.4600094652153</v>
      </c>
      <c r="Q3220">
        <v>3.6509270432445999E-2</v>
      </c>
    </row>
    <row r="3221" spans="1:17" hidden="1" x14ac:dyDescent="0.3">
      <c r="A3221" t="s">
        <v>6657</v>
      </c>
      <c r="B3221" t="s">
        <v>6658</v>
      </c>
      <c r="C3221" t="s">
        <v>10309</v>
      </c>
      <c r="D3221" t="s">
        <v>51</v>
      </c>
      <c r="E3221">
        <v>66.595560254999995</v>
      </c>
      <c r="F3221">
        <v>61.2</v>
      </c>
      <c r="G3221">
        <v>-0.35625321023763201</v>
      </c>
      <c r="H3221">
        <v>18.2213614539417</v>
      </c>
      <c r="I3221">
        <v>17.350230984033399</v>
      </c>
      <c r="J3221">
        <v>3.9727582122004299</v>
      </c>
      <c r="K3221">
        <v>53.372636064678098</v>
      </c>
      <c r="L3221">
        <v>47.008667743393403</v>
      </c>
      <c r="M3221">
        <v>56.150354179874697</v>
      </c>
      <c r="N3221">
        <v>0.379556074766355</v>
      </c>
      <c r="O3221">
        <v>11.764705882352899</v>
      </c>
      <c r="P3221">
        <v>69.764216366158095</v>
      </c>
    </row>
    <row r="3222" spans="1:17" hidden="1" x14ac:dyDescent="0.3">
      <c r="A3222" t="s">
        <v>6659</v>
      </c>
      <c r="B3222" t="s">
        <v>6660</v>
      </c>
      <c r="C3222" t="s">
        <v>10309</v>
      </c>
      <c r="D3222" t="s">
        <v>404</v>
      </c>
      <c r="E3222">
        <v>66.510763499999996</v>
      </c>
      <c r="F3222">
        <v>26.67</v>
      </c>
      <c r="G3222">
        <v>-55.1126341808041</v>
      </c>
      <c r="H3222">
        <v>27.98184160768</v>
      </c>
      <c r="I3222">
        <v>-81.620337173404494</v>
      </c>
      <c r="J3222">
        <v>-8.4098283123243096</v>
      </c>
      <c r="K3222">
        <v>29.342849020905099</v>
      </c>
      <c r="L3222">
        <v>43.300557289741903</v>
      </c>
      <c r="M3222">
        <v>44.587907680261601</v>
      </c>
      <c r="N3222">
        <v>2.11173455893474</v>
      </c>
      <c r="O3222">
        <v>251.968503937007</v>
      </c>
      <c r="P3222">
        <v>35.518292682926798</v>
      </c>
      <c r="Q3222">
        <v>0.13682608728589299</v>
      </c>
    </row>
    <row r="3223" spans="1:17" hidden="1" x14ac:dyDescent="0.3">
      <c r="A3223" t="s">
        <v>6661</v>
      </c>
      <c r="B3223" t="s">
        <v>6662</v>
      </c>
      <c r="C3223" t="s">
        <v>10309</v>
      </c>
      <c r="D3223" t="s">
        <v>630</v>
      </c>
      <c r="E3223">
        <v>66.504518050000001</v>
      </c>
      <c r="F3223">
        <v>26.49</v>
      </c>
      <c r="G3223">
        <v>-32.264119453171503</v>
      </c>
      <c r="H3223">
        <v>2.7015539894334299</v>
      </c>
      <c r="I3223">
        <v>-32.975655686592603</v>
      </c>
      <c r="J3223">
        <v>-7.5763523386614198</v>
      </c>
      <c r="K3223">
        <v>26.6484241086238</v>
      </c>
      <c r="L3223">
        <v>28.618376170533001</v>
      </c>
      <c r="M3223">
        <v>45.245425723106997</v>
      </c>
      <c r="N3223">
        <v>1.0015773378400099</v>
      </c>
      <c r="O3223">
        <v>58.172895432238498</v>
      </c>
      <c r="P3223">
        <v>17.212389380530901</v>
      </c>
      <c r="Q3223">
        <v>-5.6054225745105997E-2</v>
      </c>
    </row>
    <row r="3224" spans="1:17" hidden="1" x14ac:dyDescent="0.3">
      <c r="A3224" t="s">
        <v>6663</v>
      </c>
      <c r="B3224" t="s">
        <v>6664</v>
      </c>
      <c r="C3224" t="s">
        <v>10309</v>
      </c>
      <c r="D3224" t="s">
        <v>21</v>
      </c>
      <c r="E3224">
        <v>66.37106</v>
      </c>
      <c r="F3224">
        <v>11.89</v>
      </c>
      <c r="G3224">
        <v>17.6180359942012</v>
      </c>
      <c r="H3224">
        <v>-2.6283969258673801</v>
      </c>
      <c r="I3224">
        <v>3.5761536060310002</v>
      </c>
      <c r="J3224">
        <v>8.1030070616281993</v>
      </c>
      <c r="K3224">
        <v>11.2094021408167</v>
      </c>
      <c r="L3224">
        <v>10.3360100214804</v>
      </c>
      <c r="M3224">
        <v>59.504017215175203</v>
      </c>
      <c r="N3224">
        <v>0.88283699407454297</v>
      </c>
      <c r="O3224">
        <v>26.997476871320401</v>
      </c>
      <c r="P3224">
        <v>74.852941176470594</v>
      </c>
      <c r="Q3224">
        <v>0.10039213786718</v>
      </c>
    </row>
    <row r="3225" spans="1:17" hidden="1" x14ac:dyDescent="0.3">
      <c r="A3225" t="s">
        <v>6665</v>
      </c>
      <c r="B3225" t="s">
        <v>6666</v>
      </c>
      <c r="C3225" t="s">
        <v>10309</v>
      </c>
      <c r="D3225" t="s">
        <v>95</v>
      </c>
      <c r="E3225">
        <v>66.366525576000001</v>
      </c>
      <c r="F3225">
        <v>35.200000000000003</v>
      </c>
      <c r="G3225">
        <v>108.291746757867</v>
      </c>
      <c r="H3225">
        <v>4.5393093644821603</v>
      </c>
      <c r="I3225">
        <v>5.0225473682142301</v>
      </c>
      <c r="J3225">
        <v>-0.523157708849326</v>
      </c>
      <c r="K3225">
        <v>35.121110632697302</v>
      </c>
      <c r="L3225">
        <v>29.199306852697401</v>
      </c>
      <c r="M3225">
        <v>56.130970071549001</v>
      </c>
      <c r="N3225">
        <v>0.58606308443673905</v>
      </c>
      <c r="O3225">
        <v>16.477272727272702</v>
      </c>
      <c r="P3225">
        <v>143.358024691358</v>
      </c>
      <c r="Q3225">
        <v>1.7370889060406999E-2</v>
      </c>
    </row>
    <row r="3226" spans="1:17" hidden="1" x14ac:dyDescent="0.3">
      <c r="A3226" t="s">
        <v>6667</v>
      </c>
      <c r="B3226" t="s">
        <v>6668</v>
      </c>
      <c r="C3226" t="s">
        <v>10309</v>
      </c>
      <c r="D3226" t="s">
        <v>1574</v>
      </c>
      <c r="E3226">
        <v>66.257114999999999</v>
      </c>
      <c r="F3226">
        <v>38.950000000000003</v>
      </c>
      <c r="G3226">
        <v>0.19103520887969999</v>
      </c>
      <c r="H3226">
        <v>-2.4209708553425102</v>
      </c>
      <c r="I3226">
        <v>-53.295634449967501</v>
      </c>
      <c r="J3226">
        <v>-2.5946673569764398</v>
      </c>
      <c r="K3226">
        <v>40.6067974894044</v>
      </c>
      <c r="M3226">
        <v>41.294631978205103</v>
      </c>
      <c r="N3226">
        <v>1.0929648241206</v>
      </c>
      <c r="O3226">
        <v>92.554557124518595</v>
      </c>
      <c r="P3226">
        <v>38.612099644128101</v>
      </c>
    </row>
    <row r="3227" spans="1:17" hidden="1" x14ac:dyDescent="0.3">
      <c r="A3227" t="s">
        <v>6669</v>
      </c>
      <c r="B3227" t="s">
        <v>6670</v>
      </c>
      <c r="C3227" t="s">
        <v>10309</v>
      </c>
      <c r="D3227" t="s">
        <v>404</v>
      </c>
      <c r="E3227">
        <v>66.1554</v>
      </c>
      <c r="F3227">
        <v>56.1</v>
      </c>
      <c r="G3227">
        <v>-17.723578912630899</v>
      </c>
      <c r="H3227">
        <v>-4.3346774904988896</v>
      </c>
      <c r="I3227">
        <v>-20.4940920207655</v>
      </c>
      <c r="J3227">
        <v>-0.964232574367753</v>
      </c>
      <c r="K3227">
        <v>56.740223268989297</v>
      </c>
      <c r="L3227">
        <v>54.406614000826501</v>
      </c>
      <c r="M3227">
        <v>38.263079403168298</v>
      </c>
      <c r="N3227">
        <v>0.44880952380952299</v>
      </c>
      <c r="O3227">
        <v>29.946524064171101</v>
      </c>
      <c r="P3227">
        <v>50.806451612903203</v>
      </c>
    </row>
    <row r="3228" spans="1:17" hidden="1" x14ac:dyDescent="0.3">
      <c r="A3228" t="s">
        <v>6671</v>
      </c>
      <c r="B3228" t="s">
        <v>6672</v>
      </c>
      <c r="C3228" t="s">
        <v>10309</v>
      </c>
      <c r="D3228" t="s">
        <v>46</v>
      </c>
      <c r="E3228">
        <v>66.116838599999994</v>
      </c>
      <c r="F3228">
        <v>109.8</v>
      </c>
      <c r="G3228">
        <v>223.075143132097</v>
      </c>
      <c r="H3228">
        <v>21.980822623798002</v>
      </c>
      <c r="I3228">
        <v>186.05877925227199</v>
      </c>
      <c r="J3228">
        <v>7.2602601067554096</v>
      </c>
      <c r="K3228">
        <v>81.290526608302798</v>
      </c>
      <c r="L3228">
        <v>52.628813508826298</v>
      </c>
      <c r="M3228">
        <v>79.545593492158105</v>
      </c>
      <c r="N3228">
        <v>1.1555555555555499</v>
      </c>
      <c r="O3228">
        <v>0</v>
      </c>
      <c r="P3228">
        <v>321.497120921305</v>
      </c>
      <c r="Q3228">
        <v>0.195649349618054</v>
      </c>
    </row>
    <row r="3229" spans="1:17" hidden="1" x14ac:dyDescent="0.3">
      <c r="A3229" t="s">
        <v>6673</v>
      </c>
      <c r="B3229" t="s">
        <v>6674</v>
      </c>
      <c r="C3229" t="s">
        <v>10309</v>
      </c>
      <c r="D3229" t="s">
        <v>938</v>
      </c>
      <c r="E3229">
        <v>66.101114229999993</v>
      </c>
      <c r="F3229">
        <v>57.95</v>
      </c>
      <c r="G3229">
        <v>-50.866814986901502</v>
      </c>
      <c r="H3229">
        <v>-4.3921710305505703</v>
      </c>
      <c r="I3229">
        <v>-31.712733113936899</v>
      </c>
      <c r="J3229">
        <v>0.88747550016641596</v>
      </c>
      <c r="K3229">
        <v>58.904674691132399</v>
      </c>
      <c r="M3229">
        <v>56.066281509456502</v>
      </c>
      <c r="N3229">
        <v>0.94440052700922195</v>
      </c>
      <c r="O3229">
        <v>58.584987057808398</v>
      </c>
      <c r="P3229">
        <v>6.3302752293577997</v>
      </c>
    </row>
    <row r="3230" spans="1:17" hidden="1" x14ac:dyDescent="0.3">
      <c r="A3230" t="s">
        <v>6675</v>
      </c>
      <c r="B3230" t="s">
        <v>6676</v>
      </c>
      <c r="C3230" t="s">
        <v>10309</v>
      </c>
      <c r="D3230" t="s">
        <v>1399</v>
      </c>
      <c r="E3230">
        <v>66.021879999999996</v>
      </c>
      <c r="F3230">
        <v>309</v>
      </c>
      <c r="G3230">
        <v>56.369361212480698</v>
      </c>
      <c r="H3230">
        <v>-0.89407113912821401</v>
      </c>
      <c r="I3230">
        <v>-0.191772902709825</v>
      </c>
      <c r="J3230">
        <v>-6.5790423569764398</v>
      </c>
      <c r="K3230">
        <v>321.10808068686799</v>
      </c>
      <c r="L3230">
        <v>274.80625710638401</v>
      </c>
      <c r="M3230">
        <v>33.981786379850703</v>
      </c>
      <c r="N3230">
        <v>0.34857142857142798</v>
      </c>
      <c r="O3230">
        <v>31.051779935275</v>
      </c>
      <c r="P3230">
        <v>127.205882352941</v>
      </c>
    </row>
    <row r="3231" spans="1:17" hidden="1" x14ac:dyDescent="0.3">
      <c r="A3231" t="s">
        <v>6677</v>
      </c>
      <c r="B3231" t="s">
        <v>6678</v>
      </c>
      <c r="C3231" t="s">
        <v>10309</v>
      </c>
      <c r="D3231" t="s">
        <v>139</v>
      </c>
      <c r="E3231">
        <v>65.929248000000001</v>
      </c>
      <c r="F3231">
        <v>7036.65</v>
      </c>
      <c r="G3231">
        <v>82.089154043963902</v>
      </c>
      <c r="H3231">
        <v>18.844476828180898</v>
      </c>
      <c r="I3231">
        <v>49.078418287125601</v>
      </c>
      <c r="J3231">
        <v>9.7862610236495193</v>
      </c>
      <c r="K3231">
        <v>5543.6485289702096</v>
      </c>
      <c r="L3231">
        <v>4603.55379224848</v>
      </c>
      <c r="M3231">
        <v>76.226960650553707</v>
      </c>
      <c r="N3231">
        <v>0.87302790217016801</v>
      </c>
      <c r="O3231">
        <v>2.6766998500707002</v>
      </c>
      <c r="P3231">
        <v>116.512307692307</v>
      </c>
      <c r="Q3231">
        <v>7.0542180848078007E-2</v>
      </c>
    </row>
    <row r="3232" spans="1:17" hidden="1" x14ac:dyDescent="0.3">
      <c r="A3232" t="s">
        <v>6679</v>
      </c>
      <c r="B3232" t="s">
        <v>6680</v>
      </c>
      <c r="C3232" t="s">
        <v>10309</v>
      </c>
      <c r="D3232" t="s">
        <v>46</v>
      </c>
      <c r="E3232">
        <v>65.928226420000001</v>
      </c>
      <c r="F3232">
        <v>0.7</v>
      </c>
      <c r="G3232">
        <v>-27.723578912630899</v>
      </c>
      <c r="K3232">
        <v>0.813046339516308</v>
      </c>
      <c r="L3232">
        <v>1.2524745064316301</v>
      </c>
      <c r="M3232">
        <v>70.989730741565694</v>
      </c>
      <c r="N3232">
        <v>1</v>
      </c>
      <c r="O3232">
        <v>7.1428571428571397</v>
      </c>
      <c r="P3232">
        <v>16.6666666666666</v>
      </c>
      <c r="Q3232">
        <v>3.7666979515126001E-2</v>
      </c>
    </row>
    <row r="3233" spans="1:17" hidden="1" x14ac:dyDescent="0.3">
      <c r="A3233" t="s">
        <v>6681</v>
      </c>
      <c r="B3233" t="s">
        <v>6682</v>
      </c>
      <c r="C3233" t="s">
        <v>10309</v>
      </c>
      <c r="D3233" t="s">
        <v>258</v>
      </c>
      <c r="E3233">
        <v>65.778561404999905</v>
      </c>
      <c r="F3233">
        <v>132.44999999999999</v>
      </c>
      <c r="G3233">
        <v>91.346880895506601</v>
      </c>
      <c r="H3233">
        <v>21.508758425370399</v>
      </c>
      <c r="I3233">
        <v>-5.53932284540931</v>
      </c>
      <c r="J3233">
        <v>-3.38461349701234</v>
      </c>
      <c r="K3233">
        <v>122.33690593959101</v>
      </c>
      <c r="L3233">
        <v>109.84909940334001</v>
      </c>
      <c r="M3233">
        <v>55.149449639860499</v>
      </c>
      <c r="N3233">
        <v>0.46787901176073698</v>
      </c>
      <c r="O3233">
        <v>22.914307285768199</v>
      </c>
      <c r="P3233">
        <v>129.947916666666</v>
      </c>
      <c r="Q3233">
        <v>9.1158602795145996E-2</v>
      </c>
    </row>
    <row r="3234" spans="1:17" hidden="1" x14ac:dyDescent="0.3">
      <c r="A3234" t="s">
        <v>6683</v>
      </c>
      <c r="B3234" t="s">
        <v>6684</v>
      </c>
      <c r="C3234" t="s">
        <v>10309</v>
      </c>
      <c r="D3234" t="s">
        <v>559</v>
      </c>
      <c r="E3234">
        <v>65.761946499999993</v>
      </c>
      <c r="F3234">
        <v>51</v>
      </c>
      <c r="G3234">
        <v>-52.723578912630899</v>
      </c>
      <c r="H3234">
        <v>-24.168275448221198</v>
      </c>
      <c r="I3234">
        <v>-26.452200106533201</v>
      </c>
      <c r="J3234">
        <v>-16.153989390874699</v>
      </c>
      <c r="K3234">
        <v>59.231732507647799</v>
      </c>
      <c r="L3234">
        <v>61.526377214311701</v>
      </c>
      <c r="M3234">
        <v>60.3405124570506</v>
      </c>
      <c r="N3234">
        <v>0.20033670033670001</v>
      </c>
      <c r="O3234">
        <v>48.921568627450903</v>
      </c>
      <c r="P3234">
        <v>1.5936254980079601</v>
      </c>
      <c r="Q3234">
        <v>3.1320726436564E-2</v>
      </c>
    </row>
    <row r="3235" spans="1:17" hidden="1" x14ac:dyDescent="0.3">
      <c r="A3235" t="s">
        <v>6685</v>
      </c>
      <c r="B3235" t="s">
        <v>6686</v>
      </c>
      <c r="C3235" t="s">
        <v>10309</v>
      </c>
      <c r="D3235" t="s">
        <v>1163</v>
      </c>
      <c r="E3235">
        <v>65.754239999999996</v>
      </c>
      <c r="F3235">
        <v>45.89</v>
      </c>
      <c r="G3235">
        <v>-47.214806982806401</v>
      </c>
      <c r="H3235">
        <v>-1.3990442658009801</v>
      </c>
      <c r="I3235">
        <v>2.41421403488089</v>
      </c>
      <c r="J3235">
        <v>6.3831321063072801</v>
      </c>
      <c r="K3235">
        <v>42.025963364498203</v>
      </c>
      <c r="L3235">
        <v>40.4339843195608</v>
      </c>
      <c r="M3235">
        <v>60.205824220377799</v>
      </c>
      <c r="N3235">
        <v>2.58768592718492</v>
      </c>
      <c r="O3235">
        <v>36.631074308128099</v>
      </c>
      <c r="P3235">
        <v>39.060606060605998</v>
      </c>
      <c r="Q3235">
        <v>0.17244537899062601</v>
      </c>
    </row>
    <row r="3236" spans="1:17" hidden="1" x14ac:dyDescent="0.3">
      <c r="A3236" t="s">
        <v>6687</v>
      </c>
      <c r="B3236" t="s">
        <v>6688</v>
      </c>
      <c r="C3236" t="s">
        <v>10309</v>
      </c>
      <c r="D3236" t="s">
        <v>139</v>
      </c>
      <c r="E3236">
        <v>65.692206479999996</v>
      </c>
      <c r="F3236">
        <v>87.58</v>
      </c>
      <c r="G3236">
        <v>-29.868830309279002</v>
      </c>
      <c r="H3236">
        <v>-0.47522643169936402</v>
      </c>
      <c r="I3236">
        <v>-26.067556029126902</v>
      </c>
      <c r="J3236">
        <v>-4.3231161014051702</v>
      </c>
      <c r="K3236">
        <v>91.948067605670005</v>
      </c>
      <c r="L3236">
        <v>103.07492478071499</v>
      </c>
      <c r="M3236">
        <v>49.387980990009403</v>
      </c>
      <c r="N3236">
        <v>1.1802876875941199</v>
      </c>
      <c r="O3236">
        <v>83.831925097054096</v>
      </c>
      <c r="P3236">
        <v>3.63270618861673</v>
      </c>
      <c r="Q3236">
        <v>-2.6185282813412002E-2</v>
      </c>
    </row>
    <row r="3237" spans="1:17" hidden="1" x14ac:dyDescent="0.3">
      <c r="A3237" t="s">
        <v>6689</v>
      </c>
      <c r="B3237" t="s">
        <v>6690</v>
      </c>
      <c r="C3237" t="s">
        <v>10309</v>
      </c>
      <c r="D3237" t="s">
        <v>2855</v>
      </c>
      <c r="E3237">
        <v>65.450400599999995</v>
      </c>
      <c r="F3237">
        <v>6.84</v>
      </c>
      <c r="G3237">
        <v>22.606091417039298</v>
      </c>
      <c r="H3237">
        <v>-0.66781205619161299</v>
      </c>
      <c r="I3237">
        <v>-16.913296425370099</v>
      </c>
      <c r="J3237">
        <v>3.2494884871793799</v>
      </c>
      <c r="K3237">
        <v>6.3011138725455504</v>
      </c>
      <c r="L3237">
        <v>6.0635038903196401</v>
      </c>
      <c r="M3237">
        <v>64.219364727044194</v>
      </c>
      <c r="N3237">
        <v>1.83263092339856</v>
      </c>
      <c r="O3237">
        <v>34.795321637426902</v>
      </c>
      <c r="P3237">
        <v>80.952380952380906</v>
      </c>
      <c r="Q3237">
        <v>-8.1743750371312998E-2</v>
      </c>
    </row>
    <row r="3238" spans="1:17" hidden="1" x14ac:dyDescent="0.3">
      <c r="A3238" t="s">
        <v>6691</v>
      </c>
      <c r="B3238" t="s">
        <v>6692</v>
      </c>
      <c r="C3238" t="s">
        <v>10309</v>
      </c>
      <c r="D3238" t="s">
        <v>1581</v>
      </c>
      <c r="E3238">
        <v>65.399074859999999</v>
      </c>
      <c r="F3238">
        <v>4.1100000000000003</v>
      </c>
      <c r="G3238">
        <v>95.529416233408696</v>
      </c>
      <c r="H3238">
        <v>25.530519732501599</v>
      </c>
      <c r="I3238">
        <v>10.0106426063094</v>
      </c>
      <c r="J3238">
        <v>-8.8446673569764496</v>
      </c>
      <c r="K3238">
        <v>3.8284997616273699</v>
      </c>
      <c r="L3238">
        <v>3.2715995766917501</v>
      </c>
      <c r="M3238">
        <v>38.705350612555101</v>
      </c>
      <c r="N3238">
        <v>0.501382029253161</v>
      </c>
      <c r="O3238">
        <v>16.788321167883201</v>
      </c>
      <c r="Q3238">
        <v>0.128810428963607</v>
      </c>
    </row>
    <row r="3239" spans="1:17" hidden="1" x14ac:dyDescent="0.3">
      <c r="A3239" t="s">
        <v>6693</v>
      </c>
      <c r="B3239" t="s">
        <v>6694</v>
      </c>
      <c r="C3239" t="s">
        <v>10309</v>
      </c>
      <c r="D3239" t="s">
        <v>1700</v>
      </c>
      <c r="E3239">
        <v>65.362499999999997</v>
      </c>
      <c r="F3239">
        <v>12.91</v>
      </c>
      <c r="G3239">
        <v>-28.339437265209799</v>
      </c>
      <c r="H3239">
        <v>-12.5522089093384</v>
      </c>
      <c r="I3239">
        <v>-24.963018712074401</v>
      </c>
      <c r="J3239">
        <v>-7.9898041350919504</v>
      </c>
      <c r="K3239">
        <v>14.119344930411099</v>
      </c>
      <c r="L3239">
        <v>14.865521326291001</v>
      </c>
      <c r="M3239">
        <v>39.068496464186801</v>
      </c>
      <c r="N3239">
        <v>0.37010288627122101</v>
      </c>
      <c r="O3239">
        <v>57.242447714949598</v>
      </c>
      <c r="P3239">
        <v>17.363636363636299</v>
      </c>
      <c r="Q3239">
        <v>-5.8520556052183002E-2</v>
      </c>
    </row>
    <row r="3240" spans="1:17" hidden="1" x14ac:dyDescent="0.3">
      <c r="A3240" t="s">
        <v>6695</v>
      </c>
      <c r="B3240" t="s">
        <v>6696</v>
      </c>
      <c r="C3240" t="s">
        <v>10309</v>
      </c>
      <c r="D3240" t="s">
        <v>521</v>
      </c>
      <c r="E3240">
        <v>65.173612399999996</v>
      </c>
      <c r="F3240">
        <v>57.93</v>
      </c>
      <c r="G3240">
        <v>71.007124346374098</v>
      </c>
      <c r="H3240">
        <v>7.2098395838605098</v>
      </c>
      <c r="I3240">
        <v>28.981896961710099</v>
      </c>
      <c r="J3240">
        <v>-7.6125885039298398</v>
      </c>
      <c r="K3240">
        <v>49.915295930620601</v>
      </c>
      <c r="L3240">
        <v>45.0496594514794</v>
      </c>
      <c r="M3240">
        <v>59.397442891602402</v>
      </c>
      <c r="N3240">
        <v>1.9141337984376301</v>
      </c>
      <c r="O3240">
        <v>1.6399102364923199</v>
      </c>
      <c r="P3240">
        <v>103.049421661409</v>
      </c>
      <c r="Q3240">
        <v>4.5138149770830999E-2</v>
      </c>
    </row>
    <row r="3241" spans="1:17" hidden="1" x14ac:dyDescent="0.3">
      <c r="A3241" t="s">
        <v>6697</v>
      </c>
      <c r="B3241" t="s">
        <v>6698</v>
      </c>
      <c r="C3241" t="s">
        <v>10309</v>
      </c>
      <c r="D3241" t="s">
        <v>297</v>
      </c>
      <c r="E3241">
        <v>65.158159229999995</v>
      </c>
      <c r="F3241">
        <v>939.8</v>
      </c>
      <c r="G3241">
        <v>85.843061241896805</v>
      </c>
      <c r="H3241">
        <v>3.9941196304240099</v>
      </c>
      <c r="I3241">
        <v>16.164948826405102</v>
      </c>
      <c r="J3241">
        <v>-5.2393374077378603</v>
      </c>
      <c r="K3241">
        <v>914.95943947517799</v>
      </c>
      <c r="L3241">
        <v>728.26103897757196</v>
      </c>
      <c r="M3241">
        <v>49.374584423531402</v>
      </c>
      <c r="N3241">
        <v>0.70637151106833496</v>
      </c>
      <c r="O3241">
        <v>44.1530112789955</v>
      </c>
      <c r="P3241">
        <v>140.97435897435801</v>
      </c>
      <c r="Q3241">
        <v>0.102629717330424</v>
      </c>
    </row>
    <row r="3242" spans="1:17" hidden="1" x14ac:dyDescent="0.3">
      <c r="A3242" t="s">
        <v>6699</v>
      </c>
      <c r="B3242" t="s">
        <v>6700</v>
      </c>
      <c r="C3242" t="s">
        <v>10309</v>
      </c>
      <c r="D3242" t="s">
        <v>221</v>
      </c>
      <c r="E3242">
        <v>65.000622367999995</v>
      </c>
      <c r="F3242">
        <v>40.49</v>
      </c>
      <c r="G3242">
        <v>9.4376676998351403</v>
      </c>
      <c r="H3242">
        <v>7.7540148410583303</v>
      </c>
      <c r="I3242">
        <v>-21.5056727110262</v>
      </c>
      <c r="J3242">
        <v>-9.7506306597287402</v>
      </c>
      <c r="K3242">
        <v>40.130823956660102</v>
      </c>
      <c r="L3242">
        <v>39.7546445673497</v>
      </c>
      <c r="M3242">
        <v>53.915597495726303</v>
      </c>
      <c r="N3242">
        <v>1.4030494037886501</v>
      </c>
      <c r="O3242">
        <v>59.594961718942898</v>
      </c>
      <c r="P3242">
        <v>56.030828516377603</v>
      </c>
      <c r="Q3242">
        <v>9.7293177089814997E-2</v>
      </c>
    </row>
    <row r="3243" spans="1:17" hidden="1" x14ac:dyDescent="0.3">
      <c r="A3243" t="s">
        <v>6701</v>
      </c>
      <c r="B3243" t="s">
        <v>6702</v>
      </c>
      <c r="C3243" t="s">
        <v>10309</v>
      </c>
      <c r="D3243" t="s">
        <v>559</v>
      </c>
      <c r="E3243">
        <v>64.851108749999995</v>
      </c>
      <c r="F3243">
        <v>57.86</v>
      </c>
      <c r="G3243">
        <v>-5.9341052284204503</v>
      </c>
      <c r="H3243">
        <v>2.9656721067043099</v>
      </c>
      <c r="I3243">
        <v>-8.71186027129637</v>
      </c>
      <c r="J3243">
        <v>1.5507157471492801</v>
      </c>
      <c r="K3243">
        <v>50.079552536162502</v>
      </c>
      <c r="L3243">
        <v>50.781359268506797</v>
      </c>
      <c r="M3243">
        <v>78.274540347904505</v>
      </c>
      <c r="N3243">
        <v>2.6105263157894698</v>
      </c>
      <c r="O3243">
        <v>8.8835119253370198</v>
      </c>
      <c r="P3243">
        <v>30.022471910112301</v>
      </c>
      <c r="Q3243">
        <v>2.7311759262873998E-2</v>
      </c>
    </row>
    <row r="3244" spans="1:17" hidden="1" x14ac:dyDescent="0.3">
      <c r="A3244" t="s">
        <v>6703</v>
      </c>
      <c r="B3244" t="s">
        <v>6704</v>
      </c>
      <c r="C3244" t="s">
        <v>10309</v>
      </c>
      <c r="D3244" t="s">
        <v>51</v>
      </c>
      <c r="E3244">
        <v>64.672661927999997</v>
      </c>
      <c r="F3244">
        <v>13.22</v>
      </c>
      <c r="G3244">
        <v>-32.547193023502103</v>
      </c>
      <c r="H3244">
        <v>-5.5429784123268204</v>
      </c>
      <c r="I3244">
        <v>-21.638632330002501</v>
      </c>
      <c r="J3244">
        <v>-0.44651920882830398</v>
      </c>
      <c r="K3244">
        <v>13.8468717514376</v>
      </c>
      <c r="L3244">
        <v>13.879485091785099</v>
      </c>
      <c r="M3244">
        <v>51.524000203392099</v>
      </c>
      <c r="N3244">
        <v>0.22603027237148601</v>
      </c>
      <c r="O3244">
        <v>49.016641452344899</v>
      </c>
      <c r="P3244">
        <v>26.7497603068072</v>
      </c>
      <c r="Q3244">
        <v>4.5832075813202998E-2</v>
      </c>
    </row>
    <row r="3245" spans="1:17" hidden="1" x14ac:dyDescent="0.3">
      <c r="A3245" t="s">
        <v>6705</v>
      </c>
      <c r="B3245" t="s">
        <v>6519</v>
      </c>
      <c r="C3245" t="s">
        <v>10309</v>
      </c>
      <c r="D3245" t="s">
        <v>21</v>
      </c>
      <c r="E3245">
        <v>64.615229639999995</v>
      </c>
      <c r="F3245">
        <v>19.22</v>
      </c>
      <c r="G3245">
        <v>-15.256301537695499</v>
      </c>
      <c r="H3245">
        <v>-2.13218154579768</v>
      </c>
      <c r="I3245">
        <v>-34.4970207829328</v>
      </c>
      <c r="J3245">
        <v>4.2235144612053599</v>
      </c>
      <c r="K3245">
        <v>19.266725418908301</v>
      </c>
      <c r="L3245">
        <v>19.546680385869301</v>
      </c>
      <c r="M3245">
        <v>47.344107534926302</v>
      </c>
      <c r="N3245">
        <v>0.927899980087734</v>
      </c>
      <c r="O3245">
        <v>40.426638917793902</v>
      </c>
      <c r="P3245">
        <v>18.935643564356401</v>
      </c>
      <c r="Q3245">
        <v>-1.2953320999056E-2</v>
      </c>
    </row>
    <row r="3246" spans="1:17" hidden="1" x14ac:dyDescent="0.3">
      <c r="A3246" t="s">
        <v>6706</v>
      </c>
      <c r="B3246" t="s">
        <v>6707</v>
      </c>
      <c r="C3246" t="s">
        <v>10309</v>
      </c>
      <c r="D3246" t="s">
        <v>475</v>
      </c>
      <c r="E3246">
        <v>64.583712503999905</v>
      </c>
      <c r="F3246">
        <v>97.49</v>
      </c>
      <c r="G3246">
        <v>-13.365807651633901</v>
      </c>
      <c r="H3246">
        <v>-2.6755043638839102</v>
      </c>
      <c r="I3246">
        <v>-17.5222589840787</v>
      </c>
      <c r="J3246">
        <v>-4.2258091562359299</v>
      </c>
      <c r="K3246">
        <v>98.676493237349305</v>
      </c>
      <c r="L3246">
        <v>95.458209373144996</v>
      </c>
      <c r="M3246">
        <v>40.569197738830198</v>
      </c>
      <c r="N3246">
        <v>0.31263044525744399</v>
      </c>
      <c r="O3246">
        <v>23.0382603343932</v>
      </c>
      <c r="P3246">
        <v>19.326805385556899</v>
      </c>
      <c r="Q3246">
        <v>2.6782616175644001E-2</v>
      </c>
    </row>
    <row r="3247" spans="1:17" hidden="1" x14ac:dyDescent="0.3">
      <c r="A3247" t="s">
        <v>6708</v>
      </c>
      <c r="B3247" t="s">
        <v>6709</v>
      </c>
      <c r="C3247" t="s">
        <v>10309</v>
      </c>
      <c r="D3247" t="s">
        <v>356</v>
      </c>
      <c r="E3247">
        <v>64.425984</v>
      </c>
      <c r="F3247">
        <v>68.400000000000006</v>
      </c>
      <c r="G3247">
        <v>79.549148360096297</v>
      </c>
      <c r="H3247">
        <v>7.6367081658544</v>
      </c>
      <c r="I3247">
        <v>3.6214174247114101</v>
      </c>
      <c r="J3247">
        <v>-1.27790452223757</v>
      </c>
      <c r="K3247">
        <v>64.127794422091895</v>
      </c>
      <c r="L3247">
        <v>60.152900141488097</v>
      </c>
      <c r="M3247">
        <v>66.761224328091899</v>
      </c>
      <c r="N3247">
        <v>0.50848125634767805</v>
      </c>
      <c r="O3247">
        <v>18.0555555555555</v>
      </c>
      <c r="P3247">
        <v>118.181818181818</v>
      </c>
      <c r="Q3247">
        <v>-2.9256581207539999E-3</v>
      </c>
    </row>
    <row r="3248" spans="1:17" hidden="1" x14ac:dyDescent="0.3">
      <c r="A3248" t="s">
        <v>6710</v>
      </c>
      <c r="B3248" t="s">
        <v>6711</v>
      </c>
      <c r="C3248" t="s">
        <v>10309</v>
      </c>
      <c r="D3248" t="s">
        <v>715</v>
      </c>
      <c r="E3248">
        <v>64.187414959999998</v>
      </c>
      <c r="F3248">
        <v>48.2</v>
      </c>
      <c r="G3248">
        <v>63.091939693861399</v>
      </c>
      <c r="H3248">
        <v>23.258989224181999</v>
      </c>
      <c r="I3248">
        <v>11.2789576246244</v>
      </c>
      <c r="J3248">
        <v>2.5437601070324098</v>
      </c>
      <c r="K3248">
        <v>44.518478175134</v>
      </c>
      <c r="L3248">
        <v>40.0318585887346</v>
      </c>
      <c r="M3248">
        <v>62.336632606684603</v>
      </c>
      <c r="N3248">
        <v>0.26104508808599503</v>
      </c>
      <c r="O3248">
        <v>25.6016597510373</v>
      </c>
      <c r="P3248">
        <v>98.599093531108295</v>
      </c>
      <c r="Q3248">
        <v>0.10185147179347701</v>
      </c>
    </row>
    <row r="3249" spans="1:17" hidden="1" x14ac:dyDescent="0.3">
      <c r="A3249" t="s">
        <v>6712</v>
      </c>
      <c r="B3249" t="s">
        <v>6713</v>
      </c>
      <c r="C3249" t="s">
        <v>10309</v>
      </c>
      <c r="D3249" t="s">
        <v>475</v>
      </c>
      <c r="E3249">
        <v>64.137839999999997</v>
      </c>
      <c r="F3249">
        <v>125</v>
      </c>
      <c r="G3249">
        <v>-36.847533838112597</v>
      </c>
      <c r="H3249">
        <v>-5.0600114061374404</v>
      </c>
      <c r="I3249">
        <v>-21.4347408906007</v>
      </c>
      <c r="J3249">
        <v>-2.63136460468287</v>
      </c>
      <c r="K3249">
        <v>141.11852511193501</v>
      </c>
      <c r="M3249">
        <v>46.171975461758997</v>
      </c>
      <c r="N3249">
        <v>0.379746835443038</v>
      </c>
      <c r="O3249">
        <v>58.4</v>
      </c>
      <c r="P3249">
        <v>9.6972356296621296</v>
      </c>
    </row>
    <row r="3250" spans="1:17" hidden="1" x14ac:dyDescent="0.3">
      <c r="A3250" t="s">
        <v>6714</v>
      </c>
      <c r="B3250" t="s">
        <v>6715</v>
      </c>
      <c r="C3250" t="s">
        <v>10309</v>
      </c>
      <c r="D3250" t="s">
        <v>80</v>
      </c>
      <c r="E3250">
        <v>64.076526071999993</v>
      </c>
      <c r="F3250">
        <v>7.79</v>
      </c>
      <c r="G3250">
        <v>34.568087754035602</v>
      </c>
      <c r="H3250">
        <v>-23.877058768028899</v>
      </c>
      <c r="I3250">
        <v>-0.224455029867309</v>
      </c>
      <c r="J3250">
        <v>-10.742815505124501</v>
      </c>
      <c r="K3250">
        <v>8.3000816848694203</v>
      </c>
      <c r="L3250">
        <v>7.1672027038302497</v>
      </c>
      <c r="M3250">
        <v>26.6374560943703</v>
      </c>
      <c r="N3250">
        <v>0.52146458583688904</v>
      </c>
      <c r="O3250">
        <v>66.495507060333694</v>
      </c>
      <c r="P3250">
        <v>69.347826086956502</v>
      </c>
      <c r="Q3250">
        <v>8.9598543173256995E-2</v>
      </c>
    </row>
    <row r="3251" spans="1:17" hidden="1" x14ac:dyDescent="0.3">
      <c r="A3251" t="s">
        <v>6716</v>
      </c>
      <c r="B3251" t="s">
        <v>6717</v>
      </c>
      <c r="C3251" t="s">
        <v>10309</v>
      </c>
      <c r="D3251" t="s">
        <v>2651</v>
      </c>
      <c r="E3251">
        <v>63.8466752</v>
      </c>
      <c r="F3251">
        <v>253</v>
      </c>
      <c r="G3251">
        <v>211.645971724525</v>
      </c>
      <c r="H3251">
        <v>-10.618361506741</v>
      </c>
      <c r="I3251">
        <v>227.058764672037</v>
      </c>
      <c r="J3251">
        <v>-2.5946673569764398</v>
      </c>
      <c r="K3251">
        <v>264.06885749188399</v>
      </c>
      <c r="M3251">
        <v>29.6392649569359</v>
      </c>
      <c r="N3251">
        <v>5.3321678321678299E-2</v>
      </c>
      <c r="O3251">
        <v>53.557312252964401</v>
      </c>
      <c r="P3251">
        <v>256.33802816901402</v>
      </c>
    </row>
    <row r="3252" spans="1:17" hidden="1" x14ac:dyDescent="0.3">
      <c r="A3252" t="s">
        <v>6718</v>
      </c>
      <c r="B3252" t="s">
        <v>6719</v>
      </c>
      <c r="C3252" t="s">
        <v>10309</v>
      </c>
      <c r="D3252" t="s">
        <v>297</v>
      </c>
      <c r="E3252">
        <v>63.829759125000002</v>
      </c>
      <c r="F3252">
        <v>139.1</v>
      </c>
      <c r="G3252">
        <v>-5.1145000232524103</v>
      </c>
      <c r="H3252">
        <v>8.2334684814525705</v>
      </c>
      <c r="I3252">
        <v>-18.8923843532991</v>
      </c>
      <c r="J3252">
        <v>-4.8145405070821496</v>
      </c>
      <c r="K3252">
        <v>130.87708084432899</v>
      </c>
      <c r="L3252">
        <v>127.266171065873</v>
      </c>
      <c r="M3252">
        <v>58.925796902979698</v>
      </c>
      <c r="N3252">
        <v>1.07454550370897</v>
      </c>
      <c r="O3252">
        <v>55.571531272465798</v>
      </c>
      <c r="P3252">
        <v>63.647058823529399</v>
      </c>
      <c r="Q3252">
        <v>4.0223475187973999E-2</v>
      </c>
    </row>
    <row r="3253" spans="1:17" hidden="1" x14ac:dyDescent="0.3">
      <c r="A3253" t="s">
        <v>6720</v>
      </c>
      <c r="B3253" t="s">
        <v>6721</v>
      </c>
      <c r="C3253" t="s">
        <v>10309</v>
      </c>
      <c r="D3253" t="s">
        <v>258</v>
      </c>
      <c r="E3253">
        <v>63.789410549999999</v>
      </c>
      <c r="F3253">
        <v>2.8</v>
      </c>
      <c r="G3253">
        <v>173.35168990457299</v>
      </c>
      <c r="H3253">
        <v>24.5564105297331</v>
      </c>
      <c r="I3253">
        <v>-45.644119298452402</v>
      </c>
      <c r="J3253">
        <v>15.405332643023501</v>
      </c>
      <c r="K3253">
        <v>2.3547962979289498</v>
      </c>
      <c r="L3253">
        <v>2.40360881912087</v>
      </c>
      <c r="M3253">
        <v>86.9206816173199</v>
      </c>
      <c r="N3253">
        <v>4.7072035463612796</v>
      </c>
      <c r="O3253">
        <v>117.85714285714199</v>
      </c>
      <c r="P3253">
        <v>215.78947368421001</v>
      </c>
    </row>
    <row r="3254" spans="1:17" hidden="1" x14ac:dyDescent="0.3">
      <c r="A3254" t="s">
        <v>6722</v>
      </c>
      <c r="B3254" t="s">
        <v>6723</v>
      </c>
      <c r="C3254" t="s">
        <v>10309</v>
      </c>
      <c r="D3254" t="s">
        <v>630</v>
      </c>
      <c r="E3254">
        <v>63.732500000000002</v>
      </c>
      <c r="F3254">
        <v>160.35</v>
      </c>
      <c r="G3254">
        <v>46.323962604789997</v>
      </c>
      <c r="H3254">
        <v>25.977620636116001</v>
      </c>
      <c r="I3254">
        <v>1.33202055507933</v>
      </c>
      <c r="J3254">
        <v>-8.3097819493756298</v>
      </c>
      <c r="K3254">
        <v>141.693293344463</v>
      </c>
      <c r="L3254">
        <v>133.22929185714301</v>
      </c>
      <c r="M3254">
        <v>61.4992411632726</v>
      </c>
      <c r="N3254">
        <v>3.30921609472645</v>
      </c>
      <c r="O3254">
        <v>20.954162768942901</v>
      </c>
      <c r="P3254">
        <v>76.208791208791197</v>
      </c>
      <c r="Q3254">
        <v>5.4556978340358997E-2</v>
      </c>
    </row>
    <row r="3255" spans="1:17" hidden="1" x14ac:dyDescent="0.3">
      <c r="A3255" t="s">
        <v>6724</v>
      </c>
      <c r="B3255" t="s">
        <v>6725</v>
      </c>
      <c r="C3255" t="s">
        <v>10309</v>
      </c>
      <c r="D3255" t="s">
        <v>1555</v>
      </c>
      <c r="E3255">
        <v>63.702959999999997</v>
      </c>
      <c r="F3255">
        <v>1038</v>
      </c>
      <c r="G3255">
        <v>84.286225008937606</v>
      </c>
      <c r="H3255">
        <v>81.340285109800305</v>
      </c>
      <c r="I3255">
        <v>129.08456287209</v>
      </c>
      <c r="J3255">
        <v>12.897664272274501</v>
      </c>
      <c r="K3255">
        <v>681.58879501149602</v>
      </c>
      <c r="L3255">
        <v>561.08582814442002</v>
      </c>
      <c r="M3255">
        <v>99.818045563330202</v>
      </c>
      <c r="N3255">
        <v>0.74888392857142805</v>
      </c>
      <c r="O3255">
        <v>0.3082851637765</v>
      </c>
      <c r="P3255">
        <v>188.333333333333</v>
      </c>
    </row>
    <row r="3256" spans="1:17" hidden="1" x14ac:dyDescent="0.3">
      <c r="A3256" t="s">
        <v>6726</v>
      </c>
      <c r="B3256" t="s">
        <v>6727</v>
      </c>
      <c r="C3256" t="s">
        <v>10309</v>
      </c>
      <c r="D3256" t="s">
        <v>3440</v>
      </c>
      <c r="E3256">
        <v>63.662232199999998</v>
      </c>
      <c r="F3256">
        <v>73.2</v>
      </c>
      <c r="G3256">
        <v>-61.008303666549999</v>
      </c>
      <c r="H3256">
        <v>-2.2639220259427</v>
      </c>
      <c r="I3256">
        <v>-45.595510719038103</v>
      </c>
      <c r="J3256">
        <v>-3.4706781386476102</v>
      </c>
      <c r="K3256">
        <v>78.287474849377801</v>
      </c>
      <c r="M3256">
        <v>39.247691151515099</v>
      </c>
      <c r="N3256">
        <v>0.90377668308702797</v>
      </c>
      <c r="O3256">
        <v>65.245901639344197</v>
      </c>
      <c r="P3256">
        <v>27.0833333333333</v>
      </c>
    </row>
    <row r="3257" spans="1:17" hidden="1" x14ac:dyDescent="0.3">
      <c r="A3257" t="s">
        <v>6728</v>
      </c>
      <c r="B3257" t="s">
        <v>6729</v>
      </c>
      <c r="C3257" t="s">
        <v>10309</v>
      </c>
      <c r="D3257" t="s">
        <v>938</v>
      </c>
      <c r="E3257">
        <v>63.652500000000003</v>
      </c>
      <c r="F3257">
        <v>57.75</v>
      </c>
      <c r="G3257">
        <v>65.0977900356161</v>
      </c>
      <c r="H3257">
        <v>-3.2215306251140499</v>
      </c>
      <c r="I3257">
        <v>3.16611865395708</v>
      </c>
      <c r="J3257">
        <v>-4.9587743457598803</v>
      </c>
      <c r="K3257">
        <v>47.173349769985599</v>
      </c>
      <c r="L3257">
        <v>42.029505123041901</v>
      </c>
      <c r="M3257">
        <v>53.436611436100499</v>
      </c>
      <c r="N3257">
        <v>0.31631662215228101</v>
      </c>
      <c r="O3257">
        <v>44.744588744588697</v>
      </c>
      <c r="P3257">
        <v>92.821368948246999</v>
      </c>
      <c r="Q3257">
        <v>-5.6537487254765997E-2</v>
      </c>
    </row>
    <row r="3258" spans="1:17" hidden="1" x14ac:dyDescent="0.3">
      <c r="A3258" t="s">
        <v>6730</v>
      </c>
      <c r="B3258" t="s">
        <v>6731</v>
      </c>
      <c r="C3258" t="s">
        <v>10309</v>
      </c>
      <c r="D3258" t="s">
        <v>1700</v>
      </c>
      <c r="E3258">
        <v>63.45</v>
      </c>
      <c r="F3258">
        <v>42.97</v>
      </c>
      <c r="G3258">
        <v>-68.752856131295204</v>
      </c>
      <c r="H3258">
        <v>-14.5078019926656</v>
      </c>
      <c r="I3258">
        <v>-62.902944180595703</v>
      </c>
      <c r="J3258">
        <v>-7.5384875816955503</v>
      </c>
      <c r="K3258">
        <v>49.153651974179397</v>
      </c>
      <c r="L3258">
        <v>59.964570018468301</v>
      </c>
      <c r="M3258">
        <v>30.821884309055299</v>
      </c>
      <c r="N3258">
        <v>0.63602484472049603</v>
      </c>
      <c r="O3258">
        <v>121.54991854782401</v>
      </c>
      <c r="P3258">
        <v>4.8048780487804903</v>
      </c>
      <c r="Q3258">
        <v>-8.3312499143530002E-3</v>
      </c>
    </row>
    <row r="3259" spans="1:17" hidden="1" x14ac:dyDescent="0.3">
      <c r="A3259" t="s">
        <v>6732</v>
      </c>
      <c r="B3259" t="s">
        <v>6733</v>
      </c>
      <c r="C3259" t="s">
        <v>10309</v>
      </c>
      <c r="D3259" t="s">
        <v>521</v>
      </c>
      <c r="E3259">
        <v>63.3870650799999</v>
      </c>
      <c r="F3259">
        <v>14.17</v>
      </c>
      <c r="G3259">
        <v>-59.103724191081298</v>
      </c>
      <c r="H3259">
        <v>-10.262620125819801</v>
      </c>
      <c r="I3259">
        <v>-21.593756515695201</v>
      </c>
      <c r="J3259">
        <v>-2.1601995800032401</v>
      </c>
      <c r="K3259">
        <v>14.4597559284179</v>
      </c>
      <c r="L3259">
        <v>14.697722989281299</v>
      </c>
      <c r="M3259">
        <v>35.766411781954901</v>
      </c>
      <c r="N3259">
        <v>0.72607110370407202</v>
      </c>
      <c r="O3259">
        <v>83.133380381086795</v>
      </c>
      <c r="P3259">
        <v>36.908212560386403</v>
      </c>
      <c r="Q3259">
        <v>0.129961449198954</v>
      </c>
    </row>
    <row r="3260" spans="1:17" hidden="1" x14ac:dyDescent="0.3">
      <c r="A3260" t="s">
        <v>6734</v>
      </c>
      <c r="B3260" t="s">
        <v>6735</v>
      </c>
      <c r="C3260" t="s">
        <v>10309</v>
      </c>
      <c r="D3260" t="s">
        <v>139</v>
      </c>
      <c r="E3260">
        <v>63.376300800000003</v>
      </c>
      <c r="F3260">
        <v>48</v>
      </c>
      <c r="G3260">
        <v>32.276421087369002</v>
      </c>
      <c r="H3260">
        <v>70.453067064687502</v>
      </c>
      <c r="I3260">
        <v>25.818710437758501</v>
      </c>
      <c r="J3260">
        <v>0.60894476944798304</v>
      </c>
      <c r="K3260">
        <v>37.101820423578999</v>
      </c>
      <c r="L3260">
        <v>33.545534478706998</v>
      </c>
      <c r="M3260">
        <v>62.701077203319301</v>
      </c>
      <c r="N3260">
        <v>1.1447184737086999</v>
      </c>
      <c r="O3260">
        <v>14.5833333333333</v>
      </c>
      <c r="P3260">
        <v>99.170124481327704</v>
      </c>
    </row>
    <row r="3261" spans="1:17" hidden="1" x14ac:dyDescent="0.3">
      <c r="A3261" t="s">
        <v>6736</v>
      </c>
      <c r="B3261" t="s">
        <v>6737</v>
      </c>
      <c r="C3261" t="s">
        <v>10309</v>
      </c>
      <c r="D3261" t="s">
        <v>46</v>
      </c>
      <c r="E3261">
        <v>63.354790000000001</v>
      </c>
      <c r="F3261">
        <v>167</v>
      </c>
      <c r="G3261">
        <v>107.024804556584</v>
      </c>
      <c r="H3261">
        <v>-4.4716037571228604</v>
      </c>
      <c r="I3261">
        <v>-7.0476280703822596</v>
      </c>
      <c r="J3261">
        <v>0.45994541685878199</v>
      </c>
      <c r="K3261">
        <v>167.769626538708</v>
      </c>
      <c r="L3261">
        <v>139.92811887111</v>
      </c>
      <c r="M3261">
        <v>45.851961880071201</v>
      </c>
      <c r="N3261">
        <v>1.0019169329073401</v>
      </c>
      <c r="O3261">
        <v>26.526946107784401</v>
      </c>
      <c r="P3261">
        <v>166.943734015345</v>
      </c>
      <c r="Q3261">
        <v>0.158950677988345</v>
      </c>
    </row>
    <row r="3262" spans="1:17" hidden="1" x14ac:dyDescent="0.3">
      <c r="A3262" t="s">
        <v>6738</v>
      </c>
      <c r="B3262" t="s">
        <v>6739</v>
      </c>
      <c r="C3262" t="s">
        <v>10309</v>
      </c>
      <c r="D3262" t="s">
        <v>1700</v>
      </c>
      <c r="E3262">
        <v>63.25</v>
      </c>
      <c r="F3262">
        <v>1.2</v>
      </c>
      <c r="G3262">
        <v>112.276421087369</v>
      </c>
      <c r="H3262">
        <v>-3.5178772452398399</v>
      </c>
      <c r="I3262">
        <v>21.022547368214202</v>
      </c>
      <c r="J3262">
        <v>7.9822557199466102</v>
      </c>
      <c r="K3262">
        <v>1.07580059697999</v>
      </c>
      <c r="L3262">
        <v>0.913717015497435</v>
      </c>
      <c r="M3262">
        <v>68.724556036689293</v>
      </c>
      <c r="N3262">
        <v>0.65046885621977701</v>
      </c>
      <c r="O3262">
        <v>14.999999999999901</v>
      </c>
      <c r="P3262">
        <v>150</v>
      </c>
      <c r="Q3262">
        <v>0.111906145476043</v>
      </c>
    </row>
    <row r="3263" spans="1:17" hidden="1" x14ac:dyDescent="0.3">
      <c r="A3263" t="s">
        <v>6740</v>
      </c>
      <c r="B3263" t="s">
        <v>6741</v>
      </c>
      <c r="C3263" t="s">
        <v>10309</v>
      </c>
      <c r="D3263" t="s">
        <v>1399</v>
      </c>
      <c r="E3263">
        <v>63.138599999999997</v>
      </c>
      <c r="F3263">
        <v>70</v>
      </c>
      <c r="G3263">
        <v>128.373982062978</v>
      </c>
      <c r="H3263">
        <v>-3.0734064617860102</v>
      </c>
      <c r="I3263">
        <v>16.523569863101699</v>
      </c>
      <c r="J3263">
        <v>-2.5946673569764398</v>
      </c>
      <c r="K3263">
        <v>70.793994546119293</v>
      </c>
      <c r="L3263">
        <v>63.4949477474959</v>
      </c>
      <c r="M3263">
        <v>54.515994024967398</v>
      </c>
      <c r="N3263">
        <v>0</v>
      </c>
      <c r="O3263">
        <v>273.57142857142799</v>
      </c>
      <c r="P3263">
        <v>184.514293456171</v>
      </c>
      <c r="Q3263">
        <v>0.140490790403757</v>
      </c>
    </row>
    <row r="3264" spans="1:17" hidden="1" x14ac:dyDescent="0.3">
      <c r="A3264" t="s">
        <v>6742</v>
      </c>
      <c r="B3264" t="s">
        <v>6743</v>
      </c>
      <c r="C3264" t="s">
        <v>10309</v>
      </c>
      <c r="D3264" t="s">
        <v>21</v>
      </c>
      <c r="E3264">
        <v>63.038714900000002</v>
      </c>
      <c r="F3264">
        <v>3.99</v>
      </c>
      <c r="G3264">
        <v>45.754681956934199</v>
      </c>
      <c r="H3264">
        <v>-17.090294650859601</v>
      </c>
      <c r="I3264">
        <v>-5.9107859651190999</v>
      </c>
      <c r="J3264">
        <v>11.863163968324701</v>
      </c>
      <c r="K3264">
        <v>4.1944018328799801</v>
      </c>
      <c r="L3264">
        <v>3.6838177000240901</v>
      </c>
      <c r="M3264">
        <v>47.428239316820999</v>
      </c>
      <c r="N3264">
        <v>1.2075004642085101</v>
      </c>
      <c r="O3264">
        <v>80.451127819548802</v>
      </c>
      <c r="P3264">
        <v>121.666666666666</v>
      </c>
      <c r="Q3264">
        <v>-3.1326429637967002E-2</v>
      </c>
    </row>
    <row r="3265" spans="1:17" hidden="1" x14ac:dyDescent="0.3">
      <c r="A3265" t="s">
        <v>6744</v>
      </c>
      <c r="B3265" t="s">
        <v>6745</v>
      </c>
      <c r="C3265" t="s">
        <v>10309</v>
      </c>
      <c r="D3265" t="s">
        <v>397</v>
      </c>
      <c r="E3265">
        <v>63.002408160000002</v>
      </c>
      <c r="F3265">
        <v>117.25</v>
      </c>
      <c r="G3265">
        <v>-12.259661386857699</v>
      </c>
      <c r="H3265">
        <v>5.5263271379475798</v>
      </c>
      <c r="I3265">
        <v>-26.664328697040201</v>
      </c>
      <c r="J3265">
        <v>-3.19295795526704</v>
      </c>
      <c r="K3265">
        <v>112.458920176996</v>
      </c>
      <c r="L3265">
        <v>111.922523073804</v>
      </c>
      <c r="M3265">
        <v>62.261677197833897</v>
      </c>
      <c r="N3265">
        <v>1.3628559565078799</v>
      </c>
      <c r="O3265">
        <v>37.031982942430602</v>
      </c>
      <c r="P3265">
        <v>44.753086419752997</v>
      </c>
      <c r="Q3265">
        <v>3.3400140528511001E-2</v>
      </c>
    </row>
    <row r="3266" spans="1:17" hidden="1" x14ac:dyDescent="0.3">
      <c r="A3266" t="s">
        <v>6746</v>
      </c>
      <c r="B3266" t="s">
        <v>6747</v>
      </c>
      <c r="C3266" t="s">
        <v>10309</v>
      </c>
      <c r="D3266" t="s">
        <v>72</v>
      </c>
      <c r="E3266">
        <v>62.880814079999901</v>
      </c>
      <c r="F3266">
        <v>62.72</v>
      </c>
      <c r="G3266">
        <v>-7.2240592200277103</v>
      </c>
      <c r="H3266">
        <v>-2.2038508205768301</v>
      </c>
      <c r="I3266">
        <v>-30.856240510573599</v>
      </c>
      <c r="J3266">
        <v>-9.4000165397401894</v>
      </c>
      <c r="K3266">
        <v>66.7532834014863</v>
      </c>
      <c r="L3266">
        <v>66.537936887751798</v>
      </c>
      <c r="M3266">
        <v>40.838776119988502</v>
      </c>
      <c r="N3266">
        <v>1.9233214164026399E-2</v>
      </c>
      <c r="O3266">
        <v>43.494897959183596</v>
      </c>
      <c r="P3266">
        <v>42.319037894259097</v>
      </c>
      <c r="Q3266">
        <v>8.3348817546050006E-3</v>
      </c>
    </row>
    <row r="3267" spans="1:17" hidden="1" x14ac:dyDescent="0.3">
      <c r="A3267" t="s">
        <v>6748</v>
      </c>
      <c r="B3267" t="s">
        <v>6749</v>
      </c>
      <c r="C3267" t="s">
        <v>10309</v>
      </c>
      <c r="D3267" t="s">
        <v>413</v>
      </c>
      <c r="E3267">
        <v>62.854514999999999</v>
      </c>
      <c r="F3267">
        <v>62.95</v>
      </c>
      <c r="G3267">
        <v>-56.351696826463098</v>
      </c>
      <c r="H3267">
        <v>-5.5908889792685299</v>
      </c>
      <c r="I3267">
        <v>-22.3822145365476</v>
      </c>
      <c r="J3267">
        <v>-9.2211733810728393</v>
      </c>
      <c r="K3267">
        <v>63.818037672731201</v>
      </c>
      <c r="L3267">
        <v>68.053353705199598</v>
      </c>
      <c r="M3267">
        <v>45.365343563718397</v>
      </c>
      <c r="N3267">
        <v>1.7951126556272501</v>
      </c>
      <c r="O3267">
        <v>47.116759332803802</v>
      </c>
      <c r="P3267">
        <v>12.210338680926901</v>
      </c>
      <c r="Q3267">
        <v>-2.5449443978564999E-2</v>
      </c>
    </row>
    <row r="3268" spans="1:17" hidden="1" x14ac:dyDescent="0.3">
      <c r="A3268" t="s">
        <v>6750</v>
      </c>
      <c r="B3268" t="s">
        <v>6751</v>
      </c>
      <c r="C3268" t="s">
        <v>10309</v>
      </c>
      <c r="D3268" t="s">
        <v>130</v>
      </c>
      <c r="E3268">
        <v>62.794172500000002</v>
      </c>
      <c r="F3268">
        <v>4.45</v>
      </c>
      <c r="G3268">
        <v>50.276421087369002</v>
      </c>
      <c r="H3268">
        <v>0.39123823292703003</v>
      </c>
      <c r="I3268">
        <v>-13.4218970762302</v>
      </c>
      <c r="J3268">
        <v>-2.5946673569764398</v>
      </c>
      <c r="K3268">
        <v>4.23589240139734</v>
      </c>
      <c r="L3268">
        <v>4.2905158748219598</v>
      </c>
      <c r="M3268">
        <v>39.794533479498398</v>
      </c>
      <c r="N3268">
        <v>0.97092319914105496</v>
      </c>
      <c r="O3268">
        <v>30.337078651685299</v>
      </c>
      <c r="Q3268">
        <v>8.5689574265789006E-2</v>
      </c>
    </row>
    <row r="3269" spans="1:17" hidden="1" x14ac:dyDescent="0.3">
      <c r="A3269" t="s">
        <v>6752</v>
      </c>
      <c r="B3269" t="s">
        <v>6753</v>
      </c>
      <c r="C3269" t="s">
        <v>10309</v>
      </c>
      <c r="D3269" t="s">
        <v>356</v>
      </c>
      <c r="E3269">
        <v>62.676451835999998</v>
      </c>
      <c r="F3269">
        <v>36.76</v>
      </c>
      <c r="G3269">
        <v>38.235789033192901</v>
      </c>
      <c r="H3269">
        <v>22.466140198450201</v>
      </c>
      <c r="I3269">
        <v>-7.73041612159136</v>
      </c>
      <c r="J3269">
        <v>3.9594253734185099</v>
      </c>
      <c r="K3269">
        <v>33.244289042989699</v>
      </c>
      <c r="L3269">
        <v>32.546223508596498</v>
      </c>
      <c r="M3269">
        <v>66.7110390467993</v>
      </c>
      <c r="N3269">
        <v>4.1794304103641604</v>
      </c>
      <c r="O3269">
        <v>31.664853101196901</v>
      </c>
      <c r="P3269">
        <v>68.623853211009106</v>
      </c>
      <c r="Q3269">
        <v>7.211753200722E-2</v>
      </c>
    </row>
    <row r="3270" spans="1:17" hidden="1" x14ac:dyDescent="0.3">
      <c r="A3270" t="s">
        <v>6754</v>
      </c>
      <c r="B3270" t="s">
        <v>6755</v>
      </c>
      <c r="C3270" t="s">
        <v>10309</v>
      </c>
      <c r="D3270" t="s">
        <v>968</v>
      </c>
      <c r="E3270">
        <v>62.566324339999902</v>
      </c>
      <c r="F3270">
        <v>31.71</v>
      </c>
      <c r="G3270">
        <v>256.64005745100502</v>
      </c>
      <c r="H3270">
        <v>6.5279534507772103</v>
      </c>
      <c r="I3270">
        <v>111.788153964209</v>
      </c>
      <c r="J3270">
        <v>3.4421675679894399</v>
      </c>
      <c r="K3270">
        <v>26.904411207727101</v>
      </c>
      <c r="L3270">
        <v>18.5183509142806</v>
      </c>
      <c r="M3270">
        <v>53.7576573911537</v>
      </c>
      <c r="N3270">
        <v>0.69958641634216601</v>
      </c>
      <c r="O3270">
        <v>8.8300220750551794</v>
      </c>
      <c r="P3270">
        <v>320</v>
      </c>
      <c r="Q3270">
        <v>0.131771193036676</v>
      </c>
    </row>
    <row r="3271" spans="1:17" hidden="1" x14ac:dyDescent="0.3">
      <c r="A3271" t="s">
        <v>6756</v>
      </c>
      <c r="B3271" t="s">
        <v>6757</v>
      </c>
      <c r="C3271" t="s">
        <v>10309</v>
      </c>
      <c r="D3271" t="s">
        <v>72</v>
      </c>
      <c r="E3271">
        <v>62.423999999999999</v>
      </c>
      <c r="F3271">
        <v>43.28</v>
      </c>
      <c r="G3271">
        <v>8.59138171729027</v>
      </c>
      <c r="H3271">
        <v>16.575516044279301</v>
      </c>
      <c r="I3271">
        <v>16.806159142279402</v>
      </c>
      <c r="J3271">
        <v>28.314423552114398</v>
      </c>
      <c r="K3271">
        <v>37.149313658180198</v>
      </c>
      <c r="L3271">
        <v>37.6274792922191</v>
      </c>
      <c r="M3271">
        <v>88.371949553067196</v>
      </c>
      <c r="N3271">
        <v>1.06405347367147</v>
      </c>
      <c r="O3271">
        <v>4.8521256931608203</v>
      </c>
      <c r="P3271">
        <v>54.571428571428498</v>
      </c>
      <c r="Q3271">
        <v>-3.6635907315947E-2</v>
      </c>
    </row>
    <row r="3272" spans="1:17" hidden="1" x14ac:dyDescent="0.3">
      <c r="A3272" t="s">
        <v>6758</v>
      </c>
      <c r="B3272" t="s">
        <v>6759</v>
      </c>
      <c r="C3272" t="s">
        <v>10309</v>
      </c>
      <c r="D3272" t="s">
        <v>2855</v>
      </c>
      <c r="E3272">
        <v>62.3</v>
      </c>
      <c r="F3272">
        <v>222.5</v>
      </c>
      <c r="G3272">
        <v>18.658000034737402</v>
      </c>
      <c r="H3272">
        <v>-9.7869797737199793</v>
      </c>
      <c r="I3272">
        <v>28.067762930779899</v>
      </c>
      <c r="J3272">
        <v>-6.2117347167338597</v>
      </c>
      <c r="K3272">
        <v>224.346540629906</v>
      </c>
      <c r="M3272">
        <v>36.346762376277297</v>
      </c>
      <c r="N3272">
        <v>0.25423728813559299</v>
      </c>
      <c r="O3272">
        <v>26.067415730337</v>
      </c>
      <c r="P3272">
        <v>117.07317073170699</v>
      </c>
    </row>
    <row r="3273" spans="1:17" hidden="1" x14ac:dyDescent="0.3">
      <c r="A3273" t="s">
        <v>6760</v>
      </c>
      <c r="B3273" t="s">
        <v>6761</v>
      </c>
      <c r="C3273" t="s">
        <v>10309</v>
      </c>
      <c r="D3273" t="s">
        <v>938</v>
      </c>
      <c r="E3273">
        <v>62.287590448000003</v>
      </c>
      <c r="F3273">
        <v>57.05</v>
      </c>
      <c r="G3273">
        <v>-13.073257369222601</v>
      </c>
      <c r="H3273">
        <v>6.71044604933922</v>
      </c>
      <c r="I3273">
        <v>5.3423383904181101</v>
      </c>
      <c r="J3273">
        <v>-5.5369392377958198</v>
      </c>
      <c r="K3273">
        <v>49.954582357893202</v>
      </c>
      <c r="L3273">
        <v>49.309245295259601</v>
      </c>
      <c r="M3273">
        <v>58.4926175823338</v>
      </c>
      <c r="N3273">
        <v>1.95336929823301</v>
      </c>
      <c r="O3273">
        <v>1.6652059596844899</v>
      </c>
      <c r="P3273">
        <v>59.983174425126101</v>
      </c>
      <c r="Q3273">
        <v>-9.8605915611365003E-2</v>
      </c>
    </row>
    <row r="3274" spans="1:17" hidden="1" x14ac:dyDescent="0.3">
      <c r="A3274" t="s">
        <v>6762</v>
      </c>
      <c r="B3274" t="s">
        <v>6763</v>
      </c>
      <c r="C3274" t="s">
        <v>10309</v>
      </c>
      <c r="D3274" t="s">
        <v>630</v>
      </c>
      <c r="E3274">
        <v>62.285882277999903</v>
      </c>
      <c r="F3274">
        <v>35.840000000000003</v>
      </c>
      <c r="G3274">
        <v>-17.378751326423998</v>
      </c>
      <c r="H3274">
        <v>-0.26648564578975698</v>
      </c>
      <c r="I3274">
        <v>-21.553632255319101</v>
      </c>
      <c r="J3274">
        <v>-1.2822565153216601</v>
      </c>
      <c r="K3274">
        <v>35.150101634553003</v>
      </c>
      <c r="L3274">
        <v>36.227822528324097</v>
      </c>
      <c r="M3274">
        <v>51.339406223861403</v>
      </c>
      <c r="N3274">
        <v>0.67906497578122704</v>
      </c>
      <c r="O3274">
        <v>75.781249999999901</v>
      </c>
      <c r="P3274">
        <v>21.780496092422698</v>
      </c>
      <c r="Q3274">
        <v>6.3626225413159002E-2</v>
      </c>
    </row>
    <row r="3275" spans="1:17" hidden="1" x14ac:dyDescent="0.3">
      <c r="A3275" t="s">
        <v>6764</v>
      </c>
      <c r="B3275" t="s">
        <v>6765</v>
      </c>
      <c r="C3275" t="s">
        <v>10309</v>
      </c>
      <c r="D3275" t="s">
        <v>356</v>
      </c>
      <c r="E3275">
        <v>62.190835200000002</v>
      </c>
      <c r="F3275">
        <v>68.75</v>
      </c>
      <c r="G3275">
        <v>2.97984314060094</v>
      </c>
      <c r="H3275">
        <v>-1.1513543052672499</v>
      </c>
      <c r="I3275">
        <v>-14.362360263452199</v>
      </c>
      <c r="J3275">
        <v>-1.3009870595786599</v>
      </c>
      <c r="K3275">
        <v>67.411159984600104</v>
      </c>
      <c r="L3275">
        <v>65.466535656527498</v>
      </c>
      <c r="M3275">
        <v>53.438171889622303</v>
      </c>
      <c r="N3275">
        <v>0.69421753583603296</v>
      </c>
      <c r="O3275">
        <v>28.4509090909091</v>
      </c>
      <c r="P3275">
        <v>37.5</v>
      </c>
      <c r="Q3275">
        <v>4.7213781894527997E-2</v>
      </c>
    </row>
    <row r="3276" spans="1:17" hidden="1" x14ac:dyDescent="0.3">
      <c r="A3276" t="s">
        <v>6766</v>
      </c>
      <c r="B3276" t="s">
        <v>6767</v>
      </c>
      <c r="C3276" t="s">
        <v>10309</v>
      </c>
      <c r="D3276" t="s">
        <v>630</v>
      </c>
      <c r="E3276">
        <v>62.146108499999997</v>
      </c>
      <c r="F3276">
        <v>2.06</v>
      </c>
      <c r="G3276">
        <v>1.8361695150419699</v>
      </c>
      <c r="H3276">
        <v>-3.3010857592327398</v>
      </c>
      <c r="I3276">
        <v>-33.080016734349798</v>
      </c>
      <c r="J3276">
        <v>1.3657286826275099</v>
      </c>
      <c r="K3276">
        <v>2.06868743814469</v>
      </c>
      <c r="L3276">
        <v>1.9553406898614201</v>
      </c>
      <c r="M3276">
        <v>59.575530334484597</v>
      </c>
      <c r="N3276">
        <v>0.71919551010669902</v>
      </c>
      <c r="O3276">
        <v>57.766990291262097</v>
      </c>
      <c r="P3276">
        <v>1090.7514450867</v>
      </c>
      <c r="Q3276">
        <v>7.6125093736859994E-2</v>
      </c>
    </row>
    <row r="3277" spans="1:17" hidden="1" x14ac:dyDescent="0.3">
      <c r="A3277" t="s">
        <v>6768</v>
      </c>
      <c r="B3277" t="s">
        <v>6769</v>
      </c>
      <c r="C3277" t="s">
        <v>10309</v>
      </c>
      <c r="D3277" t="s">
        <v>51</v>
      </c>
      <c r="E3277">
        <v>62.122322208</v>
      </c>
      <c r="F3277">
        <v>54.8</v>
      </c>
      <c r="G3277">
        <v>2.8769930606769099</v>
      </c>
      <c r="H3277">
        <v>-0.80775040302649903</v>
      </c>
      <c r="I3277">
        <v>-28.003093657426799</v>
      </c>
      <c r="J3277">
        <v>2.75722442894789</v>
      </c>
      <c r="K3277">
        <v>52.926166506116402</v>
      </c>
      <c r="L3277">
        <v>53.490366794348198</v>
      </c>
      <c r="M3277">
        <v>59.743883877449299</v>
      </c>
      <c r="N3277">
        <v>0.37865429234338699</v>
      </c>
      <c r="O3277">
        <v>47.627737226277397</v>
      </c>
      <c r="P3277">
        <v>46.133333333333297</v>
      </c>
    </row>
    <row r="3278" spans="1:17" hidden="1" x14ac:dyDescent="0.3">
      <c r="A3278" t="s">
        <v>6770</v>
      </c>
      <c r="B3278" t="s">
        <v>6771</v>
      </c>
      <c r="C3278" t="s">
        <v>10309</v>
      </c>
      <c r="D3278" t="s">
        <v>475</v>
      </c>
      <c r="E3278">
        <v>61.74</v>
      </c>
      <c r="F3278">
        <v>6.89</v>
      </c>
      <c r="G3278">
        <v>-7.26903345808552</v>
      </c>
      <c r="H3278">
        <v>-7.3875098209098304</v>
      </c>
      <c r="I3278">
        <v>-33.297024497229202</v>
      </c>
      <c r="J3278">
        <v>-3.60476836707744</v>
      </c>
      <c r="K3278">
        <v>7.1748017486404496</v>
      </c>
      <c r="L3278">
        <v>7.2016471511734101</v>
      </c>
      <c r="M3278">
        <v>37.660701810593302</v>
      </c>
      <c r="N3278">
        <v>0.60512740140281596</v>
      </c>
      <c r="O3278">
        <v>53.846153846153797</v>
      </c>
      <c r="P3278">
        <v>27.592592592592499</v>
      </c>
      <c r="Q3278">
        <v>7.6841475349379998E-3</v>
      </c>
    </row>
    <row r="3279" spans="1:17" hidden="1" x14ac:dyDescent="0.3">
      <c r="A3279" t="s">
        <v>6772</v>
      </c>
      <c r="B3279" t="s">
        <v>6773</v>
      </c>
      <c r="C3279" t="s">
        <v>10309</v>
      </c>
      <c r="D3279" t="s">
        <v>1182</v>
      </c>
      <c r="E3279">
        <v>61.706395142999902</v>
      </c>
      <c r="F3279">
        <v>102.74</v>
      </c>
      <c r="G3279">
        <v>-47.237875818232197</v>
      </c>
      <c r="H3279">
        <v>-6.2008847830627696</v>
      </c>
      <c r="I3279">
        <v>-19.960224167366299</v>
      </c>
      <c r="J3279">
        <v>3.31977114569735</v>
      </c>
      <c r="K3279">
        <v>98.506920892184198</v>
      </c>
      <c r="L3279">
        <v>103.860149524996</v>
      </c>
      <c r="M3279">
        <v>60.714529142845798</v>
      </c>
      <c r="N3279">
        <v>0.52309443614862805</v>
      </c>
      <c r="O3279">
        <v>51.255596651742202</v>
      </c>
      <c r="P3279">
        <v>20.728554641598102</v>
      </c>
      <c r="Q3279">
        <v>6.4293921943029006E-2</v>
      </c>
    </row>
    <row r="3280" spans="1:17" hidden="1" x14ac:dyDescent="0.3">
      <c r="A3280" t="s">
        <v>6774</v>
      </c>
      <c r="B3280" t="s">
        <v>6775</v>
      </c>
      <c r="C3280" t="s">
        <v>10309</v>
      </c>
      <c r="D3280" t="s">
        <v>21</v>
      </c>
      <c r="E3280">
        <v>61.682501160000001</v>
      </c>
      <c r="F3280">
        <v>57.02</v>
      </c>
      <c r="G3280">
        <v>14.4709348030797</v>
      </c>
      <c r="H3280">
        <v>4.2778834215254102</v>
      </c>
      <c r="I3280">
        <v>-23.286586121247101</v>
      </c>
      <c r="J3280">
        <v>-2.9811747357536702</v>
      </c>
      <c r="K3280">
        <v>57.509919864813497</v>
      </c>
      <c r="L3280">
        <v>56.065515745186303</v>
      </c>
      <c r="M3280">
        <v>39.373869990669498</v>
      </c>
      <c r="N3280">
        <v>0.58227386925848801</v>
      </c>
      <c r="O3280">
        <v>35.0403367239565</v>
      </c>
      <c r="P3280">
        <v>47.911802853437102</v>
      </c>
      <c r="Q3280">
        <v>6.0949286925120999E-2</v>
      </c>
    </row>
    <row r="3281" spans="1:17" hidden="1" x14ac:dyDescent="0.3">
      <c r="A3281" t="s">
        <v>6776</v>
      </c>
      <c r="B3281" t="s">
        <v>6777</v>
      </c>
      <c r="C3281" t="s">
        <v>10309</v>
      </c>
      <c r="D3281" t="s">
        <v>5807</v>
      </c>
      <c r="E3281">
        <v>61.664000000000001</v>
      </c>
      <c r="F3281">
        <v>189.75</v>
      </c>
      <c r="G3281">
        <v>-59.023361678742397</v>
      </c>
      <c r="H3281">
        <v>-5.6266671545815896</v>
      </c>
      <c r="I3281">
        <v>-38.449361286255701</v>
      </c>
      <c r="J3281">
        <v>-2.1254285665697799</v>
      </c>
      <c r="K3281">
        <v>200.85669068581799</v>
      </c>
      <c r="L3281">
        <v>222.329623678925</v>
      </c>
      <c r="M3281">
        <v>41.391546674605301</v>
      </c>
      <c r="N3281">
        <v>0.64396619200470995</v>
      </c>
      <c r="O3281">
        <v>63.372859025032902</v>
      </c>
      <c r="P3281">
        <v>5.2412645590682096</v>
      </c>
      <c r="Q3281">
        <v>9.4596104535873998E-2</v>
      </c>
    </row>
    <row r="3282" spans="1:17" hidden="1" x14ac:dyDescent="0.3">
      <c r="A3282" t="s">
        <v>6778</v>
      </c>
      <c r="B3282" t="s">
        <v>6779</v>
      </c>
      <c r="C3282" t="s">
        <v>10309</v>
      </c>
      <c r="D3282" t="s">
        <v>1386</v>
      </c>
      <c r="E3282">
        <v>61.565600000000003</v>
      </c>
      <c r="F3282">
        <v>80.2</v>
      </c>
      <c r="G3282">
        <v>-36.171067497105803</v>
      </c>
      <c r="H3282">
        <v>2.9535197172314098</v>
      </c>
      <c r="I3282">
        <v>-0.61162161971519702</v>
      </c>
      <c r="J3282">
        <v>24.438640156578899</v>
      </c>
      <c r="K3282">
        <v>72.289947026747498</v>
      </c>
      <c r="L3282">
        <v>70.484136853953501</v>
      </c>
      <c r="M3282">
        <v>69.347918876978795</v>
      </c>
      <c r="N3282">
        <v>1.3429672447013401</v>
      </c>
      <c r="O3282">
        <v>24.438902743142101</v>
      </c>
      <c r="P3282">
        <v>48.794063079777303</v>
      </c>
      <c r="Q3282">
        <v>6.9416114455008004E-2</v>
      </c>
    </row>
    <row r="3283" spans="1:17" hidden="1" x14ac:dyDescent="0.3">
      <c r="A3283" t="s">
        <v>6780</v>
      </c>
      <c r="B3283" t="s">
        <v>6781</v>
      </c>
      <c r="C3283" t="s">
        <v>10309</v>
      </c>
      <c r="D3283" t="s">
        <v>397</v>
      </c>
      <c r="E3283">
        <v>61.560671999999997</v>
      </c>
      <c r="F3283">
        <v>56.95</v>
      </c>
      <c r="G3283">
        <v>-61.579560329587999</v>
      </c>
      <c r="H3283">
        <v>2.4759034471969299</v>
      </c>
      <c r="I3283">
        <v>-34.933068573814701</v>
      </c>
      <c r="J3283">
        <v>-1.4401380496940199</v>
      </c>
      <c r="K3283">
        <v>57.0449940743027</v>
      </c>
      <c r="L3283">
        <v>60.929850999975201</v>
      </c>
      <c r="M3283">
        <v>55.2497988256778</v>
      </c>
      <c r="N3283">
        <v>0.85283296541574605</v>
      </c>
      <c r="O3283">
        <v>52.765583845478403</v>
      </c>
      <c r="P3283">
        <v>15.869786368260399</v>
      </c>
    </row>
    <row r="3284" spans="1:17" hidden="1" x14ac:dyDescent="0.3">
      <c r="A3284" t="s">
        <v>6782</v>
      </c>
      <c r="B3284" t="s">
        <v>6783</v>
      </c>
      <c r="C3284" t="s">
        <v>10309</v>
      </c>
      <c r="D3284" t="s">
        <v>368</v>
      </c>
      <c r="E3284">
        <v>61.525680000000001</v>
      </c>
      <c r="F3284">
        <v>5.52</v>
      </c>
      <c r="G3284">
        <v>-79.633301134853198</v>
      </c>
      <c r="H3284">
        <v>-2.9791473511334599</v>
      </c>
      <c r="I3284">
        <v>-12.8513265056596</v>
      </c>
      <c r="J3284">
        <v>-1.0852333947122901</v>
      </c>
      <c r="K3284">
        <v>5.5683495328047901</v>
      </c>
      <c r="L3284">
        <v>6.3539490854329603</v>
      </c>
      <c r="M3284">
        <v>46.711626565522401</v>
      </c>
      <c r="N3284">
        <v>0.87732017080230895</v>
      </c>
      <c r="O3284">
        <v>143.47826086956499</v>
      </c>
      <c r="P3284">
        <v>37.313432835820798</v>
      </c>
      <c r="Q3284">
        <v>5.2991820932078999E-2</v>
      </c>
    </row>
    <row r="3285" spans="1:17" hidden="1" x14ac:dyDescent="0.3">
      <c r="A3285" t="s">
        <v>6784</v>
      </c>
      <c r="B3285" t="s">
        <v>6785</v>
      </c>
      <c r="C3285" t="s">
        <v>10309</v>
      </c>
      <c r="D3285" t="s">
        <v>1555</v>
      </c>
      <c r="E3285">
        <v>61.430071841999997</v>
      </c>
      <c r="F3285">
        <v>63.29</v>
      </c>
      <c r="G3285">
        <v>-40.547270372686</v>
      </c>
      <c r="H3285">
        <v>-29.953869748499201</v>
      </c>
      <c r="I3285">
        <v>-38.7605244892329</v>
      </c>
      <c r="J3285">
        <v>-12.1738563393788</v>
      </c>
      <c r="K3285">
        <v>72.481048202914195</v>
      </c>
      <c r="L3285">
        <v>75.350825388362097</v>
      </c>
      <c r="M3285">
        <v>24.769997900884501</v>
      </c>
      <c r="N3285">
        <v>1.6640857238786999</v>
      </c>
      <c r="O3285">
        <v>122.231000158002</v>
      </c>
      <c r="P3285">
        <v>7.10780165848705</v>
      </c>
      <c r="Q3285">
        <v>0.102454882733322</v>
      </c>
    </row>
    <row r="3286" spans="1:17" hidden="1" x14ac:dyDescent="0.3">
      <c r="A3286" t="s">
        <v>6786</v>
      </c>
      <c r="B3286" t="s">
        <v>6787</v>
      </c>
      <c r="C3286" t="s">
        <v>10309</v>
      </c>
      <c r="D3286" t="s">
        <v>21</v>
      </c>
      <c r="E3286">
        <v>61.344425999999999</v>
      </c>
      <c r="F3286">
        <v>41.7</v>
      </c>
      <c r="G3286">
        <v>-72.855157859999395</v>
      </c>
      <c r="H3286">
        <v>-2.24132714869405</v>
      </c>
      <c r="I3286">
        <v>-30.143298280389999</v>
      </c>
      <c r="J3286">
        <v>-5.20533705050652</v>
      </c>
      <c r="K3286">
        <v>44.081013636436602</v>
      </c>
      <c r="M3286">
        <v>45.018239245623697</v>
      </c>
      <c r="N3286">
        <v>0.75855513307984801</v>
      </c>
      <c r="O3286">
        <v>93.764988009592301</v>
      </c>
      <c r="P3286">
        <v>4.2499999999999902</v>
      </c>
    </row>
    <row r="3287" spans="1:17" hidden="1" x14ac:dyDescent="0.3">
      <c r="A3287" t="s">
        <v>6788</v>
      </c>
      <c r="B3287" t="s">
        <v>6789</v>
      </c>
      <c r="C3287" t="s">
        <v>10309</v>
      </c>
      <c r="D3287" t="s">
        <v>475</v>
      </c>
      <c r="E3287">
        <v>61.313224511999998</v>
      </c>
      <c r="F3287">
        <v>36.15</v>
      </c>
      <c r="G3287">
        <v>-83.349386216990794</v>
      </c>
      <c r="H3287">
        <v>-9.9452634617824192</v>
      </c>
      <c r="I3287">
        <v>-48.214729849194498</v>
      </c>
      <c r="J3287">
        <v>13.1056583759225</v>
      </c>
      <c r="K3287">
        <v>38.906199423227001</v>
      </c>
      <c r="L3287">
        <v>49.3601581046753</v>
      </c>
      <c r="M3287">
        <v>53.251521625151298</v>
      </c>
      <c r="N3287">
        <v>2.8325098263513802</v>
      </c>
      <c r="O3287">
        <v>129.540545389431</v>
      </c>
      <c r="P3287">
        <v>18.7582128777923</v>
      </c>
      <c r="Q3287">
        <v>-4.3178527731970999E-2</v>
      </c>
    </row>
    <row r="3288" spans="1:17" hidden="1" x14ac:dyDescent="0.3">
      <c r="A3288" t="s">
        <v>6790</v>
      </c>
      <c r="B3288" t="s">
        <v>6791</v>
      </c>
      <c r="C3288" t="s">
        <v>10309</v>
      </c>
      <c r="E3288">
        <v>61.209757991999901</v>
      </c>
      <c r="F3288">
        <v>13.46</v>
      </c>
      <c r="G3288">
        <v>2.3247302661129901</v>
      </c>
      <c r="H3288">
        <v>-3.8921710305505801</v>
      </c>
      <c r="I3288">
        <v>-8.0505226033840103</v>
      </c>
      <c r="J3288">
        <v>0.19945029008238299</v>
      </c>
      <c r="K3288">
        <v>14.0033452254588</v>
      </c>
      <c r="L3288">
        <v>12.668677570311599</v>
      </c>
      <c r="M3288">
        <v>46.577433169901198</v>
      </c>
      <c r="N3288">
        <v>0.91709656813486895</v>
      </c>
      <c r="O3288">
        <v>22.213967310549702</v>
      </c>
      <c r="P3288">
        <v>45.513513513513502</v>
      </c>
      <c r="Q3288">
        <v>8.1035206223601997E-2</v>
      </c>
    </row>
    <row r="3289" spans="1:17" hidden="1" x14ac:dyDescent="0.3">
      <c r="A3289" t="s">
        <v>6792</v>
      </c>
      <c r="B3289" t="s">
        <v>6793</v>
      </c>
      <c r="C3289" t="s">
        <v>10309</v>
      </c>
      <c r="D3289" t="s">
        <v>51</v>
      </c>
      <c r="E3289">
        <v>61.151958020999999</v>
      </c>
      <c r="F3289">
        <v>46.91</v>
      </c>
      <c r="G3289">
        <v>-67.210163019958102</v>
      </c>
      <c r="H3289">
        <v>-5.7538695529851704</v>
      </c>
      <c r="I3289">
        <v>-42.2226341647306</v>
      </c>
      <c r="J3289">
        <v>-6.4345030859292196</v>
      </c>
      <c r="K3289">
        <v>50.798423838398101</v>
      </c>
      <c r="L3289">
        <v>59.965573821709803</v>
      </c>
      <c r="M3289">
        <v>25.2157166175739</v>
      </c>
      <c r="N3289">
        <v>1.3736811627564001</v>
      </c>
      <c r="O3289">
        <v>83.457684928586602</v>
      </c>
      <c r="P3289">
        <v>5.4394245897954496</v>
      </c>
      <c r="Q3289">
        <v>-7.6687761208677999E-2</v>
      </c>
    </row>
    <row r="3290" spans="1:17" hidden="1" x14ac:dyDescent="0.3">
      <c r="A3290" t="s">
        <v>6794</v>
      </c>
      <c r="B3290" t="s">
        <v>6795</v>
      </c>
      <c r="C3290" t="s">
        <v>10309</v>
      </c>
      <c r="D3290" t="s">
        <v>475</v>
      </c>
      <c r="E3290">
        <v>61.08847497</v>
      </c>
      <c r="F3290">
        <v>5.6</v>
      </c>
      <c r="G3290">
        <v>131.535680346628</v>
      </c>
      <c r="H3290">
        <v>30.591315912613702</v>
      </c>
      <c r="I3290">
        <v>87.689214034880806</v>
      </c>
      <c r="J3290">
        <v>-8.2145020677202396</v>
      </c>
      <c r="K3290">
        <v>4.9098781282404804</v>
      </c>
      <c r="L3290">
        <v>3.75412141632376</v>
      </c>
      <c r="M3290">
        <v>61.183245323417196</v>
      </c>
      <c r="N3290">
        <v>0.981312321769514</v>
      </c>
      <c r="O3290">
        <v>10.1785714285714</v>
      </c>
      <c r="P3290">
        <v>214.60674157303299</v>
      </c>
      <c r="Q3290">
        <v>0.130233103276682</v>
      </c>
    </row>
    <row r="3291" spans="1:17" hidden="1" x14ac:dyDescent="0.3">
      <c r="A3291" t="s">
        <v>6796</v>
      </c>
      <c r="B3291" t="s">
        <v>6797</v>
      </c>
      <c r="C3291" t="s">
        <v>10309</v>
      </c>
      <c r="D3291" t="s">
        <v>1606</v>
      </c>
      <c r="E3291">
        <v>60.917100720000001</v>
      </c>
      <c r="F3291">
        <v>63</v>
      </c>
      <c r="G3291">
        <v>83.331697469278495</v>
      </c>
      <c r="H3291">
        <v>71.301723358888296</v>
      </c>
      <c r="I3291">
        <v>155.774320417859</v>
      </c>
      <c r="J3291">
        <v>12.8555696098481</v>
      </c>
      <c r="K3291">
        <v>40.144313488896998</v>
      </c>
      <c r="L3291">
        <v>28.650460473403399</v>
      </c>
      <c r="M3291">
        <v>85.462931291088196</v>
      </c>
      <c r="N3291">
        <v>1.55599214145383</v>
      </c>
      <c r="O3291">
        <v>1.4285714285714199</v>
      </c>
      <c r="P3291">
        <v>250.97493036211699</v>
      </c>
      <c r="Q3291">
        <v>0.23299025769467799</v>
      </c>
    </row>
    <row r="3292" spans="1:17" hidden="1" x14ac:dyDescent="0.3">
      <c r="A3292" t="s">
        <v>6798</v>
      </c>
      <c r="B3292" t="s">
        <v>6799</v>
      </c>
      <c r="C3292" t="s">
        <v>10309</v>
      </c>
      <c r="D3292" t="s">
        <v>51</v>
      </c>
      <c r="E3292">
        <v>60.678805896</v>
      </c>
      <c r="F3292">
        <v>48.34</v>
      </c>
      <c r="G3292">
        <v>0.26159450542567297</v>
      </c>
      <c r="H3292">
        <v>-4.0045996209584498</v>
      </c>
      <c r="I3292">
        <v>-19.6166344790213</v>
      </c>
      <c r="J3292">
        <v>-0.81679661863719799</v>
      </c>
      <c r="K3292">
        <v>49.3791863432429</v>
      </c>
      <c r="L3292">
        <v>48.306140748999702</v>
      </c>
      <c r="M3292">
        <v>46.691022902319801</v>
      </c>
      <c r="N3292">
        <v>0.93423391735651595</v>
      </c>
      <c r="O3292">
        <v>31.3405047579644</v>
      </c>
      <c r="P3292">
        <v>33.868734422597598</v>
      </c>
      <c r="Q3292">
        <v>-7.3810187858490001E-3</v>
      </c>
    </row>
    <row r="3293" spans="1:17" hidden="1" x14ac:dyDescent="0.3">
      <c r="A3293" t="s">
        <v>6800</v>
      </c>
      <c r="B3293" t="s">
        <v>6801</v>
      </c>
      <c r="C3293" t="s">
        <v>10309</v>
      </c>
      <c r="D3293" t="s">
        <v>46</v>
      </c>
      <c r="E3293">
        <v>60.552652999999999</v>
      </c>
      <c r="F3293">
        <v>33</v>
      </c>
      <c r="G3293">
        <v>32.315218371559098</v>
      </c>
      <c r="H3293">
        <v>0.53672214834260501</v>
      </c>
      <c r="I3293">
        <v>-9.2180024599644597</v>
      </c>
      <c r="J3293">
        <v>-0.91886974176536096</v>
      </c>
      <c r="K3293">
        <v>29.908281147730101</v>
      </c>
      <c r="L3293">
        <v>26.9983754788874</v>
      </c>
      <c r="M3293">
        <v>52.812477012693698</v>
      </c>
      <c r="N3293">
        <v>0.57227426821711003</v>
      </c>
      <c r="O3293">
        <v>39.363636363636303</v>
      </c>
      <c r="P3293">
        <v>72.774869109947602</v>
      </c>
      <c r="Q3293">
        <v>7.1296198508531999E-2</v>
      </c>
    </row>
    <row r="3294" spans="1:17" hidden="1" x14ac:dyDescent="0.3">
      <c r="A3294" t="s">
        <v>6802</v>
      </c>
      <c r="B3294" t="s">
        <v>6803</v>
      </c>
      <c r="C3294" t="s">
        <v>10309</v>
      </c>
      <c r="D3294" t="s">
        <v>1386</v>
      </c>
      <c r="E3294">
        <v>60.531460000000003</v>
      </c>
      <c r="F3294">
        <v>2.5</v>
      </c>
      <c r="G3294">
        <v>80.609754420702302</v>
      </c>
      <c r="H3294">
        <v>-27.101630490009999</v>
      </c>
      <c r="I3294">
        <v>39.204365550032399</v>
      </c>
      <c r="J3294">
        <v>-11.144853230582299</v>
      </c>
      <c r="K3294">
        <v>3.2951829292531198</v>
      </c>
      <c r="L3294">
        <v>2.6290447814907099</v>
      </c>
      <c r="M3294">
        <v>25.648382133053701</v>
      </c>
      <c r="N3294">
        <v>0.716126896825374</v>
      </c>
      <c r="O3294">
        <v>96.399999999999906</v>
      </c>
      <c r="P3294">
        <v>150</v>
      </c>
      <c r="Q3294">
        <v>2.6890585179665E-2</v>
      </c>
    </row>
    <row r="3295" spans="1:17" hidden="1" x14ac:dyDescent="0.3">
      <c r="A3295" t="s">
        <v>6804</v>
      </c>
      <c r="B3295" t="s">
        <v>6805</v>
      </c>
      <c r="C3295" t="s">
        <v>10309</v>
      </c>
      <c r="D3295" t="s">
        <v>368</v>
      </c>
      <c r="E3295">
        <v>60.480899999999998</v>
      </c>
      <c r="F3295">
        <v>1814.4</v>
      </c>
      <c r="G3295">
        <v>42.655416692672702</v>
      </c>
      <c r="H3295">
        <v>-23.865529939331399</v>
      </c>
      <c r="I3295">
        <v>46.986843534441903</v>
      </c>
      <c r="J3295">
        <v>-2.5946673569764398</v>
      </c>
      <c r="K3295">
        <v>1722.58048283322</v>
      </c>
      <c r="L3295">
        <v>1229.35043536068</v>
      </c>
      <c r="M3295">
        <v>40.743854976277198</v>
      </c>
      <c r="N3295">
        <v>0.560502015203306</v>
      </c>
      <c r="O3295">
        <v>35.083223104056401</v>
      </c>
      <c r="P3295">
        <v>159.12596401028199</v>
      </c>
      <c r="Q3295">
        <v>0.120511668879591</v>
      </c>
    </row>
    <row r="3296" spans="1:17" hidden="1" x14ac:dyDescent="0.3">
      <c r="A3296" t="s">
        <v>6806</v>
      </c>
      <c r="B3296" t="s">
        <v>6807</v>
      </c>
      <c r="C3296" t="s">
        <v>10309</v>
      </c>
      <c r="D3296" t="s">
        <v>356</v>
      </c>
      <c r="E3296">
        <v>60.434373119999997</v>
      </c>
      <c r="F3296">
        <v>1.06</v>
      </c>
      <c r="G3296">
        <v>-31.359942548994599</v>
      </c>
      <c r="I3296">
        <v>-15.9471496014827</v>
      </c>
      <c r="K3296">
        <v>1.0740579266511801</v>
      </c>
      <c r="L3296">
        <v>1.7681056445472201</v>
      </c>
      <c r="M3296">
        <v>4.5782334131322697</v>
      </c>
      <c r="N3296">
        <v>0.83810931679479195</v>
      </c>
      <c r="O3296">
        <v>36.792452830188601</v>
      </c>
      <c r="P3296">
        <v>41.3333333333333</v>
      </c>
      <c r="Q3296">
        <v>-4.9493861384649E-2</v>
      </c>
    </row>
    <row r="3297" spans="1:17" hidden="1" x14ac:dyDescent="0.3">
      <c r="A3297" t="s">
        <v>6808</v>
      </c>
      <c r="B3297" t="s">
        <v>6809</v>
      </c>
      <c r="C3297" t="s">
        <v>10309</v>
      </c>
      <c r="D3297" t="s">
        <v>285</v>
      </c>
      <c r="E3297">
        <v>60.341999999999999</v>
      </c>
      <c r="F3297">
        <v>26.6</v>
      </c>
      <c r="G3297">
        <v>-73.437864626916706</v>
      </c>
      <c r="H3297">
        <v>-1.9031481486705499</v>
      </c>
      <c r="I3297">
        <v>-47.034712345487101</v>
      </c>
      <c r="J3297">
        <v>2.11121499596472</v>
      </c>
      <c r="K3297">
        <v>27.8099630940231</v>
      </c>
      <c r="L3297">
        <v>35.538370721863799</v>
      </c>
      <c r="M3297">
        <v>50.738350808161101</v>
      </c>
      <c r="N3297">
        <v>0.59054763690922696</v>
      </c>
      <c r="O3297">
        <v>125.563909774436</v>
      </c>
      <c r="P3297">
        <v>6.4</v>
      </c>
    </row>
    <row r="3298" spans="1:17" hidden="1" x14ac:dyDescent="0.3">
      <c r="A3298" t="s">
        <v>6810</v>
      </c>
      <c r="B3298" t="s">
        <v>6811</v>
      </c>
      <c r="C3298" t="s">
        <v>10309</v>
      </c>
      <c r="D3298" t="s">
        <v>521</v>
      </c>
      <c r="E3298">
        <v>60.31474</v>
      </c>
      <c r="F3298">
        <v>205.45</v>
      </c>
      <c r="G3298">
        <v>65.368526350526807</v>
      </c>
      <c r="H3298">
        <v>-0.35853778290705601</v>
      </c>
      <c r="I3298">
        <v>45.727675573342403</v>
      </c>
      <c r="J3298">
        <v>2.50737345935008</v>
      </c>
      <c r="K3298">
        <v>177.32672075957299</v>
      </c>
      <c r="L3298">
        <v>146.62542425402901</v>
      </c>
      <c r="M3298">
        <v>63.115167646320302</v>
      </c>
      <c r="N3298">
        <v>0.25786802030456801</v>
      </c>
      <c r="O3298">
        <v>0</v>
      </c>
      <c r="P3298">
        <v>163.73555840821501</v>
      </c>
      <c r="Q3298">
        <v>0.16669070882134199</v>
      </c>
    </row>
    <row r="3299" spans="1:17" hidden="1" x14ac:dyDescent="0.3">
      <c r="A3299" t="s">
        <v>6812</v>
      </c>
      <c r="B3299" t="s">
        <v>6813</v>
      </c>
      <c r="C3299" t="s">
        <v>10309</v>
      </c>
      <c r="D3299" t="s">
        <v>80</v>
      </c>
      <c r="E3299">
        <v>60.156730000000003</v>
      </c>
      <c r="F3299">
        <v>90.5</v>
      </c>
      <c r="G3299">
        <v>95.788399353607502</v>
      </c>
      <c r="H3299">
        <v>-4.1635679104704302</v>
      </c>
      <c r="I3299">
        <v>-27.2543949876755</v>
      </c>
      <c r="J3299">
        <v>-2.3835562458653299</v>
      </c>
      <c r="K3299">
        <v>95.311903777201593</v>
      </c>
      <c r="L3299">
        <v>89.860492164821807</v>
      </c>
      <c r="M3299">
        <v>38.366348699218399</v>
      </c>
      <c r="N3299">
        <v>0.51025357464197796</v>
      </c>
      <c r="O3299">
        <v>74.1436464088397</v>
      </c>
      <c r="P3299">
        <v>142.17286593524199</v>
      </c>
    </row>
    <row r="3300" spans="1:17" hidden="1" x14ac:dyDescent="0.3">
      <c r="A3300" t="s">
        <v>6814</v>
      </c>
      <c r="B3300" t="s">
        <v>6815</v>
      </c>
      <c r="C3300" t="s">
        <v>10309</v>
      </c>
      <c r="D3300" t="s">
        <v>95</v>
      </c>
      <c r="E3300">
        <v>60.151871999999997</v>
      </c>
      <c r="F3300">
        <v>3.03</v>
      </c>
      <c r="G3300">
        <v>-42.371466236574598</v>
      </c>
      <c r="H3300">
        <v>1.36563275986189</v>
      </c>
      <c r="I3300">
        <v>-47.149495642538398</v>
      </c>
      <c r="J3300">
        <v>-1.27016404571816</v>
      </c>
      <c r="K3300">
        <v>3.1405951284676399</v>
      </c>
      <c r="L3300">
        <v>3.7024407392306902</v>
      </c>
      <c r="M3300">
        <v>52.312713632449203</v>
      </c>
      <c r="N3300">
        <v>0.36402953665576598</v>
      </c>
      <c r="O3300">
        <v>149.174917491749</v>
      </c>
      <c r="P3300">
        <v>12.2222222222222</v>
      </c>
      <c r="Q3300">
        <v>2.3066915604E-5</v>
      </c>
    </row>
    <row r="3301" spans="1:17" hidden="1" x14ac:dyDescent="0.3">
      <c r="A3301" t="s">
        <v>6816</v>
      </c>
      <c r="B3301" t="s">
        <v>6817</v>
      </c>
      <c r="C3301" t="s">
        <v>10309</v>
      </c>
      <c r="D3301" t="s">
        <v>130</v>
      </c>
      <c r="E3301">
        <v>59.988</v>
      </c>
      <c r="F3301">
        <v>2.44</v>
      </c>
      <c r="G3301">
        <v>215.133563944511</v>
      </c>
      <c r="H3301">
        <v>40.200966224351298</v>
      </c>
      <c r="I3301">
        <v>91.022547368214205</v>
      </c>
      <c r="J3301">
        <v>2.6684905377604</v>
      </c>
      <c r="K3301">
        <v>1.74284183164892</v>
      </c>
      <c r="L3301">
        <v>1.28899976956741</v>
      </c>
      <c r="M3301">
        <v>99.8075381798932</v>
      </c>
      <c r="N3301">
        <v>1.18846300399682</v>
      </c>
      <c r="O3301">
        <v>0</v>
      </c>
      <c r="P3301">
        <v>306.666666666666</v>
      </c>
      <c r="Q3301">
        <v>2.0317584975817999E-2</v>
      </c>
    </row>
    <row r="3302" spans="1:17" hidden="1" x14ac:dyDescent="0.3">
      <c r="A3302" t="s">
        <v>6818</v>
      </c>
      <c r="B3302" t="s">
        <v>6819</v>
      </c>
      <c r="C3302" t="s">
        <v>10309</v>
      </c>
      <c r="D3302" t="s">
        <v>121</v>
      </c>
      <c r="E3302">
        <v>59.85</v>
      </c>
      <c r="F3302">
        <v>289.5</v>
      </c>
      <c r="G3302">
        <v>-66.453737642789704</v>
      </c>
      <c r="H3302">
        <v>-1.04563059109288</v>
      </c>
      <c r="I3302">
        <v>-29.596500250833301</v>
      </c>
      <c r="J3302">
        <v>6.22549300957568</v>
      </c>
      <c r="K3302">
        <v>289.03941829735498</v>
      </c>
      <c r="L3302">
        <v>370.17309533450299</v>
      </c>
      <c r="M3302">
        <v>65.082566384980296</v>
      </c>
      <c r="N3302">
        <v>0.88768115942028902</v>
      </c>
      <c r="O3302">
        <v>72.711571675302196</v>
      </c>
      <c r="P3302">
        <v>17.6590123958545</v>
      </c>
    </row>
    <row r="3303" spans="1:17" hidden="1" x14ac:dyDescent="0.3">
      <c r="A3303" t="s">
        <v>6820</v>
      </c>
      <c r="B3303" t="s">
        <v>6821</v>
      </c>
      <c r="C3303" t="s">
        <v>10309</v>
      </c>
      <c r="D3303" t="s">
        <v>186</v>
      </c>
      <c r="E3303">
        <v>59.714579189999903</v>
      </c>
      <c r="F3303">
        <v>63.16</v>
      </c>
      <c r="G3303">
        <v>-16.0742948398008</v>
      </c>
      <c r="H3303">
        <v>1.40978634342104</v>
      </c>
      <c r="I3303">
        <v>-22.912342936102799</v>
      </c>
      <c r="J3303">
        <v>0.43917161618574801</v>
      </c>
      <c r="K3303">
        <v>60.277217264047003</v>
      </c>
      <c r="L3303">
        <v>62.376573618398503</v>
      </c>
      <c r="M3303">
        <v>57.865635949813502</v>
      </c>
      <c r="N3303">
        <v>1.3097139855362201</v>
      </c>
      <c r="O3303">
        <v>34.5788473717542</v>
      </c>
      <c r="P3303">
        <v>16.3167587476979</v>
      </c>
      <c r="Q3303">
        <v>7.4026922873159998E-3</v>
      </c>
    </row>
    <row r="3304" spans="1:17" hidden="1" x14ac:dyDescent="0.3">
      <c r="A3304" t="s">
        <v>6822</v>
      </c>
      <c r="B3304" t="s">
        <v>6823</v>
      </c>
      <c r="C3304" t="s">
        <v>10309</v>
      </c>
      <c r="D3304" t="s">
        <v>559</v>
      </c>
      <c r="E3304">
        <v>59.468158799999998</v>
      </c>
      <c r="F3304">
        <v>34.090000000000003</v>
      </c>
      <c r="G3304">
        <v>-34.835295533884299</v>
      </c>
      <c r="H3304">
        <v>33.523330134950498</v>
      </c>
      <c r="I3304">
        <v>-16.686662542959201</v>
      </c>
      <c r="J3304">
        <v>18.285220911179898</v>
      </c>
      <c r="K3304">
        <v>27.485203881394</v>
      </c>
      <c r="L3304">
        <v>28.926112556520302</v>
      </c>
      <c r="M3304">
        <v>83.485798706711506</v>
      </c>
      <c r="N3304">
        <v>2.6429264903338399</v>
      </c>
      <c r="O3304">
        <v>26.723379290114298</v>
      </c>
      <c r="Q3304">
        <v>6.7092662431117001E-2</v>
      </c>
    </row>
    <row r="3305" spans="1:17" hidden="1" x14ac:dyDescent="0.3">
      <c r="A3305" t="s">
        <v>6824</v>
      </c>
      <c r="B3305" t="s">
        <v>6825</v>
      </c>
      <c r="C3305" t="s">
        <v>10309</v>
      </c>
      <c r="D3305" t="s">
        <v>130</v>
      </c>
      <c r="E3305">
        <v>59.383713999999998</v>
      </c>
      <c r="F3305">
        <v>85.41</v>
      </c>
      <c r="G3305">
        <v>-41.737471996291497</v>
      </c>
      <c r="H3305">
        <v>-1.0987329529165799</v>
      </c>
      <c r="I3305">
        <v>-15.4740512712415</v>
      </c>
      <c r="J3305">
        <v>-2.5946673569764398</v>
      </c>
      <c r="K3305">
        <v>84.041582726687807</v>
      </c>
      <c r="L3305">
        <v>86.505377812883395</v>
      </c>
      <c r="M3305">
        <v>40.0471734854559</v>
      </c>
      <c r="N3305">
        <v>0.56898101854669703</v>
      </c>
      <c r="O3305">
        <v>28.790539749443798</v>
      </c>
      <c r="P3305">
        <v>18.625</v>
      </c>
      <c r="Q3305">
        <v>7.2611696522667996E-2</v>
      </c>
    </row>
    <row r="3306" spans="1:17" hidden="1" x14ac:dyDescent="0.3">
      <c r="A3306" t="s">
        <v>6826</v>
      </c>
      <c r="B3306" t="s">
        <v>6827</v>
      </c>
      <c r="C3306" t="s">
        <v>10309</v>
      </c>
      <c r="D3306" t="s">
        <v>715</v>
      </c>
      <c r="E3306">
        <v>59.363999999999997</v>
      </c>
      <c r="F3306">
        <v>1.01</v>
      </c>
      <c r="G3306">
        <v>-21.4077894389467</v>
      </c>
      <c r="H3306">
        <v>17.317178562945301</v>
      </c>
      <c r="I3306">
        <v>-20.4926041469372</v>
      </c>
      <c r="J3306">
        <v>11.522979701846999</v>
      </c>
      <c r="K3306">
        <v>0.90534074612377102</v>
      </c>
      <c r="L3306">
        <v>1.0132040547512799</v>
      </c>
      <c r="M3306">
        <v>81.013137001300606</v>
      </c>
      <c r="N3306">
        <v>0.43226488200070401</v>
      </c>
      <c r="O3306">
        <v>68.316831683168303</v>
      </c>
      <c r="P3306">
        <v>44.285714285714299</v>
      </c>
      <c r="Q3306">
        <v>-6.9735896389579999E-3</v>
      </c>
    </row>
    <row r="3307" spans="1:17" hidden="1" x14ac:dyDescent="0.3">
      <c r="A3307" t="s">
        <v>6828</v>
      </c>
      <c r="B3307" t="s">
        <v>6829</v>
      </c>
      <c r="C3307" t="s">
        <v>10309</v>
      </c>
      <c r="D3307" t="s">
        <v>559</v>
      </c>
      <c r="E3307">
        <v>59.353381800000001</v>
      </c>
      <c r="F3307">
        <v>60.9</v>
      </c>
      <c r="G3307">
        <v>98.099580539829205</v>
      </c>
      <c r="H3307">
        <v>-2.3495501654106299</v>
      </c>
      <c r="I3307">
        <v>28.726731404033199</v>
      </c>
      <c r="J3307">
        <v>-1.65716735697644</v>
      </c>
      <c r="K3307">
        <v>57.252705658811301</v>
      </c>
      <c r="L3307">
        <v>47.0988816145911</v>
      </c>
      <c r="M3307">
        <v>59.408737320681503</v>
      </c>
      <c r="N3307">
        <v>0.32896254501500999</v>
      </c>
      <c r="O3307">
        <v>29.4745484400656</v>
      </c>
      <c r="P3307">
        <v>129.72463221425801</v>
      </c>
      <c r="Q3307">
        <v>6.9635551828027997E-2</v>
      </c>
    </row>
    <row r="3308" spans="1:17" hidden="1" x14ac:dyDescent="0.3">
      <c r="A3308" t="s">
        <v>6830</v>
      </c>
      <c r="B3308" t="s">
        <v>6831</v>
      </c>
      <c r="C3308" t="s">
        <v>10309</v>
      </c>
      <c r="D3308" t="s">
        <v>492</v>
      </c>
      <c r="E3308">
        <v>59.295360000000002</v>
      </c>
      <c r="F3308">
        <v>0.93</v>
      </c>
      <c r="G3308">
        <v>-24.390245579297599</v>
      </c>
      <c r="H3308">
        <v>-14.437042825422299</v>
      </c>
      <c r="I3308">
        <v>11.6892140348808</v>
      </c>
      <c r="J3308">
        <v>-9.8111622023372593</v>
      </c>
      <c r="K3308">
        <v>0.93524618584348396</v>
      </c>
      <c r="L3308">
        <v>0.91979168210157602</v>
      </c>
      <c r="M3308">
        <v>33.659622568669697</v>
      </c>
      <c r="N3308">
        <v>0.33229864134546799</v>
      </c>
      <c r="O3308">
        <v>27.9569892473118</v>
      </c>
      <c r="P3308">
        <v>106.666666666666</v>
      </c>
      <c r="Q3308">
        <v>5.3094329591049996E-3</v>
      </c>
    </row>
    <row r="3309" spans="1:17" hidden="1" x14ac:dyDescent="0.3">
      <c r="A3309" t="s">
        <v>6832</v>
      </c>
      <c r="B3309" t="s">
        <v>6833</v>
      </c>
      <c r="C3309" t="s">
        <v>10309</v>
      </c>
      <c r="D3309" t="s">
        <v>2172</v>
      </c>
      <c r="E3309">
        <v>59.280009300000003</v>
      </c>
      <c r="F3309">
        <v>1.33</v>
      </c>
      <c r="G3309">
        <v>-58.090071059227803</v>
      </c>
      <c r="H3309">
        <v>0.52825503461232703</v>
      </c>
      <c r="I3309">
        <v>-27.0543757087088</v>
      </c>
      <c r="J3309">
        <v>-7.5242448217651603</v>
      </c>
      <c r="K3309">
        <v>1.3664925820812599</v>
      </c>
      <c r="L3309">
        <v>1.5400493846247101</v>
      </c>
      <c r="M3309">
        <v>45.257657307810099</v>
      </c>
      <c r="N3309">
        <v>0.67970123401656002</v>
      </c>
      <c r="O3309">
        <v>63.157894736842103</v>
      </c>
      <c r="P3309">
        <v>15.6521739130434</v>
      </c>
      <c r="Q3309">
        <v>-0.10879120252376399</v>
      </c>
    </row>
    <row r="3310" spans="1:17" hidden="1" x14ac:dyDescent="0.3">
      <c r="A3310" t="s">
        <v>6834</v>
      </c>
      <c r="B3310" t="s">
        <v>6835</v>
      </c>
      <c r="C3310" t="s">
        <v>10309</v>
      </c>
      <c r="D3310" t="s">
        <v>6836</v>
      </c>
      <c r="E3310">
        <v>59.110578449999998</v>
      </c>
      <c r="F3310">
        <v>431.05</v>
      </c>
      <c r="G3310">
        <v>-7.5870125804124697</v>
      </c>
      <c r="H3310">
        <v>28.1282692210217</v>
      </c>
      <c r="I3310">
        <v>-28.7415730919124</v>
      </c>
      <c r="J3310">
        <v>-6.4696380898258896</v>
      </c>
      <c r="K3310">
        <v>365.50430953685299</v>
      </c>
      <c r="L3310">
        <v>391.98327370729203</v>
      </c>
      <c r="M3310">
        <v>67.281507744093503</v>
      </c>
      <c r="N3310">
        <v>1.77518248175182</v>
      </c>
      <c r="O3310">
        <v>62.382554228047702</v>
      </c>
      <c r="P3310">
        <v>61.987974445697098</v>
      </c>
      <c r="Q3310">
        <v>6.4802882186242999E-2</v>
      </c>
    </row>
    <row r="3311" spans="1:17" hidden="1" x14ac:dyDescent="0.3">
      <c r="A3311" t="s">
        <v>6837</v>
      </c>
      <c r="B3311" t="s">
        <v>6838</v>
      </c>
      <c r="C3311" t="s">
        <v>10309</v>
      </c>
      <c r="D3311" t="s">
        <v>521</v>
      </c>
      <c r="E3311">
        <v>59.079149999999998</v>
      </c>
      <c r="F3311">
        <v>1.21</v>
      </c>
      <c r="G3311">
        <v>31.4869474031584</v>
      </c>
      <c r="H3311">
        <v>1.6560745834845001</v>
      </c>
      <c r="I3311">
        <v>8.6892140348808908</v>
      </c>
      <c r="J3311">
        <v>-7.4727161374642499</v>
      </c>
      <c r="K3311">
        <v>1.13585284930798</v>
      </c>
      <c r="L3311">
        <v>0.99677087069221004</v>
      </c>
      <c r="M3311">
        <v>51.791738827162298</v>
      </c>
      <c r="N3311">
        <v>1.0024223453725101</v>
      </c>
      <c r="O3311">
        <v>16.528925619834698</v>
      </c>
      <c r="P3311">
        <v>80.597014925373102</v>
      </c>
      <c r="Q3311">
        <v>5.5409413496908998E-2</v>
      </c>
    </row>
    <row r="3312" spans="1:17" hidden="1" x14ac:dyDescent="0.3">
      <c r="A3312" t="s">
        <v>6839</v>
      </c>
      <c r="B3312" t="s">
        <v>6840</v>
      </c>
      <c r="C3312" t="s">
        <v>10309</v>
      </c>
      <c r="D3312" t="s">
        <v>98</v>
      </c>
      <c r="E3312">
        <v>59.07591</v>
      </c>
      <c r="F3312">
        <v>43.18</v>
      </c>
      <c r="G3312">
        <v>569.85315775942001</v>
      </c>
      <c r="H3312">
        <v>24.0588835315768</v>
      </c>
      <c r="I3312">
        <v>147.80969596259101</v>
      </c>
      <c r="J3312">
        <v>13.1425366155216</v>
      </c>
      <c r="K3312">
        <v>34.264161043327398</v>
      </c>
      <c r="L3312">
        <v>20.5736842781367</v>
      </c>
      <c r="M3312">
        <v>64.058610720559599</v>
      </c>
      <c r="N3312">
        <v>0.89907578558225498</v>
      </c>
      <c r="O3312">
        <v>30.453913849004099</v>
      </c>
      <c r="P3312">
        <v>675.22441651705503</v>
      </c>
      <c r="Q3312">
        <v>9.5243364242437997E-2</v>
      </c>
    </row>
    <row r="3313" spans="1:17" hidden="1" x14ac:dyDescent="0.3">
      <c r="A3313" t="s">
        <v>6841</v>
      </c>
      <c r="B3313" t="s">
        <v>6842</v>
      </c>
      <c r="C3313" t="s">
        <v>10309</v>
      </c>
      <c r="D3313" t="s">
        <v>413</v>
      </c>
      <c r="E3313">
        <v>59.031072000000002</v>
      </c>
      <c r="F3313">
        <v>11.29</v>
      </c>
      <c r="G3313">
        <v>33.562135373083201</v>
      </c>
      <c r="H3313">
        <v>25.536123543092799</v>
      </c>
      <c r="I3313">
        <v>-10.231219961502401</v>
      </c>
      <c r="J3313">
        <v>-5.3649980093446201</v>
      </c>
      <c r="K3313">
        <v>10.0746470017246</v>
      </c>
      <c r="L3313">
        <v>9.6082275270130904</v>
      </c>
      <c r="M3313">
        <v>50.820447793443698</v>
      </c>
      <c r="N3313">
        <v>1.20306548186879</v>
      </c>
      <c r="O3313">
        <v>25.332152347209899</v>
      </c>
      <c r="P3313">
        <v>66.765140324962999</v>
      </c>
      <c r="Q3313">
        <v>4.3090303794050003E-2</v>
      </c>
    </row>
    <row r="3314" spans="1:17" hidden="1" x14ac:dyDescent="0.3">
      <c r="A3314" t="s">
        <v>6843</v>
      </c>
      <c r="B3314" t="s">
        <v>6844</v>
      </c>
      <c r="C3314" t="s">
        <v>10309</v>
      </c>
      <c r="D3314" t="s">
        <v>1574</v>
      </c>
      <c r="E3314">
        <v>58.953068000000002</v>
      </c>
      <c r="F3314">
        <v>32.299999999999997</v>
      </c>
      <c r="G3314">
        <v>-63.123578912630897</v>
      </c>
      <c r="H3314">
        <v>-8.2854458843517609</v>
      </c>
      <c r="I3314">
        <v>-46.526671912165902</v>
      </c>
      <c r="J3314">
        <v>-5.0562058185148997</v>
      </c>
      <c r="K3314">
        <v>34.550612053154602</v>
      </c>
      <c r="L3314">
        <v>40.888484553587404</v>
      </c>
      <c r="M3314">
        <v>27.2234110914574</v>
      </c>
      <c r="N3314">
        <v>1.2347569955817299</v>
      </c>
      <c r="O3314">
        <v>94.736842105263094</v>
      </c>
      <c r="P3314">
        <v>7.30897009966775</v>
      </c>
    </row>
    <row r="3315" spans="1:17" hidden="1" x14ac:dyDescent="0.3">
      <c r="A3315" t="s">
        <v>6845</v>
      </c>
      <c r="B3315" t="s">
        <v>6846</v>
      </c>
      <c r="C3315" t="s">
        <v>10309</v>
      </c>
      <c r="E3315">
        <v>58.890880000000003</v>
      </c>
      <c r="F3315">
        <v>162.85</v>
      </c>
      <c r="G3315">
        <v>25.9084965590671</v>
      </c>
      <c r="H3315">
        <v>-1.33349959061422</v>
      </c>
      <c r="I3315">
        <v>-7.8528000767291104</v>
      </c>
      <c r="J3315">
        <v>-0.48522070457657501</v>
      </c>
      <c r="K3315">
        <v>167.04959573253601</v>
      </c>
      <c r="L3315">
        <v>153.83896523405201</v>
      </c>
      <c r="M3315">
        <v>54.069717569858803</v>
      </c>
      <c r="N3315">
        <v>1.3001586305278101</v>
      </c>
      <c r="O3315">
        <v>29.352164568621401</v>
      </c>
      <c r="P3315">
        <v>79.944751381215397</v>
      </c>
      <c r="Q3315">
        <v>0.117236504701706</v>
      </c>
    </row>
    <row r="3316" spans="1:17" hidden="1" x14ac:dyDescent="0.3">
      <c r="A3316" t="s">
        <v>6847</v>
      </c>
      <c r="B3316" t="s">
        <v>6848</v>
      </c>
      <c r="C3316" t="s">
        <v>10309</v>
      </c>
      <c r="D3316" t="s">
        <v>1426</v>
      </c>
      <c r="E3316">
        <v>58.869</v>
      </c>
      <c r="F3316">
        <v>32.76</v>
      </c>
      <c r="G3316">
        <v>35.831089085372</v>
      </c>
      <c r="H3316">
        <v>-10.804564192943699</v>
      </c>
      <c r="I3316">
        <v>18.781651009670799</v>
      </c>
      <c r="J3316">
        <v>-8.0606171777649696</v>
      </c>
      <c r="K3316">
        <v>31.3406759482714</v>
      </c>
      <c r="L3316">
        <v>26.542904553436902</v>
      </c>
      <c r="M3316">
        <v>48.186151113301598</v>
      </c>
      <c r="N3316">
        <v>0.46769528823040102</v>
      </c>
      <c r="O3316">
        <v>16.697191697191698</v>
      </c>
      <c r="P3316">
        <v>81.999999999999901</v>
      </c>
      <c r="Q3316">
        <v>2.5441058224918999E-2</v>
      </c>
    </row>
    <row r="3317" spans="1:17" hidden="1" x14ac:dyDescent="0.3">
      <c r="A3317" t="s">
        <v>6849</v>
      </c>
      <c r="B3317" t="s">
        <v>6850</v>
      </c>
      <c r="C3317" t="s">
        <v>10309</v>
      </c>
      <c r="E3317">
        <v>58.830744000000003</v>
      </c>
      <c r="F3317">
        <v>124</v>
      </c>
      <c r="G3317">
        <v>160.98422085454001</v>
      </c>
      <c r="H3317">
        <v>3.0454746570951001</v>
      </c>
      <c r="I3317">
        <v>318.09532302481398</v>
      </c>
      <c r="J3317">
        <v>0.88359351258877095</v>
      </c>
      <c r="K3317">
        <v>110.25413741472001</v>
      </c>
      <c r="L3317">
        <v>74.998443390551103</v>
      </c>
      <c r="M3317">
        <v>82.691137026961897</v>
      </c>
      <c r="N3317">
        <v>0.76307234763212695</v>
      </c>
      <c r="O3317">
        <v>8.0241935483870801</v>
      </c>
      <c r="P3317">
        <v>544.82579303172099</v>
      </c>
      <c r="Q3317">
        <v>0.20673075391679799</v>
      </c>
    </row>
    <row r="3318" spans="1:17" hidden="1" x14ac:dyDescent="0.3">
      <c r="A3318" t="s">
        <v>6851</v>
      </c>
      <c r="B3318" t="s">
        <v>6852</v>
      </c>
      <c r="C3318" t="s">
        <v>10309</v>
      </c>
      <c r="D3318" t="s">
        <v>2556</v>
      </c>
      <c r="E3318">
        <v>58.719104170000001</v>
      </c>
      <c r="F3318">
        <v>80.849999999999994</v>
      </c>
      <c r="G3318">
        <v>133.08287270027199</v>
      </c>
      <c r="H3318">
        <v>6.3355402569044097</v>
      </c>
      <c r="I3318">
        <v>75.668753676824593</v>
      </c>
      <c r="J3318">
        <v>16.9733859840874</v>
      </c>
      <c r="K3318">
        <v>66.215941565719007</v>
      </c>
      <c r="L3318">
        <v>51.816260146203597</v>
      </c>
      <c r="M3318">
        <v>85.834024730519204</v>
      </c>
      <c r="N3318">
        <v>1.2610823111087399</v>
      </c>
      <c r="O3318">
        <v>2.0284477427334502</v>
      </c>
      <c r="P3318">
        <v>220.19801980198</v>
      </c>
      <c r="Q3318">
        <v>0.14657258403559001</v>
      </c>
    </row>
    <row r="3319" spans="1:17" hidden="1" x14ac:dyDescent="0.3">
      <c r="A3319" t="s">
        <v>6853</v>
      </c>
      <c r="B3319" t="s">
        <v>6854</v>
      </c>
      <c r="C3319" t="s">
        <v>10309</v>
      </c>
      <c r="D3319" t="s">
        <v>775</v>
      </c>
      <c r="E3319">
        <v>58.596742499999998</v>
      </c>
      <c r="F3319">
        <v>119.75</v>
      </c>
      <c r="G3319">
        <v>5.4276862751964696</v>
      </c>
      <c r="H3319">
        <v>12.9950838714102</v>
      </c>
      <c r="I3319">
        <v>22.4669292853029</v>
      </c>
      <c r="J3319">
        <v>6.1009848169365899</v>
      </c>
      <c r="K3319">
        <v>107.24178353366</v>
      </c>
      <c r="L3319">
        <v>101.422936148155</v>
      </c>
      <c r="M3319">
        <v>68.460649891467199</v>
      </c>
      <c r="N3319">
        <v>1.0067404043700801</v>
      </c>
      <c r="O3319">
        <v>13.903966597077201</v>
      </c>
      <c r="P3319">
        <v>61.605937921727403</v>
      </c>
      <c r="Q3319">
        <v>2.7194811817152002E-2</v>
      </c>
    </row>
    <row r="3320" spans="1:17" hidden="1" x14ac:dyDescent="0.3">
      <c r="A3320" t="s">
        <v>6855</v>
      </c>
      <c r="B3320" t="s">
        <v>6856</v>
      </c>
      <c r="C3320" t="s">
        <v>10309</v>
      </c>
      <c r="D3320" t="s">
        <v>1700</v>
      </c>
      <c r="E3320">
        <v>58.501143999999996</v>
      </c>
      <c r="F3320">
        <v>24.05</v>
      </c>
      <c r="G3320">
        <v>41.598263021678903</v>
      </c>
      <c r="H3320">
        <v>-5.9537738225958696</v>
      </c>
      <c r="I3320">
        <v>120.480123763435</v>
      </c>
      <c r="J3320">
        <v>-7.5729368156884096</v>
      </c>
      <c r="K3320">
        <v>22.6382764350607</v>
      </c>
      <c r="L3320">
        <v>16.816192076256499</v>
      </c>
      <c r="M3320">
        <v>12.643655186182</v>
      </c>
      <c r="N3320">
        <v>1.43552311435523E-2</v>
      </c>
      <c r="O3320">
        <v>11.767151767151701</v>
      </c>
      <c r="P3320">
        <v>164.00680917860299</v>
      </c>
      <c r="Q3320">
        <v>6.7678735247436006E-2</v>
      </c>
    </row>
    <row r="3321" spans="1:17" hidden="1" x14ac:dyDescent="0.3">
      <c r="A3321" t="s">
        <v>6857</v>
      </c>
      <c r="B3321" t="s">
        <v>6858</v>
      </c>
      <c r="C3321" t="s">
        <v>10309</v>
      </c>
      <c r="D3321" t="s">
        <v>368</v>
      </c>
      <c r="E3321">
        <v>58.484160000000003</v>
      </c>
      <c r="F3321">
        <v>192</v>
      </c>
      <c r="G3321">
        <v>91.0050608686403</v>
      </c>
      <c r="H3321">
        <v>-10.6097381673742</v>
      </c>
      <c r="I3321">
        <v>13.384795049610799</v>
      </c>
      <c r="J3321">
        <v>3.19878352463564</v>
      </c>
      <c r="K3321">
        <v>176.84980116442199</v>
      </c>
      <c r="L3321">
        <v>145.99087253490401</v>
      </c>
      <c r="M3321">
        <v>54.690900057672998</v>
      </c>
      <c r="N3321">
        <v>0.49244376488576502</v>
      </c>
      <c r="O3321">
        <v>21.9010416666666</v>
      </c>
      <c r="P3321">
        <v>124.56140350877099</v>
      </c>
      <c r="Q3321">
        <v>0.19723865168458801</v>
      </c>
    </row>
    <row r="3322" spans="1:17" hidden="1" x14ac:dyDescent="0.3">
      <c r="A3322" t="s">
        <v>6859</v>
      </c>
      <c r="B3322" t="s">
        <v>6860</v>
      </c>
      <c r="C3322" t="s">
        <v>10309</v>
      </c>
      <c r="D3322" t="s">
        <v>46</v>
      </c>
      <c r="E3322">
        <v>58.319879999999998</v>
      </c>
      <c r="F3322">
        <v>7.4199999999999902</v>
      </c>
      <c r="G3322">
        <v>-99.887022911171599</v>
      </c>
      <c r="H3322">
        <v>11.894318121323099</v>
      </c>
      <c r="I3322">
        <v>-63.866341520674602</v>
      </c>
      <c r="J3322">
        <v>-4.7741545364636204</v>
      </c>
      <c r="K3322">
        <v>7.7361623027554796</v>
      </c>
      <c r="L3322">
        <v>11.040807886323201</v>
      </c>
      <c r="M3322">
        <v>58.722729527919398</v>
      </c>
      <c r="N3322">
        <v>1.1333051377317001</v>
      </c>
      <c r="O3322">
        <v>286.76277850589702</v>
      </c>
      <c r="P3322">
        <v>13.7108792846497</v>
      </c>
      <c r="Q3322">
        <v>2.9493239365E-2</v>
      </c>
    </row>
    <row r="3323" spans="1:17" hidden="1" x14ac:dyDescent="0.3">
      <c r="A3323" t="s">
        <v>6861</v>
      </c>
      <c r="B3323" t="s">
        <v>6862</v>
      </c>
      <c r="C3323" t="s">
        <v>10309</v>
      </c>
      <c r="D3323" t="s">
        <v>630</v>
      </c>
      <c r="E3323">
        <v>58.267782660000002</v>
      </c>
      <c r="F3323">
        <v>36.4</v>
      </c>
      <c r="G3323">
        <v>58.943087754035602</v>
      </c>
      <c r="H3323">
        <v>14.1791348113738</v>
      </c>
      <c r="I3323">
        <v>-4.6184782728113998</v>
      </c>
      <c r="J3323">
        <v>0.196743685968328</v>
      </c>
      <c r="K3323">
        <v>32.3298372583779</v>
      </c>
      <c r="L3323">
        <v>29.620042871448099</v>
      </c>
      <c r="M3323">
        <v>58.3532771859253</v>
      </c>
      <c r="N3323">
        <v>1.4800801019005401</v>
      </c>
      <c r="O3323">
        <v>7.0879120879120796</v>
      </c>
      <c r="P3323">
        <v>91.578947368420998</v>
      </c>
      <c r="Q3323">
        <v>3.7247238807149002E-2</v>
      </c>
    </row>
    <row r="3324" spans="1:17" hidden="1" x14ac:dyDescent="0.3">
      <c r="A3324" t="s">
        <v>6863</v>
      </c>
      <c r="B3324" t="s">
        <v>6864</v>
      </c>
      <c r="C3324" t="s">
        <v>10309</v>
      </c>
      <c r="D3324" t="s">
        <v>559</v>
      </c>
      <c r="E3324">
        <v>58.267283999999997</v>
      </c>
      <c r="F3324">
        <v>28.8</v>
      </c>
      <c r="G3324">
        <v>-4.9614305750350702</v>
      </c>
      <c r="H3324">
        <v>-7.1155121855499299</v>
      </c>
      <c r="I3324">
        <v>-20.620241552511601</v>
      </c>
      <c r="J3324">
        <v>-6.5562519908299803</v>
      </c>
      <c r="K3324">
        <v>26.4823226338778</v>
      </c>
      <c r="L3324">
        <v>26.3781383240342</v>
      </c>
      <c r="M3324">
        <v>35.478207938614503</v>
      </c>
      <c r="N3324">
        <v>1.37281254972736</v>
      </c>
      <c r="O3324">
        <v>25.0347222222222</v>
      </c>
      <c r="P3324">
        <v>47.692307692307701</v>
      </c>
      <c r="Q3324">
        <v>4.2570892895501998E-2</v>
      </c>
    </row>
    <row r="3325" spans="1:17" hidden="1" x14ac:dyDescent="0.3">
      <c r="A3325" t="s">
        <v>6865</v>
      </c>
      <c r="B3325" t="s">
        <v>6866</v>
      </c>
      <c r="C3325" t="s">
        <v>10309</v>
      </c>
      <c r="D3325" t="s">
        <v>139</v>
      </c>
      <c r="E3325">
        <v>58.243425000000002</v>
      </c>
      <c r="F3325">
        <v>87.65</v>
      </c>
      <c r="G3325">
        <v>-12.6927197488831</v>
      </c>
      <c r="H3325">
        <v>1.5519716245500199</v>
      </c>
      <c r="I3325">
        <v>-10.870979564353901</v>
      </c>
      <c r="J3325">
        <v>0.64134879291996105</v>
      </c>
      <c r="M3325">
        <v>100</v>
      </c>
    </row>
    <row r="3326" spans="1:17" hidden="1" x14ac:dyDescent="0.3">
      <c r="A3326" t="s">
        <v>6867</v>
      </c>
      <c r="B3326" t="s">
        <v>6868</v>
      </c>
      <c r="C3326" t="s">
        <v>10309</v>
      </c>
      <c r="D3326" t="s">
        <v>130</v>
      </c>
      <c r="E3326">
        <v>58.010395799999998</v>
      </c>
      <c r="F3326">
        <v>41</v>
      </c>
      <c r="G3326">
        <v>-41.134349767963599</v>
      </c>
      <c r="H3326">
        <v>9.4055731656824495</v>
      </c>
      <c r="I3326">
        <v>-25.721556820451699</v>
      </c>
      <c r="J3326">
        <v>1.2372238667565501</v>
      </c>
      <c r="M3326">
        <v>53.582459460742001</v>
      </c>
      <c r="O3326">
        <v>18.902439024390201</v>
      </c>
      <c r="P3326">
        <v>9.6256684491978497</v>
      </c>
    </row>
    <row r="3327" spans="1:17" hidden="1" x14ac:dyDescent="0.3">
      <c r="A3327" t="s">
        <v>6869</v>
      </c>
      <c r="B3327" t="s">
        <v>6870</v>
      </c>
      <c r="C3327" t="s">
        <v>10309</v>
      </c>
      <c r="D3327" t="s">
        <v>118</v>
      </c>
      <c r="E3327">
        <v>57.955606799999998</v>
      </c>
      <c r="F3327">
        <v>153.94999999999999</v>
      </c>
      <c r="G3327">
        <v>-17.4836934847756</v>
      </c>
      <c r="H3327">
        <v>6.5851233108664502</v>
      </c>
      <c r="I3327">
        <v>-2.0709005372637601</v>
      </c>
      <c r="J3327">
        <v>3.6025157416151101</v>
      </c>
      <c r="K3327">
        <v>162.160786954332</v>
      </c>
      <c r="M3327">
        <v>44.9993794838811</v>
      </c>
      <c r="O3327">
        <v>38.876258525495302</v>
      </c>
      <c r="P3327">
        <v>22.7671451355661</v>
      </c>
    </row>
    <row r="3328" spans="1:17" hidden="1" x14ac:dyDescent="0.3">
      <c r="A3328" t="s">
        <v>6871</v>
      </c>
      <c r="B3328" t="s">
        <v>6872</v>
      </c>
      <c r="C3328" t="s">
        <v>10309</v>
      </c>
      <c r="D3328" t="s">
        <v>2172</v>
      </c>
      <c r="E3328">
        <v>57.880692674999999</v>
      </c>
      <c r="F3328">
        <v>56.15</v>
      </c>
      <c r="G3328">
        <v>-9.2136591152481309</v>
      </c>
      <c r="H3328">
        <v>23.095330791341201</v>
      </c>
      <c r="I3328">
        <v>-5.4601675065082498</v>
      </c>
      <c r="J3328">
        <v>2.4979252356161399</v>
      </c>
      <c r="K3328">
        <v>51.6112930706838</v>
      </c>
      <c r="L3328">
        <v>49.4804692996669</v>
      </c>
      <c r="M3328">
        <v>57.586676035985299</v>
      </c>
      <c r="N3328">
        <v>0.55338345864661598</v>
      </c>
      <c r="O3328">
        <v>15.0489759572573</v>
      </c>
      <c r="P3328">
        <v>40.375</v>
      </c>
      <c r="Q3328">
        <v>2.6284612334478E-2</v>
      </c>
    </row>
    <row r="3329" spans="1:17" hidden="1" x14ac:dyDescent="0.3">
      <c r="A3329" t="s">
        <v>6873</v>
      </c>
      <c r="B3329" t="s">
        <v>6874</v>
      </c>
      <c r="C3329" t="s">
        <v>10309</v>
      </c>
      <c r="D3329" t="s">
        <v>3603</v>
      </c>
      <c r="E3329">
        <v>57.829903999999999</v>
      </c>
      <c r="F3329">
        <v>1.1000000000000001</v>
      </c>
      <c r="G3329">
        <v>27.205998552157698</v>
      </c>
      <c r="H3329">
        <v>1.8282339538730901</v>
      </c>
      <c r="I3329">
        <v>-8.5372010594587202</v>
      </c>
      <c r="J3329">
        <v>-2.5946673569764398</v>
      </c>
      <c r="K3329">
        <v>1.07366081691546</v>
      </c>
      <c r="L3329">
        <v>0.98139322906220405</v>
      </c>
      <c r="M3329">
        <v>55.9673099992063</v>
      </c>
      <c r="N3329">
        <v>0.78375865823323099</v>
      </c>
      <c r="O3329">
        <v>39.999999999999901</v>
      </c>
      <c r="P3329">
        <v>66.6666666666666</v>
      </c>
      <c r="Q3329">
        <v>5.0109276423594001E-2</v>
      </c>
    </row>
    <row r="3330" spans="1:17" hidden="1" x14ac:dyDescent="0.3">
      <c r="A3330" t="s">
        <v>6875</v>
      </c>
      <c r="B3330" t="s">
        <v>6876</v>
      </c>
      <c r="C3330" t="s">
        <v>10309</v>
      </c>
      <c r="D3330" t="s">
        <v>630</v>
      </c>
      <c r="E3330">
        <v>57.819451800000003</v>
      </c>
      <c r="F3330">
        <v>70</v>
      </c>
      <c r="G3330">
        <v>13.6619997583445</v>
      </c>
      <c r="H3330">
        <v>-3.32333045084044</v>
      </c>
      <c r="I3330">
        <v>7.9847974684605498</v>
      </c>
      <c r="J3330">
        <v>-9.0113340236431192</v>
      </c>
      <c r="K3330">
        <v>69.552901183874297</v>
      </c>
      <c r="L3330">
        <v>62.598484424820398</v>
      </c>
      <c r="M3330">
        <v>42.427922345120002</v>
      </c>
      <c r="N3330">
        <v>0.65761687784782397</v>
      </c>
      <c r="O3330">
        <v>14.285714285714199</v>
      </c>
      <c r="P3330">
        <v>67.825461520019104</v>
      </c>
      <c r="Q3330">
        <v>8.2110539889790002E-2</v>
      </c>
    </row>
    <row r="3331" spans="1:17" hidden="1" x14ac:dyDescent="0.3">
      <c r="A3331" t="s">
        <v>6877</v>
      </c>
      <c r="B3331" t="s">
        <v>6878</v>
      </c>
      <c r="C3331" t="s">
        <v>10309</v>
      </c>
      <c r="D3331" t="s">
        <v>368</v>
      </c>
      <c r="E3331">
        <v>57.798158200000003</v>
      </c>
      <c r="F3331">
        <v>64.55</v>
      </c>
      <c r="G3331">
        <v>-0.71915195739242999</v>
      </c>
      <c r="H3331">
        <v>16.823538698317002</v>
      </c>
      <c r="I3331">
        <v>-16.2542383460714</v>
      </c>
      <c r="J3331">
        <v>-9.33709159940069</v>
      </c>
      <c r="K3331">
        <v>59.824220034018097</v>
      </c>
      <c r="L3331">
        <v>53.092596469090097</v>
      </c>
      <c r="M3331">
        <v>46.431242373601698</v>
      </c>
      <c r="N3331">
        <v>2.2076794657762902</v>
      </c>
      <c r="O3331">
        <v>19.248644461657602</v>
      </c>
      <c r="P3331">
        <v>65.512820512820497</v>
      </c>
      <c r="Q3331">
        <v>0.102482888816281</v>
      </c>
    </row>
    <row r="3332" spans="1:17" hidden="1" x14ac:dyDescent="0.3">
      <c r="A3332" t="s">
        <v>6879</v>
      </c>
      <c r="B3332" t="s">
        <v>6880</v>
      </c>
      <c r="C3332" t="s">
        <v>10309</v>
      </c>
      <c r="D3332" t="s">
        <v>521</v>
      </c>
      <c r="E3332">
        <v>57.785443279999903</v>
      </c>
      <c r="F3332">
        <v>18.02</v>
      </c>
      <c r="G3332">
        <v>-62.973900595170797</v>
      </c>
      <c r="H3332">
        <v>-7.1117498137019002</v>
      </c>
      <c r="I3332">
        <v>-33.684387420241897</v>
      </c>
      <c r="J3332">
        <v>-6.5329323915693003</v>
      </c>
      <c r="K3332">
        <v>18.626904100306302</v>
      </c>
      <c r="L3332">
        <v>20.574403738474199</v>
      </c>
      <c r="M3332">
        <v>37.642814995814298</v>
      </c>
      <c r="N3332">
        <v>1.94761235271172</v>
      </c>
      <c r="O3332">
        <v>84.502534700719096</v>
      </c>
      <c r="P3332">
        <v>17.825646515076699</v>
      </c>
      <c r="Q3332">
        <v>0.191992245363939</v>
      </c>
    </row>
    <row r="3333" spans="1:17" hidden="1" x14ac:dyDescent="0.3">
      <c r="A3333" t="s">
        <v>6881</v>
      </c>
      <c r="B3333" t="s">
        <v>6882</v>
      </c>
      <c r="C3333" t="s">
        <v>10309</v>
      </c>
      <c r="D3333" t="s">
        <v>416</v>
      </c>
      <c r="E3333">
        <v>57.527999999999999</v>
      </c>
      <c r="F3333">
        <v>128.5</v>
      </c>
      <c r="G3333">
        <v>1.09847622521362</v>
      </c>
      <c r="H3333">
        <v>-3.4067518728516202</v>
      </c>
      <c r="I3333">
        <v>16.511269172725498</v>
      </c>
      <c r="J3333">
        <v>-2.4310012358635098</v>
      </c>
      <c r="K3333">
        <v>126.274843482403</v>
      </c>
      <c r="M3333">
        <v>47.999983243405403</v>
      </c>
      <c r="N3333">
        <v>0.36231884057970998</v>
      </c>
      <c r="O3333">
        <v>36.1867704280155</v>
      </c>
      <c r="P3333">
        <v>36.0508205399682</v>
      </c>
    </row>
    <row r="3334" spans="1:17" hidden="1" x14ac:dyDescent="0.3">
      <c r="A3334" t="s">
        <v>6883</v>
      </c>
      <c r="B3334" t="s">
        <v>6884</v>
      </c>
      <c r="C3334" t="s">
        <v>10309</v>
      </c>
      <c r="D3334" t="s">
        <v>630</v>
      </c>
      <c r="E3334">
        <v>57.524999999999999</v>
      </c>
      <c r="F3334">
        <v>38.89</v>
      </c>
      <c r="G3334">
        <v>6.1029868134529801</v>
      </c>
      <c r="H3334">
        <v>-7.1352733725460897</v>
      </c>
      <c r="I3334">
        <v>-23.723086648490401</v>
      </c>
      <c r="J3334">
        <v>-1.29596605827514</v>
      </c>
      <c r="K3334">
        <v>40.861680261210999</v>
      </c>
      <c r="L3334">
        <v>39.287784481645197</v>
      </c>
      <c r="M3334">
        <v>41.146098749154902</v>
      </c>
      <c r="N3334">
        <v>0.556284806078714</v>
      </c>
      <c r="O3334">
        <v>37.438930316276597</v>
      </c>
      <c r="P3334">
        <v>38.892857142857103</v>
      </c>
      <c r="Q3334">
        <v>2.7267037346172002E-2</v>
      </c>
    </row>
    <row r="3335" spans="1:17" hidden="1" x14ac:dyDescent="0.3">
      <c r="A3335" t="s">
        <v>6885</v>
      </c>
      <c r="B3335" t="s">
        <v>6886</v>
      </c>
      <c r="C3335" t="s">
        <v>10309</v>
      </c>
      <c r="D3335" t="s">
        <v>21</v>
      </c>
      <c r="E3335">
        <v>57.491336007999998</v>
      </c>
      <c r="F3335">
        <v>17.05</v>
      </c>
      <c r="G3335">
        <v>-15.8544160779965</v>
      </c>
      <c r="H3335">
        <v>-2.44609259917803</v>
      </c>
      <c r="I3335">
        <v>-24.424188026974701</v>
      </c>
      <c r="J3335">
        <v>-4.7558823102474799</v>
      </c>
      <c r="K3335">
        <v>17.793614368856499</v>
      </c>
      <c r="L3335">
        <v>17.532448388784399</v>
      </c>
      <c r="M3335">
        <v>32.7131166072406</v>
      </c>
      <c r="N3335">
        <v>1.3295455161236001</v>
      </c>
      <c r="O3335">
        <v>46.293583737036201</v>
      </c>
      <c r="P3335">
        <v>29.2178565362622</v>
      </c>
      <c r="Q3335">
        <v>8.6450526708128E-2</v>
      </c>
    </row>
    <row r="3336" spans="1:17" hidden="1" x14ac:dyDescent="0.3">
      <c r="A3336" t="s">
        <v>6887</v>
      </c>
      <c r="B3336" t="s">
        <v>6888</v>
      </c>
      <c r="C3336" t="s">
        <v>10309</v>
      </c>
      <c r="D3336" t="s">
        <v>258</v>
      </c>
      <c r="E3336">
        <v>57.442218750000002</v>
      </c>
      <c r="F3336">
        <v>185</v>
      </c>
      <c r="G3336">
        <v>-10.375021982722901</v>
      </c>
      <c r="H3336">
        <v>6.4244956361160703</v>
      </c>
      <c r="I3336">
        <v>9.3997403506703598</v>
      </c>
      <c r="J3336">
        <v>11.8694008525241</v>
      </c>
      <c r="K3336">
        <v>173.06683338747601</v>
      </c>
      <c r="L3336">
        <v>162.19652589401599</v>
      </c>
      <c r="M3336">
        <v>66.2793217318047</v>
      </c>
      <c r="N3336">
        <v>0.45539060041763202</v>
      </c>
      <c r="O3336">
        <v>36.189189189189101</v>
      </c>
      <c r="P3336">
        <v>46.476642913697503</v>
      </c>
      <c r="Q3336">
        <v>9.3643531852004996E-2</v>
      </c>
    </row>
    <row r="3337" spans="1:17" hidden="1" x14ac:dyDescent="0.3">
      <c r="A3337" t="s">
        <v>6889</v>
      </c>
      <c r="B3337" t="s">
        <v>6890</v>
      </c>
      <c r="C3337" t="s">
        <v>10309</v>
      </c>
      <c r="D3337" t="s">
        <v>6891</v>
      </c>
      <c r="E3337">
        <v>57.429988199999997</v>
      </c>
      <c r="F3337">
        <v>40.49</v>
      </c>
      <c r="G3337">
        <v>163.991118493709</v>
      </c>
      <c r="H3337">
        <v>55.383314712573302</v>
      </c>
      <c r="I3337">
        <v>47.7287397265805</v>
      </c>
      <c r="J3337">
        <v>56.780332643023499</v>
      </c>
      <c r="K3337">
        <v>27.8319056194021</v>
      </c>
      <c r="L3337">
        <v>24.320046670496001</v>
      </c>
      <c r="M3337">
        <v>88.389318793391993</v>
      </c>
      <c r="N3337">
        <v>4.5376009216147404</v>
      </c>
      <c r="O3337">
        <v>6.1990614966658404</v>
      </c>
      <c r="P3337">
        <v>211.461538461538</v>
      </c>
      <c r="Q3337">
        <v>5.3883729626905998E-2</v>
      </c>
    </row>
    <row r="3338" spans="1:17" hidden="1" x14ac:dyDescent="0.3">
      <c r="A3338" t="s">
        <v>6892</v>
      </c>
      <c r="B3338" t="s">
        <v>6893</v>
      </c>
      <c r="C3338" t="s">
        <v>10309</v>
      </c>
      <c r="E3338">
        <v>57.408409020000001</v>
      </c>
      <c r="F3338">
        <v>74.44</v>
      </c>
      <c r="G3338">
        <v>45.594232495983597</v>
      </c>
      <c r="H3338">
        <v>0.53043250260897801</v>
      </c>
      <c r="I3338">
        <v>-33.279041618585502</v>
      </c>
      <c r="J3338">
        <v>-8.4248661748163194</v>
      </c>
      <c r="K3338">
        <v>73.465155656707793</v>
      </c>
      <c r="L3338">
        <v>67.677466682064093</v>
      </c>
      <c r="M3338">
        <v>40.766169344315401</v>
      </c>
      <c r="N3338">
        <v>1.21640366535761</v>
      </c>
      <c r="O3338">
        <v>26.853842020419101</v>
      </c>
      <c r="P3338">
        <v>157.75623268698001</v>
      </c>
      <c r="Q3338">
        <v>0.165412687043512</v>
      </c>
    </row>
    <row r="3339" spans="1:17" hidden="1" x14ac:dyDescent="0.3">
      <c r="A3339" t="s">
        <v>6894</v>
      </c>
      <c r="B3339" t="s">
        <v>6895</v>
      </c>
      <c r="C3339" t="s">
        <v>10309</v>
      </c>
      <c r="D3339" t="s">
        <v>6896</v>
      </c>
      <c r="E3339">
        <v>57.393248684</v>
      </c>
      <c r="F3339">
        <v>24.5</v>
      </c>
      <c r="G3339">
        <v>244.616846619283</v>
      </c>
      <c r="H3339">
        <v>8.5048967300085092</v>
      </c>
      <c r="I3339">
        <v>194.70675789453</v>
      </c>
      <c r="J3339">
        <v>5.5061427240316503</v>
      </c>
      <c r="K3339">
        <v>22.028115832980799</v>
      </c>
      <c r="L3339">
        <v>15.3578534893132</v>
      </c>
      <c r="M3339">
        <v>68.731802178364106</v>
      </c>
      <c r="N3339">
        <v>0.45526109473122101</v>
      </c>
      <c r="O3339">
        <v>10.8163265306122</v>
      </c>
      <c r="P3339">
        <v>272.34042553191398</v>
      </c>
      <c r="Q3339">
        <v>0.169333613206886</v>
      </c>
    </row>
    <row r="3340" spans="1:17" hidden="1" x14ac:dyDescent="0.3">
      <c r="A3340" t="s">
        <v>6897</v>
      </c>
      <c r="B3340" t="s">
        <v>6898</v>
      </c>
      <c r="C3340" t="s">
        <v>10309</v>
      </c>
      <c r="D3340" t="s">
        <v>3603</v>
      </c>
      <c r="E3340">
        <v>57.273878199999999</v>
      </c>
      <c r="F3340">
        <v>63.64</v>
      </c>
      <c r="G3340">
        <v>64.774908685675101</v>
      </c>
      <c r="H3340">
        <v>13.5987530618586</v>
      </c>
      <c r="I3340">
        <v>37.219289222850797</v>
      </c>
      <c r="J3340">
        <v>6.5751439637782703</v>
      </c>
      <c r="K3340">
        <v>50.677047561634303</v>
      </c>
      <c r="L3340">
        <v>46.20055583696</v>
      </c>
      <c r="M3340">
        <v>79.340529809465906</v>
      </c>
      <c r="N3340">
        <v>3.8573595745640099</v>
      </c>
      <c r="O3340">
        <v>5.2796983029541096</v>
      </c>
      <c r="P3340">
        <v>108.246073298429</v>
      </c>
      <c r="Q3340">
        <v>0.12405863979648001</v>
      </c>
    </row>
    <row r="3341" spans="1:17" hidden="1" x14ac:dyDescent="0.3">
      <c r="A3341" t="s">
        <v>6899</v>
      </c>
      <c r="B3341" t="s">
        <v>6900</v>
      </c>
      <c r="C3341" t="s">
        <v>10309</v>
      </c>
      <c r="D3341" t="s">
        <v>130</v>
      </c>
      <c r="E3341">
        <v>57.267000000000003</v>
      </c>
      <c r="F3341">
        <v>5.63</v>
      </c>
      <c r="G3341">
        <v>-102.424509351266</v>
      </c>
      <c r="H3341">
        <v>-4.2178251829965401</v>
      </c>
      <c r="I3341">
        <v>-43.2310313638921</v>
      </c>
      <c r="J3341">
        <v>-3.46879323110231</v>
      </c>
      <c r="K3341">
        <v>5.96847635939793</v>
      </c>
      <c r="L3341">
        <v>8.8399386425115498</v>
      </c>
      <c r="M3341">
        <v>43.213520376514197</v>
      </c>
      <c r="N3341">
        <v>1.05876306384098</v>
      </c>
      <c r="O3341">
        <v>352.04262877442198</v>
      </c>
      <c r="P3341">
        <v>8.6872586872586801</v>
      </c>
      <c r="Q3341">
        <v>0.16666163046497401</v>
      </c>
    </row>
    <row r="3342" spans="1:17" hidden="1" x14ac:dyDescent="0.3">
      <c r="A3342" t="s">
        <v>6901</v>
      </c>
      <c r="B3342" t="s">
        <v>6902</v>
      </c>
      <c r="C3342" t="s">
        <v>10309</v>
      </c>
      <c r="D3342" t="s">
        <v>6499</v>
      </c>
      <c r="E3342">
        <v>57.255475199999999</v>
      </c>
      <c r="F3342">
        <v>43.2</v>
      </c>
      <c r="G3342">
        <v>11.1831734989445</v>
      </c>
      <c r="H3342">
        <v>17.016127435279198</v>
      </c>
      <c r="I3342">
        <v>33.143759489426301</v>
      </c>
      <c r="J3342">
        <v>-3.3488151699477902</v>
      </c>
      <c r="K3342">
        <v>35.917851070741598</v>
      </c>
      <c r="L3342">
        <v>33.592772982852097</v>
      </c>
      <c r="M3342">
        <v>65.157144255424996</v>
      </c>
      <c r="N3342">
        <v>1.5819331704950099</v>
      </c>
      <c r="O3342">
        <v>5.8333333333333304</v>
      </c>
      <c r="P3342">
        <v>59.881569207994097</v>
      </c>
      <c r="Q3342">
        <v>0.13746328214824</v>
      </c>
    </row>
    <row r="3343" spans="1:17" hidden="1" x14ac:dyDescent="0.3">
      <c r="A3343" t="s">
        <v>6903</v>
      </c>
      <c r="B3343" t="s">
        <v>6904</v>
      </c>
      <c r="C3343" t="s">
        <v>10309</v>
      </c>
      <c r="D3343" t="s">
        <v>2891</v>
      </c>
      <c r="E3343">
        <v>57.222000000000001</v>
      </c>
      <c r="F3343">
        <v>100.35</v>
      </c>
      <c r="G3343">
        <v>-18.350281909906101</v>
      </c>
      <c r="H3343">
        <v>-7.5689109572905098</v>
      </c>
      <c r="I3343">
        <v>0.69597079163764797</v>
      </c>
      <c r="J3343">
        <v>-1.2030172575728599</v>
      </c>
      <c r="K3343">
        <v>105.58430461396</v>
      </c>
      <c r="L3343">
        <v>98.360093083928803</v>
      </c>
      <c r="M3343">
        <v>46.491415203118997</v>
      </c>
      <c r="N3343">
        <v>0.183450853744139</v>
      </c>
      <c r="O3343">
        <v>59.422022919780701</v>
      </c>
      <c r="P3343">
        <v>38.9119601328903</v>
      </c>
    </row>
    <row r="3344" spans="1:17" hidden="1" x14ac:dyDescent="0.3">
      <c r="A3344" t="s">
        <v>6905</v>
      </c>
      <c r="B3344" t="s">
        <v>6906</v>
      </c>
      <c r="C3344" t="s">
        <v>10309</v>
      </c>
      <c r="D3344" t="s">
        <v>21</v>
      </c>
      <c r="E3344">
        <v>57.117740625000003</v>
      </c>
      <c r="F3344">
        <v>56.65</v>
      </c>
      <c r="G3344">
        <v>-96.416588031171997</v>
      </c>
      <c r="H3344">
        <v>-12.647428654104701</v>
      </c>
      <c r="I3344">
        <v>-73.773370999132695</v>
      </c>
      <c r="J3344">
        <v>-0.961273527575359</v>
      </c>
      <c r="K3344">
        <v>63.601028559986098</v>
      </c>
      <c r="L3344">
        <v>105.069334056937</v>
      </c>
      <c r="M3344">
        <v>35.528253424339198</v>
      </c>
      <c r="N3344">
        <v>0.79560693641618496</v>
      </c>
      <c r="O3344">
        <v>277.40511915269201</v>
      </c>
      <c r="P3344">
        <v>12.5124131082422</v>
      </c>
    </row>
    <row r="3345" spans="1:17" hidden="1" x14ac:dyDescent="0.3">
      <c r="A3345" t="s">
        <v>6907</v>
      </c>
      <c r="B3345" t="s">
        <v>6908</v>
      </c>
      <c r="C3345" t="s">
        <v>10309</v>
      </c>
      <c r="D3345" t="s">
        <v>500</v>
      </c>
      <c r="E3345">
        <v>57.065578079999902</v>
      </c>
      <c r="F3345">
        <v>38.56</v>
      </c>
      <c r="G3345">
        <v>11.9865660149052</v>
      </c>
      <c r="H3345">
        <v>1.0495422654792499</v>
      </c>
      <c r="I3345">
        <v>-24.991945385408901</v>
      </c>
      <c r="J3345">
        <v>0.89181912951003794</v>
      </c>
      <c r="K3345">
        <v>38.776817582648803</v>
      </c>
      <c r="L3345">
        <v>38.953716725928501</v>
      </c>
      <c r="M3345">
        <v>58.5857239732685</v>
      </c>
      <c r="N3345">
        <v>0.67769672092282796</v>
      </c>
      <c r="O3345">
        <v>45.228215767634801</v>
      </c>
      <c r="P3345">
        <v>42.814814814814802</v>
      </c>
      <c r="Q3345">
        <v>-7.1553904835418E-2</v>
      </c>
    </row>
    <row r="3346" spans="1:17" hidden="1" x14ac:dyDescent="0.3">
      <c r="A3346" t="s">
        <v>6909</v>
      </c>
      <c r="B3346" t="s">
        <v>6910</v>
      </c>
      <c r="C3346" t="s">
        <v>10309</v>
      </c>
      <c r="D3346" t="s">
        <v>2966</v>
      </c>
      <c r="E3346">
        <v>56.986689266999903</v>
      </c>
      <c r="F3346">
        <v>3.38</v>
      </c>
      <c r="G3346">
        <v>9.67479507110885</v>
      </c>
      <c r="H3346">
        <v>-3.3635640653764498</v>
      </c>
      <c r="I3346">
        <v>-49.602066113542101</v>
      </c>
      <c r="J3346">
        <v>5.6834783383877898</v>
      </c>
      <c r="K3346">
        <v>3.42349106313746</v>
      </c>
      <c r="L3346">
        <v>3.6207517647529901</v>
      </c>
      <c r="M3346">
        <v>58.089345351974899</v>
      </c>
      <c r="N3346">
        <v>0.88292153716831701</v>
      </c>
      <c r="O3346">
        <v>101.479289940828</v>
      </c>
      <c r="P3346">
        <v>59.4339622641509</v>
      </c>
      <c r="Q3346">
        <v>2.4356949508466001E-2</v>
      </c>
    </row>
    <row r="3347" spans="1:17" hidden="1" x14ac:dyDescent="0.3">
      <c r="A3347" t="s">
        <v>6911</v>
      </c>
      <c r="B3347" t="s">
        <v>6912</v>
      </c>
      <c r="C3347" t="s">
        <v>10309</v>
      </c>
      <c r="D3347" t="s">
        <v>46</v>
      </c>
      <c r="E3347">
        <v>56.885574327999997</v>
      </c>
      <c r="F3347">
        <v>51.11</v>
      </c>
      <c r="G3347">
        <v>58.305857873299303</v>
      </c>
      <c r="H3347">
        <v>-0.68592907430861405</v>
      </c>
      <c r="I3347">
        <v>18.433037027171</v>
      </c>
      <c r="J3347">
        <v>-1.3276108267620099</v>
      </c>
      <c r="K3347">
        <v>52.6689231538721</v>
      </c>
      <c r="L3347">
        <v>46.1733638216432</v>
      </c>
      <c r="M3347">
        <v>49.677235768938601</v>
      </c>
      <c r="N3347">
        <v>0.13815140121209399</v>
      </c>
      <c r="O3347">
        <v>61.8469966738407</v>
      </c>
      <c r="P3347">
        <v>91.5686648941345</v>
      </c>
      <c r="Q3347">
        <v>0.14262320713691601</v>
      </c>
    </row>
    <row r="3348" spans="1:17" hidden="1" x14ac:dyDescent="0.3">
      <c r="A3348" t="s">
        <v>6913</v>
      </c>
      <c r="B3348" t="s">
        <v>6914</v>
      </c>
      <c r="C3348" t="s">
        <v>10309</v>
      </c>
      <c r="D3348" t="s">
        <v>630</v>
      </c>
      <c r="E3348">
        <v>56.8649710299999</v>
      </c>
      <c r="F3348">
        <v>20.7</v>
      </c>
      <c r="G3348">
        <v>306.23868523831197</v>
      </c>
      <c r="H3348">
        <v>77.8791211867768</v>
      </c>
      <c r="I3348">
        <v>198.034041621087</v>
      </c>
      <c r="J3348">
        <v>3.4659387036296101</v>
      </c>
      <c r="K3348">
        <v>11.648162254351799</v>
      </c>
      <c r="L3348">
        <v>6.5238216990483302</v>
      </c>
      <c r="M3348">
        <v>100</v>
      </c>
      <c r="N3348">
        <v>2.00182897869239</v>
      </c>
      <c r="O3348">
        <v>0</v>
      </c>
      <c r="P3348">
        <v>333.96226415094299</v>
      </c>
    </row>
    <row r="3349" spans="1:17" hidden="1" x14ac:dyDescent="0.3">
      <c r="A3349" t="s">
        <v>6915</v>
      </c>
      <c r="B3349" t="s">
        <v>6916</v>
      </c>
      <c r="C3349" t="s">
        <v>10309</v>
      </c>
      <c r="D3349" t="s">
        <v>521</v>
      </c>
      <c r="E3349">
        <v>56.827800000000003</v>
      </c>
      <c r="F3349">
        <v>4.12</v>
      </c>
      <c r="G3349">
        <v>173.949455190263</v>
      </c>
      <c r="H3349">
        <v>4.6696569264386598</v>
      </c>
      <c r="I3349">
        <v>-8.2703819247150605</v>
      </c>
      <c r="J3349">
        <v>8.1095579951362406</v>
      </c>
      <c r="K3349">
        <v>4.2434251456147702</v>
      </c>
      <c r="L3349">
        <v>3.84597376078105</v>
      </c>
      <c r="M3349">
        <v>74.4177468469057</v>
      </c>
      <c r="N3349">
        <v>0.49219872043882801</v>
      </c>
      <c r="O3349">
        <v>100.485436893203</v>
      </c>
      <c r="P3349">
        <v>204.45282072692299</v>
      </c>
      <c r="Q3349">
        <v>0.13758798953434001</v>
      </c>
    </row>
    <row r="3350" spans="1:17" hidden="1" x14ac:dyDescent="0.3">
      <c r="A3350" t="s">
        <v>6917</v>
      </c>
      <c r="B3350" t="s">
        <v>6918</v>
      </c>
      <c r="C3350" t="s">
        <v>10309</v>
      </c>
      <c r="D3350" t="s">
        <v>46</v>
      </c>
      <c r="E3350">
        <v>56.744880000000002</v>
      </c>
      <c r="F3350">
        <v>315.60000000000002</v>
      </c>
      <c r="G3350">
        <v>253.896735476728</v>
      </c>
      <c r="H3350">
        <v>68.610739590978994</v>
      </c>
      <c r="I3350">
        <v>241.104667562316</v>
      </c>
      <c r="J3350">
        <v>-2.5312558160759799</v>
      </c>
      <c r="K3350">
        <v>222.03023312955301</v>
      </c>
      <c r="L3350">
        <v>139.43814519483101</v>
      </c>
      <c r="M3350">
        <v>74.533344215650999</v>
      </c>
      <c r="N3350">
        <v>1.25186567164179</v>
      </c>
      <c r="O3350">
        <v>10.6780735107731</v>
      </c>
      <c r="P3350">
        <v>330.26584867075599</v>
      </c>
    </row>
    <row r="3351" spans="1:17" hidden="1" x14ac:dyDescent="0.3">
      <c r="A3351" t="s">
        <v>6919</v>
      </c>
      <c r="B3351" t="s">
        <v>6920</v>
      </c>
      <c r="C3351" t="s">
        <v>10309</v>
      </c>
      <c r="D3351" t="s">
        <v>6921</v>
      </c>
      <c r="E3351">
        <v>56.637</v>
      </c>
      <c r="F3351">
        <v>251.35</v>
      </c>
      <c r="G3351">
        <v>-27.981515420567401</v>
      </c>
      <c r="H3351">
        <v>-19.422106305631399</v>
      </c>
      <c r="I3351">
        <v>-12.568722473055599</v>
      </c>
      <c r="J3351">
        <v>-3.3820689317795898</v>
      </c>
      <c r="M3351">
        <v>55.670230859341103</v>
      </c>
      <c r="O3351">
        <v>44.420131291028397</v>
      </c>
      <c r="P3351">
        <v>16.231213872832299</v>
      </c>
    </row>
    <row r="3352" spans="1:17" hidden="1" x14ac:dyDescent="0.3">
      <c r="A3352" t="s">
        <v>6922</v>
      </c>
      <c r="B3352" t="s">
        <v>6923</v>
      </c>
      <c r="C3352" t="s">
        <v>10309</v>
      </c>
      <c r="D3352" t="s">
        <v>521</v>
      </c>
      <c r="E3352">
        <v>56.551439999999999</v>
      </c>
      <c r="F3352">
        <v>43.43</v>
      </c>
      <c r="G3352">
        <v>80.573783197680697</v>
      </c>
      <c r="H3352">
        <v>-4.0378528988035001</v>
      </c>
      <c r="I3352">
        <v>19.655181825825899</v>
      </c>
      <c r="J3352">
        <v>-8.81802626575735</v>
      </c>
      <c r="K3352">
        <v>40.855964772033197</v>
      </c>
      <c r="L3352">
        <v>33.838926895636803</v>
      </c>
      <c r="M3352">
        <v>59.159020259827699</v>
      </c>
      <c r="N3352">
        <v>0.44745155753358001</v>
      </c>
      <c r="O3352">
        <v>18.5816256044209</v>
      </c>
      <c r="P3352">
        <v>121.807967313585</v>
      </c>
      <c r="Q3352">
        <v>6.1333489484580998E-2</v>
      </c>
    </row>
    <row r="3353" spans="1:17" hidden="1" x14ac:dyDescent="0.3">
      <c r="A3353" t="s">
        <v>6924</v>
      </c>
      <c r="B3353" t="s">
        <v>6925</v>
      </c>
      <c r="C3353" t="s">
        <v>10309</v>
      </c>
      <c r="D3353" t="s">
        <v>203</v>
      </c>
      <c r="E3353">
        <v>56.5482801799999</v>
      </c>
      <c r="F3353">
        <v>56.15</v>
      </c>
      <c r="G3353">
        <v>-41.8016202286218</v>
      </c>
      <c r="H3353">
        <v>-6.8274837098391599</v>
      </c>
      <c r="I3353">
        <v>-26.388827281109901</v>
      </c>
      <c r="J3353">
        <v>1.2003990566857901</v>
      </c>
      <c r="K3353">
        <v>57.214543686042703</v>
      </c>
      <c r="M3353">
        <v>48.187109048273904</v>
      </c>
      <c r="N3353">
        <v>0.2</v>
      </c>
      <c r="O3353">
        <v>32.502226179875301</v>
      </c>
      <c r="P3353">
        <v>14.010152284263899</v>
      </c>
    </row>
    <row r="3354" spans="1:17" hidden="1" x14ac:dyDescent="0.3">
      <c r="A3354" t="s">
        <v>6926</v>
      </c>
      <c r="B3354" t="s">
        <v>6927</v>
      </c>
      <c r="C3354" t="s">
        <v>10309</v>
      </c>
      <c r="D3354" t="s">
        <v>173</v>
      </c>
      <c r="E3354">
        <v>56.457878999999998</v>
      </c>
      <c r="F3354">
        <v>32</v>
      </c>
      <c r="G3354">
        <v>156.72086553181299</v>
      </c>
      <c r="H3354">
        <v>-6.4985902785537002</v>
      </c>
      <c r="I3354">
        <v>51.288396038970802</v>
      </c>
      <c r="J3354">
        <v>-8.4204756878823499</v>
      </c>
      <c r="K3354">
        <v>30.731630073871901</v>
      </c>
      <c r="L3354">
        <v>23.016033844142701</v>
      </c>
      <c r="M3354">
        <v>29.670099247383401</v>
      </c>
      <c r="N3354">
        <v>0.19862355378848701</v>
      </c>
      <c r="O3354">
        <v>26.249999999999901</v>
      </c>
      <c r="P3354">
        <v>199.34518241347001</v>
      </c>
      <c r="Q3354">
        <v>0.119759173943915</v>
      </c>
    </row>
    <row r="3355" spans="1:17" hidden="1" x14ac:dyDescent="0.3">
      <c r="A3355" t="s">
        <v>6928</v>
      </c>
      <c r="B3355" t="s">
        <v>6929</v>
      </c>
      <c r="C3355" t="s">
        <v>10309</v>
      </c>
      <c r="D3355" t="s">
        <v>258</v>
      </c>
      <c r="E3355">
        <v>56.426758063999998</v>
      </c>
      <c r="F3355">
        <v>63.4</v>
      </c>
      <c r="G3355">
        <v>23.8422829090281</v>
      </c>
      <c r="H3355">
        <v>10.9973712453553</v>
      </c>
      <c r="I3355">
        <v>12.0273195457653</v>
      </c>
      <c r="J3355">
        <v>-9.72999248878663</v>
      </c>
      <c r="K3355">
        <v>49.628209376788199</v>
      </c>
      <c r="L3355">
        <v>47.001567136791202</v>
      </c>
      <c r="M3355">
        <v>54.569244004678602</v>
      </c>
      <c r="N3355">
        <v>2.66788148196571</v>
      </c>
      <c r="O3355">
        <v>0</v>
      </c>
      <c r="P3355">
        <v>81.246426529445401</v>
      </c>
      <c r="Q3355">
        <v>-3.5091422603973001E-2</v>
      </c>
    </row>
    <row r="3356" spans="1:17" hidden="1" x14ac:dyDescent="0.3">
      <c r="A3356" t="s">
        <v>6930</v>
      </c>
      <c r="B3356" t="s">
        <v>6931</v>
      </c>
      <c r="C3356" t="s">
        <v>10309</v>
      </c>
      <c r="E3356">
        <v>56.403082679999997</v>
      </c>
      <c r="F3356">
        <v>9.99</v>
      </c>
      <c r="G3356">
        <v>59.005393049985798</v>
      </c>
      <c r="H3356">
        <v>1.3209465755732901</v>
      </c>
      <c r="I3356">
        <v>-26.926170580503701</v>
      </c>
      <c r="J3356">
        <v>16.193211430902299</v>
      </c>
      <c r="K3356">
        <v>9.7605624486293898</v>
      </c>
      <c r="L3356">
        <v>10.2786641660513</v>
      </c>
      <c r="M3356">
        <v>74.072241895741101</v>
      </c>
      <c r="N3356">
        <v>2.5373778993459801</v>
      </c>
      <c r="O3356">
        <v>79.346012679346003</v>
      </c>
      <c r="P3356">
        <v>88.787401574803098</v>
      </c>
      <c r="Q3356">
        <v>0.10504035831896499</v>
      </c>
    </row>
    <row r="3357" spans="1:17" hidden="1" x14ac:dyDescent="0.3">
      <c r="A3357" t="s">
        <v>6932</v>
      </c>
      <c r="B3357" t="s">
        <v>6933</v>
      </c>
      <c r="C3357" t="s">
        <v>10309</v>
      </c>
      <c r="D3357" t="s">
        <v>6934</v>
      </c>
      <c r="E3357">
        <v>56.31124149</v>
      </c>
      <c r="F3357">
        <v>24.97</v>
      </c>
      <c r="G3357">
        <v>10.6143712258731</v>
      </c>
      <c r="H3357">
        <v>-11.5978219604504</v>
      </c>
      <c r="I3357">
        <v>-23.1958680493446</v>
      </c>
      <c r="J3357">
        <v>-4.5946673569764496</v>
      </c>
      <c r="K3357">
        <v>26.451416592923199</v>
      </c>
      <c r="L3357">
        <v>25.275375100648201</v>
      </c>
      <c r="M3357">
        <v>42.089986445891299</v>
      </c>
      <c r="N3357">
        <v>0.42950676560453899</v>
      </c>
      <c r="O3357">
        <v>43.291950340408398</v>
      </c>
      <c r="P3357">
        <v>58.037974683544199</v>
      </c>
    </row>
    <row r="3358" spans="1:17" hidden="1" x14ac:dyDescent="0.3">
      <c r="A3358" t="s">
        <v>6935</v>
      </c>
      <c r="B3358" t="s">
        <v>6936</v>
      </c>
      <c r="C3358" t="s">
        <v>10309</v>
      </c>
      <c r="D3358" t="s">
        <v>1441</v>
      </c>
      <c r="E3358">
        <v>56.25996</v>
      </c>
      <c r="F3358">
        <v>31</v>
      </c>
      <c r="G3358">
        <v>54.522158888662297</v>
      </c>
      <c r="H3358">
        <v>3.6332489517659501</v>
      </c>
      <c r="I3358">
        <v>-0.71971325093624405</v>
      </c>
      <c r="J3358">
        <v>-3.8466235385100802</v>
      </c>
      <c r="K3358">
        <v>31.252365351700099</v>
      </c>
      <c r="L3358">
        <v>30.432547935451002</v>
      </c>
      <c r="M3358">
        <v>60.886336907166303</v>
      </c>
      <c r="N3358">
        <v>0.89083391535130596</v>
      </c>
      <c r="O3358">
        <v>50.193548387096698</v>
      </c>
      <c r="P3358">
        <v>90.067443286327403</v>
      </c>
      <c r="Q3358">
        <v>5.9540176856883002E-2</v>
      </c>
    </row>
    <row r="3359" spans="1:17" hidden="1" x14ac:dyDescent="0.3">
      <c r="A3359" t="s">
        <v>6937</v>
      </c>
      <c r="B3359" t="s">
        <v>6938</v>
      </c>
      <c r="C3359" t="s">
        <v>10309</v>
      </c>
      <c r="D3359" t="s">
        <v>285</v>
      </c>
      <c r="E3359">
        <v>56.204637499999997</v>
      </c>
      <c r="F3359">
        <v>169.95</v>
      </c>
      <c r="G3359">
        <v>17.346843622580199</v>
      </c>
      <c r="H3359">
        <v>2.2552648668853101</v>
      </c>
      <c r="I3359">
        <v>-19.467300578612701</v>
      </c>
      <c r="J3359">
        <v>-4.3228454471931901</v>
      </c>
      <c r="K3359">
        <v>168.75621792606299</v>
      </c>
      <c r="L3359">
        <v>160.24619781242001</v>
      </c>
      <c r="M3359">
        <v>45.312996311992599</v>
      </c>
      <c r="N3359">
        <v>1.2241798784375399</v>
      </c>
      <c r="O3359">
        <v>35.333921741688698</v>
      </c>
      <c r="P3359">
        <v>57.142857142857103</v>
      </c>
      <c r="Q3359">
        <v>0.10827731804252599</v>
      </c>
    </row>
    <row r="3360" spans="1:17" hidden="1" x14ac:dyDescent="0.3">
      <c r="A3360" t="s">
        <v>6939</v>
      </c>
      <c r="B3360" t="s">
        <v>6940</v>
      </c>
      <c r="C3360" t="s">
        <v>10309</v>
      </c>
      <c r="D3360" t="s">
        <v>559</v>
      </c>
      <c r="E3360">
        <v>56.189853759999998</v>
      </c>
      <c r="F3360">
        <v>61.17</v>
      </c>
      <c r="G3360">
        <v>-10.088963528015499</v>
      </c>
      <c r="H3360">
        <v>1.77772473196924</v>
      </c>
      <c r="I3360">
        <v>-12.441398210017001</v>
      </c>
      <c r="J3360">
        <v>-0.12009108579000299</v>
      </c>
      <c r="K3360">
        <v>60.560555646063897</v>
      </c>
      <c r="L3360">
        <v>59.154759136749703</v>
      </c>
      <c r="M3360">
        <v>47.4413188659234</v>
      </c>
      <c r="N3360">
        <v>0.94063838710791503</v>
      </c>
      <c r="O3360">
        <v>45.332679418015303</v>
      </c>
      <c r="P3360">
        <v>31.266094420600801</v>
      </c>
      <c r="Q3360">
        <v>-2.7226726031618E-2</v>
      </c>
    </row>
    <row r="3361" spans="1:17" hidden="1" x14ac:dyDescent="0.3">
      <c r="A3361" t="s">
        <v>6941</v>
      </c>
      <c r="B3361" t="s">
        <v>6942</v>
      </c>
      <c r="C3361" t="s">
        <v>10309</v>
      </c>
      <c r="D3361" t="s">
        <v>413</v>
      </c>
      <c r="E3361">
        <v>56.028260079999903</v>
      </c>
      <c r="F3361">
        <v>3.87</v>
      </c>
      <c r="G3361">
        <v>-63.697176272366903</v>
      </c>
      <c r="H3361">
        <v>-5.3012041094309899</v>
      </c>
      <c r="I3361">
        <v>-31.348442868884799</v>
      </c>
      <c r="J3361">
        <v>-0.69764838678674801</v>
      </c>
      <c r="K3361">
        <v>3.9072056122411301</v>
      </c>
      <c r="L3361">
        <v>4.9035519182998604</v>
      </c>
      <c r="M3361">
        <v>49.0586876208218</v>
      </c>
      <c r="N3361">
        <v>1.0283960531446801</v>
      </c>
      <c r="O3361">
        <v>62.532299741602003</v>
      </c>
      <c r="P3361">
        <v>19.076923076922998</v>
      </c>
      <c r="Q3361">
        <v>3.4922614795955001E-2</v>
      </c>
    </row>
    <row r="3362" spans="1:17" hidden="1" x14ac:dyDescent="0.3">
      <c r="A3362" t="s">
        <v>6943</v>
      </c>
      <c r="B3362" t="s">
        <v>6944</v>
      </c>
      <c r="C3362" t="s">
        <v>10309</v>
      </c>
      <c r="D3362" t="s">
        <v>526</v>
      </c>
      <c r="E3362">
        <v>55.981299403999998</v>
      </c>
      <c r="F3362">
        <v>6.29</v>
      </c>
      <c r="G3362">
        <v>-1.79274167914163</v>
      </c>
      <c r="H3362">
        <v>-18.864822253201801</v>
      </c>
      <c r="I3362">
        <v>-2.6290890198219299</v>
      </c>
      <c r="J3362">
        <v>-4.59159516035586</v>
      </c>
      <c r="K3362">
        <v>6.8658202320154498</v>
      </c>
      <c r="L3362">
        <v>7.2763014542724598</v>
      </c>
      <c r="M3362">
        <v>30.516838261855199</v>
      </c>
      <c r="N3362">
        <v>0.91892244779260701</v>
      </c>
      <c r="O3362">
        <v>41.653418124006301</v>
      </c>
      <c r="P3362">
        <v>52.814948552998203</v>
      </c>
      <c r="Q3362">
        <v>2.1135459517201E-2</v>
      </c>
    </row>
    <row r="3363" spans="1:17" hidden="1" x14ac:dyDescent="0.3">
      <c r="A3363" t="s">
        <v>6945</v>
      </c>
      <c r="B3363" t="s">
        <v>6946</v>
      </c>
      <c r="C3363" t="s">
        <v>10309</v>
      </c>
      <c r="D3363" t="s">
        <v>1555</v>
      </c>
      <c r="E3363">
        <v>55.972479749999998</v>
      </c>
      <c r="F3363">
        <v>198.9</v>
      </c>
      <c r="G3363">
        <v>-12.785699686973601</v>
      </c>
      <c r="H3363">
        <v>-27.406802073807501</v>
      </c>
      <c r="I3363">
        <v>-26.762398868344899</v>
      </c>
      <c r="J3363">
        <v>-13.9536004450426</v>
      </c>
      <c r="K3363">
        <v>229.16046084915101</v>
      </c>
      <c r="L3363">
        <v>210.47447335509901</v>
      </c>
      <c r="M3363">
        <v>25.231734672068999</v>
      </c>
      <c r="N3363">
        <v>1.1059276346813101</v>
      </c>
      <c r="O3363">
        <v>48.315736551030597</v>
      </c>
      <c r="P3363">
        <v>37.172413793103402</v>
      </c>
      <c r="Q3363">
        <v>7.8758009950367996E-2</v>
      </c>
    </row>
    <row r="3364" spans="1:17" hidden="1" x14ac:dyDescent="0.3">
      <c r="A3364" t="s">
        <v>6947</v>
      </c>
      <c r="B3364" t="s">
        <v>6948</v>
      </c>
      <c r="C3364" t="s">
        <v>10309</v>
      </c>
      <c r="D3364" t="s">
        <v>653</v>
      </c>
      <c r="E3364">
        <v>55.959225000000004</v>
      </c>
      <c r="F3364">
        <v>12</v>
      </c>
      <c r="G3364">
        <v>68.997732562778793</v>
      </c>
      <c r="H3364">
        <v>21.524495636116001</v>
      </c>
      <c r="I3364">
        <v>-30.1190051432012</v>
      </c>
      <c r="J3364">
        <v>-8.5808530822258593</v>
      </c>
      <c r="K3364">
        <v>11.6357106738285</v>
      </c>
      <c r="L3364">
        <v>10.5343372691387</v>
      </c>
      <c r="M3364">
        <v>37.211018216093599</v>
      </c>
      <c r="N3364">
        <v>0.50873595323857301</v>
      </c>
      <c r="O3364">
        <v>42.5</v>
      </c>
      <c r="P3364">
        <v>100</v>
      </c>
      <c r="Q3364">
        <v>2.3290660196441E-2</v>
      </c>
    </row>
    <row r="3365" spans="1:17" hidden="1" x14ac:dyDescent="0.3">
      <c r="A3365" t="s">
        <v>6949</v>
      </c>
      <c r="B3365" t="s">
        <v>6950</v>
      </c>
      <c r="C3365" t="s">
        <v>10309</v>
      </c>
      <c r="D3365" t="s">
        <v>630</v>
      </c>
      <c r="E3365">
        <v>55.878370740000001</v>
      </c>
      <c r="F3365">
        <v>0.88</v>
      </c>
      <c r="G3365">
        <v>-49.1521503412024</v>
      </c>
      <c r="H3365">
        <v>7.4582305758751204</v>
      </c>
      <c r="I3365">
        <v>-51.199674854007903</v>
      </c>
      <c r="J3365">
        <v>-1.47107185135846</v>
      </c>
      <c r="K3365">
        <v>0.84658601941059697</v>
      </c>
      <c r="L3365">
        <v>1.07753597087088</v>
      </c>
      <c r="M3365">
        <v>74.298498027860802</v>
      </c>
      <c r="N3365">
        <v>0.86897154456401604</v>
      </c>
      <c r="O3365">
        <v>127.272727272727</v>
      </c>
      <c r="P3365">
        <v>20.547945205479401</v>
      </c>
      <c r="Q3365">
        <v>6.2359861025736998E-2</v>
      </c>
    </row>
    <row r="3366" spans="1:17" hidden="1" x14ac:dyDescent="0.3">
      <c r="A3366" t="s">
        <v>6951</v>
      </c>
      <c r="B3366" t="s">
        <v>6952</v>
      </c>
      <c r="C3366" t="s">
        <v>10309</v>
      </c>
      <c r="D3366" t="s">
        <v>285</v>
      </c>
      <c r="E3366">
        <v>55.796809500000002</v>
      </c>
      <c r="F3366">
        <v>41</v>
      </c>
      <c r="G3366">
        <v>-29.402235986971501</v>
      </c>
      <c r="H3366">
        <v>-9.2427750320605799</v>
      </c>
      <c r="I3366">
        <v>-27.600042163466199</v>
      </c>
      <c r="J3366">
        <v>-3.3299614746234898</v>
      </c>
      <c r="K3366">
        <v>43.954674288106901</v>
      </c>
      <c r="L3366">
        <v>42.478360892275198</v>
      </c>
      <c r="M3366">
        <v>32.905265867035297</v>
      </c>
      <c r="N3366">
        <v>1.67125506072874</v>
      </c>
      <c r="O3366">
        <v>21.097560975609699</v>
      </c>
      <c r="P3366">
        <v>13.8888888888888</v>
      </c>
    </row>
    <row r="3367" spans="1:17" hidden="1" x14ac:dyDescent="0.3">
      <c r="A3367" t="s">
        <v>6055</v>
      </c>
      <c r="B3367" t="s">
        <v>6953</v>
      </c>
      <c r="C3367" t="s">
        <v>10309</v>
      </c>
      <c r="D3367" t="s">
        <v>113</v>
      </c>
      <c r="E3367">
        <v>55.622597994000003</v>
      </c>
      <c r="F3367">
        <v>0.78</v>
      </c>
      <c r="G3367">
        <v>-35.958873030277999</v>
      </c>
      <c r="H3367">
        <v>-4.7255043638839096</v>
      </c>
      <c r="I3367">
        <v>-0.88221453654766602</v>
      </c>
      <c r="J3367">
        <v>-2.5946673569764398</v>
      </c>
      <c r="K3367">
        <v>0.78027162313584297</v>
      </c>
      <c r="L3367">
        <v>0.96701881763902497</v>
      </c>
      <c r="M3367">
        <v>51.1597307901432</v>
      </c>
      <c r="N3367">
        <v>0.75585045982263699</v>
      </c>
      <c r="O3367">
        <v>41.025641025641001</v>
      </c>
      <c r="P3367">
        <v>30</v>
      </c>
      <c r="Q3367">
        <v>-0.13918018439889801</v>
      </c>
    </row>
    <row r="3368" spans="1:17" hidden="1" x14ac:dyDescent="0.3">
      <c r="A3368" t="s">
        <v>6954</v>
      </c>
      <c r="B3368" t="s">
        <v>6955</v>
      </c>
      <c r="C3368" t="s">
        <v>10309</v>
      </c>
      <c r="D3368" t="s">
        <v>54</v>
      </c>
      <c r="E3368">
        <v>55.62</v>
      </c>
      <c r="F3368">
        <v>56.5</v>
      </c>
      <c r="G3368">
        <v>44.742843553791403</v>
      </c>
      <c r="H3368">
        <v>-15.734125053539</v>
      </c>
      <c r="I3368">
        <v>4.5938281461989199</v>
      </c>
      <c r="J3368">
        <v>2.3289319639063999</v>
      </c>
      <c r="K3368">
        <v>57.357948972358599</v>
      </c>
      <c r="L3368">
        <v>48.920403027950599</v>
      </c>
      <c r="M3368">
        <v>45.693389272225097</v>
      </c>
      <c r="N3368">
        <v>0.16577242836777201</v>
      </c>
      <c r="O3368">
        <v>55.575221238937999</v>
      </c>
      <c r="P3368">
        <v>99.646643109540605</v>
      </c>
      <c r="Q3368">
        <v>6.2501182317866E-2</v>
      </c>
    </row>
    <row r="3369" spans="1:17" hidden="1" x14ac:dyDescent="0.3">
      <c r="A3369" t="s">
        <v>6956</v>
      </c>
      <c r="B3369" t="s">
        <v>6957</v>
      </c>
      <c r="C3369" t="s">
        <v>10309</v>
      </c>
      <c r="D3369" t="s">
        <v>521</v>
      </c>
      <c r="E3369">
        <v>55.607771999999997</v>
      </c>
      <c r="F3369">
        <v>47.61</v>
      </c>
      <c r="G3369">
        <v>-5.6466558357079002</v>
      </c>
      <c r="H3369">
        <v>-3.7811155863288</v>
      </c>
      <c r="I3369">
        <v>-15.9927604745263</v>
      </c>
      <c r="J3369">
        <v>-1.4476392026490199</v>
      </c>
      <c r="K3369">
        <v>49.475389735585402</v>
      </c>
      <c r="L3369">
        <v>48.046709515773799</v>
      </c>
      <c r="M3369">
        <v>55.106207488165097</v>
      </c>
      <c r="N3369">
        <v>0.27706551441625399</v>
      </c>
      <c r="O3369">
        <v>73.871035496744298</v>
      </c>
      <c r="P3369">
        <v>35.989717223650302</v>
      </c>
      <c r="Q3369">
        <v>0.16352133155969001</v>
      </c>
    </row>
    <row r="3370" spans="1:17" hidden="1" x14ac:dyDescent="0.3">
      <c r="A3370" t="s">
        <v>6958</v>
      </c>
      <c r="B3370" t="s">
        <v>6959</v>
      </c>
      <c r="C3370" t="s">
        <v>10309</v>
      </c>
      <c r="D3370" t="s">
        <v>368</v>
      </c>
      <c r="E3370">
        <v>55.550333770000002</v>
      </c>
      <c r="F3370">
        <v>38.21</v>
      </c>
      <c r="G3370">
        <v>-24.532107136059999</v>
      </c>
      <c r="H3370">
        <v>-5.8955842839638297</v>
      </c>
      <c r="I3370">
        <v>-32.188446236314398</v>
      </c>
      <c r="J3370">
        <v>-5.25383381056887</v>
      </c>
      <c r="K3370">
        <v>41.156670504584199</v>
      </c>
      <c r="L3370">
        <v>44.209228207065799</v>
      </c>
      <c r="M3370">
        <v>37.260643545049497</v>
      </c>
      <c r="N3370">
        <v>0.29317096743369397</v>
      </c>
      <c r="O3370">
        <v>55.7333248418038</v>
      </c>
      <c r="P3370">
        <v>23.146938596875099</v>
      </c>
      <c r="Q3370">
        <v>3.9751514041029999E-3</v>
      </c>
    </row>
    <row r="3371" spans="1:17" hidden="1" x14ac:dyDescent="0.3">
      <c r="A3371" t="s">
        <v>6960</v>
      </c>
      <c r="B3371" t="s">
        <v>6961</v>
      </c>
      <c r="C3371" t="s">
        <v>10309</v>
      </c>
      <c r="E3371">
        <v>55.503999999999998</v>
      </c>
      <c r="F3371">
        <v>152.63</v>
      </c>
      <c r="G3371">
        <v>148.28003772389701</v>
      </c>
      <c r="H3371">
        <v>75.2948208393681</v>
      </c>
      <c r="I3371">
        <v>73.777972874188293</v>
      </c>
      <c r="J3371">
        <v>42.582147876335902</v>
      </c>
      <c r="K3371">
        <v>88.900261609517798</v>
      </c>
      <c r="L3371">
        <v>81.024163661938999</v>
      </c>
      <c r="M3371">
        <v>96.706751157297603</v>
      </c>
      <c r="N3371">
        <v>3.3750924009209302</v>
      </c>
      <c r="O3371">
        <v>0</v>
      </c>
      <c r="P3371">
        <v>190.171102661596</v>
      </c>
      <c r="Q3371">
        <v>0.14957183035368599</v>
      </c>
    </row>
    <row r="3372" spans="1:17" hidden="1" x14ac:dyDescent="0.3">
      <c r="A3372" t="s">
        <v>6962</v>
      </c>
      <c r="B3372" t="s">
        <v>6963</v>
      </c>
      <c r="C3372" t="s">
        <v>10309</v>
      </c>
      <c r="D3372" t="s">
        <v>368</v>
      </c>
      <c r="E3372">
        <v>55.481790314999998</v>
      </c>
      <c r="F3372">
        <v>17.100000000000001</v>
      </c>
      <c r="G3372">
        <v>-69.972819034211497</v>
      </c>
      <c r="H3372">
        <v>-6.5551359998535803</v>
      </c>
      <c r="I3372">
        <v>-68.788261149644399</v>
      </c>
      <c r="J3372">
        <v>-4.6182761259477703</v>
      </c>
      <c r="K3372">
        <v>21.3327074166403</v>
      </c>
      <c r="L3372">
        <v>28.2616993331748</v>
      </c>
      <c r="M3372">
        <v>27.100617038214601</v>
      </c>
      <c r="N3372">
        <v>0.13117605961266199</v>
      </c>
      <c r="O3372">
        <v>165.14619883040899</v>
      </c>
      <c r="P3372">
        <v>2.5794841031793601</v>
      </c>
      <c r="Q3372">
        <v>9.6790739875514994E-2</v>
      </c>
    </row>
    <row r="3373" spans="1:17" hidden="1" x14ac:dyDescent="0.3">
      <c r="A3373" t="s">
        <v>6964</v>
      </c>
      <c r="B3373" t="s">
        <v>6965</v>
      </c>
      <c r="C3373" t="s">
        <v>10309</v>
      </c>
      <c r="D3373" t="s">
        <v>394</v>
      </c>
      <c r="E3373">
        <v>55.374817999999998</v>
      </c>
      <c r="F3373">
        <v>150.5</v>
      </c>
      <c r="G3373">
        <v>-18.229217326599599</v>
      </c>
      <c r="H3373">
        <v>1.1535708190834699</v>
      </c>
      <c r="I3373">
        <v>-19.3521695352241</v>
      </c>
      <c r="J3373">
        <v>-6.6571673569764398</v>
      </c>
      <c r="K3373">
        <v>154.98801265820001</v>
      </c>
      <c r="L3373">
        <v>153.91356127631099</v>
      </c>
      <c r="M3373">
        <v>44.2088356097983</v>
      </c>
      <c r="N3373">
        <v>0.674578906452448</v>
      </c>
      <c r="O3373">
        <v>68.106312292358794</v>
      </c>
      <c r="P3373">
        <v>30.869565217391301</v>
      </c>
      <c r="Q3373">
        <v>6.8423808741203004E-2</v>
      </c>
    </row>
    <row r="3374" spans="1:17" hidden="1" x14ac:dyDescent="0.3">
      <c r="A3374" t="s">
        <v>6966</v>
      </c>
      <c r="B3374" t="s">
        <v>6967</v>
      </c>
      <c r="C3374" t="s">
        <v>10309</v>
      </c>
      <c r="D3374" t="s">
        <v>21</v>
      </c>
      <c r="E3374">
        <v>55.302390000000003</v>
      </c>
      <c r="F3374">
        <v>1.63</v>
      </c>
      <c r="G3374">
        <v>-81.547941518863198</v>
      </c>
      <c r="H3374">
        <v>4.79372640534684</v>
      </c>
      <c r="I3374">
        <v>-79.447882739312604</v>
      </c>
      <c r="J3374">
        <v>-8.3089530712621595</v>
      </c>
      <c r="K3374">
        <v>1.8844147700431499</v>
      </c>
      <c r="L3374">
        <v>2.7018905216412099</v>
      </c>
      <c r="M3374">
        <v>30.795346867511402</v>
      </c>
      <c r="N3374">
        <v>0.33178905091757899</v>
      </c>
      <c r="O3374">
        <v>225.15337423312801</v>
      </c>
      <c r="P3374">
        <v>7.9470198675496597</v>
      </c>
      <c r="Q3374">
        <v>0.1204271498306</v>
      </c>
    </row>
    <row r="3375" spans="1:17" hidden="1" x14ac:dyDescent="0.3">
      <c r="A3375" t="s">
        <v>6968</v>
      </c>
      <c r="B3375" t="s">
        <v>6969</v>
      </c>
      <c r="C3375" t="s">
        <v>10309</v>
      </c>
      <c r="D3375" t="s">
        <v>2855</v>
      </c>
      <c r="E3375">
        <v>55.275503999999998</v>
      </c>
      <c r="F3375">
        <v>41.2</v>
      </c>
      <c r="G3375">
        <v>-52.814488003539999</v>
      </c>
      <c r="H3375">
        <v>-9.8800819088622696</v>
      </c>
      <c r="I3375">
        <v>-47.079627003751099</v>
      </c>
      <c r="J3375">
        <v>-5.03369174722034</v>
      </c>
      <c r="K3375">
        <v>43.771486383838898</v>
      </c>
      <c r="L3375">
        <v>50.9365497098538</v>
      </c>
      <c r="M3375">
        <v>34.152188314088399</v>
      </c>
      <c r="N3375">
        <v>0.49321100917431099</v>
      </c>
      <c r="O3375">
        <v>100.09708737864</v>
      </c>
      <c r="P3375">
        <v>14.4126631491252</v>
      </c>
      <c r="Q3375">
        <v>6.5308589510737994E-2</v>
      </c>
    </row>
    <row r="3376" spans="1:17" hidden="1" x14ac:dyDescent="0.3">
      <c r="A3376" t="s">
        <v>6970</v>
      </c>
      <c r="B3376" t="s">
        <v>6971</v>
      </c>
      <c r="C3376" t="s">
        <v>10309</v>
      </c>
      <c r="D3376" t="s">
        <v>72</v>
      </c>
      <c r="E3376">
        <v>55.216163999999999</v>
      </c>
      <c r="F3376">
        <v>18.98</v>
      </c>
      <c r="G3376">
        <v>-31.864993054045101</v>
      </c>
      <c r="H3376">
        <v>-1.5918371836065499</v>
      </c>
      <c r="I3376">
        <v>-37.733182821700602</v>
      </c>
      <c r="J3376">
        <v>-3.3129844426613899</v>
      </c>
      <c r="K3376">
        <v>19.835893390817901</v>
      </c>
      <c r="L3376">
        <v>20.680031073948399</v>
      </c>
      <c r="M3376">
        <v>66.913029405751701</v>
      </c>
      <c r="N3376">
        <v>0.31497144967319202</v>
      </c>
      <c r="O3376">
        <v>88.0927291886196</v>
      </c>
      <c r="P3376">
        <v>11.647058823529401</v>
      </c>
      <c r="Q3376">
        <v>0.13190347644206399</v>
      </c>
    </row>
    <row r="3377" spans="1:17" hidden="1" x14ac:dyDescent="0.3">
      <c r="A3377" t="s">
        <v>6972</v>
      </c>
      <c r="B3377" t="s">
        <v>6973</v>
      </c>
      <c r="C3377" t="s">
        <v>10309</v>
      </c>
      <c r="D3377" t="s">
        <v>258</v>
      </c>
      <c r="E3377">
        <v>55.210577000000001</v>
      </c>
      <c r="F3377">
        <v>53</v>
      </c>
      <c r="G3377">
        <v>137.94058148837101</v>
      </c>
      <c r="I3377">
        <v>-45.936333867435899</v>
      </c>
      <c r="K3377">
        <v>53.706138190125102</v>
      </c>
      <c r="L3377">
        <v>38.513103008389599</v>
      </c>
      <c r="M3377">
        <v>19.721633824694301</v>
      </c>
      <c r="N3377">
        <v>1.32013201320132E-2</v>
      </c>
      <c r="O3377">
        <v>50.943396226415103</v>
      </c>
      <c r="P3377">
        <v>209.941520467836</v>
      </c>
    </row>
    <row r="3378" spans="1:17" hidden="1" x14ac:dyDescent="0.3">
      <c r="A3378" t="s">
        <v>6974</v>
      </c>
      <c r="B3378" t="s">
        <v>6975</v>
      </c>
      <c r="C3378" t="s">
        <v>10309</v>
      </c>
      <c r="D3378" t="s">
        <v>521</v>
      </c>
      <c r="E3378">
        <v>55.201839999999997</v>
      </c>
      <c r="F3378">
        <v>184</v>
      </c>
      <c r="G3378">
        <v>127.47753065741</v>
      </c>
      <c r="H3378">
        <v>-9.3648496464330702</v>
      </c>
      <c r="I3378">
        <v>3.2671034821170801</v>
      </c>
      <c r="J3378">
        <v>-4.6180965369551501</v>
      </c>
      <c r="K3378">
        <v>194.43622425861199</v>
      </c>
      <c r="L3378">
        <v>153.711489119535</v>
      </c>
      <c r="M3378">
        <v>28.846224291407498</v>
      </c>
      <c r="N3378">
        <v>0.164311215222538</v>
      </c>
      <c r="O3378">
        <v>44.755434782608702</v>
      </c>
      <c r="P3378">
        <v>170.588235294117</v>
      </c>
      <c r="Q3378">
        <v>8.9003159721479999E-2</v>
      </c>
    </row>
    <row r="3379" spans="1:17" hidden="1" x14ac:dyDescent="0.3">
      <c r="A3379" t="s">
        <v>6976</v>
      </c>
      <c r="B3379" t="s">
        <v>6977</v>
      </c>
      <c r="C3379" t="s">
        <v>10309</v>
      </c>
      <c r="D3379" t="s">
        <v>5299</v>
      </c>
      <c r="E3379">
        <v>55.078908800000001</v>
      </c>
      <c r="F3379">
        <v>77.94</v>
      </c>
      <c r="G3379">
        <v>-69.990245579297607</v>
      </c>
      <c r="H3379">
        <v>4.8215970853914403</v>
      </c>
      <c r="I3379">
        <v>-59.470107999017401</v>
      </c>
      <c r="J3379">
        <v>-3.2749394658199802</v>
      </c>
      <c r="K3379">
        <v>80.0945541224973</v>
      </c>
      <c r="L3379">
        <v>100.89796502011301</v>
      </c>
      <c r="M3379">
        <v>53.252948188979701</v>
      </c>
      <c r="N3379">
        <v>7.8010065814943796E-2</v>
      </c>
      <c r="O3379">
        <v>105.28611752630199</v>
      </c>
      <c r="P3379">
        <v>23.714285714285701</v>
      </c>
      <c r="Q3379">
        <v>1.0817152537677999E-2</v>
      </c>
    </row>
    <row r="3380" spans="1:17" hidden="1" x14ac:dyDescent="0.3">
      <c r="A3380" t="s">
        <v>6978</v>
      </c>
      <c r="B3380" t="s">
        <v>6979</v>
      </c>
      <c r="C3380" t="s">
        <v>10309</v>
      </c>
      <c r="D3380" t="s">
        <v>726</v>
      </c>
      <c r="E3380">
        <v>54.986265107999998</v>
      </c>
      <c r="F3380">
        <v>440.22</v>
      </c>
      <c r="G3380">
        <v>10.3067098654708</v>
      </c>
      <c r="H3380">
        <v>3.8525253617258501</v>
      </c>
      <c r="I3380">
        <v>-0.41794606983912702</v>
      </c>
      <c r="J3380">
        <v>3.2188108725333202</v>
      </c>
      <c r="K3380">
        <v>407.15270120294002</v>
      </c>
      <c r="L3380">
        <v>375.17667841773402</v>
      </c>
      <c r="M3380">
        <v>51.557362812998498</v>
      </c>
      <c r="N3380">
        <v>2.92340046079403</v>
      </c>
      <c r="O3380">
        <v>3.1166235064286001</v>
      </c>
      <c r="P3380">
        <v>39.752380952380904</v>
      </c>
    </row>
    <row r="3381" spans="1:17" hidden="1" x14ac:dyDescent="0.3">
      <c r="A3381" t="s">
        <v>6980</v>
      </c>
      <c r="B3381" t="s">
        <v>6981</v>
      </c>
      <c r="C3381" t="s">
        <v>10309</v>
      </c>
      <c r="D3381" t="s">
        <v>997</v>
      </c>
      <c r="E3381">
        <v>54.97175</v>
      </c>
      <c r="F3381">
        <v>121.51</v>
      </c>
      <c r="G3381">
        <v>89.065002710919401</v>
      </c>
      <c r="H3381">
        <v>50.364890562230897</v>
      </c>
      <c r="I3381">
        <v>71.239062977478994</v>
      </c>
      <c r="J3381">
        <v>13.1469068004393</v>
      </c>
      <c r="K3381">
        <v>86.135895776268498</v>
      </c>
      <c r="L3381">
        <v>71.623219743142599</v>
      </c>
      <c r="M3381">
        <v>88.3448180349761</v>
      </c>
      <c r="N3381">
        <v>1.9259545845996799</v>
      </c>
      <c r="O3381">
        <v>0</v>
      </c>
      <c r="P3381">
        <v>129.264150943396</v>
      </c>
      <c r="Q3381">
        <v>0.13406840229553799</v>
      </c>
    </row>
    <row r="3382" spans="1:17" hidden="1" x14ac:dyDescent="0.3">
      <c r="A3382" t="s">
        <v>6982</v>
      </c>
      <c r="B3382" t="s">
        <v>6983</v>
      </c>
      <c r="C3382" t="s">
        <v>10309</v>
      </c>
      <c r="D3382" t="s">
        <v>715</v>
      </c>
      <c r="E3382">
        <v>54.88</v>
      </c>
      <c r="F3382">
        <v>39.5</v>
      </c>
      <c r="G3382">
        <v>30.276421087368998</v>
      </c>
      <c r="H3382">
        <v>-12.607605355768399</v>
      </c>
      <c r="I3382">
        <v>3.8656846231161799</v>
      </c>
      <c r="J3382">
        <v>-13.300817698662</v>
      </c>
      <c r="K3382">
        <v>39.845696158959498</v>
      </c>
      <c r="L3382">
        <v>33.273319961725697</v>
      </c>
      <c r="M3382">
        <v>34.134470034179898</v>
      </c>
      <c r="N3382">
        <v>0.30720693399142002</v>
      </c>
      <c r="O3382">
        <v>26.6075949367088</v>
      </c>
      <c r="P3382">
        <v>74.315975286848996</v>
      </c>
      <c r="Q3382">
        <v>0.121613406910569</v>
      </c>
    </row>
    <row r="3383" spans="1:17" hidden="1" x14ac:dyDescent="0.3">
      <c r="A3383" t="s">
        <v>6984</v>
      </c>
      <c r="B3383" t="s">
        <v>6985</v>
      </c>
      <c r="C3383" t="s">
        <v>10309</v>
      </c>
      <c r="D3383" t="s">
        <v>1182</v>
      </c>
      <c r="E3383">
        <v>54.867150000000002</v>
      </c>
      <c r="F3383">
        <v>124.5</v>
      </c>
      <c r="G3383">
        <v>10.6097544207023</v>
      </c>
      <c r="H3383">
        <v>2.7744956361160802</v>
      </c>
      <c r="I3383">
        <v>47.100225558568397</v>
      </c>
      <c r="J3383">
        <v>12.1518764218253</v>
      </c>
      <c r="K3383">
        <v>109.158257531891</v>
      </c>
      <c r="L3383">
        <v>92.241507702248597</v>
      </c>
      <c r="M3383">
        <v>63.329339725486697</v>
      </c>
      <c r="N3383">
        <v>0.32718910313108002</v>
      </c>
      <c r="O3383">
        <v>10.907630522088301</v>
      </c>
      <c r="P3383">
        <v>77.806341045415493</v>
      </c>
      <c r="Q3383">
        <v>4.8053930987308001E-2</v>
      </c>
    </row>
    <row r="3384" spans="1:17" hidden="1" x14ac:dyDescent="0.3">
      <c r="A3384" t="s">
        <v>6986</v>
      </c>
      <c r="B3384" t="s">
        <v>6987</v>
      </c>
      <c r="C3384" t="s">
        <v>10309</v>
      </c>
      <c r="D3384" t="s">
        <v>72</v>
      </c>
      <c r="E3384">
        <v>54.796572500000003</v>
      </c>
      <c r="F3384">
        <v>131.69999999999999</v>
      </c>
      <c r="G3384">
        <v>110.475010344015</v>
      </c>
      <c r="H3384">
        <v>1.03078989260704</v>
      </c>
      <c r="I3384">
        <v>-33.801098930841903</v>
      </c>
      <c r="J3384">
        <v>0.30215803984895501</v>
      </c>
      <c r="K3384">
        <v>128.58232527318799</v>
      </c>
      <c r="L3384">
        <v>114.962124549669</v>
      </c>
      <c r="M3384">
        <v>66.311106534642505</v>
      </c>
      <c r="N3384">
        <v>1.6206193835329199</v>
      </c>
      <c r="O3384">
        <v>50.1518602885345</v>
      </c>
      <c r="P3384">
        <v>138.19858925664599</v>
      </c>
      <c r="Q3384">
        <v>0.28577244692708398</v>
      </c>
    </row>
    <row r="3385" spans="1:17" hidden="1" x14ac:dyDescent="0.3">
      <c r="A3385" t="s">
        <v>6988</v>
      </c>
      <c r="B3385" t="s">
        <v>6989</v>
      </c>
      <c r="C3385" t="s">
        <v>10309</v>
      </c>
      <c r="D3385" t="s">
        <v>139</v>
      </c>
      <c r="E3385">
        <v>54.768630000000002</v>
      </c>
      <c r="F3385">
        <v>14.65</v>
      </c>
      <c r="G3385">
        <v>-33.993572514678299</v>
      </c>
      <c r="H3385">
        <v>-5.1202412059891698</v>
      </c>
      <c r="I3385">
        <v>-18.580779567166399</v>
      </c>
      <c r="J3385">
        <v>-4.4140743650626897</v>
      </c>
      <c r="K3385">
        <v>15.0546857130307</v>
      </c>
      <c r="L3385">
        <v>16.0904609102517</v>
      </c>
      <c r="M3385">
        <v>42.434992056273302</v>
      </c>
      <c r="N3385">
        <v>0.32384640872230003</v>
      </c>
      <c r="O3385">
        <v>76.109215017064798</v>
      </c>
      <c r="P3385">
        <v>17.670682730923701</v>
      </c>
      <c r="Q3385">
        <v>-3.1518433071212E-2</v>
      </c>
    </row>
    <row r="3386" spans="1:17" hidden="1" x14ac:dyDescent="0.3">
      <c r="A3386" t="s">
        <v>6990</v>
      </c>
      <c r="B3386" t="s">
        <v>6991</v>
      </c>
      <c r="C3386" t="s">
        <v>10309</v>
      </c>
      <c r="D3386" t="s">
        <v>72</v>
      </c>
      <c r="E3386">
        <v>54.661479999999997</v>
      </c>
      <c r="F3386">
        <v>27</v>
      </c>
      <c r="G3386">
        <v>107.673108096959</v>
      </c>
      <c r="H3386">
        <v>-5.8750461333587101</v>
      </c>
      <c r="I3386">
        <v>74.540425107545204</v>
      </c>
      <c r="J3386">
        <v>-2.4461892574961199</v>
      </c>
      <c r="K3386">
        <v>25.280871638151599</v>
      </c>
      <c r="L3386">
        <v>20.463962811464999</v>
      </c>
      <c r="M3386">
        <v>65.725058729154995</v>
      </c>
      <c r="N3386">
        <v>0.29524010224396202</v>
      </c>
      <c r="O3386">
        <v>9.2592592592592506</v>
      </c>
      <c r="P3386">
        <v>184.210526315789</v>
      </c>
      <c r="Q3386">
        <v>6.9265704237688006E-2</v>
      </c>
    </row>
    <row r="3387" spans="1:17" hidden="1" x14ac:dyDescent="0.3">
      <c r="A3387" t="s">
        <v>6992</v>
      </c>
      <c r="B3387" t="s">
        <v>6993</v>
      </c>
      <c r="C3387" t="s">
        <v>10309</v>
      </c>
      <c r="D3387" t="s">
        <v>925</v>
      </c>
      <c r="E3387">
        <v>54.549250000000001</v>
      </c>
      <c r="F3387">
        <v>96.63</v>
      </c>
      <c r="G3387">
        <v>2.8575021684500799</v>
      </c>
      <c r="H3387">
        <v>10.3881319997524</v>
      </c>
      <c r="I3387">
        <v>-3.5544550703526401</v>
      </c>
      <c r="J3387">
        <v>-1.5220600962503601</v>
      </c>
      <c r="K3387">
        <v>92.522422339870303</v>
      </c>
      <c r="L3387">
        <v>87.563922913651197</v>
      </c>
      <c r="M3387">
        <v>63.570287072433302</v>
      </c>
      <c r="N3387">
        <v>0.65273739338872905</v>
      </c>
      <c r="O3387">
        <v>8.7653937700507001</v>
      </c>
      <c r="P3387">
        <v>39.942070963070201</v>
      </c>
      <c r="Q3387">
        <v>8.9073415675937004E-2</v>
      </c>
    </row>
    <row r="3388" spans="1:17" hidden="1" x14ac:dyDescent="0.3">
      <c r="A3388" t="s">
        <v>6994</v>
      </c>
      <c r="B3388" t="s">
        <v>6995</v>
      </c>
      <c r="C3388" t="s">
        <v>10309</v>
      </c>
      <c r="D3388" t="s">
        <v>46</v>
      </c>
      <c r="E3388">
        <v>54.482475000000001</v>
      </c>
      <c r="F3388">
        <v>74.34</v>
      </c>
      <c r="G3388">
        <v>27.962284961714499</v>
      </c>
      <c r="H3388">
        <v>1.6979258527324801</v>
      </c>
      <c r="I3388">
        <v>-32.289257439822997</v>
      </c>
      <c r="J3388">
        <v>-4.2363799915968796</v>
      </c>
      <c r="K3388">
        <v>76.636023094116297</v>
      </c>
      <c r="L3388">
        <v>76.860121038213194</v>
      </c>
      <c r="M3388">
        <v>44.0950375510009</v>
      </c>
      <c r="N3388">
        <v>0.79633381207952203</v>
      </c>
      <c r="O3388">
        <v>49.3139628732849</v>
      </c>
      <c r="P3388">
        <v>63.0263157894736</v>
      </c>
      <c r="Q3388">
        <v>5.5407484170595003E-2</v>
      </c>
    </row>
    <row r="3389" spans="1:17" hidden="1" x14ac:dyDescent="0.3">
      <c r="A3389" t="s">
        <v>6996</v>
      </c>
      <c r="B3389" t="s">
        <v>6997</v>
      </c>
      <c r="C3389" t="s">
        <v>10309</v>
      </c>
      <c r="D3389" t="s">
        <v>475</v>
      </c>
      <c r="E3389">
        <v>54.469182314999998</v>
      </c>
      <c r="F3389">
        <v>11.91</v>
      </c>
      <c r="G3389">
        <v>62.836421087368997</v>
      </c>
      <c r="H3389">
        <v>32.8688352587575</v>
      </c>
      <c r="I3389">
        <v>25.218082395158</v>
      </c>
      <c r="J3389">
        <v>13.103599717437399</v>
      </c>
      <c r="K3389">
        <v>8.9734279636696908</v>
      </c>
      <c r="L3389">
        <v>8.3201851765173291</v>
      </c>
      <c r="M3389">
        <v>92.827740414239599</v>
      </c>
      <c r="N3389">
        <v>1.34989205319705</v>
      </c>
      <c r="O3389">
        <v>12.0906801007556</v>
      </c>
      <c r="P3389">
        <v>108.947368421052</v>
      </c>
      <c r="Q3389">
        <v>8.5918593657222E-2</v>
      </c>
    </row>
    <row r="3390" spans="1:17" hidden="1" x14ac:dyDescent="0.3">
      <c r="A3390" t="s">
        <v>6998</v>
      </c>
      <c r="B3390" t="s">
        <v>6999</v>
      </c>
      <c r="C3390" t="s">
        <v>10309</v>
      </c>
      <c r="D3390" t="s">
        <v>297</v>
      </c>
      <c r="E3390">
        <v>54.464168600000001</v>
      </c>
      <c r="F3390">
        <v>63</v>
      </c>
      <c r="G3390">
        <v>-3.3405581821275199</v>
      </c>
      <c r="H3390">
        <v>-1.06923971773487</v>
      </c>
      <c r="I3390">
        <v>-24.420160965119099</v>
      </c>
      <c r="J3390">
        <v>0.884297044318061</v>
      </c>
      <c r="K3390">
        <v>64.511910649758093</v>
      </c>
      <c r="L3390">
        <v>61.988973003856003</v>
      </c>
      <c r="M3390">
        <v>57.074063838309499</v>
      </c>
      <c r="N3390">
        <v>0.779965120334844</v>
      </c>
      <c r="O3390">
        <v>20.634920634920601</v>
      </c>
      <c r="P3390">
        <v>39.937805419813401</v>
      </c>
      <c r="Q3390">
        <v>0.108789861149666</v>
      </c>
    </row>
    <row r="3391" spans="1:17" hidden="1" x14ac:dyDescent="0.3">
      <c r="A3391" t="s">
        <v>7000</v>
      </c>
      <c r="B3391" t="s">
        <v>7001</v>
      </c>
      <c r="C3391" t="s">
        <v>10309</v>
      </c>
      <c r="D3391" t="s">
        <v>368</v>
      </c>
      <c r="E3391">
        <v>54.370280000000001</v>
      </c>
      <c r="F3391">
        <v>126.3</v>
      </c>
      <c r="G3391">
        <v>-59.082274564804898</v>
      </c>
      <c r="H3391">
        <v>-7.7993700301932902</v>
      </c>
      <c r="I3391">
        <v>-33.373285965119102</v>
      </c>
      <c r="J3391">
        <v>-2.5946673569764398</v>
      </c>
      <c r="K3391">
        <v>134.35109553648999</v>
      </c>
      <c r="L3391">
        <v>141.60355585494099</v>
      </c>
      <c r="M3391">
        <v>53.621243419879598</v>
      </c>
      <c r="N3391">
        <v>0.36491228070175402</v>
      </c>
      <c r="O3391">
        <v>66.270783847980994</v>
      </c>
      <c r="P3391">
        <v>8.8323998276604794</v>
      </c>
    </row>
    <row r="3392" spans="1:17" hidden="1" x14ac:dyDescent="0.3">
      <c r="A3392" t="s">
        <v>7002</v>
      </c>
      <c r="B3392" t="s">
        <v>7003</v>
      </c>
      <c r="C3392" t="s">
        <v>10309</v>
      </c>
      <c r="D3392" t="s">
        <v>630</v>
      </c>
      <c r="E3392">
        <v>54.273948359999999</v>
      </c>
      <c r="F3392">
        <v>20</v>
      </c>
      <c r="G3392">
        <v>14.1203927185746</v>
      </c>
      <c r="H3392">
        <v>16.006744156826102</v>
      </c>
      <c r="I3392">
        <v>-1.8135483960583401</v>
      </c>
      <c r="J3392">
        <v>2.7891279521919801</v>
      </c>
      <c r="K3392">
        <v>18.285734322621799</v>
      </c>
      <c r="L3392">
        <v>16.8649291516058</v>
      </c>
      <c r="M3392">
        <v>52.261881873848203</v>
      </c>
      <c r="N3392">
        <v>1.2025528701656301</v>
      </c>
      <c r="O3392">
        <v>18.5</v>
      </c>
      <c r="P3392">
        <v>50.943396226415103</v>
      </c>
      <c r="Q3392">
        <v>3.3556702564905998E-2</v>
      </c>
    </row>
    <row r="3393" spans="1:17" hidden="1" x14ac:dyDescent="0.3">
      <c r="A3393" t="s">
        <v>7004</v>
      </c>
      <c r="B3393" t="s">
        <v>7005</v>
      </c>
      <c r="C3393" t="s">
        <v>10309</v>
      </c>
      <c r="D3393" t="s">
        <v>139</v>
      </c>
      <c r="E3393">
        <v>54.162915400000003</v>
      </c>
      <c r="F3393">
        <v>7.32</v>
      </c>
      <c r="G3393">
        <v>48.661963256043698</v>
      </c>
      <c r="H3393">
        <v>9.2930580373799092</v>
      </c>
      <c r="I3393">
        <v>9.6892140348808908</v>
      </c>
      <c r="J3393">
        <v>-4.5609594918078997</v>
      </c>
      <c r="K3393">
        <v>6.7498319495385903</v>
      </c>
      <c r="L3393">
        <v>5.8456800191278697</v>
      </c>
      <c r="M3393">
        <v>46.1325546008608</v>
      </c>
      <c r="N3393">
        <v>0.39469970460243198</v>
      </c>
      <c r="O3393">
        <v>20.628415300546401</v>
      </c>
      <c r="P3393">
        <v>83</v>
      </c>
      <c r="Q3393">
        <v>8.7377661464578996E-2</v>
      </c>
    </row>
    <row r="3394" spans="1:17" hidden="1" x14ac:dyDescent="0.3">
      <c r="A3394" t="s">
        <v>7006</v>
      </c>
      <c r="B3394" t="s">
        <v>7007</v>
      </c>
      <c r="C3394" t="s">
        <v>10309</v>
      </c>
      <c r="D3394" t="s">
        <v>775</v>
      </c>
      <c r="E3394">
        <v>54.152973000000003</v>
      </c>
      <c r="F3394">
        <v>180.5</v>
      </c>
      <c r="G3394">
        <v>-57.353208542260603</v>
      </c>
      <c r="H3394">
        <v>-11.501820153357601</v>
      </c>
      <c r="I3394">
        <v>-6.1030778156633696</v>
      </c>
      <c r="J3394">
        <v>1.8844993096902101</v>
      </c>
      <c r="K3394">
        <v>178.69573917607801</v>
      </c>
      <c r="L3394">
        <v>197.92454412103601</v>
      </c>
      <c r="M3394">
        <v>38.385298849794303</v>
      </c>
      <c r="N3394">
        <v>1.35553871219412</v>
      </c>
      <c r="O3394">
        <v>117.11911357340701</v>
      </c>
      <c r="P3394">
        <v>30.797101449275299</v>
      </c>
      <c r="Q3394">
        <v>0.156895522502284</v>
      </c>
    </row>
    <row r="3395" spans="1:17" hidden="1" x14ac:dyDescent="0.3">
      <c r="A3395" t="s">
        <v>7008</v>
      </c>
      <c r="B3395" t="s">
        <v>7009</v>
      </c>
      <c r="C3395" t="s">
        <v>10309</v>
      </c>
      <c r="D3395" t="s">
        <v>335</v>
      </c>
      <c r="E3395">
        <v>54.001382</v>
      </c>
      <c r="F3395">
        <v>101</v>
      </c>
      <c r="G3395">
        <v>-51.669362045161101</v>
      </c>
      <c r="H3395">
        <v>2.7504663197328898E-2</v>
      </c>
      <c r="I3395">
        <v>-24.864898519231598</v>
      </c>
      <c r="J3395">
        <v>-11.049212811521899</v>
      </c>
      <c r="K3395">
        <v>105.040820737358</v>
      </c>
      <c r="L3395">
        <v>119.14537878915399</v>
      </c>
      <c r="M3395">
        <v>40.523115658673497</v>
      </c>
      <c r="N3395">
        <v>0.41121610952392501</v>
      </c>
      <c r="O3395">
        <v>106.930693069306</v>
      </c>
      <c r="P3395">
        <v>16.3192445007485</v>
      </c>
      <c r="Q3395">
        <v>0.12910027205723201</v>
      </c>
    </row>
    <row r="3396" spans="1:17" hidden="1" x14ac:dyDescent="0.3">
      <c r="A3396" t="s">
        <v>7010</v>
      </c>
      <c r="B3396" t="s">
        <v>7011</v>
      </c>
      <c r="C3396" t="s">
        <v>10309</v>
      </c>
      <c r="D3396" t="s">
        <v>72</v>
      </c>
      <c r="E3396">
        <v>53.931632624999999</v>
      </c>
      <c r="F3396">
        <v>53.72</v>
      </c>
      <c r="G3396">
        <v>-59.490376829562202</v>
      </c>
      <c r="H3396">
        <v>-1.6733542318582699</v>
      </c>
      <c r="I3396">
        <v>-32.263103056461603</v>
      </c>
      <c r="J3396">
        <v>-8.4086208453485405</v>
      </c>
      <c r="K3396">
        <v>54.523875258108198</v>
      </c>
      <c r="L3396">
        <v>60.3996338526253</v>
      </c>
      <c r="M3396">
        <v>39.5701493452123</v>
      </c>
      <c r="N3396">
        <v>0.58112972658163797</v>
      </c>
      <c r="O3396">
        <v>54.132539091585997</v>
      </c>
      <c r="P3396">
        <v>9.6326530612244898</v>
      </c>
      <c r="Q3396">
        <v>2.8169289797954002E-2</v>
      </c>
    </row>
    <row r="3397" spans="1:17" hidden="1" x14ac:dyDescent="0.3">
      <c r="A3397" t="s">
        <v>7012</v>
      </c>
      <c r="B3397" t="s">
        <v>7013</v>
      </c>
      <c r="C3397" t="s">
        <v>10309</v>
      </c>
      <c r="D3397" t="s">
        <v>559</v>
      </c>
      <c r="E3397">
        <v>53.839484400000003</v>
      </c>
      <c r="F3397">
        <v>68.41</v>
      </c>
      <c r="G3397">
        <v>53.378783292093402</v>
      </c>
      <c r="H3397">
        <v>18.0472742833078</v>
      </c>
      <c r="I3397">
        <v>1.25163103355286</v>
      </c>
      <c r="J3397">
        <v>13.088956100856899</v>
      </c>
      <c r="K3397">
        <v>60.582281144486103</v>
      </c>
      <c r="L3397">
        <v>56.786984287443602</v>
      </c>
      <c r="M3397">
        <v>71.053674186528298</v>
      </c>
      <c r="N3397">
        <v>1.0874400297183799</v>
      </c>
      <c r="O3397">
        <v>7.0019003069726704</v>
      </c>
      <c r="P3397">
        <v>82.914438502673704</v>
      </c>
      <c r="Q3397">
        <v>0.119994121705593</v>
      </c>
    </row>
    <row r="3398" spans="1:17" hidden="1" x14ac:dyDescent="0.3">
      <c r="A3398" t="s">
        <v>7014</v>
      </c>
      <c r="B3398" t="s">
        <v>7015</v>
      </c>
      <c r="C3398" t="s">
        <v>10309</v>
      </c>
      <c r="D3398" t="s">
        <v>630</v>
      </c>
      <c r="E3398">
        <v>53.825099999999999</v>
      </c>
      <c r="F3398">
        <v>3.58</v>
      </c>
      <c r="G3398">
        <v>38.635868091977301</v>
      </c>
      <c r="H3398">
        <v>-7.0601604485399996</v>
      </c>
      <c r="I3398">
        <v>-61.959168524893997</v>
      </c>
      <c r="J3398">
        <v>-2.5946673569764398</v>
      </c>
      <c r="K3398">
        <v>3.76356067178987</v>
      </c>
      <c r="L3398">
        <v>3.74553911379178</v>
      </c>
      <c r="M3398">
        <v>50.715353747651001</v>
      </c>
      <c r="N3398">
        <v>0.76347923278389396</v>
      </c>
      <c r="O3398">
        <v>113.687150837988</v>
      </c>
      <c r="P3398">
        <v>64.976958525345594</v>
      </c>
      <c r="Q3398">
        <v>8.1803267766199006E-2</v>
      </c>
    </row>
    <row r="3399" spans="1:17" hidden="1" x14ac:dyDescent="0.3">
      <c r="A3399" t="s">
        <v>7016</v>
      </c>
      <c r="B3399" t="s">
        <v>7017</v>
      </c>
      <c r="C3399" t="s">
        <v>10309</v>
      </c>
      <c r="D3399" t="s">
        <v>726</v>
      </c>
      <c r="E3399">
        <v>53.792091599999999</v>
      </c>
      <c r="F3399">
        <v>909.52</v>
      </c>
      <c r="G3399">
        <v>-2.2223439358816699</v>
      </c>
      <c r="H3399">
        <v>-0.97660446179262705</v>
      </c>
      <c r="I3399">
        <v>-0.398787835404947</v>
      </c>
      <c r="J3399">
        <v>-1.2523555482001301</v>
      </c>
      <c r="K3399">
        <v>889.57959192263297</v>
      </c>
      <c r="L3399">
        <v>830.10147820392797</v>
      </c>
      <c r="M3399">
        <v>58.819350865168801</v>
      </c>
      <c r="N3399">
        <v>1.1552175407167</v>
      </c>
      <c r="O3399">
        <v>7.1994018823115402</v>
      </c>
      <c r="P3399">
        <v>29.1748331202954</v>
      </c>
      <c r="Q3399">
        <v>1.3226938830403E-2</v>
      </c>
    </row>
    <row r="3400" spans="1:17" hidden="1" x14ac:dyDescent="0.3">
      <c r="A3400" t="s">
        <v>7018</v>
      </c>
      <c r="B3400" t="s">
        <v>7019</v>
      </c>
      <c r="C3400" t="s">
        <v>10309</v>
      </c>
      <c r="D3400" t="s">
        <v>3798</v>
      </c>
      <c r="E3400">
        <v>53.751829999999998</v>
      </c>
      <c r="F3400">
        <v>17.05</v>
      </c>
      <c r="G3400">
        <v>-56.444314698584101</v>
      </c>
      <c r="H3400">
        <v>12.6154350098669</v>
      </c>
      <c r="I3400">
        <v>-3.1558563876543002</v>
      </c>
      <c r="J3400">
        <v>-6.2669837411572296</v>
      </c>
      <c r="K3400">
        <v>15.348763742143699</v>
      </c>
      <c r="L3400">
        <v>15.354661474499601</v>
      </c>
      <c r="M3400">
        <v>58.085998290171702</v>
      </c>
      <c r="N3400">
        <v>0.35701398127427297</v>
      </c>
      <c r="O3400">
        <v>43.695014662756499</v>
      </c>
      <c r="P3400">
        <v>55</v>
      </c>
      <c r="Q3400">
        <v>0.133804631034982</v>
      </c>
    </row>
    <row r="3401" spans="1:17" hidden="1" x14ac:dyDescent="0.3">
      <c r="A3401" t="s">
        <v>7020</v>
      </c>
      <c r="B3401" t="s">
        <v>7021</v>
      </c>
      <c r="C3401" t="s">
        <v>10309</v>
      </c>
      <c r="D3401" t="s">
        <v>2651</v>
      </c>
      <c r="E3401">
        <v>53.635680000000001</v>
      </c>
      <c r="F3401">
        <v>42.8</v>
      </c>
      <c r="G3401">
        <v>-55.181206031275003</v>
      </c>
      <c r="H3401">
        <v>2.59339187813924</v>
      </c>
      <c r="I3401">
        <v>-33.735423380209902</v>
      </c>
      <c r="J3401">
        <v>4.2833814235113499</v>
      </c>
      <c r="K3401">
        <v>43.6880747355343</v>
      </c>
      <c r="L3401">
        <v>48.058049055724197</v>
      </c>
      <c r="M3401">
        <v>63.544928808139097</v>
      </c>
      <c r="N3401">
        <v>0.24791666666666601</v>
      </c>
      <c r="O3401">
        <v>79.789719626168207</v>
      </c>
      <c r="P3401">
        <v>5.3927604038414199</v>
      </c>
    </row>
    <row r="3402" spans="1:17" hidden="1" x14ac:dyDescent="0.3">
      <c r="A3402" t="s">
        <v>7022</v>
      </c>
      <c r="B3402" t="s">
        <v>7023</v>
      </c>
      <c r="C3402" t="s">
        <v>10309</v>
      </c>
      <c r="D3402" t="s">
        <v>2161</v>
      </c>
      <c r="E3402">
        <v>53.514400000000002</v>
      </c>
      <c r="F3402">
        <v>151</v>
      </c>
      <c r="G3402">
        <v>249.77642108736899</v>
      </c>
      <c r="H3402">
        <v>97.708706162431795</v>
      </c>
      <c r="I3402">
        <v>162.23466858033501</v>
      </c>
      <c r="J3402">
        <v>-2.5946673569764398</v>
      </c>
      <c r="K3402">
        <v>98.802354588095099</v>
      </c>
      <c r="L3402">
        <v>71.829563346439301</v>
      </c>
      <c r="M3402">
        <v>96.337017428294502</v>
      </c>
      <c r="N3402">
        <v>0.67226890756302504</v>
      </c>
      <c r="O3402">
        <v>0</v>
      </c>
      <c r="P3402">
        <v>357.575757575757</v>
      </c>
      <c r="Q3402">
        <v>0.116355595877601</v>
      </c>
    </row>
    <row r="3403" spans="1:17" hidden="1" x14ac:dyDescent="0.3">
      <c r="A3403" t="s">
        <v>7024</v>
      </c>
      <c r="B3403" t="s">
        <v>7025</v>
      </c>
      <c r="C3403" t="s">
        <v>10309</v>
      </c>
      <c r="D3403" t="s">
        <v>118</v>
      </c>
      <c r="E3403">
        <v>53.51088</v>
      </c>
      <c r="F3403">
        <v>8.85</v>
      </c>
      <c r="G3403">
        <v>-30.4708316598837</v>
      </c>
      <c r="H3403">
        <v>-2.7076059805120898</v>
      </c>
      <c r="I3403">
        <v>-39.290983984920999</v>
      </c>
      <c r="J3403">
        <v>-6.8691330487649802</v>
      </c>
      <c r="K3403">
        <v>9.0880015891949508</v>
      </c>
      <c r="L3403">
        <v>9.8176566073226894</v>
      </c>
      <c r="M3403">
        <v>32.683285838750002</v>
      </c>
      <c r="N3403">
        <v>1.1966005999302001</v>
      </c>
      <c r="O3403">
        <v>72.881355932203306</v>
      </c>
      <c r="P3403">
        <v>5.9880239520958103</v>
      </c>
      <c r="Q3403">
        <v>8.9540402540459994E-3</v>
      </c>
    </row>
    <row r="3404" spans="1:17" hidden="1" x14ac:dyDescent="0.3">
      <c r="A3404" t="s">
        <v>7026</v>
      </c>
      <c r="B3404" t="s">
        <v>7027</v>
      </c>
      <c r="C3404" t="s">
        <v>10309</v>
      </c>
      <c r="D3404" t="s">
        <v>139</v>
      </c>
      <c r="E3404">
        <v>53.441930919999997</v>
      </c>
      <c r="F3404">
        <v>30.53</v>
      </c>
      <c r="G3404">
        <v>60.849614416584501</v>
      </c>
      <c r="H3404">
        <v>3.2270105269168701</v>
      </c>
      <c r="I3404">
        <v>-26.5523589988269</v>
      </c>
      <c r="J3404">
        <v>-0.68528224370783797</v>
      </c>
      <c r="K3404">
        <v>31.069377875167401</v>
      </c>
      <c r="L3404">
        <v>28.899990353104101</v>
      </c>
      <c r="M3404">
        <v>48.988504357959499</v>
      </c>
      <c r="N3404">
        <v>0.56132586572024901</v>
      </c>
      <c r="O3404">
        <v>23.878152636750698</v>
      </c>
      <c r="P3404">
        <v>93.841269841269806</v>
      </c>
      <c r="Q3404">
        <v>7.7360056102278002E-2</v>
      </c>
    </row>
    <row r="3405" spans="1:17" hidden="1" x14ac:dyDescent="0.3">
      <c r="A3405" t="s">
        <v>7028</v>
      </c>
      <c r="B3405" t="s">
        <v>7029</v>
      </c>
      <c r="C3405" t="s">
        <v>10309</v>
      </c>
      <c r="D3405" t="s">
        <v>413</v>
      </c>
      <c r="E3405">
        <v>53.189749999999997</v>
      </c>
      <c r="F3405">
        <v>14.37</v>
      </c>
      <c r="G3405">
        <v>-91.343832077187898</v>
      </c>
      <c r="H3405">
        <v>-10.597056640984601</v>
      </c>
      <c r="I3405">
        <v>-23.442511382558799</v>
      </c>
      <c r="J3405">
        <v>3.4248962246638901</v>
      </c>
      <c r="K3405">
        <v>13.2359335877129</v>
      </c>
      <c r="L3405">
        <v>17.292644079366699</v>
      </c>
      <c r="M3405">
        <v>71.656505752503605</v>
      </c>
      <c r="N3405">
        <v>0.81616859360692096</v>
      </c>
      <c r="O3405">
        <v>188.796102992345</v>
      </c>
      <c r="P3405">
        <v>73.132530120481903</v>
      </c>
      <c r="Q3405">
        <v>1.1505605214013E-2</v>
      </c>
    </row>
    <row r="3406" spans="1:17" hidden="1" x14ac:dyDescent="0.3">
      <c r="A3406" t="s">
        <v>7030</v>
      </c>
      <c r="B3406" t="s">
        <v>7031</v>
      </c>
      <c r="C3406" t="s">
        <v>10309</v>
      </c>
      <c r="D3406" t="s">
        <v>124</v>
      </c>
      <c r="E3406">
        <v>53.182499999999997</v>
      </c>
      <c r="F3406">
        <v>70.66</v>
      </c>
      <c r="G3406">
        <v>29.858936698430501</v>
      </c>
      <c r="H3406">
        <v>1.3477279593484</v>
      </c>
      <c r="I3406">
        <v>-13.8024909699985</v>
      </c>
      <c r="J3406">
        <v>1.5316175182071099</v>
      </c>
      <c r="K3406">
        <v>71.513932908472597</v>
      </c>
      <c r="L3406">
        <v>64.698983691633401</v>
      </c>
      <c r="M3406">
        <v>51.263777732084101</v>
      </c>
      <c r="N3406">
        <v>0.41662816087819998</v>
      </c>
      <c r="O3406">
        <v>37.984715539201801</v>
      </c>
      <c r="P3406">
        <v>76.429463171036204</v>
      </c>
      <c r="Q3406">
        <v>8.6778601407496006E-2</v>
      </c>
    </row>
    <row r="3407" spans="1:17" hidden="1" x14ac:dyDescent="0.3">
      <c r="A3407" t="s">
        <v>7032</v>
      </c>
      <c r="B3407" t="s">
        <v>7033</v>
      </c>
      <c r="C3407" t="s">
        <v>10309</v>
      </c>
      <c r="D3407" t="s">
        <v>3075</v>
      </c>
      <c r="E3407">
        <v>53.112968951999903</v>
      </c>
      <c r="F3407">
        <v>7.86</v>
      </c>
      <c r="G3407">
        <v>34.338276757472102</v>
      </c>
      <c r="H3407">
        <v>2.70870616243187</v>
      </c>
      <c r="I3407">
        <v>3.27744932899855</v>
      </c>
      <c r="J3407">
        <v>-4.0946673569764398</v>
      </c>
      <c r="K3407">
        <v>7.4332868863835904</v>
      </c>
      <c r="L3407">
        <v>6.9085617351448096</v>
      </c>
      <c r="M3407">
        <v>51.219564896103599</v>
      </c>
      <c r="N3407">
        <v>3.6538677764075</v>
      </c>
      <c r="O3407">
        <v>39.440203562340898</v>
      </c>
      <c r="P3407">
        <v>65.473684210526301</v>
      </c>
      <c r="Q3407">
        <v>5.5025728387034997E-2</v>
      </c>
    </row>
    <row r="3408" spans="1:17" hidden="1" x14ac:dyDescent="0.3">
      <c r="A3408" t="s">
        <v>7034</v>
      </c>
      <c r="B3408" t="s">
        <v>7035</v>
      </c>
      <c r="C3408" t="s">
        <v>10309</v>
      </c>
      <c r="D3408" t="s">
        <v>118</v>
      </c>
      <c r="E3408">
        <v>53.097964040000001</v>
      </c>
      <c r="F3408">
        <v>2.2000000000000002</v>
      </c>
      <c r="G3408">
        <v>-5.5931859894901201</v>
      </c>
      <c r="H3408">
        <v>-1.87035303188851</v>
      </c>
      <c r="I3408">
        <v>-12.2495918825592</v>
      </c>
      <c r="J3408">
        <v>1.0670674632677399</v>
      </c>
      <c r="K3408">
        <v>2.80531640952095</v>
      </c>
      <c r="L3408">
        <v>2.8492677430408602</v>
      </c>
      <c r="M3408">
        <v>15.3874106226971</v>
      </c>
      <c r="N3408">
        <v>1</v>
      </c>
      <c r="Q3408">
        <v>-0.13535727796024799</v>
      </c>
    </row>
    <row r="3409" spans="1:17" hidden="1" x14ac:dyDescent="0.3">
      <c r="A3409" t="s">
        <v>7036</v>
      </c>
      <c r="B3409" t="s">
        <v>7037</v>
      </c>
      <c r="C3409" t="s">
        <v>10309</v>
      </c>
      <c r="D3409" t="s">
        <v>630</v>
      </c>
      <c r="E3409">
        <v>53.097550931999997</v>
      </c>
      <c r="F3409">
        <v>48.23</v>
      </c>
      <c r="G3409">
        <v>-1.1688688627753001</v>
      </c>
      <c r="H3409">
        <v>3.10915172077216</v>
      </c>
      <c r="I3409">
        <v>-34.256084557124197</v>
      </c>
      <c r="J3409">
        <v>1.0294371520838099</v>
      </c>
      <c r="K3409">
        <v>49.871839847234398</v>
      </c>
      <c r="L3409">
        <v>50.376931189966903</v>
      </c>
      <c r="M3409">
        <v>54.438553365323202</v>
      </c>
      <c r="N3409">
        <v>0.89423167699908701</v>
      </c>
      <c r="O3409">
        <v>46.547791830810702</v>
      </c>
      <c r="P3409">
        <v>29.790096878363801</v>
      </c>
      <c r="Q3409">
        <v>0.128928663526996</v>
      </c>
    </row>
    <row r="3410" spans="1:17" hidden="1" x14ac:dyDescent="0.3">
      <c r="A3410" t="s">
        <v>7038</v>
      </c>
      <c r="B3410" t="s">
        <v>7039</v>
      </c>
      <c r="C3410" t="s">
        <v>10309</v>
      </c>
      <c r="D3410" t="s">
        <v>139</v>
      </c>
      <c r="E3410">
        <v>52.725000000000001</v>
      </c>
      <c r="F3410">
        <v>21.4</v>
      </c>
      <c r="G3410">
        <v>-24.541322403469898</v>
      </c>
      <c r="H3410">
        <v>-2.0078835285953098</v>
      </c>
      <c r="I3410">
        <v>-38.922582947286401</v>
      </c>
      <c r="J3410">
        <v>5.50374371426906</v>
      </c>
      <c r="K3410">
        <v>21.2526730702794</v>
      </c>
      <c r="L3410">
        <v>22.419597609450001</v>
      </c>
      <c r="M3410">
        <v>48.645120426481903</v>
      </c>
      <c r="N3410">
        <v>0.68621517270165899</v>
      </c>
      <c r="O3410">
        <v>74.953271028037307</v>
      </c>
      <c r="P3410">
        <v>17.2602739726027</v>
      </c>
      <c r="Q3410">
        <v>6.9010011143415997E-2</v>
      </c>
    </row>
    <row r="3411" spans="1:17" hidden="1" x14ac:dyDescent="0.3">
      <c r="A3411" t="s">
        <v>7040</v>
      </c>
      <c r="B3411" t="s">
        <v>7041</v>
      </c>
      <c r="C3411" t="s">
        <v>10309</v>
      </c>
      <c r="D3411" t="s">
        <v>413</v>
      </c>
      <c r="E3411">
        <v>52.591601920000002</v>
      </c>
      <c r="F3411">
        <v>81.540000000000006</v>
      </c>
      <c r="G3411">
        <v>-42.296653820959897</v>
      </c>
      <c r="H3411">
        <v>0.74842276657212603</v>
      </c>
      <c r="I3411">
        <v>-28.0752487750364</v>
      </c>
      <c r="J3411">
        <v>-2.5104618956508</v>
      </c>
      <c r="K3411">
        <v>84.130335859383493</v>
      </c>
      <c r="L3411">
        <v>91.210736258924101</v>
      </c>
      <c r="M3411">
        <v>45.675226447467402</v>
      </c>
      <c r="N3411">
        <v>0.75316678721786301</v>
      </c>
      <c r="O3411">
        <v>97.4491047338729</v>
      </c>
      <c r="P3411">
        <v>15.988620199146499</v>
      </c>
      <c r="Q3411">
        <v>2.7927995449000001E-2</v>
      </c>
    </row>
    <row r="3412" spans="1:17" hidden="1" x14ac:dyDescent="0.3">
      <c r="A3412" t="s">
        <v>7042</v>
      </c>
      <c r="B3412" t="s">
        <v>7043</v>
      </c>
      <c r="C3412" t="s">
        <v>10309</v>
      </c>
      <c r="D3412" t="s">
        <v>630</v>
      </c>
      <c r="E3412">
        <v>52.55</v>
      </c>
      <c r="F3412">
        <v>21.02</v>
      </c>
      <c r="G3412">
        <v>-34.714729355108801</v>
      </c>
      <c r="H3412">
        <v>-20.12935051773</v>
      </c>
      <c r="I3412">
        <v>-31.774387497686099</v>
      </c>
      <c r="J3412">
        <v>-2.5946673569764398</v>
      </c>
      <c r="K3412">
        <v>24.077807480638299</v>
      </c>
      <c r="L3412">
        <v>23.9417274247214</v>
      </c>
      <c r="M3412">
        <v>10.360366976899</v>
      </c>
      <c r="N3412">
        <v>0.45736434108527102</v>
      </c>
      <c r="O3412">
        <v>52.235965746907702</v>
      </c>
      <c r="P3412">
        <v>13.498920086392999</v>
      </c>
    </row>
    <row r="3413" spans="1:17" hidden="1" x14ac:dyDescent="0.3">
      <c r="A3413" t="s">
        <v>7044</v>
      </c>
      <c r="B3413" t="s">
        <v>7045</v>
      </c>
      <c r="C3413" t="s">
        <v>10309</v>
      </c>
      <c r="D3413" t="s">
        <v>1494</v>
      </c>
      <c r="E3413">
        <v>52.55</v>
      </c>
      <c r="F3413">
        <v>22.1</v>
      </c>
      <c r="G3413">
        <v>-9.9825027272287308</v>
      </c>
      <c r="H3413">
        <v>1.5610810019697401</v>
      </c>
      <c r="I3413">
        <v>-24.052000022626999</v>
      </c>
      <c r="J3413">
        <v>1.4647385836176099</v>
      </c>
      <c r="K3413">
        <v>20.463032416327799</v>
      </c>
      <c r="L3413">
        <v>20.799444224248202</v>
      </c>
      <c r="M3413">
        <v>68.972577697186594</v>
      </c>
      <c r="N3413">
        <v>1.6350998113426001</v>
      </c>
      <c r="O3413">
        <v>25.7918552036199</v>
      </c>
      <c r="P3413">
        <v>28.7878787878787</v>
      </c>
      <c r="Q3413">
        <v>2.5092509618778999E-2</v>
      </c>
    </row>
    <row r="3414" spans="1:17" hidden="1" x14ac:dyDescent="0.3">
      <c r="A3414" t="s">
        <v>7046</v>
      </c>
      <c r="B3414" t="s">
        <v>7047</v>
      </c>
      <c r="C3414" t="s">
        <v>10309</v>
      </c>
      <c r="D3414" t="s">
        <v>413</v>
      </c>
      <c r="E3414">
        <v>52.517396400000003</v>
      </c>
      <c r="F3414">
        <v>176</v>
      </c>
      <c r="G3414">
        <v>-27.950336282245399</v>
      </c>
      <c r="H3414">
        <v>-12.109578246601499</v>
      </c>
      <c r="I3414">
        <v>-22.606402682754101</v>
      </c>
      <c r="J3414">
        <v>-4.2808634129924403</v>
      </c>
      <c r="K3414">
        <v>193.33661818752199</v>
      </c>
      <c r="L3414">
        <v>203.71188165646799</v>
      </c>
      <c r="M3414">
        <v>39.3633362676321</v>
      </c>
      <c r="N3414">
        <v>0.23689875072924399</v>
      </c>
      <c r="O3414">
        <v>55.340909090909001</v>
      </c>
      <c r="P3414">
        <v>17.4116077384923</v>
      </c>
      <c r="Q3414">
        <v>2.757008272703E-3</v>
      </c>
    </row>
    <row r="3415" spans="1:17" hidden="1" x14ac:dyDescent="0.3">
      <c r="A3415" t="s">
        <v>7048</v>
      </c>
      <c r="B3415" t="s">
        <v>7049</v>
      </c>
      <c r="C3415" t="s">
        <v>10309</v>
      </c>
      <c r="D3415" t="s">
        <v>7050</v>
      </c>
      <c r="E3415">
        <v>52.452898400000002</v>
      </c>
      <c r="F3415">
        <v>61.62</v>
      </c>
      <c r="G3415">
        <v>-17.746780768779399</v>
      </c>
      <c r="H3415">
        <v>-3.8217170647255201</v>
      </c>
      <c r="I3415">
        <v>-27.8998270610095</v>
      </c>
      <c r="J3415">
        <v>-13.172132145708799</v>
      </c>
      <c r="K3415">
        <v>60.910510910207101</v>
      </c>
      <c r="L3415">
        <v>62.996701950254298</v>
      </c>
      <c r="M3415">
        <v>59.309037308644598</v>
      </c>
      <c r="N3415">
        <v>0.952425163713295</v>
      </c>
      <c r="O3415">
        <v>49.967543005517598</v>
      </c>
      <c r="P3415">
        <v>25.755102040816301</v>
      </c>
      <c r="Q3415">
        <v>-4.0695693736199003E-2</v>
      </c>
    </row>
    <row r="3416" spans="1:17" hidden="1" x14ac:dyDescent="0.3">
      <c r="A3416" t="s">
        <v>7051</v>
      </c>
      <c r="B3416" t="s">
        <v>7052</v>
      </c>
      <c r="C3416" t="s">
        <v>10309</v>
      </c>
      <c r="D3416" t="s">
        <v>139</v>
      </c>
      <c r="E3416">
        <v>52.228321999999999</v>
      </c>
      <c r="F3416">
        <v>50.23</v>
      </c>
      <c r="G3416">
        <v>24.8584380983046</v>
      </c>
      <c r="H3416">
        <v>-8.3024274408069907</v>
      </c>
      <c r="I3416">
        <v>31.491103528153101</v>
      </c>
      <c r="J3416">
        <v>1.93895520267647</v>
      </c>
      <c r="K3416">
        <v>47.720894682052901</v>
      </c>
      <c r="L3416">
        <v>41.5394010094819</v>
      </c>
      <c r="M3416">
        <v>49.241526115618598</v>
      </c>
      <c r="N3416">
        <v>0.43543826710265898</v>
      </c>
      <c r="O3416">
        <v>19.8287875771451</v>
      </c>
      <c r="P3416">
        <v>79.073083778966094</v>
      </c>
      <c r="Q3416">
        <v>3.3679838741130001E-2</v>
      </c>
    </row>
    <row r="3417" spans="1:17" hidden="1" x14ac:dyDescent="0.3">
      <c r="A3417" t="s">
        <v>7053</v>
      </c>
      <c r="B3417" t="s">
        <v>7054</v>
      </c>
      <c r="C3417" t="s">
        <v>10309</v>
      </c>
      <c r="D3417" t="s">
        <v>630</v>
      </c>
      <c r="E3417">
        <v>52.189850999999997</v>
      </c>
      <c r="F3417">
        <v>100.85</v>
      </c>
      <c r="G3417">
        <v>170.82585862437301</v>
      </c>
      <c r="H3417">
        <v>9.5508114255897798</v>
      </c>
      <c r="I3417">
        <v>89.389214034880794</v>
      </c>
      <c r="J3417">
        <v>-8.4070243363814701</v>
      </c>
      <c r="K3417">
        <v>92.442164645954193</v>
      </c>
      <c r="L3417">
        <v>64.284038919820006</v>
      </c>
      <c r="M3417">
        <v>27.151830446302402</v>
      </c>
      <c r="N3417">
        <v>8.3771463524751302E-2</v>
      </c>
      <c r="O3417">
        <v>28.904313336638499</v>
      </c>
      <c r="P3417">
        <v>215.15624999999901</v>
      </c>
      <c r="Q3417">
        <v>7.7828480369499006E-2</v>
      </c>
    </row>
    <row r="3418" spans="1:17" hidden="1" x14ac:dyDescent="0.3">
      <c r="A3418" t="s">
        <v>7055</v>
      </c>
      <c r="B3418" t="s">
        <v>7056</v>
      </c>
      <c r="C3418" t="s">
        <v>10309</v>
      </c>
      <c r="D3418" t="s">
        <v>95</v>
      </c>
      <c r="E3418">
        <v>52.165285832000002</v>
      </c>
      <c r="F3418">
        <v>105.79</v>
      </c>
      <c r="G3418">
        <v>162.90828921923699</v>
      </c>
      <c r="H3418">
        <v>49.840241781902598</v>
      </c>
      <c r="I3418">
        <v>13.3603948379219</v>
      </c>
      <c r="J3418">
        <v>13.234738321837201</v>
      </c>
      <c r="K3418">
        <v>76.834495752524106</v>
      </c>
      <c r="L3418">
        <v>67.845169844329206</v>
      </c>
      <c r="M3418">
        <v>84.676307019892604</v>
      </c>
      <c r="N3418">
        <v>0.70304244691012097</v>
      </c>
      <c r="O3418">
        <v>0</v>
      </c>
      <c r="P3418">
        <v>270.54290718038499</v>
      </c>
      <c r="Q3418">
        <v>9.2123185739440006E-2</v>
      </c>
    </row>
    <row r="3419" spans="1:17" hidden="1" x14ac:dyDescent="0.3">
      <c r="A3419" t="s">
        <v>7057</v>
      </c>
      <c r="B3419" t="s">
        <v>7058</v>
      </c>
      <c r="C3419" t="s">
        <v>10309</v>
      </c>
      <c r="D3419" t="s">
        <v>51</v>
      </c>
      <c r="E3419">
        <v>52.125</v>
      </c>
      <c r="F3419">
        <v>4.08</v>
      </c>
      <c r="G3419">
        <v>-39.488284794983898</v>
      </c>
      <c r="H3419">
        <v>1.9874585990790501</v>
      </c>
      <c r="I3419">
        <v>-23.615133791205999</v>
      </c>
      <c r="J3419">
        <v>6.56763630794502</v>
      </c>
      <c r="K3419">
        <v>4.0208043914658704</v>
      </c>
      <c r="L3419">
        <v>4.1385910528205097</v>
      </c>
      <c r="M3419">
        <v>75.428035509290794</v>
      </c>
      <c r="N3419">
        <v>0.97083358967575595</v>
      </c>
      <c r="O3419">
        <v>54.656862745098003</v>
      </c>
      <c r="P3419">
        <v>19.2982456140351</v>
      </c>
      <c r="Q3419">
        <v>9.3905444761882007E-2</v>
      </c>
    </row>
    <row r="3420" spans="1:17" hidden="1" x14ac:dyDescent="0.3">
      <c r="A3420" t="s">
        <v>7059</v>
      </c>
      <c r="B3420" t="s">
        <v>7060</v>
      </c>
      <c r="C3420" t="s">
        <v>10309</v>
      </c>
      <c r="D3420" t="s">
        <v>46</v>
      </c>
      <c r="E3420">
        <v>52.107500000000002</v>
      </c>
      <c r="F3420">
        <v>47</v>
      </c>
      <c r="G3420">
        <v>56.590146577565001</v>
      </c>
      <c r="H3420">
        <v>-2.2639499166686101</v>
      </c>
      <c r="I3420">
        <v>28.0296141543195</v>
      </c>
      <c r="J3420">
        <v>3.1018168441806502</v>
      </c>
      <c r="K3420">
        <v>47.687444478601797</v>
      </c>
      <c r="L3420">
        <v>39.1066691846856</v>
      </c>
      <c r="M3420">
        <v>55.419036451422997</v>
      </c>
      <c r="N3420">
        <v>0.457044673539518</v>
      </c>
      <c r="O3420">
        <v>46.702127659574401</v>
      </c>
      <c r="P3420">
        <v>100.8547008547</v>
      </c>
      <c r="Q3420">
        <v>0.10503133743495401</v>
      </c>
    </row>
    <row r="3421" spans="1:17" hidden="1" x14ac:dyDescent="0.3">
      <c r="A3421" t="s">
        <v>7061</v>
      </c>
      <c r="B3421" t="s">
        <v>7062</v>
      </c>
      <c r="C3421" t="s">
        <v>10309</v>
      </c>
      <c r="D3421" t="s">
        <v>124</v>
      </c>
      <c r="E3421">
        <v>51.945574999999998</v>
      </c>
      <c r="F3421">
        <v>5.27</v>
      </c>
      <c r="G3421">
        <v>13.563284358146401</v>
      </c>
      <c r="H3421">
        <v>-0.39184677633527099</v>
      </c>
      <c r="I3421">
        <v>-22.5322510417801</v>
      </c>
      <c r="J3421">
        <v>-0.82301381366936199</v>
      </c>
      <c r="K3421">
        <v>5.2725305534975098</v>
      </c>
      <c r="L3421">
        <v>5.3451706302293402</v>
      </c>
      <c r="M3421">
        <v>45.463448655452702</v>
      </c>
      <c r="N3421">
        <v>0.78088658892664897</v>
      </c>
      <c r="O3421">
        <v>81.404174573055002</v>
      </c>
      <c r="P3421">
        <v>62.153846153846096</v>
      </c>
      <c r="Q3421">
        <v>6.7595300770073002E-2</v>
      </c>
    </row>
    <row r="3422" spans="1:17" hidden="1" x14ac:dyDescent="0.3">
      <c r="A3422" t="s">
        <v>7063</v>
      </c>
      <c r="B3422" t="s">
        <v>7064</v>
      </c>
      <c r="C3422" t="s">
        <v>10309</v>
      </c>
      <c r="D3422" t="s">
        <v>521</v>
      </c>
      <c r="E3422">
        <v>51.730057500000001</v>
      </c>
      <c r="F3422">
        <v>1.1399999999999999</v>
      </c>
      <c r="G3422">
        <v>0.136988665443386</v>
      </c>
      <c r="H3422">
        <v>-27.150001008179199</v>
      </c>
      <c r="I3422">
        <v>-14.8748885292216</v>
      </c>
      <c r="J3422">
        <v>-6.9424934439329498</v>
      </c>
      <c r="K3422">
        <v>1.3531851338723</v>
      </c>
      <c r="L3422">
        <v>1.2179749910219599</v>
      </c>
      <c r="M3422">
        <v>24.821136394599201</v>
      </c>
      <c r="N3422">
        <v>1.13880608147006</v>
      </c>
      <c r="O3422">
        <v>71.929824561403507</v>
      </c>
      <c r="P3422">
        <v>47.233380847479502</v>
      </c>
      <c r="Q3422">
        <v>0.114295363470884</v>
      </c>
    </row>
    <row r="3423" spans="1:17" hidden="1" x14ac:dyDescent="0.3">
      <c r="A3423" t="s">
        <v>7065</v>
      </c>
      <c r="B3423" t="s">
        <v>7066</v>
      </c>
      <c r="C3423" t="s">
        <v>10309</v>
      </c>
      <c r="D3423" t="s">
        <v>6499</v>
      </c>
      <c r="E3423">
        <v>51.576528635999999</v>
      </c>
      <c r="F3423">
        <v>44.03</v>
      </c>
      <c r="G3423">
        <v>123.876421087369</v>
      </c>
      <c r="H3423">
        <v>74.655089614960701</v>
      </c>
      <c r="I3423">
        <v>104.26570198372499</v>
      </c>
      <c r="J3423">
        <v>3.5001962458743798</v>
      </c>
      <c r="K3423">
        <v>28.835702929408502</v>
      </c>
      <c r="L3423">
        <v>20.582735950151299</v>
      </c>
      <c r="M3423">
        <v>92.644417862930894</v>
      </c>
      <c r="N3423">
        <v>1.1811222984396299</v>
      </c>
      <c r="O3423">
        <v>0</v>
      </c>
      <c r="P3423">
        <v>231.052631578947</v>
      </c>
      <c r="Q3423">
        <v>0.16705620071270599</v>
      </c>
    </row>
    <row r="3424" spans="1:17" hidden="1" x14ac:dyDescent="0.3">
      <c r="A3424" t="s">
        <v>7067</v>
      </c>
      <c r="B3424" t="s">
        <v>7068</v>
      </c>
      <c r="C3424" t="s">
        <v>10309</v>
      </c>
      <c r="D3424" t="s">
        <v>521</v>
      </c>
      <c r="E3424">
        <v>51.373635039999897</v>
      </c>
      <c r="F3424">
        <v>14.85</v>
      </c>
      <c r="G3424">
        <v>119.817497772583</v>
      </c>
      <c r="H3424">
        <v>26.605783632246801</v>
      </c>
      <c r="I3424">
        <v>139.80136173842899</v>
      </c>
      <c r="J3424">
        <v>-12.6148965055171</v>
      </c>
      <c r="K3424">
        <v>11.583860729626499</v>
      </c>
      <c r="L3424">
        <v>8.6649929874520204</v>
      </c>
      <c r="M3424">
        <v>99.358935954184602</v>
      </c>
      <c r="N3424">
        <v>1.46208231892615</v>
      </c>
      <c r="O3424">
        <v>6.8810962610089197</v>
      </c>
      <c r="P3424">
        <v>312.76035344953101</v>
      </c>
      <c r="Q3424">
        <v>2.2785546254557001E-2</v>
      </c>
    </row>
    <row r="3425" spans="1:17" hidden="1" x14ac:dyDescent="0.3">
      <c r="A3425" t="s">
        <v>7069</v>
      </c>
      <c r="B3425" t="s">
        <v>7070</v>
      </c>
      <c r="C3425" t="s">
        <v>10309</v>
      </c>
      <c r="D3425" t="s">
        <v>7071</v>
      </c>
      <c r="E3425">
        <v>51.330095999999998</v>
      </c>
      <c r="F3425">
        <v>192.75</v>
      </c>
      <c r="G3425">
        <v>143.18295657577301</v>
      </c>
      <c r="H3425">
        <v>9.4513074378920692</v>
      </c>
      <c r="I3425">
        <v>191.23252112149501</v>
      </c>
      <c r="J3425">
        <v>-5.2461825084915903</v>
      </c>
      <c r="K3425">
        <v>161.10276306728099</v>
      </c>
      <c r="L3425">
        <v>108.864007400921</v>
      </c>
      <c r="M3425">
        <v>62.779048681793199</v>
      </c>
      <c r="N3425">
        <v>0.431612223393045</v>
      </c>
      <c r="O3425">
        <v>5.8106355382619901</v>
      </c>
      <c r="P3425">
        <v>285.5</v>
      </c>
    </row>
    <row r="3426" spans="1:17" hidden="1" x14ac:dyDescent="0.3">
      <c r="A3426" t="s">
        <v>7072</v>
      </c>
      <c r="B3426" t="s">
        <v>7073</v>
      </c>
      <c r="C3426" t="s">
        <v>10309</v>
      </c>
      <c r="E3426">
        <v>51.192</v>
      </c>
      <c r="F3426">
        <v>71.569999999999993</v>
      </c>
      <c r="G3426">
        <v>-46.059954996610898</v>
      </c>
      <c r="H3426">
        <v>0.69759730921773999</v>
      </c>
      <c r="I3426">
        <v>-23.414996622180301</v>
      </c>
      <c r="J3426">
        <v>2.8167485066262099</v>
      </c>
      <c r="K3426">
        <v>70.317872887925603</v>
      </c>
      <c r="L3426">
        <v>76.752568085511996</v>
      </c>
      <c r="M3426">
        <v>57.4101006833152</v>
      </c>
      <c r="N3426">
        <v>0.89523900326207595</v>
      </c>
      <c r="O3426">
        <v>35.9508173815844</v>
      </c>
      <c r="P3426">
        <v>17.327868852459002</v>
      </c>
      <c r="Q3426">
        <v>5.8451814040461E-2</v>
      </c>
    </row>
    <row r="3427" spans="1:17" hidden="1" x14ac:dyDescent="0.3">
      <c r="A3427" t="s">
        <v>7074</v>
      </c>
      <c r="B3427" t="s">
        <v>7075</v>
      </c>
      <c r="C3427" t="s">
        <v>10309</v>
      </c>
      <c r="D3427" t="s">
        <v>139</v>
      </c>
      <c r="E3427">
        <v>51.146938749999997</v>
      </c>
      <c r="F3427">
        <v>15.94</v>
      </c>
      <c r="G3427">
        <v>25.545651856599701</v>
      </c>
      <c r="H3427">
        <v>7.4161040277244696</v>
      </c>
      <c r="I3427">
        <v>-9.27264763286313</v>
      </c>
      <c r="J3427">
        <v>-5.6590826165136496</v>
      </c>
      <c r="K3427">
        <v>15.125729799974099</v>
      </c>
      <c r="L3427">
        <v>14.267619755309401</v>
      </c>
      <c r="M3427">
        <v>53.873568764031198</v>
      </c>
      <c r="N3427">
        <v>1.0411890943711399</v>
      </c>
      <c r="O3427">
        <v>24.529485570890799</v>
      </c>
      <c r="P3427">
        <v>73.260869565217405</v>
      </c>
      <c r="Q3427">
        <v>6.9277774604699E-2</v>
      </c>
    </row>
    <row r="3428" spans="1:17" hidden="1" x14ac:dyDescent="0.3">
      <c r="A3428" t="s">
        <v>7076</v>
      </c>
      <c r="B3428" t="s">
        <v>7077</v>
      </c>
      <c r="C3428" t="s">
        <v>10309</v>
      </c>
      <c r="D3428" t="s">
        <v>1426</v>
      </c>
      <c r="E3428">
        <v>51.114210999999997</v>
      </c>
      <c r="F3428">
        <v>56.22</v>
      </c>
      <c r="G3428">
        <v>4.4033306055828803</v>
      </c>
      <c r="H3428">
        <v>22.0080168850319</v>
      </c>
      <c r="I3428">
        <v>-14.875777299607799</v>
      </c>
      <c r="J3428">
        <v>9.6554810697007696</v>
      </c>
      <c r="K3428">
        <v>49.085010330093098</v>
      </c>
      <c r="L3428">
        <v>48.422063779600599</v>
      </c>
      <c r="M3428">
        <v>66.215468981483994</v>
      </c>
      <c r="N3428">
        <v>4.3748022730914302</v>
      </c>
      <c r="O3428">
        <v>63.198150124510803</v>
      </c>
      <c r="P3428">
        <v>51.945945945945901</v>
      </c>
      <c r="Q3428">
        <v>-9.3637034271969993E-3</v>
      </c>
    </row>
    <row r="3429" spans="1:17" hidden="1" x14ac:dyDescent="0.3">
      <c r="A3429" t="s">
        <v>7078</v>
      </c>
      <c r="B3429" t="s">
        <v>7079</v>
      </c>
      <c r="C3429" t="s">
        <v>10309</v>
      </c>
      <c r="D3429" t="s">
        <v>750</v>
      </c>
      <c r="E3429">
        <v>51.006925041000002</v>
      </c>
      <c r="F3429">
        <v>5.2</v>
      </c>
      <c r="G3429">
        <v>-10.8696463283613</v>
      </c>
      <c r="H3429">
        <v>2.8244956361160898</v>
      </c>
      <c r="I3429">
        <v>4.8063311519980001</v>
      </c>
      <c r="J3429">
        <v>-6.6612107950540702</v>
      </c>
      <c r="K3429">
        <v>5.1436475740852199</v>
      </c>
      <c r="L3429">
        <v>4.6076440536173804</v>
      </c>
      <c r="M3429">
        <v>45.785548991953</v>
      </c>
      <c r="N3429">
        <v>0.69976373736527797</v>
      </c>
      <c r="O3429">
        <v>19.999999999999901</v>
      </c>
      <c r="P3429">
        <v>86.379928315412101</v>
      </c>
      <c r="Q3429">
        <v>8.0464694949687998E-2</v>
      </c>
    </row>
    <row r="3430" spans="1:17" hidden="1" x14ac:dyDescent="0.3">
      <c r="A3430" t="s">
        <v>7080</v>
      </c>
      <c r="B3430" t="s">
        <v>7081</v>
      </c>
      <c r="C3430" t="s">
        <v>10309</v>
      </c>
      <c r="D3430" t="s">
        <v>397</v>
      </c>
      <c r="E3430">
        <v>50.996400000000001</v>
      </c>
      <c r="F3430">
        <v>29.42</v>
      </c>
      <c r="G3430">
        <v>43.025115225500102</v>
      </c>
      <c r="H3430">
        <v>5.9710605216122596</v>
      </c>
      <c r="I3430">
        <v>-21.787709042042099</v>
      </c>
      <c r="J3430">
        <v>8.6841253356367396</v>
      </c>
      <c r="K3430">
        <v>27.6641155494721</v>
      </c>
      <c r="L3430">
        <v>25.336277146129699</v>
      </c>
      <c r="M3430">
        <v>62.3300188197247</v>
      </c>
      <c r="N3430">
        <v>1.1614552106770599</v>
      </c>
      <c r="O3430">
        <v>32.528891910265102</v>
      </c>
      <c r="P3430">
        <v>92.791612057667095</v>
      </c>
      <c r="Q3430">
        <v>0.102289922474244</v>
      </c>
    </row>
    <row r="3431" spans="1:17" hidden="1" x14ac:dyDescent="0.3">
      <c r="A3431" t="s">
        <v>7082</v>
      </c>
      <c r="B3431" t="s">
        <v>7083</v>
      </c>
      <c r="C3431" t="s">
        <v>10309</v>
      </c>
      <c r="D3431" t="s">
        <v>139</v>
      </c>
      <c r="E3431">
        <v>50.994570060000001</v>
      </c>
      <c r="F3431">
        <v>155</v>
      </c>
      <c r="G3431">
        <v>52.508979226903897</v>
      </c>
      <c r="H3431">
        <v>-8.5585859348809006</v>
      </c>
      <c r="I3431">
        <v>43.046535875113399</v>
      </c>
      <c r="J3431">
        <v>-3.5337865279609102</v>
      </c>
      <c r="K3431">
        <v>154.30230050198699</v>
      </c>
      <c r="L3431">
        <v>125.901481948848</v>
      </c>
      <c r="M3431">
        <v>32.7188122646388</v>
      </c>
      <c r="N3431">
        <v>0.376709403934883</v>
      </c>
      <c r="O3431">
        <v>16.129032258064498</v>
      </c>
      <c r="P3431">
        <v>96.202531645569593</v>
      </c>
      <c r="Q3431">
        <v>8.9440786565675001E-2</v>
      </c>
    </row>
    <row r="3432" spans="1:17" hidden="1" x14ac:dyDescent="0.3">
      <c r="A3432" t="s">
        <v>7084</v>
      </c>
      <c r="B3432" t="s">
        <v>7085</v>
      </c>
      <c r="C3432" t="s">
        <v>10309</v>
      </c>
      <c r="D3432" t="s">
        <v>7086</v>
      </c>
      <c r="E3432">
        <v>50.97</v>
      </c>
      <c r="F3432">
        <v>89.19</v>
      </c>
      <c r="G3432">
        <v>72.074808184143194</v>
      </c>
      <c r="H3432">
        <v>-8.0832134945564107</v>
      </c>
      <c r="I3432">
        <v>62.571566976057298</v>
      </c>
      <c r="J3432">
        <v>-2.2402668844424798</v>
      </c>
      <c r="K3432">
        <v>93.5055457882696</v>
      </c>
      <c r="L3432">
        <v>76.916996592540798</v>
      </c>
      <c r="M3432">
        <v>29.244681209845801</v>
      </c>
      <c r="N3432">
        <v>0.98357088456098296</v>
      </c>
      <c r="O3432">
        <v>42.056284336809</v>
      </c>
      <c r="P3432">
        <v>150.533707865168</v>
      </c>
      <c r="Q3432">
        <v>0.129144202491803</v>
      </c>
    </row>
    <row r="3433" spans="1:17" hidden="1" x14ac:dyDescent="0.3">
      <c r="A3433" t="s">
        <v>7087</v>
      </c>
      <c r="B3433" t="s">
        <v>7088</v>
      </c>
      <c r="C3433" t="s">
        <v>10309</v>
      </c>
      <c r="D3433" t="s">
        <v>5189</v>
      </c>
      <c r="E3433">
        <v>50.840946000000002</v>
      </c>
      <c r="F3433">
        <v>95.82</v>
      </c>
      <c r="G3433">
        <v>-16.227186080422399</v>
      </c>
      <c r="H3433">
        <v>174.98458030500001</v>
      </c>
      <c r="I3433">
        <v>107.05734590301201</v>
      </c>
      <c r="J3433">
        <v>13.144077094513699</v>
      </c>
      <c r="K3433">
        <v>50.2406054204938</v>
      </c>
      <c r="L3433">
        <v>43.659091527380603</v>
      </c>
      <c r="M3433">
        <v>99.585505242898805</v>
      </c>
      <c r="N3433">
        <v>2.3662531017369699</v>
      </c>
      <c r="O3433">
        <v>3.7674806929659899</v>
      </c>
      <c r="P3433">
        <v>313.55200690548099</v>
      </c>
    </row>
    <row r="3434" spans="1:17" hidden="1" x14ac:dyDescent="0.3">
      <c r="A3434" t="s">
        <v>7089</v>
      </c>
      <c r="B3434" t="s">
        <v>7090</v>
      </c>
      <c r="C3434" t="s">
        <v>10309</v>
      </c>
      <c r="D3434" t="s">
        <v>288</v>
      </c>
      <c r="E3434">
        <v>50.836099599999997</v>
      </c>
      <c r="F3434">
        <v>104.98</v>
      </c>
      <c r="G3434">
        <v>38.779196662309502</v>
      </c>
      <c r="H3434">
        <v>52.011704063505</v>
      </c>
      <c r="I3434">
        <v>41.844867485688503</v>
      </c>
      <c r="J3434">
        <v>11.630051744147099</v>
      </c>
      <c r="K3434">
        <v>78.047536701318606</v>
      </c>
      <c r="L3434">
        <v>94.541797716210596</v>
      </c>
      <c r="M3434">
        <v>99.994352111984199</v>
      </c>
      <c r="N3434">
        <v>1.57135216906315</v>
      </c>
      <c r="O3434">
        <v>1.62888169175079</v>
      </c>
      <c r="P3434">
        <v>111.995153473344</v>
      </c>
      <c r="Q3434">
        <v>-4.4425560483119996E-3</v>
      </c>
    </row>
    <row r="3435" spans="1:17" hidden="1" x14ac:dyDescent="0.3">
      <c r="A3435" t="s">
        <v>7091</v>
      </c>
      <c r="B3435" t="s">
        <v>7092</v>
      </c>
      <c r="C3435" t="s">
        <v>10309</v>
      </c>
      <c r="D3435" t="s">
        <v>475</v>
      </c>
      <c r="E3435">
        <v>50.6828</v>
      </c>
      <c r="F3435">
        <v>115</v>
      </c>
      <c r="G3435">
        <v>8.2102272339411204</v>
      </c>
      <c r="H3435">
        <v>-5.1421710305505801</v>
      </c>
      <c r="I3435">
        <v>-24.9911200577538</v>
      </c>
      <c r="K3435">
        <v>103.271509071255</v>
      </c>
      <c r="L3435">
        <v>67.466981673891993</v>
      </c>
      <c r="M3435">
        <v>35.259131148800201</v>
      </c>
      <c r="N3435">
        <v>1.4285714285714199</v>
      </c>
      <c r="O3435">
        <v>20.5217391304347</v>
      </c>
      <c r="P3435">
        <v>48.005148005147902</v>
      </c>
    </row>
    <row r="3436" spans="1:17" hidden="1" x14ac:dyDescent="0.3">
      <c r="A3436" t="s">
        <v>7093</v>
      </c>
      <c r="B3436" t="s">
        <v>7094</v>
      </c>
      <c r="C3436" t="s">
        <v>10309</v>
      </c>
      <c r="D3436" t="s">
        <v>492</v>
      </c>
      <c r="E3436">
        <v>50.630400000000002</v>
      </c>
      <c r="F3436">
        <v>72</v>
      </c>
      <c r="G3436">
        <v>50.054198865146702</v>
      </c>
      <c r="H3436">
        <v>-2.69540608378564</v>
      </c>
      <c r="I3436">
        <v>-12.3107859651191</v>
      </c>
      <c r="J3436">
        <v>-1.32884457216631</v>
      </c>
      <c r="K3436">
        <v>68.629101854324404</v>
      </c>
      <c r="L3436">
        <v>59.569468450417702</v>
      </c>
      <c r="M3436">
        <v>39.8189458289173</v>
      </c>
      <c r="N3436">
        <v>0.37333333333333302</v>
      </c>
      <c r="O3436">
        <v>29.7916666666666</v>
      </c>
      <c r="P3436">
        <v>101.398601398601</v>
      </c>
    </row>
    <row r="3437" spans="1:17" hidden="1" x14ac:dyDescent="0.3">
      <c r="A3437" t="s">
        <v>7095</v>
      </c>
      <c r="B3437" t="s">
        <v>7096</v>
      </c>
      <c r="C3437" t="s">
        <v>10309</v>
      </c>
      <c r="D3437" t="s">
        <v>545</v>
      </c>
      <c r="E3437">
        <v>50.600257964999997</v>
      </c>
      <c r="F3437">
        <v>34.659999999999997</v>
      </c>
      <c r="G3437">
        <v>-1.4116255598613201</v>
      </c>
      <c r="H3437">
        <v>5.0071459502052198</v>
      </c>
      <c r="I3437">
        <v>-19.884119298452401</v>
      </c>
      <c r="J3437">
        <v>-3.90385955753354</v>
      </c>
      <c r="K3437">
        <v>33.639977140928103</v>
      </c>
      <c r="L3437">
        <v>32.834884844487597</v>
      </c>
      <c r="M3437">
        <v>55.629796335925199</v>
      </c>
      <c r="N3437">
        <v>0.598077360317391</v>
      </c>
      <c r="O3437">
        <v>37.045585689555601</v>
      </c>
      <c r="P3437">
        <v>50.695652173912997</v>
      </c>
      <c r="Q3437">
        <v>-3.2419317754601003E-2</v>
      </c>
    </row>
    <row r="3438" spans="1:17" hidden="1" x14ac:dyDescent="0.3">
      <c r="A3438" t="s">
        <v>7097</v>
      </c>
      <c r="B3438" t="s">
        <v>7098</v>
      </c>
      <c r="C3438" t="s">
        <v>10309</v>
      </c>
      <c r="D3438" t="s">
        <v>4070</v>
      </c>
      <c r="E3438">
        <v>50.492250900000002</v>
      </c>
      <c r="F3438">
        <v>58.41</v>
      </c>
      <c r="G3438">
        <v>-17.5991445234907</v>
      </c>
      <c r="H3438">
        <v>-3.47550436388391</v>
      </c>
      <c r="I3438">
        <v>-21.301125634798101</v>
      </c>
      <c r="J3438">
        <v>-2.0157199885553898</v>
      </c>
      <c r="K3438">
        <v>59.979718578687901</v>
      </c>
      <c r="L3438">
        <v>58.2081470176959</v>
      </c>
      <c r="M3438">
        <v>38.5400052608123</v>
      </c>
      <c r="N3438">
        <v>0.65730523578230704</v>
      </c>
      <c r="O3438">
        <v>37.733264851908899</v>
      </c>
      <c r="P3438">
        <v>37.694483734087598</v>
      </c>
      <c r="Q3438">
        <v>4.2837861286964998E-2</v>
      </c>
    </row>
    <row r="3439" spans="1:17" hidden="1" x14ac:dyDescent="0.3">
      <c r="A3439" t="s">
        <v>7099</v>
      </c>
      <c r="B3439" t="s">
        <v>7100</v>
      </c>
      <c r="C3439" t="s">
        <v>10309</v>
      </c>
      <c r="D3439" t="s">
        <v>559</v>
      </c>
      <c r="E3439">
        <v>50.43</v>
      </c>
      <c r="F3439">
        <v>164.75</v>
      </c>
      <c r="G3439">
        <v>139.46746876819901</v>
      </c>
      <c r="H3439">
        <v>18.371318497315901</v>
      </c>
      <c r="I3439">
        <v>40.179032620589801</v>
      </c>
      <c r="J3439">
        <v>-5.5672503295594202</v>
      </c>
      <c r="K3439">
        <v>147.45451006191101</v>
      </c>
      <c r="L3439">
        <v>117.86295565902201</v>
      </c>
      <c r="M3439">
        <v>62.298877389024703</v>
      </c>
      <c r="N3439">
        <v>0.61126876719551604</v>
      </c>
      <c r="O3439">
        <v>7.6176024279210797</v>
      </c>
      <c r="P3439">
        <v>182.10616438356101</v>
      </c>
      <c r="Q3439">
        <v>0.101182228342653</v>
      </c>
    </row>
    <row r="3440" spans="1:17" hidden="1" x14ac:dyDescent="0.3">
      <c r="A3440" t="s">
        <v>7101</v>
      </c>
      <c r="B3440" t="s">
        <v>7102</v>
      </c>
      <c r="C3440" t="s">
        <v>10309</v>
      </c>
      <c r="D3440" t="s">
        <v>2421</v>
      </c>
      <c r="E3440">
        <v>50.420001200000002</v>
      </c>
      <c r="F3440">
        <v>49.49</v>
      </c>
      <c r="G3440">
        <v>107.94308775403501</v>
      </c>
      <c r="H3440">
        <v>7.9683366344983204</v>
      </c>
      <c r="I3440">
        <v>15.438310575923699</v>
      </c>
      <c r="J3440">
        <v>-3.3525620938185501</v>
      </c>
      <c r="K3440">
        <v>46.417049095120298</v>
      </c>
      <c r="L3440">
        <v>39.433871309653398</v>
      </c>
      <c r="M3440">
        <v>45.543976013452401</v>
      </c>
      <c r="N3440">
        <v>1.0528157724056</v>
      </c>
      <c r="O3440">
        <v>23.3582541927662</v>
      </c>
      <c r="P3440">
        <v>147.44999999999999</v>
      </c>
      <c r="Q3440">
        <v>0.13362694544210801</v>
      </c>
    </row>
    <row r="3441" spans="1:17" hidden="1" x14ac:dyDescent="0.3">
      <c r="A3441" t="s">
        <v>7103</v>
      </c>
      <c r="B3441" t="s">
        <v>7104</v>
      </c>
      <c r="C3441" t="s">
        <v>10309</v>
      </c>
      <c r="D3441" t="s">
        <v>7105</v>
      </c>
      <c r="E3441">
        <v>50.405856010000001</v>
      </c>
      <c r="F3441">
        <v>34.5</v>
      </c>
      <c r="G3441">
        <v>27.550682690744502</v>
      </c>
      <c r="H3441">
        <v>-16.432178836951799</v>
      </c>
      <c r="I3441">
        <v>-42.017387432111697</v>
      </c>
      <c r="J3441">
        <v>-4.6565230270795297</v>
      </c>
      <c r="K3441">
        <v>40.317891905090299</v>
      </c>
      <c r="L3441">
        <v>34.476515528299899</v>
      </c>
      <c r="M3441">
        <v>25.3675369222067</v>
      </c>
      <c r="N3441">
        <v>0.63255813953488305</v>
      </c>
      <c r="O3441">
        <v>62.318840579710098</v>
      </c>
      <c r="P3441">
        <v>55.2742616033755</v>
      </c>
    </row>
    <row r="3442" spans="1:17" hidden="1" x14ac:dyDescent="0.3">
      <c r="A3442" t="s">
        <v>7106</v>
      </c>
      <c r="B3442" t="s">
        <v>7107</v>
      </c>
      <c r="C3442" t="s">
        <v>10309</v>
      </c>
      <c r="D3442" t="s">
        <v>938</v>
      </c>
      <c r="E3442">
        <v>50.166150000000002</v>
      </c>
      <c r="F3442">
        <v>170.45</v>
      </c>
      <c r="G3442">
        <v>493.22359777225</v>
      </c>
      <c r="H3442">
        <v>-9.4075404608946407</v>
      </c>
      <c r="I3442">
        <v>201.82485723429099</v>
      </c>
      <c r="J3442">
        <v>9.7971637264434204</v>
      </c>
      <c r="K3442">
        <v>168.793354980163</v>
      </c>
      <c r="L3442">
        <v>119.839442270311</v>
      </c>
      <c r="M3442">
        <v>57.589805491438398</v>
      </c>
      <c r="N3442">
        <v>1.4687169462237899</v>
      </c>
      <c r="O3442">
        <v>38.339689058374901</v>
      </c>
      <c r="P3442">
        <v>520.94717668488101</v>
      </c>
    </row>
    <row r="3443" spans="1:17" hidden="1" x14ac:dyDescent="0.3">
      <c r="A3443" t="s">
        <v>7108</v>
      </c>
      <c r="B3443" t="s">
        <v>7109</v>
      </c>
      <c r="C3443" t="s">
        <v>10309</v>
      </c>
      <c r="D3443" t="s">
        <v>368</v>
      </c>
      <c r="E3443">
        <v>50.094541889999903</v>
      </c>
      <c r="F3443">
        <v>33.4</v>
      </c>
      <c r="G3443">
        <v>-69.888081077133094</v>
      </c>
      <c r="H3443">
        <v>0.36179132705220002</v>
      </c>
      <c r="I3443">
        <v>-49.053210207543302</v>
      </c>
      <c r="J3443">
        <v>-2.0046968555015101</v>
      </c>
      <c r="K3443">
        <v>34.184105394943899</v>
      </c>
      <c r="M3443">
        <v>54.163448544588398</v>
      </c>
      <c r="N3443">
        <v>0.46753246753246702</v>
      </c>
      <c r="O3443">
        <v>83.832335329341305</v>
      </c>
      <c r="P3443">
        <v>10.9634551495016</v>
      </c>
    </row>
    <row r="3444" spans="1:17" hidden="1" x14ac:dyDescent="0.3">
      <c r="A3444" t="s">
        <v>7110</v>
      </c>
      <c r="B3444" t="s">
        <v>7111</v>
      </c>
      <c r="C3444" t="s">
        <v>10309</v>
      </c>
      <c r="D3444" t="s">
        <v>46</v>
      </c>
      <c r="E3444">
        <v>49.808250000000001</v>
      </c>
      <c r="F3444">
        <v>60.6</v>
      </c>
      <c r="G3444">
        <v>7.0928838237427598</v>
      </c>
      <c r="H3444">
        <v>-16.0925612200712</v>
      </c>
      <c r="I3444">
        <v>-4.1930339579826104</v>
      </c>
      <c r="J3444">
        <v>2.80400373936906</v>
      </c>
      <c r="K3444">
        <v>64.897319908721201</v>
      </c>
      <c r="L3444">
        <v>58.484532887523898</v>
      </c>
      <c r="M3444">
        <v>50.681336162469997</v>
      </c>
      <c r="N3444">
        <v>0.51277013752455802</v>
      </c>
      <c r="O3444">
        <v>42.739273927392702</v>
      </c>
      <c r="P3444">
        <v>56.791720569210803</v>
      </c>
      <c r="Q3444">
        <v>8.7254101880897994E-2</v>
      </c>
    </row>
    <row r="3445" spans="1:17" hidden="1" x14ac:dyDescent="0.3">
      <c r="A3445" t="s">
        <v>7112</v>
      </c>
      <c r="B3445" t="s">
        <v>7113</v>
      </c>
      <c r="C3445" t="s">
        <v>10309</v>
      </c>
      <c r="D3445" t="s">
        <v>397</v>
      </c>
      <c r="E3445">
        <v>49.703240000000001</v>
      </c>
      <c r="F3445">
        <v>33.9</v>
      </c>
      <c r="G3445">
        <v>54.534485603497998</v>
      </c>
      <c r="H3445">
        <v>6.42581142558977</v>
      </c>
      <c r="I3445">
        <v>-20.440867265932098</v>
      </c>
      <c r="J3445">
        <v>2.7279132881848298</v>
      </c>
      <c r="K3445">
        <v>31.866333236559001</v>
      </c>
      <c r="L3445">
        <v>31.4942392651235</v>
      </c>
      <c r="M3445">
        <v>67.637308870665393</v>
      </c>
      <c r="N3445">
        <v>2.9085763504368098</v>
      </c>
      <c r="O3445">
        <v>66.224188790560405</v>
      </c>
      <c r="P3445">
        <v>84.239130434782595</v>
      </c>
      <c r="Q3445">
        <v>0.12579721792040299</v>
      </c>
    </row>
    <row r="3446" spans="1:17" hidden="1" x14ac:dyDescent="0.3">
      <c r="A3446" t="s">
        <v>7114</v>
      </c>
      <c r="B3446" t="s">
        <v>7115</v>
      </c>
      <c r="C3446" t="s">
        <v>10309</v>
      </c>
      <c r="D3446" t="s">
        <v>124</v>
      </c>
      <c r="E3446">
        <v>49.686988178</v>
      </c>
      <c r="F3446">
        <v>48.61</v>
      </c>
      <c r="G3446">
        <v>20.976329316185101</v>
      </c>
      <c r="H3446">
        <v>62.9163115827265</v>
      </c>
      <c r="I3446">
        <v>58.310484656151502</v>
      </c>
      <c r="J3446">
        <v>66.340886589439094</v>
      </c>
      <c r="K3446">
        <v>30.771432677421899</v>
      </c>
      <c r="L3446">
        <v>31.400416108249701</v>
      </c>
      <c r="M3446">
        <v>91.6721444426462</v>
      </c>
      <c r="N3446">
        <v>4.3764293230445404</v>
      </c>
      <c r="O3446">
        <v>5.5749845710759001</v>
      </c>
      <c r="P3446">
        <v>100.784799669558</v>
      </c>
    </row>
    <row r="3447" spans="1:17" hidden="1" x14ac:dyDescent="0.3">
      <c r="A3447" t="s">
        <v>7116</v>
      </c>
      <c r="B3447" t="s">
        <v>7117</v>
      </c>
      <c r="C3447" t="s">
        <v>10309</v>
      </c>
      <c r="D3447" t="s">
        <v>1386</v>
      </c>
      <c r="E3447">
        <v>49.674242880000001</v>
      </c>
      <c r="F3447">
        <v>9.44</v>
      </c>
      <c r="G3447">
        <v>-84.7754442447511</v>
      </c>
      <c r="H3447">
        <v>-5.0405450142904202</v>
      </c>
      <c r="I3447">
        <v>-41.968013983002798</v>
      </c>
      <c r="J3447">
        <v>-7.1447179130937402</v>
      </c>
      <c r="K3447">
        <v>9.9157975017889495</v>
      </c>
      <c r="L3447">
        <v>13.816387265669601</v>
      </c>
      <c r="M3447">
        <v>43.673624557524199</v>
      </c>
      <c r="N3447">
        <v>0.36769808295065198</v>
      </c>
      <c r="O3447">
        <v>144.17372881355899</v>
      </c>
      <c r="P3447">
        <v>12.649164677804199</v>
      </c>
      <c r="Q3447">
        <v>0.204973151413018</v>
      </c>
    </row>
    <row r="3448" spans="1:17" hidden="1" x14ac:dyDescent="0.3">
      <c r="A3448" t="s">
        <v>7118</v>
      </c>
      <c r="B3448" t="s">
        <v>7119</v>
      </c>
      <c r="C3448" t="s">
        <v>10309</v>
      </c>
      <c r="D3448" t="s">
        <v>413</v>
      </c>
      <c r="E3448">
        <v>49.4932515</v>
      </c>
      <c r="F3448">
        <v>2.2999999999999998</v>
      </c>
      <c r="G3448">
        <v>-15.163192439201</v>
      </c>
      <c r="H3448">
        <v>-0.97550436388391404</v>
      </c>
      <c r="I3448">
        <v>-31.8912055455386</v>
      </c>
      <c r="J3448">
        <v>-5.1263129265967002</v>
      </c>
      <c r="K3448">
        <v>2.3449794922099998</v>
      </c>
      <c r="L3448">
        <v>2.3462668725131102</v>
      </c>
      <c r="M3448">
        <v>47.245392628599099</v>
      </c>
      <c r="N3448">
        <v>0.531170533050765</v>
      </c>
      <c r="O3448">
        <v>54.347826086956502</v>
      </c>
      <c r="P3448">
        <v>22.3404255319148</v>
      </c>
      <c r="Q3448">
        <v>7.7064130939929004E-2</v>
      </c>
    </row>
    <row r="3449" spans="1:17" hidden="1" x14ac:dyDescent="0.3">
      <c r="A3449" t="s">
        <v>7120</v>
      </c>
      <c r="B3449" t="s">
        <v>7121</v>
      </c>
      <c r="C3449" t="s">
        <v>10309</v>
      </c>
      <c r="D3449" t="s">
        <v>130</v>
      </c>
      <c r="E3449">
        <v>49.327705664999897</v>
      </c>
      <c r="F3449">
        <v>137.69999999999999</v>
      </c>
      <c r="G3449">
        <v>-29.436641011132</v>
      </c>
      <c r="H3449">
        <v>8.9883365360759004</v>
      </c>
      <c r="I3449">
        <v>-1.88576591700364</v>
      </c>
      <c r="J3449">
        <v>3.77921527030687</v>
      </c>
      <c r="K3449">
        <v>127.211155919115</v>
      </c>
      <c r="L3449">
        <v>127.01310825226901</v>
      </c>
      <c r="M3449">
        <v>60.911194920611699</v>
      </c>
      <c r="N3449">
        <v>0.95931539744496497</v>
      </c>
      <c r="O3449">
        <v>18.373275236020302</v>
      </c>
      <c r="P3449">
        <v>33.6893203883495</v>
      </c>
      <c r="Q3449">
        <v>0.117188235503184</v>
      </c>
    </row>
    <row r="3450" spans="1:17" hidden="1" x14ac:dyDescent="0.3">
      <c r="A3450" t="s">
        <v>7122</v>
      </c>
      <c r="B3450" t="s">
        <v>7123</v>
      </c>
      <c r="C3450" t="s">
        <v>10309</v>
      </c>
      <c r="D3450" t="s">
        <v>521</v>
      </c>
      <c r="E3450">
        <v>49.144093495999897</v>
      </c>
      <c r="F3450">
        <v>6.54</v>
      </c>
      <c r="G3450">
        <v>102.558111228214</v>
      </c>
      <c r="H3450">
        <v>-1.57430675909349</v>
      </c>
      <c r="I3450">
        <v>19.5440527445583</v>
      </c>
      <c r="J3450">
        <v>9.56749480518571</v>
      </c>
      <c r="K3450">
        <v>5.7395467915200298</v>
      </c>
      <c r="L3450">
        <v>4.6309232589938301</v>
      </c>
      <c r="M3450">
        <v>81.438603958333601</v>
      </c>
      <c r="N3450">
        <v>1.0303454823501299</v>
      </c>
      <c r="O3450">
        <v>12.538226299694101</v>
      </c>
      <c r="P3450">
        <v>149.61832061068699</v>
      </c>
      <c r="Q3450">
        <v>8.8978939960452003E-2</v>
      </c>
    </row>
    <row r="3451" spans="1:17" hidden="1" x14ac:dyDescent="0.3">
      <c r="A3451" t="s">
        <v>7124</v>
      </c>
      <c r="B3451" t="s">
        <v>7125</v>
      </c>
      <c r="C3451" t="s">
        <v>10309</v>
      </c>
      <c r="D3451" t="s">
        <v>130</v>
      </c>
      <c r="E3451">
        <v>49.079735534999998</v>
      </c>
      <c r="F3451">
        <v>3.45</v>
      </c>
      <c r="K3451">
        <v>3.4677458506360201</v>
      </c>
      <c r="L3451">
        <v>4.1767796842679701</v>
      </c>
      <c r="M3451">
        <v>60.755946489344097</v>
      </c>
      <c r="N3451">
        <v>1</v>
      </c>
      <c r="Q3451">
        <v>-4.7233022382218999E-2</v>
      </c>
    </row>
    <row r="3452" spans="1:17" hidden="1" x14ac:dyDescent="0.3">
      <c r="A3452" t="s">
        <v>7126</v>
      </c>
      <c r="B3452" t="s">
        <v>7127</v>
      </c>
      <c r="C3452" t="s">
        <v>10309</v>
      </c>
      <c r="D3452" t="s">
        <v>124</v>
      </c>
      <c r="E3452">
        <v>49.036160000000002</v>
      </c>
      <c r="F3452">
        <v>46.5</v>
      </c>
      <c r="G3452">
        <v>37.111585922533799</v>
      </c>
      <c r="H3452">
        <v>1.03898182896352</v>
      </c>
      <c r="I3452">
        <v>-7.32094627218616</v>
      </c>
      <c r="J3452">
        <v>-4.4029462240788302</v>
      </c>
      <c r="K3452">
        <v>45.388489982715299</v>
      </c>
      <c r="L3452">
        <v>41.335118384763803</v>
      </c>
      <c r="M3452">
        <v>46.3677170137274</v>
      </c>
      <c r="N3452">
        <v>0.21877972550618199</v>
      </c>
      <c r="O3452">
        <v>26.881720430107499</v>
      </c>
      <c r="P3452">
        <v>78.846153846153797</v>
      </c>
      <c r="Q3452">
        <v>7.6139703274004003E-2</v>
      </c>
    </row>
    <row r="3453" spans="1:17" hidden="1" x14ac:dyDescent="0.3">
      <c r="A3453" t="s">
        <v>7128</v>
      </c>
      <c r="B3453" t="s">
        <v>7129</v>
      </c>
      <c r="C3453" t="s">
        <v>10309</v>
      </c>
      <c r="D3453" t="s">
        <v>21</v>
      </c>
      <c r="E3453">
        <v>49</v>
      </c>
      <c r="F3453">
        <v>46.55</v>
      </c>
      <c r="G3453">
        <v>110.140498757271</v>
      </c>
      <c r="H3453">
        <v>20.975715148311199</v>
      </c>
      <c r="I3453">
        <v>14.5630216118773</v>
      </c>
      <c r="J3453">
        <v>6.8780761640244501</v>
      </c>
      <c r="K3453">
        <v>39.899406001414</v>
      </c>
      <c r="L3453">
        <v>30.6899451107769</v>
      </c>
      <c r="M3453">
        <v>58.0618117766277</v>
      </c>
      <c r="N3453">
        <v>0.940202459563246</v>
      </c>
      <c r="O3453">
        <v>27.067669172932298</v>
      </c>
      <c r="P3453">
        <v>148.93048128342201</v>
      </c>
    </row>
    <row r="3454" spans="1:17" hidden="1" x14ac:dyDescent="0.3">
      <c r="A3454" t="s">
        <v>7130</v>
      </c>
      <c r="B3454" t="s">
        <v>7131</v>
      </c>
      <c r="C3454" t="s">
        <v>10309</v>
      </c>
      <c r="D3454" t="s">
        <v>139</v>
      </c>
      <c r="E3454">
        <v>48.998837160000001</v>
      </c>
      <c r="F3454">
        <v>164.7</v>
      </c>
      <c r="G3454">
        <v>19.4614076825432</v>
      </c>
      <c r="H3454">
        <v>7.1790020738843401</v>
      </c>
      <c r="I3454">
        <v>-4.7691601081161696</v>
      </c>
      <c r="J3454">
        <v>5.8462462477901802</v>
      </c>
      <c r="K3454">
        <v>161.95214842367201</v>
      </c>
      <c r="L3454">
        <v>145.13529386772399</v>
      </c>
      <c r="M3454">
        <v>51.636556740329198</v>
      </c>
      <c r="N3454">
        <v>0.81917074099942799</v>
      </c>
      <c r="O3454">
        <v>15.300546448087401</v>
      </c>
      <c r="P3454">
        <v>61.470588235294102</v>
      </c>
      <c r="Q3454">
        <v>7.4178387241371005E-2</v>
      </c>
    </row>
    <row r="3455" spans="1:17" hidden="1" x14ac:dyDescent="0.3">
      <c r="A3455" t="s">
        <v>7132</v>
      </c>
      <c r="B3455" t="s">
        <v>7133</v>
      </c>
      <c r="C3455" t="s">
        <v>10309</v>
      </c>
      <c r="D3455" t="s">
        <v>153</v>
      </c>
      <c r="E3455">
        <v>48.9376806</v>
      </c>
      <c r="F3455">
        <v>29.65</v>
      </c>
      <c r="G3455">
        <v>5.23606234297438</v>
      </c>
      <c r="H3455">
        <v>-21.6784148526263</v>
      </c>
      <c r="I3455">
        <v>-14.617211006305199</v>
      </c>
      <c r="J3455">
        <v>-1.96748965662801</v>
      </c>
      <c r="K3455">
        <v>29.648257327435299</v>
      </c>
      <c r="L3455">
        <v>28.145792670022999</v>
      </c>
      <c r="M3455">
        <v>39.898168633826103</v>
      </c>
      <c r="N3455">
        <v>0.217435354250021</v>
      </c>
      <c r="O3455">
        <v>36.424957841484002</v>
      </c>
      <c r="P3455">
        <v>37.587006960556799</v>
      </c>
      <c r="Q3455">
        <v>-2.3784138546081999E-2</v>
      </c>
    </row>
    <row r="3456" spans="1:17" hidden="1" x14ac:dyDescent="0.3">
      <c r="A3456" t="s">
        <v>7134</v>
      </c>
      <c r="B3456" t="s">
        <v>7135</v>
      </c>
      <c r="C3456" t="s">
        <v>10309</v>
      </c>
      <c r="D3456" t="s">
        <v>521</v>
      </c>
      <c r="E3456">
        <v>48.720955248000003</v>
      </c>
      <c r="F3456">
        <v>63.72</v>
      </c>
      <c r="G3456">
        <v>39.388930922144702</v>
      </c>
      <c r="H3456">
        <v>21.162205804250501</v>
      </c>
      <c r="I3456">
        <v>7.9156291292205099</v>
      </c>
      <c r="J3456">
        <v>7.3512785889694996</v>
      </c>
      <c r="K3456">
        <v>52.310860933825701</v>
      </c>
      <c r="L3456">
        <v>51.318968029227797</v>
      </c>
      <c r="M3456">
        <v>87.627460878147701</v>
      </c>
      <c r="N3456">
        <v>2.4276667828541401</v>
      </c>
      <c r="O3456">
        <v>3.40552416823602</v>
      </c>
      <c r="P3456">
        <v>77.049180327868797</v>
      </c>
      <c r="Q3456">
        <v>7.0475215305388E-2</v>
      </c>
    </row>
    <row r="3457" spans="1:17" hidden="1" x14ac:dyDescent="0.3">
      <c r="A3457" t="s">
        <v>7136</v>
      </c>
      <c r="B3457" t="s">
        <v>7137</v>
      </c>
      <c r="C3457" t="s">
        <v>10309</v>
      </c>
      <c r="D3457" t="s">
        <v>51</v>
      </c>
      <c r="E3457">
        <v>48.71</v>
      </c>
      <c r="F3457">
        <v>47.56</v>
      </c>
      <c r="G3457">
        <v>-65.957345146397202</v>
      </c>
      <c r="H3457">
        <v>7.8736576472892699</v>
      </c>
      <c r="I3457">
        <v>-48.256913911246997</v>
      </c>
      <c r="J3457">
        <v>1.5532907358180701</v>
      </c>
      <c r="K3457">
        <v>47.280666687496399</v>
      </c>
      <c r="L3457">
        <v>59.324090157850101</v>
      </c>
      <c r="M3457">
        <v>60.359881707548197</v>
      </c>
      <c r="N3457">
        <v>0.90153576571768101</v>
      </c>
      <c r="O3457">
        <v>156.51808242220301</v>
      </c>
      <c r="P3457">
        <v>21.948717948717899</v>
      </c>
      <c r="Q3457">
        <v>3.1759196743897003E-2</v>
      </c>
    </row>
    <row r="3458" spans="1:17" hidden="1" x14ac:dyDescent="0.3">
      <c r="A3458" t="s">
        <v>7138</v>
      </c>
      <c r="B3458" t="s">
        <v>7139</v>
      </c>
      <c r="C3458" t="s">
        <v>10309</v>
      </c>
      <c r="D3458" t="s">
        <v>521</v>
      </c>
      <c r="E3458">
        <v>48.659637949999997</v>
      </c>
      <c r="F3458">
        <v>30.98</v>
      </c>
      <c r="G3458">
        <v>-15.6801792742946</v>
      </c>
      <c r="H3458">
        <v>16.115404727025101</v>
      </c>
      <c r="I3458">
        <v>-14.2728112815748</v>
      </c>
      <c r="J3458">
        <v>-3.7003184626275498</v>
      </c>
      <c r="K3458">
        <v>30.086176502152799</v>
      </c>
      <c r="L3458">
        <v>29.1246561155859</v>
      </c>
      <c r="M3458">
        <v>53.306080934908302</v>
      </c>
      <c r="N3458">
        <v>2.22648804052587</v>
      </c>
      <c r="O3458">
        <v>18.721755971594501</v>
      </c>
      <c r="P3458">
        <v>38.6129753914988</v>
      </c>
      <c r="Q3458">
        <v>5.6049349019418E-2</v>
      </c>
    </row>
    <row r="3459" spans="1:17" hidden="1" x14ac:dyDescent="0.3">
      <c r="A3459" t="s">
        <v>7140</v>
      </c>
      <c r="B3459" t="s">
        <v>7141</v>
      </c>
      <c r="C3459" t="s">
        <v>10309</v>
      </c>
      <c r="D3459" t="s">
        <v>630</v>
      </c>
      <c r="E3459">
        <v>48.604801600000002</v>
      </c>
      <c r="F3459">
        <v>294</v>
      </c>
      <c r="G3459">
        <v>2.97213124518187</v>
      </c>
      <c r="H3459">
        <v>-11.923964260193699</v>
      </c>
      <c r="I3459">
        <v>-19.5663064698509</v>
      </c>
      <c r="J3459">
        <v>-6.8569624389436497</v>
      </c>
      <c r="K3459">
        <v>307.44427315388901</v>
      </c>
      <c r="L3459">
        <v>286.12918227867999</v>
      </c>
      <c r="M3459">
        <v>40.993479274993902</v>
      </c>
      <c r="N3459">
        <v>0.787530841908888</v>
      </c>
      <c r="O3459">
        <v>39.7959183673469</v>
      </c>
      <c r="P3459">
        <v>39.468690702087201</v>
      </c>
      <c r="Q3459">
        <v>-2.9559529187339999E-2</v>
      </c>
    </row>
    <row r="3460" spans="1:17" hidden="1" x14ac:dyDescent="0.3">
      <c r="A3460" t="s">
        <v>7142</v>
      </c>
      <c r="B3460" t="s">
        <v>7143</v>
      </c>
      <c r="C3460" t="s">
        <v>10309</v>
      </c>
      <c r="D3460" t="s">
        <v>1555</v>
      </c>
      <c r="E3460">
        <v>48.545625000000001</v>
      </c>
      <c r="F3460">
        <v>106.25</v>
      </c>
      <c r="G3460">
        <v>-16.525253428591199</v>
      </c>
      <c r="H3460">
        <v>4.0146142131911802</v>
      </c>
      <c r="I3460">
        <v>-0.46868070196120998</v>
      </c>
      <c r="J3460">
        <v>-2.5946673569764398</v>
      </c>
      <c r="K3460">
        <v>100.72073347403899</v>
      </c>
      <c r="L3460">
        <v>96.466166662383202</v>
      </c>
      <c r="M3460">
        <v>99.999969978679999</v>
      </c>
      <c r="N3460">
        <v>0</v>
      </c>
      <c r="O3460">
        <v>0</v>
      </c>
      <c r="P3460">
        <v>17.728531855955602</v>
      </c>
    </row>
    <row r="3461" spans="1:17" hidden="1" x14ac:dyDescent="0.3">
      <c r="A3461" t="s">
        <v>7144</v>
      </c>
      <c r="B3461" t="s">
        <v>3549</v>
      </c>
      <c r="C3461" t="s">
        <v>10309</v>
      </c>
      <c r="D3461" t="s">
        <v>7145</v>
      </c>
      <c r="E3461">
        <v>48.5165808</v>
      </c>
      <c r="F3461">
        <v>105.48</v>
      </c>
      <c r="G3461">
        <v>194.68090402165299</v>
      </c>
      <c r="H3461">
        <v>31.271235856777999</v>
      </c>
      <c r="I3461">
        <v>47.144996347806</v>
      </c>
      <c r="J3461">
        <v>-2.5946673569764398</v>
      </c>
      <c r="K3461">
        <v>82.6759031209847</v>
      </c>
      <c r="L3461">
        <v>68.476927513272898</v>
      </c>
      <c r="M3461">
        <v>89.955629297042606</v>
      </c>
      <c r="N3461">
        <v>0.476190476190476</v>
      </c>
      <c r="O3461">
        <v>0</v>
      </c>
      <c r="P3461">
        <v>222.404482934284</v>
      </c>
    </row>
    <row r="3462" spans="1:17" hidden="1" x14ac:dyDescent="0.3">
      <c r="A3462" t="s">
        <v>7146</v>
      </c>
      <c r="B3462" t="s">
        <v>7147</v>
      </c>
      <c r="C3462" t="s">
        <v>10309</v>
      </c>
      <c r="D3462" t="s">
        <v>2651</v>
      </c>
      <c r="E3462">
        <v>48.412500000000001</v>
      </c>
      <c r="F3462">
        <v>38.99</v>
      </c>
      <c r="G3462">
        <v>9.0834386312286703</v>
      </c>
      <c r="H3462">
        <v>-5.7221841474549899</v>
      </c>
      <c r="I3462">
        <v>-27.697070687341299</v>
      </c>
      <c r="J3462">
        <v>-2.7750797281104602</v>
      </c>
      <c r="K3462">
        <v>42.328916211598802</v>
      </c>
      <c r="L3462">
        <v>42.656226962005199</v>
      </c>
      <c r="M3462">
        <v>39.804092320019897</v>
      </c>
      <c r="N3462">
        <v>0.45522055287167301</v>
      </c>
      <c r="O3462">
        <v>73.506027186457999</v>
      </c>
      <c r="P3462">
        <v>46.578947368420998</v>
      </c>
      <c r="Q3462">
        <v>9.2492438087317996E-2</v>
      </c>
    </row>
    <row r="3463" spans="1:17" hidden="1" x14ac:dyDescent="0.3">
      <c r="A3463" t="s">
        <v>7148</v>
      </c>
      <c r="B3463" t="s">
        <v>7149</v>
      </c>
      <c r="C3463" t="s">
        <v>10309</v>
      </c>
      <c r="D3463" t="s">
        <v>5807</v>
      </c>
      <c r="E3463">
        <v>48.375197</v>
      </c>
      <c r="F3463">
        <v>180.7</v>
      </c>
      <c r="G3463">
        <v>-33.2892961846456</v>
      </c>
      <c r="H3463">
        <v>18.535077646698099</v>
      </c>
      <c r="I3463">
        <v>-42.810785965119102</v>
      </c>
      <c r="J3463">
        <v>-4.9981240137412399</v>
      </c>
      <c r="K3463">
        <v>173.40580859681401</v>
      </c>
      <c r="L3463">
        <v>197.861214224321</v>
      </c>
      <c r="M3463">
        <v>42.483116280625701</v>
      </c>
      <c r="N3463">
        <v>1.12643678160919</v>
      </c>
      <c r="O3463">
        <v>82.069728832318702</v>
      </c>
      <c r="P3463">
        <v>45.315641334941702</v>
      </c>
      <c r="Q3463">
        <v>-2.557923679955E-3</v>
      </c>
    </row>
    <row r="3464" spans="1:17" hidden="1" x14ac:dyDescent="0.3">
      <c r="A3464" t="s">
        <v>7150</v>
      </c>
      <c r="B3464" t="s">
        <v>7151</v>
      </c>
      <c r="C3464" t="s">
        <v>10309</v>
      </c>
      <c r="E3464">
        <v>48.362400000000001</v>
      </c>
      <c r="F3464">
        <v>45.67</v>
      </c>
      <c r="G3464">
        <v>1849.3326981436401</v>
      </c>
      <c r="H3464">
        <v>44.366916927904398</v>
      </c>
      <c r="I3464">
        <v>746.14786065142198</v>
      </c>
      <c r="J3464">
        <v>3.4939372390908301</v>
      </c>
      <c r="K3464">
        <v>31.414540126613499</v>
      </c>
      <c r="L3464">
        <v>16.517029119311498</v>
      </c>
      <c r="M3464">
        <v>100</v>
      </c>
      <c r="N3464">
        <v>0.87963751201427898</v>
      </c>
      <c r="O3464">
        <v>0</v>
      </c>
      <c r="P3464">
        <v>1877.0562770562699</v>
      </c>
    </row>
    <row r="3465" spans="1:17" hidden="1" x14ac:dyDescent="0.3">
      <c r="A3465" t="s">
        <v>7152</v>
      </c>
      <c r="B3465" t="s">
        <v>7153</v>
      </c>
      <c r="C3465" t="s">
        <v>10309</v>
      </c>
      <c r="D3465" t="s">
        <v>139</v>
      </c>
      <c r="E3465">
        <v>48.301959839999903</v>
      </c>
      <c r="F3465">
        <v>31.72</v>
      </c>
      <c r="G3465">
        <v>67.716963293160703</v>
      </c>
      <c r="H3465">
        <v>34.535383408310302</v>
      </c>
      <c r="I3465">
        <v>35.155508781510299</v>
      </c>
      <c r="J3465">
        <v>-10.1375244998335</v>
      </c>
      <c r="K3465">
        <v>25.7106769762337</v>
      </c>
      <c r="L3465">
        <v>19.825548641820401</v>
      </c>
      <c r="M3465">
        <v>57.800382178373198</v>
      </c>
      <c r="N3465">
        <v>0.35623599955130503</v>
      </c>
      <c r="O3465">
        <v>10.561160151324</v>
      </c>
      <c r="P3465">
        <v>133.578792341678</v>
      </c>
      <c r="Q3465">
        <v>0.120507862017283</v>
      </c>
    </row>
    <row r="3466" spans="1:17" hidden="1" x14ac:dyDescent="0.3">
      <c r="A3466" t="s">
        <v>7154</v>
      </c>
      <c r="B3466" t="s">
        <v>7155</v>
      </c>
      <c r="C3466" t="s">
        <v>10309</v>
      </c>
      <c r="D3466" t="s">
        <v>413</v>
      </c>
      <c r="E3466">
        <v>48.185763299999998</v>
      </c>
      <c r="F3466">
        <v>37</v>
      </c>
      <c r="G3466">
        <v>29.056082104318101</v>
      </c>
      <c r="H3466">
        <v>-3.5018201533575999</v>
      </c>
      <c r="I3466">
        <v>-42.301325227181501</v>
      </c>
      <c r="J3466">
        <v>-6.4368272739027201</v>
      </c>
      <c r="K3466">
        <v>38.218771049439198</v>
      </c>
      <c r="L3466">
        <v>38.281053569924502</v>
      </c>
      <c r="M3466">
        <v>21.316929394053801</v>
      </c>
      <c r="N3466">
        <v>0.78961731158725001</v>
      </c>
      <c r="O3466">
        <v>71.486486486486498</v>
      </c>
      <c r="P3466">
        <v>60.173160173160099</v>
      </c>
      <c r="Q3466">
        <v>-6.4473861702084995E-2</v>
      </c>
    </row>
    <row r="3467" spans="1:17" hidden="1" x14ac:dyDescent="0.3">
      <c r="A3467" t="s">
        <v>7156</v>
      </c>
      <c r="B3467" t="s">
        <v>7157</v>
      </c>
      <c r="C3467" t="s">
        <v>10309</v>
      </c>
      <c r="D3467" t="s">
        <v>397</v>
      </c>
      <c r="E3467">
        <v>48.182259999999999</v>
      </c>
      <c r="F3467">
        <v>66.099999999999994</v>
      </c>
      <c r="G3467">
        <v>-43.385460890302397</v>
      </c>
      <c r="H3467">
        <v>2.70870616243187</v>
      </c>
      <c r="I3467">
        <v>-5.2662515521636397</v>
      </c>
      <c r="J3467">
        <v>-4.0242599230950997</v>
      </c>
      <c r="K3467">
        <v>65.536549958026598</v>
      </c>
      <c r="L3467">
        <v>68.489653124650701</v>
      </c>
      <c r="M3467">
        <v>61.763725095734301</v>
      </c>
      <c r="N3467">
        <v>1.7345755693581699</v>
      </c>
      <c r="O3467">
        <v>54.084720121028703</v>
      </c>
      <c r="P3467">
        <v>25.308056872037898</v>
      </c>
      <c r="Q3467">
        <v>5.1290168251782002E-2</v>
      </c>
    </row>
    <row r="3468" spans="1:17" hidden="1" x14ac:dyDescent="0.3">
      <c r="A3468" t="s">
        <v>7158</v>
      </c>
      <c r="B3468" t="s">
        <v>7159</v>
      </c>
      <c r="C3468" t="s">
        <v>10309</v>
      </c>
      <c r="D3468" t="s">
        <v>258</v>
      </c>
      <c r="E3468">
        <v>48.138300000000001</v>
      </c>
      <c r="F3468">
        <v>668.55</v>
      </c>
      <c r="G3468">
        <v>8.6456204754363206</v>
      </c>
      <c r="H3468">
        <v>18.624420504635999</v>
      </c>
      <c r="I3468">
        <v>-28.274584594997801</v>
      </c>
      <c r="J3468">
        <v>7.6459836125526301</v>
      </c>
      <c r="K3468">
        <v>594.47086888751903</v>
      </c>
      <c r="L3468">
        <v>571.850949393929</v>
      </c>
      <c r="M3468">
        <v>69.828294442210606</v>
      </c>
      <c r="N3468">
        <v>0.71428571428571397</v>
      </c>
      <c r="O3468">
        <v>31.186897015930001</v>
      </c>
      <c r="P3468">
        <v>73.988288874430694</v>
      </c>
    </row>
    <row r="3469" spans="1:17" hidden="1" x14ac:dyDescent="0.3">
      <c r="A3469" t="s">
        <v>7160</v>
      </c>
      <c r="B3469" t="s">
        <v>7161</v>
      </c>
      <c r="C3469" t="s">
        <v>10309</v>
      </c>
      <c r="D3469" t="s">
        <v>630</v>
      </c>
      <c r="E3469">
        <v>48.045000000000002</v>
      </c>
      <c r="F3469">
        <v>313.85000000000002</v>
      </c>
      <c r="G3469">
        <v>85.779822447913205</v>
      </c>
      <c r="H3469">
        <v>23.533727900450302</v>
      </c>
      <c r="I3469">
        <v>-18.847414910920101</v>
      </c>
      <c r="J3469">
        <v>10.187022783868599</v>
      </c>
      <c r="K3469">
        <v>265.92437625532199</v>
      </c>
      <c r="L3469">
        <v>240.48931742254899</v>
      </c>
      <c r="M3469">
        <v>62.645937496953898</v>
      </c>
      <c r="N3469">
        <v>2.60221436984687</v>
      </c>
      <c r="O3469">
        <v>22.6700653178269</v>
      </c>
      <c r="P3469">
        <v>160.34840315221899</v>
      </c>
      <c r="Q3469">
        <v>0.125177317174539</v>
      </c>
    </row>
    <row r="3470" spans="1:17" hidden="1" x14ac:dyDescent="0.3">
      <c r="A3470" t="s">
        <v>7162</v>
      </c>
      <c r="B3470" t="s">
        <v>7163</v>
      </c>
      <c r="C3470" t="s">
        <v>10309</v>
      </c>
      <c r="D3470" t="s">
        <v>46</v>
      </c>
      <c r="E3470">
        <v>47.968536</v>
      </c>
      <c r="F3470">
        <v>25.86</v>
      </c>
      <c r="G3470">
        <v>77.5145163254642</v>
      </c>
      <c r="H3470">
        <v>-11.5949733904325</v>
      </c>
      <c r="I3470">
        <v>-22.829817106987601</v>
      </c>
      <c r="J3470">
        <v>-11.8081505030438</v>
      </c>
      <c r="K3470">
        <v>27.008461920017599</v>
      </c>
      <c r="L3470">
        <v>26.4746074092504</v>
      </c>
      <c r="M3470">
        <v>32.636108209843201</v>
      </c>
      <c r="N3470">
        <v>0.403496104064059</v>
      </c>
      <c r="O3470">
        <v>31.477184841453901</v>
      </c>
      <c r="P3470">
        <v>115.49999999999901</v>
      </c>
    </row>
    <row r="3471" spans="1:17" hidden="1" x14ac:dyDescent="0.3">
      <c r="A3471" t="s">
        <v>7164</v>
      </c>
      <c r="B3471" t="s">
        <v>7165</v>
      </c>
      <c r="C3471" t="s">
        <v>10309</v>
      </c>
      <c r="D3471" t="s">
        <v>285</v>
      </c>
      <c r="E3471">
        <v>47.919782400000003</v>
      </c>
      <c r="F3471">
        <v>23.37</v>
      </c>
      <c r="G3471">
        <v>-59.649008565995302</v>
      </c>
      <c r="H3471">
        <v>-0.16353855191809699</v>
      </c>
      <c r="I3471">
        <v>-34.410785965119103</v>
      </c>
      <c r="J3471">
        <v>-4.5073492696583601</v>
      </c>
      <c r="K3471">
        <v>24.114410415735801</v>
      </c>
      <c r="L3471">
        <v>27.5441184575641</v>
      </c>
      <c r="M3471">
        <v>45.633495916243</v>
      </c>
      <c r="N3471">
        <v>0.33678371993517597</v>
      </c>
      <c r="O3471">
        <v>53.615746683782596</v>
      </c>
      <c r="P3471">
        <v>10.4964539007092</v>
      </c>
      <c r="Q3471">
        <v>-8.8058743760138003E-2</v>
      </c>
    </row>
    <row r="3472" spans="1:17" hidden="1" x14ac:dyDescent="0.3">
      <c r="A3472" t="s">
        <v>7166</v>
      </c>
      <c r="B3472" t="s">
        <v>7167</v>
      </c>
      <c r="C3472" t="s">
        <v>10309</v>
      </c>
      <c r="D3472" t="s">
        <v>1581</v>
      </c>
      <c r="E3472">
        <v>47.847757068</v>
      </c>
      <c r="F3472">
        <v>28.56</v>
      </c>
      <c r="G3472">
        <v>39.783752465668101</v>
      </c>
      <c r="H3472">
        <v>12.177515273018599</v>
      </c>
      <c r="I3472">
        <v>-27.184109363032601</v>
      </c>
      <c r="J3472">
        <v>13.9702181392067</v>
      </c>
      <c r="K3472">
        <v>27.276423861314999</v>
      </c>
      <c r="L3472">
        <v>25.407590470472901</v>
      </c>
      <c r="M3472">
        <v>61.777621565066099</v>
      </c>
      <c r="N3472">
        <v>1.50208692278728</v>
      </c>
      <c r="O3472">
        <v>54.061624649859901</v>
      </c>
      <c r="P3472">
        <v>78.499999999999901</v>
      </c>
      <c r="Q3472">
        <v>9.5040907615308007E-2</v>
      </c>
    </row>
    <row r="3473" spans="1:17" hidden="1" x14ac:dyDescent="0.3">
      <c r="A3473" t="s">
        <v>7168</v>
      </c>
      <c r="B3473" t="s">
        <v>7169</v>
      </c>
      <c r="C3473" t="s">
        <v>10309</v>
      </c>
      <c r="D3473" t="s">
        <v>2172</v>
      </c>
      <c r="E3473">
        <v>47.61</v>
      </c>
      <c r="F3473">
        <v>249.95</v>
      </c>
      <c r="G3473">
        <v>32.500780061727902</v>
      </c>
      <c r="H3473">
        <v>24.6114120170182</v>
      </c>
      <c r="I3473">
        <v>-3.63687292164084</v>
      </c>
      <c r="J3473">
        <v>15.2518672964889</v>
      </c>
      <c r="K3473">
        <v>200.282095342318</v>
      </c>
      <c r="L3473">
        <v>194.199438822514</v>
      </c>
      <c r="M3473">
        <v>98.751183352501101</v>
      </c>
      <c r="N3473">
        <v>2.5627118644067699</v>
      </c>
      <c r="O3473">
        <v>0</v>
      </c>
      <c r="P3473">
        <v>66.466866466866406</v>
      </c>
      <c r="Q3473">
        <v>0.158099311728195</v>
      </c>
    </row>
    <row r="3474" spans="1:17" hidden="1" x14ac:dyDescent="0.3">
      <c r="A3474" t="s">
        <v>7170</v>
      </c>
      <c r="B3474" t="s">
        <v>7171</v>
      </c>
      <c r="C3474" t="s">
        <v>10309</v>
      </c>
      <c r="D3474" t="s">
        <v>130</v>
      </c>
      <c r="E3474">
        <v>47.558871359999998</v>
      </c>
      <c r="F3474">
        <v>23.86</v>
      </c>
      <c r="G3474">
        <v>114.264250701973</v>
      </c>
      <c r="H3474">
        <v>-2.3661491173605298</v>
      </c>
      <c r="I3474">
        <v>86.522547368214205</v>
      </c>
      <c r="J3474">
        <v>0.57993581762672297</v>
      </c>
      <c r="K3474">
        <v>22.576234334672598</v>
      </c>
      <c r="L3474">
        <v>17.408868849003799</v>
      </c>
      <c r="M3474">
        <v>50.629948390380001</v>
      </c>
      <c r="N3474">
        <v>0.41212835403589698</v>
      </c>
      <c r="O3474">
        <v>19.782062028499499</v>
      </c>
      <c r="P3474">
        <v>160.76502732240399</v>
      </c>
    </row>
    <row r="3475" spans="1:17" hidden="1" x14ac:dyDescent="0.3">
      <c r="A3475" t="s">
        <v>7172</v>
      </c>
      <c r="B3475" t="s">
        <v>7173</v>
      </c>
      <c r="C3475" t="s">
        <v>10309</v>
      </c>
      <c r="D3475" t="s">
        <v>742</v>
      </c>
      <c r="E3475">
        <v>47.396609599999998</v>
      </c>
      <c r="F3475">
        <v>46</v>
      </c>
      <c r="G3475">
        <v>-95.329212715447795</v>
      </c>
      <c r="H3475">
        <v>-13.5038062506763</v>
      </c>
      <c r="I3475">
        <v>-60.706567881206098</v>
      </c>
      <c r="J3475">
        <v>-14.104497477228399</v>
      </c>
      <c r="K3475">
        <v>52.430218565841699</v>
      </c>
      <c r="L3475">
        <v>74.309184880724303</v>
      </c>
      <c r="M3475">
        <v>25.666617765079401</v>
      </c>
      <c r="N3475">
        <v>0.49304174950298202</v>
      </c>
      <c r="O3475">
        <v>270.86956521739103</v>
      </c>
      <c r="P3475">
        <v>12.1951219512195</v>
      </c>
    </row>
    <row r="3476" spans="1:17" hidden="1" x14ac:dyDescent="0.3">
      <c r="A3476" t="s">
        <v>7174</v>
      </c>
      <c r="B3476" t="s">
        <v>7175</v>
      </c>
      <c r="C3476" t="s">
        <v>10309</v>
      </c>
      <c r="D3476" t="s">
        <v>413</v>
      </c>
      <c r="E3476">
        <v>47.297167244999997</v>
      </c>
      <c r="F3476">
        <v>0.82</v>
      </c>
      <c r="G3476">
        <v>-48.111928427194101</v>
      </c>
      <c r="H3476">
        <v>-10.9755043638839</v>
      </c>
      <c r="I3476">
        <v>-20.175954504444899</v>
      </c>
      <c r="J3476">
        <v>-8.4086208453485298</v>
      </c>
      <c r="K3476">
        <v>0.86915355120110604</v>
      </c>
      <c r="L3476">
        <v>0.863276444117965</v>
      </c>
      <c r="M3476">
        <v>33.118986626746</v>
      </c>
      <c r="N3476">
        <v>0.77300509989915001</v>
      </c>
      <c r="O3476">
        <v>54.878048780487802</v>
      </c>
      <c r="P3476">
        <v>24.2424242424242</v>
      </c>
      <c r="Q3476">
        <v>8.9158506482098998E-2</v>
      </c>
    </row>
    <row r="3477" spans="1:17" hidden="1" x14ac:dyDescent="0.3">
      <c r="A3477" t="s">
        <v>7176</v>
      </c>
      <c r="B3477" t="s">
        <v>7177</v>
      </c>
      <c r="C3477" t="s">
        <v>10309</v>
      </c>
      <c r="D3477" t="s">
        <v>297</v>
      </c>
      <c r="E3477">
        <v>47.276504099999997</v>
      </c>
      <c r="F3477">
        <v>26.17</v>
      </c>
      <c r="G3477">
        <v>22.247767792240001</v>
      </c>
      <c r="H3477">
        <v>9.7260942151569392</v>
      </c>
      <c r="I3477">
        <v>-15.920362392375001</v>
      </c>
      <c r="J3477">
        <v>13.089787399404001</v>
      </c>
      <c r="K3477">
        <v>23.142459624677699</v>
      </c>
      <c r="L3477">
        <v>23.058438510620501</v>
      </c>
      <c r="M3477">
        <v>78.403932104893599</v>
      </c>
      <c r="N3477">
        <v>0.46326844897068098</v>
      </c>
      <c r="O3477">
        <v>49.3312953763851</v>
      </c>
    </row>
    <row r="3478" spans="1:17" hidden="1" x14ac:dyDescent="0.3">
      <c r="A3478" t="s">
        <v>7178</v>
      </c>
      <c r="B3478" t="s">
        <v>7179</v>
      </c>
      <c r="C3478" t="s">
        <v>10309</v>
      </c>
      <c r="D3478" t="s">
        <v>7180</v>
      </c>
      <c r="E3478">
        <v>47.173848708000001</v>
      </c>
      <c r="F3478">
        <v>33.6</v>
      </c>
      <c r="G3478">
        <v>-8.49007997721578</v>
      </c>
      <c r="H3478">
        <v>-3.20948437564171</v>
      </c>
      <c r="I3478">
        <v>-37.710430725332202</v>
      </c>
      <c r="J3478">
        <v>5.4976303355812304</v>
      </c>
      <c r="K3478">
        <v>34.796469756414901</v>
      </c>
      <c r="L3478">
        <v>38.318415488816903</v>
      </c>
      <c r="M3478">
        <v>52.893777547745103</v>
      </c>
      <c r="N3478">
        <v>0.56664210410580995</v>
      </c>
      <c r="O3478">
        <v>66.607142857142804</v>
      </c>
      <c r="P3478">
        <v>21.8274111675127</v>
      </c>
      <c r="Q3478">
        <v>4.7318767447164997E-2</v>
      </c>
    </row>
    <row r="3479" spans="1:17" hidden="1" x14ac:dyDescent="0.3">
      <c r="A3479" t="s">
        <v>7181</v>
      </c>
      <c r="B3479" t="s">
        <v>7182</v>
      </c>
      <c r="C3479" t="s">
        <v>10309</v>
      </c>
      <c r="D3479" t="s">
        <v>1386</v>
      </c>
      <c r="E3479">
        <v>47.13</v>
      </c>
      <c r="F3479">
        <v>47.77</v>
      </c>
      <c r="G3479">
        <v>-34.2585035849064</v>
      </c>
      <c r="H3479">
        <v>5.70172515173401</v>
      </c>
      <c r="I3479">
        <v>-22.987674521588801</v>
      </c>
      <c r="J3479">
        <v>4.4703031109926501</v>
      </c>
      <c r="K3479">
        <v>46.785935954823103</v>
      </c>
      <c r="L3479">
        <v>49.5385402146864</v>
      </c>
      <c r="M3479">
        <v>56.1548375735969</v>
      </c>
      <c r="N3479">
        <v>1.8725465490690101</v>
      </c>
      <c r="O3479">
        <v>47.686832740213497</v>
      </c>
      <c r="P3479">
        <v>13.1990521327014</v>
      </c>
      <c r="Q3479">
        <v>-0.112022527871174</v>
      </c>
    </row>
    <row r="3480" spans="1:17" hidden="1" x14ac:dyDescent="0.3">
      <c r="A3480" t="s">
        <v>7183</v>
      </c>
      <c r="B3480" t="s">
        <v>7184</v>
      </c>
      <c r="C3480" t="s">
        <v>10309</v>
      </c>
      <c r="D3480" t="s">
        <v>3244</v>
      </c>
      <c r="E3480">
        <v>47.06822494</v>
      </c>
      <c r="F3480">
        <v>99</v>
      </c>
      <c r="G3480">
        <v>68.238416336775103</v>
      </c>
      <c r="H3480">
        <v>-9.4374024471003608</v>
      </c>
      <c r="I3480">
        <v>30.073796229616899</v>
      </c>
      <c r="J3480">
        <v>15.570691725703099</v>
      </c>
      <c r="K3480">
        <v>87.459972203669693</v>
      </c>
      <c r="L3480">
        <v>72.691411768144405</v>
      </c>
      <c r="M3480">
        <v>68.002396238244003</v>
      </c>
      <c r="N3480">
        <v>0.63561073653300604</v>
      </c>
      <c r="O3480">
        <v>9.2424242424242493</v>
      </c>
      <c r="P3480">
        <v>118.78453038674</v>
      </c>
      <c r="Q3480">
        <v>0.140825823286225</v>
      </c>
    </row>
    <row r="3481" spans="1:17" hidden="1" x14ac:dyDescent="0.3">
      <c r="A3481" t="s">
        <v>7185</v>
      </c>
      <c r="B3481" t="s">
        <v>7186</v>
      </c>
      <c r="C3481" t="s">
        <v>10309</v>
      </c>
      <c r="D3481" t="s">
        <v>297</v>
      </c>
      <c r="E3481">
        <v>47.065121535999999</v>
      </c>
      <c r="F3481">
        <v>85.82</v>
      </c>
      <c r="G3481">
        <v>43.246766054082698</v>
      </c>
      <c r="H3481">
        <v>21.3719949133638</v>
      </c>
      <c r="I3481">
        <v>-33.388586222614002</v>
      </c>
      <c r="J3481">
        <v>-0.61876374251861399</v>
      </c>
      <c r="K3481">
        <v>79.789426450675293</v>
      </c>
      <c r="L3481">
        <v>75.882030744668597</v>
      </c>
      <c r="M3481">
        <v>57.677263633993398</v>
      </c>
      <c r="N3481">
        <v>0.94994056454210596</v>
      </c>
      <c r="O3481">
        <v>32.836168725238799</v>
      </c>
      <c r="P3481">
        <v>96.159999999999897</v>
      </c>
      <c r="Q3481">
        <v>5.9662525892110997E-2</v>
      </c>
    </row>
    <row r="3482" spans="1:17" hidden="1" x14ac:dyDescent="0.3">
      <c r="A3482" t="s">
        <v>7187</v>
      </c>
      <c r="B3482" t="s">
        <v>7188</v>
      </c>
      <c r="C3482" t="s">
        <v>10309</v>
      </c>
      <c r="D3482" t="s">
        <v>7189</v>
      </c>
      <c r="E3482">
        <v>47.027137160000002</v>
      </c>
      <c r="F3482">
        <v>55.08</v>
      </c>
      <c r="G3482">
        <v>785.70925690826402</v>
      </c>
      <c r="H3482">
        <v>21.0657551366589</v>
      </c>
      <c r="I3482">
        <v>-4.1623469311509096</v>
      </c>
      <c r="J3482">
        <v>-3.2487242776057501</v>
      </c>
      <c r="K3482">
        <v>49.336412094928903</v>
      </c>
      <c r="L3482">
        <v>39.2351542848413</v>
      </c>
      <c r="M3482">
        <v>65.475778464588302</v>
      </c>
      <c r="N3482">
        <v>1.2036412466666899</v>
      </c>
      <c r="O3482">
        <v>14.851125635439301</v>
      </c>
      <c r="P3482">
        <v>813.43283582089498</v>
      </c>
      <c r="Q3482">
        <v>0.17723535406903401</v>
      </c>
    </row>
    <row r="3483" spans="1:17" hidden="1" x14ac:dyDescent="0.3">
      <c r="A3483" t="s">
        <v>7190</v>
      </c>
      <c r="B3483" t="s">
        <v>7191</v>
      </c>
      <c r="C3483" t="s">
        <v>10309</v>
      </c>
      <c r="D3483" t="s">
        <v>630</v>
      </c>
      <c r="E3483">
        <v>47.024999999999999</v>
      </c>
      <c r="F3483">
        <v>8.61</v>
      </c>
      <c r="G3483">
        <v>-20.767057173500501</v>
      </c>
      <c r="H3483">
        <v>2.0042334191911699</v>
      </c>
      <c r="I3483">
        <v>-23.087988037657901</v>
      </c>
      <c r="J3483">
        <v>-5.4068158384162599</v>
      </c>
      <c r="K3483">
        <v>8.4769138541767699</v>
      </c>
      <c r="L3483">
        <v>8.1990888976353702</v>
      </c>
      <c r="M3483">
        <v>44.4605259690453</v>
      </c>
      <c r="N3483">
        <v>0.312779372679309</v>
      </c>
      <c r="O3483">
        <v>36.120789779326302</v>
      </c>
      <c r="P3483">
        <v>32.461538461538403</v>
      </c>
      <c r="Q3483">
        <v>-5.9626606098140003E-3</v>
      </c>
    </row>
    <row r="3484" spans="1:17" hidden="1" x14ac:dyDescent="0.3">
      <c r="A3484" t="s">
        <v>7192</v>
      </c>
      <c r="B3484" t="s">
        <v>7193</v>
      </c>
      <c r="C3484" t="s">
        <v>10309</v>
      </c>
      <c r="D3484" t="s">
        <v>521</v>
      </c>
      <c r="E3484">
        <v>46.997280600000003</v>
      </c>
      <c r="F3484">
        <v>12.52</v>
      </c>
      <c r="G3484">
        <v>55.050143715106202</v>
      </c>
      <c r="H3484">
        <v>7.4790410906615303</v>
      </c>
      <c r="I3484">
        <v>6.9273092729761201</v>
      </c>
      <c r="J3484">
        <v>3.8281693959227399</v>
      </c>
      <c r="K3484">
        <v>10.970832551157301</v>
      </c>
      <c r="L3484">
        <v>9.5508792875562492</v>
      </c>
      <c r="M3484">
        <v>66.147112122225295</v>
      </c>
      <c r="N3484">
        <v>0.35581327378178401</v>
      </c>
      <c r="O3484">
        <v>16.453674121405701</v>
      </c>
      <c r="P3484">
        <v>98.730158730158706</v>
      </c>
      <c r="Q3484">
        <v>9.8878169440177993E-2</v>
      </c>
    </row>
    <row r="3485" spans="1:17" hidden="1" x14ac:dyDescent="0.3">
      <c r="A3485" t="s">
        <v>7194</v>
      </c>
      <c r="B3485" t="s">
        <v>7195</v>
      </c>
      <c r="C3485" t="s">
        <v>10309</v>
      </c>
      <c r="D3485" t="s">
        <v>872</v>
      </c>
      <c r="E3485">
        <v>46.993923000000002</v>
      </c>
      <c r="F3485">
        <v>21.2</v>
      </c>
      <c r="G3485">
        <v>48.356155306638101</v>
      </c>
      <c r="H3485">
        <v>-4.8814076040082002</v>
      </c>
      <c r="I3485">
        <v>-10.8753792665545</v>
      </c>
      <c r="J3485">
        <v>-1.4736958483356299</v>
      </c>
      <c r="K3485">
        <v>21.445316359818399</v>
      </c>
      <c r="L3485">
        <v>18.724792300731298</v>
      </c>
      <c r="M3485">
        <v>47.029387242008497</v>
      </c>
      <c r="N3485">
        <v>0.498536384652977</v>
      </c>
      <c r="O3485">
        <v>24.6698113207547</v>
      </c>
      <c r="P3485">
        <v>97.945845004668499</v>
      </c>
      <c r="Q3485">
        <v>9.4788103311702995E-2</v>
      </c>
    </row>
    <row r="3486" spans="1:17" hidden="1" x14ac:dyDescent="0.3">
      <c r="A3486" t="s">
        <v>7196</v>
      </c>
      <c r="B3486" t="s">
        <v>7197</v>
      </c>
      <c r="C3486" t="s">
        <v>10309</v>
      </c>
      <c r="D3486" t="s">
        <v>4385</v>
      </c>
      <c r="E3486">
        <v>46.959803145999999</v>
      </c>
      <c r="F3486">
        <v>69.849999999999994</v>
      </c>
      <c r="G3486">
        <v>-0.72357891263099094</v>
      </c>
      <c r="H3486">
        <v>9.3501379205212594</v>
      </c>
      <c r="I3486">
        <v>26.777226778807599</v>
      </c>
      <c r="J3486">
        <v>-4.8420212789715098</v>
      </c>
      <c r="K3486">
        <v>62.551052149955403</v>
      </c>
      <c r="L3486">
        <v>58.876647376856198</v>
      </c>
      <c r="M3486">
        <v>53.4570989519395</v>
      </c>
      <c r="N3486">
        <v>0.80757426781709496</v>
      </c>
      <c r="O3486">
        <v>23.120973514674301</v>
      </c>
      <c r="P3486">
        <v>82.280793319415395</v>
      </c>
      <c r="Q3486">
        <v>0.12697052656776101</v>
      </c>
    </row>
    <row r="3487" spans="1:17" hidden="1" x14ac:dyDescent="0.3">
      <c r="A3487" t="s">
        <v>7198</v>
      </c>
      <c r="B3487" t="s">
        <v>7199</v>
      </c>
      <c r="C3487" t="s">
        <v>10309</v>
      </c>
      <c r="D3487" t="s">
        <v>918</v>
      </c>
      <c r="E3487">
        <v>46.918219999999998</v>
      </c>
      <c r="F3487">
        <v>9.3699999999999992</v>
      </c>
      <c r="G3487">
        <v>71.6381232150285</v>
      </c>
      <c r="H3487">
        <v>-15.927885316264801</v>
      </c>
      <c r="I3487">
        <v>31.180791370255999</v>
      </c>
      <c r="J3487">
        <v>9.5912622912647496</v>
      </c>
      <c r="K3487">
        <v>8.4644983425067206</v>
      </c>
      <c r="L3487">
        <v>6.5218037917952296</v>
      </c>
      <c r="M3487">
        <v>55.288752196554299</v>
      </c>
      <c r="N3487">
        <v>0.323419568337181</v>
      </c>
      <c r="O3487">
        <v>26.1472785485592</v>
      </c>
      <c r="P3487">
        <v>134.24999999999901</v>
      </c>
      <c r="Q3487">
        <v>1.1611234549791001E-2</v>
      </c>
    </row>
    <row r="3488" spans="1:17" hidden="1" x14ac:dyDescent="0.3">
      <c r="A3488" t="s">
        <v>7200</v>
      </c>
      <c r="B3488" t="s">
        <v>7201</v>
      </c>
      <c r="C3488" t="s">
        <v>10309</v>
      </c>
      <c r="D3488" t="s">
        <v>505</v>
      </c>
      <c r="E3488">
        <v>46.873800000000003</v>
      </c>
      <c r="F3488">
        <v>90</v>
      </c>
      <c r="G3488">
        <v>-57.052200820758102</v>
      </c>
      <c r="H3488">
        <v>16.592063203683601</v>
      </c>
      <c r="I3488">
        <v>-41.639407873246299</v>
      </c>
      <c r="J3488">
        <v>-9.0462802602022503</v>
      </c>
      <c r="K3488">
        <v>84.121593821854205</v>
      </c>
      <c r="M3488">
        <v>53.069842216073802</v>
      </c>
      <c r="N3488">
        <v>1.33560447239692</v>
      </c>
      <c r="O3488">
        <v>48.5555555555555</v>
      </c>
      <c r="P3488">
        <v>57.205240174672397</v>
      </c>
    </row>
    <row r="3489" spans="1:17" hidden="1" x14ac:dyDescent="0.3">
      <c r="A3489" t="s">
        <v>7202</v>
      </c>
      <c r="B3489" t="s">
        <v>7203</v>
      </c>
      <c r="C3489" t="s">
        <v>10309</v>
      </c>
      <c r="D3489" t="s">
        <v>46</v>
      </c>
      <c r="E3489">
        <v>46.854623199999999</v>
      </c>
      <c r="F3489">
        <v>68.3</v>
      </c>
      <c r="G3489">
        <v>-52.044908552520099</v>
      </c>
      <c r="H3489">
        <v>10.9879361453375</v>
      </c>
      <c r="I3489">
        <v>-36.632115605008302</v>
      </c>
      <c r="J3489">
        <v>-12.1649283640948</v>
      </c>
      <c r="K3489">
        <v>64.957604165861099</v>
      </c>
      <c r="M3489">
        <v>64.249877725442204</v>
      </c>
      <c r="N3489">
        <v>1.1249506254114501</v>
      </c>
      <c r="O3489">
        <v>39.092240117130302</v>
      </c>
      <c r="P3489">
        <v>39.959016393442603</v>
      </c>
    </row>
    <row r="3490" spans="1:17" hidden="1" x14ac:dyDescent="0.3">
      <c r="A3490" t="s">
        <v>7204</v>
      </c>
      <c r="B3490" t="s">
        <v>7205</v>
      </c>
      <c r="C3490" t="s">
        <v>10309</v>
      </c>
      <c r="D3490" t="s">
        <v>51</v>
      </c>
      <c r="E3490">
        <v>46.695599999999999</v>
      </c>
      <c r="F3490">
        <v>39.549999999999997</v>
      </c>
      <c r="G3490">
        <v>40.502707773885298</v>
      </c>
      <c r="H3490">
        <v>8.0244956361160806</v>
      </c>
      <c r="I3490">
        <v>-9.4499277076418693</v>
      </c>
      <c r="J3490">
        <v>1.64030532061917</v>
      </c>
      <c r="K3490">
        <v>38.134990816495602</v>
      </c>
      <c r="L3490">
        <v>34.627978315802402</v>
      </c>
      <c r="M3490">
        <v>51.135152076400999</v>
      </c>
      <c r="N3490">
        <v>0.72006980268495402</v>
      </c>
      <c r="O3490">
        <v>28.166877370417101</v>
      </c>
      <c r="P3490">
        <v>81.839080459770102</v>
      </c>
      <c r="Q3490">
        <v>4.4041987551251001E-2</v>
      </c>
    </row>
    <row r="3491" spans="1:17" hidden="1" x14ac:dyDescent="0.3">
      <c r="A3491" t="s">
        <v>7206</v>
      </c>
      <c r="B3491" t="s">
        <v>7207</v>
      </c>
      <c r="C3491" t="s">
        <v>10309</v>
      </c>
      <c r="D3491" t="s">
        <v>80</v>
      </c>
      <c r="E3491">
        <v>46.641502225000004</v>
      </c>
      <c r="F3491">
        <v>14.99</v>
      </c>
      <c r="G3491">
        <v>-22.8984040874561</v>
      </c>
      <c r="H3491">
        <v>-6.56635569806435</v>
      </c>
      <c r="I3491">
        <v>-32.788239546020897</v>
      </c>
      <c r="J3491">
        <v>-8.5440344455840496</v>
      </c>
      <c r="K3491">
        <v>15.7761368001996</v>
      </c>
      <c r="L3491">
        <v>16.552400842355901</v>
      </c>
      <c r="M3491">
        <v>30.900661021999799</v>
      </c>
      <c r="N3491">
        <v>1.1815172545433601</v>
      </c>
      <c r="O3491">
        <v>40.093395597064699</v>
      </c>
    </row>
    <row r="3492" spans="1:17" hidden="1" x14ac:dyDescent="0.3">
      <c r="A3492" t="s">
        <v>7208</v>
      </c>
      <c r="B3492" t="s">
        <v>7209</v>
      </c>
      <c r="C3492" t="s">
        <v>10309</v>
      </c>
      <c r="D3492" t="s">
        <v>938</v>
      </c>
      <c r="E3492">
        <v>46.639007999999997</v>
      </c>
      <c r="F3492">
        <v>1.17</v>
      </c>
      <c r="G3492">
        <v>-14.131345902922201</v>
      </c>
      <c r="H3492">
        <v>-5.8535531443717197</v>
      </c>
      <c r="I3492">
        <v>-30.4926041469372</v>
      </c>
      <c r="J3492">
        <v>-5.0946673569764398</v>
      </c>
      <c r="K3492">
        <v>1.1974957323761599</v>
      </c>
      <c r="L3492">
        <v>1.2198480629589401</v>
      </c>
      <c r="M3492">
        <v>44.952009079866698</v>
      </c>
      <c r="N3492">
        <v>0.70433161742295702</v>
      </c>
      <c r="O3492">
        <v>61.538461538461497</v>
      </c>
      <c r="P3492">
        <v>67.142857142857096</v>
      </c>
      <c r="Q3492">
        <v>-0.15176250690634999</v>
      </c>
    </row>
    <row r="3493" spans="1:17" hidden="1" x14ac:dyDescent="0.3">
      <c r="A3493" t="s">
        <v>7210</v>
      </c>
      <c r="B3493" t="s">
        <v>7211</v>
      </c>
      <c r="C3493" t="s">
        <v>10309</v>
      </c>
      <c r="D3493" t="s">
        <v>559</v>
      </c>
      <c r="E3493">
        <v>46.605922649999997</v>
      </c>
      <c r="F3493">
        <v>93.1</v>
      </c>
      <c r="G3493">
        <v>76.622338558835196</v>
      </c>
      <c r="H3493">
        <v>-2.1721744991596599</v>
      </c>
      <c r="I3493">
        <v>21.4535818509728</v>
      </c>
      <c r="J3493">
        <v>-8.3982387855478695</v>
      </c>
      <c r="K3493">
        <v>101.795054912358</v>
      </c>
      <c r="L3493">
        <v>82.064592614263702</v>
      </c>
      <c r="M3493">
        <v>18.406311490076799</v>
      </c>
      <c r="N3493">
        <v>0.26169652472624599</v>
      </c>
      <c r="O3493">
        <v>28.571428571428498</v>
      </c>
      <c r="P3493">
        <v>113.33638863428</v>
      </c>
      <c r="Q3493">
        <v>8.3681646272928997E-2</v>
      </c>
    </row>
    <row r="3494" spans="1:17" hidden="1" x14ac:dyDescent="0.3">
      <c r="A3494" t="s">
        <v>7212</v>
      </c>
      <c r="B3494" t="s">
        <v>7213</v>
      </c>
      <c r="C3494" t="s">
        <v>10309</v>
      </c>
      <c r="D3494" t="s">
        <v>559</v>
      </c>
      <c r="E3494">
        <v>46.481808999999998</v>
      </c>
      <c r="F3494">
        <v>74.73</v>
      </c>
      <c r="G3494">
        <v>5.2479513364793302</v>
      </c>
      <c r="H3494">
        <v>-5.3878189594217503</v>
      </c>
      <c r="I3494">
        <v>-30.781220178516399</v>
      </c>
      <c r="J3494">
        <v>-1.68677262013434</v>
      </c>
      <c r="K3494">
        <v>78.121953490430002</v>
      </c>
      <c r="L3494">
        <v>78.364379574053999</v>
      </c>
      <c r="M3494">
        <v>47.586287182657799</v>
      </c>
      <c r="N3494">
        <v>0.22118468754864601</v>
      </c>
      <c r="O3494">
        <v>52.415361969757797</v>
      </c>
      <c r="P3494">
        <v>33.446428571428498</v>
      </c>
      <c r="Q3494">
        <v>0.173563876847281</v>
      </c>
    </row>
    <row r="3495" spans="1:17" hidden="1" x14ac:dyDescent="0.3">
      <c r="A3495" t="s">
        <v>7214</v>
      </c>
      <c r="B3495" t="s">
        <v>7215</v>
      </c>
      <c r="C3495" t="s">
        <v>10309</v>
      </c>
      <c r="D3495" t="s">
        <v>285</v>
      </c>
      <c r="E3495">
        <v>46.356499999999997</v>
      </c>
      <c r="F3495">
        <v>33.85</v>
      </c>
      <c r="G3495">
        <v>-38.994876422460599</v>
      </c>
      <c r="H3495">
        <v>-2.7428092239722801</v>
      </c>
      <c r="I3495">
        <v>-15.5965002508333</v>
      </c>
      <c r="J3495">
        <v>-4.5064320628587904</v>
      </c>
      <c r="K3495">
        <v>33.806169279184601</v>
      </c>
      <c r="L3495">
        <v>34.505664839043597</v>
      </c>
      <c r="M3495">
        <v>49.0977399432767</v>
      </c>
      <c r="N3495">
        <v>0.37140835102618502</v>
      </c>
      <c r="O3495">
        <v>36.189069423929098</v>
      </c>
      <c r="P3495">
        <v>25.370370370370299</v>
      </c>
      <c r="Q3495">
        <v>-8.4083953503632999E-2</v>
      </c>
    </row>
    <row r="3496" spans="1:17" hidden="1" x14ac:dyDescent="0.3">
      <c r="A3496" t="s">
        <v>7216</v>
      </c>
      <c r="B3496" t="s">
        <v>7217</v>
      </c>
      <c r="C3496" t="s">
        <v>10309</v>
      </c>
      <c r="D3496" t="s">
        <v>139</v>
      </c>
      <c r="E3496">
        <v>46.293655018000003</v>
      </c>
      <c r="F3496">
        <v>37.01</v>
      </c>
      <c r="G3496">
        <v>-7.3267018794494501</v>
      </c>
      <c r="H3496">
        <v>-9.7504612285622496</v>
      </c>
      <c r="I3496">
        <v>-33.566105114055198</v>
      </c>
      <c r="J3496">
        <v>-2.5946673569764398</v>
      </c>
      <c r="K3496">
        <v>40.5924751009888</v>
      </c>
      <c r="L3496">
        <v>40.018780676389099</v>
      </c>
      <c r="M3496">
        <v>5.6495913907153197</v>
      </c>
      <c r="N3496">
        <v>1.54529748862295</v>
      </c>
      <c r="O3496">
        <v>44.015131045663303</v>
      </c>
      <c r="P3496">
        <v>23.3666666666666</v>
      </c>
      <c r="Q3496">
        <v>-1.2014623976180999E-2</v>
      </c>
    </row>
    <row r="3497" spans="1:17" hidden="1" x14ac:dyDescent="0.3">
      <c r="A3497" t="s">
        <v>7218</v>
      </c>
      <c r="B3497" t="s">
        <v>7219</v>
      </c>
      <c r="C3497" t="s">
        <v>10309</v>
      </c>
      <c r="D3497" t="s">
        <v>413</v>
      </c>
      <c r="E3497">
        <v>46.162632875</v>
      </c>
      <c r="F3497">
        <v>89.72</v>
      </c>
      <c r="G3497">
        <v>164.905253442228</v>
      </c>
      <c r="H3497">
        <v>13.0055988026125</v>
      </c>
      <c r="I3497">
        <v>70.978284514962596</v>
      </c>
      <c r="J3497">
        <v>-7.5254447797666497</v>
      </c>
      <c r="K3497">
        <v>89.996201628158602</v>
      </c>
      <c r="L3497">
        <v>75.1939653622902</v>
      </c>
      <c r="M3497">
        <v>49.467347575636403</v>
      </c>
      <c r="N3497">
        <v>1.41402986748084</v>
      </c>
      <c r="O3497">
        <v>67.688363798484104</v>
      </c>
      <c r="P3497">
        <v>217.59292035398201</v>
      </c>
      <c r="Q3497">
        <v>0.117679061201899</v>
      </c>
    </row>
    <row r="3498" spans="1:17" hidden="1" x14ac:dyDescent="0.3">
      <c r="A3498" t="s">
        <v>7220</v>
      </c>
      <c r="B3498" t="s">
        <v>7221</v>
      </c>
      <c r="C3498" t="s">
        <v>10309</v>
      </c>
      <c r="D3498" t="s">
        <v>1163</v>
      </c>
      <c r="E3498">
        <v>46.13552361</v>
      </c>
      <c r="F3498">
        <v>33.5</v>
      </c>
      <c r="G3498">
        <v>-78.349960637023003</v>
      </c>
      <c r="H3498">
        <v>2.33774864816426</v>
      </c>
      <c r="I3498">
        <v>-47.262242275798698</v>
      </c>
      <c r="J3498">
        <v>-1.7123144157999799</v>
      </c>
      <c r="K3498">
        <v>33.886125110471497</v>
      </c>
      <c r="L3498">
        <v>47.480100919130898</v>
      </c>
      <c r="M3498">
        <v>59.852547273083601</v>
      </c>
      <c r="N3498">
        <v>0.88351309707241898</v>
      </c>
      <c r="O3498">
        <v>115.223880597014</v>
      </c>
      <c r="P3498">
        <v>15.1202749140893</v>
      </c>
    </row>
    <row r="3499" spans="1:17" hidden="1" x14ac:dyDescent="0.3">
      <c r="A3499" t="s">
        <v>7222</v>
      </c>
      <c r="B3499" t="s">
        <v>7223</v>
      </c>
      <c r="C3499" t="s">
        <v>10309</v>
      </c>
      <c r="D3499" t="s">
        <v>46</v>
      </c>
      <c r="E3499">
        <v>46.063800000000001</v>
      </c>
      <c r="F3499">
        <v>152</v>
      </c>
      <c r="G3499">
        <v>167.76631222267201</v>
      </c>
      <c r="H3499">
        <v>4.0352329303179397</v>
      </c>
      <c r="I3499">
        <v>19.7597675147662</v>
      </c>
      <c r="J3499">
        <v>-6.0815094622396098</v>
      </c>
      <c r="K3499">
        <v>146.66595046116001</v>
      </c>
      <c r="L3499">
        <v>113.791929854015</v>
      </c>
      <c r="M3499">
        <v>43.221419178673898</v>
      </c>
      <c r="N3499">
        <v>0.93473268148612298</v>
      </c>
      <c r="O3499">
        <v>15.8223684210526</v>
      </c>
      <c r="P3499">
        <v>257.56292637026502</v>
      </c>
      <c r="Q3499">
        <v>0.12527196351624201</v>
      </c>
    </row>
    <row r="3500" spans="1:17" hidden="1" x14ac:dyDescent="0.3">
      <c r="A3500" t="s">
        <v>7224</v>
      </c>
      <c r="B3500" t="s">
        <v>7225</v>
      </c>
      <c r="C3500" t="s">
        <v>10309</v>
      </c>
      <c r="D3500" t="s">
        <v>1737</v>
      </c>
      <c r="E3500">
        <v>46.001925200000002</v>
      </c>
      <c r="F3500">
        <v>75.5</v>
      </c>
      <c r="G3500">
        <v>281.49051322829001</v>
      </c>
      <c r="H3500">
        <v>-2.0115699376544098</v>
      </c>
      <c r="I3500">
        <v>-2.89049611004664</v>
      </c>
      <c r="J3500">
        <v>-12.3962451719417</v>
      </c>
      <c r="K3500">
        <v>79.050414394081699</v>
      </c>
      <c r="L3500">
        <v>66.258372449372402</v>
      </c>
      <c r="M3500">
        <v>45.673565957171199</v>
      </c>
      <c r="N3500">
        <v>0.47801103523218003</v>
      </c>
      <c r="O3500">
        <v>31.523178807947001</v>
      </c>
      <c r="P3500">
        <v>309.21409214092103</v>
      </c>
      <c r="Q3500">
        <v>0.17271819594481599</v>
      </c>
    </row>
    <row r="3501" spans="1:17" hidden="1" x14ac:dyDescent="0.3">
      <c r="A3501" t="s">
        <v>7226</v>
      </c>
      <c r="B3501" t="s">
        <v>7227</v>
      </c>
      <c r="C3501" t="s">
        <v>10309</v>
      </c>
      <c r="D3501" t="s">
        <v>312</v>
      </c>
      <c r="E3501">
        <v>45.921075199999997</v>
      </c>
      <c r="F3501">
        <v>15.41</v>
      </c>
      <c r="G3501">
        <v>36.212591300134903</v>
      </c>
      <c r="H3501">
        <v>3.62756434859106</v>
      </c>
      <c r="I3501">
        <v>-22.717762709305099</v>
      </c>
      <c r="J3501">
        <v>-4.4720140403306399</v>
      </c>
      <c r="K3501">
        <v>16.080641838990999</v>
      </c>
      <c r="L3501">
        <v>15.1072844175743</v>
      </c>
      <c r="M3501">
        <v>44.157245181236398</v>
      </c>
      <c r="N3501">
        <v>0.34396794099640798</v>
      </c>
      <c r="O3501">
        <v>31.732641142115501</v>
      </c>
      <c r="P3501">
        <v>65.6989247311828</v>
      </c>
      <c r="Q3501">
        <v>7.6234495327216004E-2</v>
      </c>
    </row>
    <row r="3502" spans="1:17" hidden="1" x14ac:dyDescent="0.3">
      <c r="A3502" t="s">
        <v>7228</v>
      </c>
      <c r="B3502" t="s">
        <v>7229</v>
      </c>
      <c r="C3502" t="s">
        <v>10309</v>
      </c>
      <c r="D3502" t="s">
        <v>413</v>
      </c>
      <c r="E3502">
        <v>45.729599999999998</v>
      </c>
      <c r="F3502">
        <v>55.52</v>
      </c>
      <c r="G3502">
        <v>648.24890319610995</v>
      </c>
      <c r="H3502">
        <v>44.352845876372299</v>
      </c>
      <c r="I3502">
        <v>627.17396187518602</v>
      </c>
      <c r="J3502">
        <v>3.4848338121583802</v>
      </c>
      <c r="K3502">
        <v>40.4932025243711</v>
      </c>
      <c r="L3502">
        <v>25.009604355123201</v>
      </c>
      <c r="M3502">
        <v>100</v>
      </c>
      <c r="N3502">
        <v>1.26</v>
      </c>
      <c r="O3502">
        <v>0</v>
      </c>
      <c r="P3502">
        <v>675.97248210874102</v>
      </c>
    </row>
    <row r="3503" spans="1:17" hidden="1" x14ac:dyDescent="0.3">
      <c r="A3503" t="s">
        <v>7230</v>
      </c>
      <c r="B3503" t="s">
        <v>7231</v>
      </c>
      <c r="C3503" t="s">
        <v>10309</v>
      </c>
      <c r="D3503" t="s">
        <v>51</v>
      </c>
      <c r="E3503">
        <v>45.556528327999999</v>
      </c>
      <c r="F3503">
        <v>23.12</v>
      </c>
      <c r="G3503">
        <v>-17.697382199127698</v>
      </c>
      <c r="H3503">
        <v>-6.9210039510019898</v>
      </c>
      <c r="I3503">
        <v>-9.8739228725182997</v>
      </c>
      <c r="J3503">
        <v>-9.1957333676365494</v>
      </c>
      <c r="K3503">
        <v>22.979266863583501</v>
      </c>
      <c r="L3503">
        <v>21.143286521231602</v>
      </c>
      <c r="M3503">
        <v>41.852745834387299</v>
      </c>
      <c r="N3503">
        <v>0.772026224177493</v>
      </c>
      <c r="O3503">
        <v>30.190311418685098</v>
      </c>
      <c r="P3503">
        <v>125.560975609756</v>
      </c>
      <c r="Q3503">
        <v>0.112747313808622</v>
      </c>
    </row>
    <row r="3504" spans="1:17" hidden="1" x14ac:dyDescent="0.3">
      <c r="A3504" t="s">
        <v>7232</v>
      </c>
      <c r="B3504" t="s">
        <v>7233</v>
      </c>
      <c r="C3504" t="s">
        <v>10309</v>
      </c>
      <c r="D3504" t="s">
        <v>475</v>
      </c>
      <c r="E3504">
        <v>45.49708966</v>
      </c>
      <c r="F3504">
        <v>17.690000000000001</v>
      </c>
      <c r="G3504">
        <v>2.8299266224243702</v>
      </c>
      <c r="H3504">
        <v>2.17550633766187</v>
      </c>
      <c r="I3504">
        <v>-35.061877668175804</v>
      </c>
      <c r="J3504">
        <v>6.8054536514695396E-2</v>
      </c>
      <c r="K3504">
        <v>17.746438456600899</v>
      </c>
      <c r="L3504">
        <v>18.030461608353999</v>
      </c>
      <c r="M3504">
        <v>48.508067615679401</v>
      </c>
      <c r="N3504">
        <v>0.77440976110028203</v>
      </c>
      <c r="O3504">
        <v>54.6071226681741</v>
      </c>
      <c r="P3504">
        <v>39.291338582677099</v>
      </c>
      <c r="Q3504">
        <v>-0.120184199291458</v>
      </c>
    </row>
    <row r="3505" spans="1:17" hidden="1" x14ac:dyDescent="0.3">
      <c r="A3505" t="s">
        <v>7234</v>
      </c>
      <c r="B3505" t="s">
        <v>7235</v>
      </c>
      <c r="C3505" t="s">
        <v>10309</v>
      </c>
      <c r="D3505" t="s">
        <v>630</v>
      </c>
      <c r="E3505">
        <v>45.487625250000001</v>
      </c>
      <c r="F3505">
        <v>78.05</v>
      </c>
      <c r="G3505">
        <v>-52.675501989554</v>
      </c>
      <c r="H3505">
        <v>7.5375171987035898</v>
      </c>
      <c r="I3505">
        <v>-6.8378129921461301</v>
      </c>
      <c r="J3505">
        <v>-8.9956335405513208</v>
      </c>
      <c r="K3505">
        <v>75.970362863949504</v>
      </c>
      <c r="L3505">
        <v>80.969588840747804</v>
      </c>
      <c r="M3505">
        <v>49.269798605762901</v>
      </c>
      <c r="N3505">
        <v>0.13880667217895401</v>
      </c>
      <c r="O3505">
        <v>78.026905829596302</v>
      </c>
      <c r="P3505">
        <v>27.220863895680498</v>
      </c>
      <c r="Q3505">
        <v>5.6639035249650999E-2</v>
      </c>
    </row>
    <row r="3506" spans="1:17" hidden="1" x14ac:dyDescent="0.3">
      <c r="A3506" t="s">
        <v>7236</v>
      </c>
      <c r="B3506" t="s">
        <v>7237</v>
      </c>
      <c r="C3506" t="s">
        <v>10309</v>
      </c>
      <c r="D3506" t="s">
        <v>630</v>
      </c>
      <c r="E3506">
        <v>45.445132000000001</v>
      </c>
      <c r="F3506">
        <v>160.75</v>
      </c>
      <c r="G3506">
        <v>-42.670668859720898</v>
      </c>
      <c r="H3506">
        <v>-3.4912276343241602</v>
      </c>
      <c r="I3506">
        <v>-15.5317371993153</v>
      </c>
      <c r="J3506">
        <v>-8.4555844538485996</v>
      </c>
      <c r="K3506">
        <v>157.819453645469</v>
      </c>
      <c r="L3506">
        <v>164.51735005978199</v>
      </c>
      <c r="M3506">
        <v>41.1545903522656</v>
      </c>
      <c r="N3506">
        <v>0.88532660145156195</v>
      </c>
      <c r="O3506">
        <v>29.2068429237946</v>
      </c>
      <c r="P3506">
        <v>17.335766423357601</v>
      </c>
      <c r="Q3506">
        <v>-1.1071248300364E-2</v>
      </c>
    </row>
    <row r="3507" spans="1:17" hidden="1" x14ac:dyDescent="0.3">
      <c r="A3507" t="s">
        <v>7238</v>
      </c>
      <c r="B3507" t="s">
        <v>7239</v>
      </c>
      <c r="C3507" t="s">
        <v>10309</v>
      </c>
      <c r="D3507" t="s">
        <v>559</v>
      </c>
      <c r="E3507">
        <v>45.364212000000002</v>
      </c>
      <c r="F3507">
        <v>23.55</v>
      </c>
      <c r="G3507">
        <v>-62.578350696863303</v>
      </c>
      <c r="H3507">
        <v>-6.0158269445290697</v>
      </c>
      <c r="I3507">
        <v>-41.270061983218604</v>
      </c>
      <c r="J3507">
        <v>-1.0860466673212601</v>
      </c>
      <c r="K3507">
        <v>24.782749327688901</v>
      </c>
      <c r="L3507">
        <v>28.4729023793392</v>
      </c>
      <c r="M3507">
        <v>44.654737621666499</v>
      </c>
      <c r="N3507">
        <v>0.46511627906976699</v>
      </c>
      <c r="O3507">
        <v>82.590233545647493</v>
      </c>
      <c r="P3507">
        <v>3.51648351648352</v>
      </c>
    </row>
    <row r="3508" spans="1:17" hidden="1" x14ac:dyDescent="0.3">
      <c r="A3508" t="s">
        <v>7240</v>
      </c>
      <c r="B3508" t="s">
        <v>7241</v>
      </c>
      <c r="C3508" t="s">
        <v>10309</v>
      </c>
      <c r="D3508" t="s">
        <v>232</v>
      </c>
      <c r="E3508">
        <v>45.332783999999997</v>
      </c>
      <c r="F3508">
        <v>30.46</v>
      </c>
      <c r="G3508">
        <v>-5.6394105759576298</v>
      </c>
      <c r="H3508">
        <v>5.7664652796035503</v>
      </c>
      <c r="I3508">
        <v>-21.682996616710799</v>
      </c>
      <c r="J3508">
        <v>-3.99668887637652</v>
      </c>
      <c r="K3508">
        <v>29.555027049309</v>
      </c>
      <c r="L3508">
        <v>28.591587286623799</v>
      </c>
      <c r="M3508">
        <v>48.988056970790197</v>
      </c>
      <c r="N3508">
        <v>0.43036059314278602</v>
      </c>
      <c r="O3508">
        <v>16.546290216677601</v>
      </c>
      <c r="P3508">
        <v>29.6170212765957</v>
      </c>
      <c r="Q3508">
        <v>7.4435782331809999E-3</v>
      </c>
    </row>
    <row r="3509" spans="1:17" hidden="1" x14ac:dyDescent="0.3">
      <c r="A3509" t="s">
        <v>7242</v>
      </c>
      <c r="B3509" t="s">
        <v>7243</v>
      </c>
      <c r="C3509" t="s">
        <v>10309</v>
      </c>
      <c r="D3509" t="s">
        <v>1163</v>
      </c>
      <c r="E3509">
        <v>45.300750000000001</v>
      </c>
      <c r="F3509">
        <v>8.57</v>
      </c>
      <c r="G3509">
        <v>38.361692405198397</v>
      </c>
      <c r="H3509">
        <v>-12.506116608781801</v>
      </c>
      <c r="I3509">
        <v>-7.1574117319902699</v>
      </c>
      <c r="J3509">
        <v>-8.7634985258076092</v>
      </c>
      <c r="K3509">
        <v>8.8186160729930698</v>
      </c>
      <c r="L3509">
        <v>7.9351742541484596</v>
      </c>
      <c r="M3509">
        <v>41.012124284140299</v>
      </c>
      <c r="N3509">
        <v>1.1320044178041799</v>
      </c>
      <c r="O3509">
        <v>26.604434072345299</v>
      </c>
      <c r="P3509">
        <v>74.541751527494895</v>
      </c>
      <c r="Q3509">
        <v>0.117680769594804</v>
      </c>
    </row>
    <row r="3510" spans="1:17" hidden="1" x14ac:dyDescent="0.3">
      <c r="A3510" t="s">
        <v>7244</v>
      </c>
      <c r="B3510" t="s">
        <v>7245</v>
      </c>
      <c r="C3510" t="s">
        <v>10309</v>
      </c>
      <c r="D3510" t="s">
        <v>121</v>
      </c>
      <c r="E3510">
        <v>45.116066239999903</v>
      </c>
      <c r="F3510">
        <v>2.27</v>
      </c>
      <c r="G3510">
        <v>-80.919455201290702</v>
      </c>
      <c r="H3510">
        <v>-6.7846329945893098</v>
      </c>
      <c r="I3510">
        <v>-26.650408606628499</v>
      </c>
      <c r="J3510">
        <v>-3.8990151830633901</v>
      </c>
      <c r="K3510">
        <v>2.3222257273434401</v>
      </c>
      <c r="L3510">
        <v>2.9999780607404198</v>
      </c>
      <c r="M3510">
        <v>41.558632157132998</v>
      </c>
      <c r="N3510">
        <v>0.54024002550952899</v>
      </c>
      <c r="O3510">
        <v>118.06167400881</v>
      </c>
      <c r="P3510">
        <v>26.1111111111111</v>
      </c>
      <c r="Q3510">
        <v>-0.17358539024410899</v>
      </c>
    </row>
    <row r="3511" spans="1:17" hidden="1" x14ac:dyDescent="0.3">
      <c r="A3511" t="s">
        <v>7246</v>
      </c>
      <c r="B3511" t="s">
        <v>7247</v>
      </c>
      <c r="C3511" t="s">
        <v>10309</v>
      </c>
      <c r="D3511" t="s">
        <v>630</v>
      </c>
      <c r="E3511">
        <v>45.077708999999999</v>
      </c>
      <c r="F3511">
        <v>60.51</v>
      </c>
      <c r="G3511">
        <v>99.586714100141293</v>
      </c>
      <c r="H3511">
        <v>-0.86059957071254201</v>
      </c>
      <c r="I3511">
        <v>30.199812244960899</v>
      </c>
      <c r="J3511">
        <v>-7.2977923569764398</v>
      </c>
      <c r="K3511">
        <v>58.792798808888698</v>
      </c>
      <c r="L3511">
        <v>49.539802945458199</v>
      </c>
      <c r="M3511">
        <v>54.9447577418618</v>
      </c>
      <c r="N3511">
        <v>0.71374764487744802</v>
      </c>
      <c r="O3511">
        <v>15.666831928606801</v>
      </c>
      <c r="P3511">
        <v>154.778947368421</v>
      </c>
      <c r="Q3511">
        <v>6.4461724079502E-2</v>
      </c>
    </row>
    <row r="3512" spans="1:17" hidden="1" x14ac:dyDescent="0.3">
      <c r="A3512" t="s">
        <v>7248</v>
      </c>
      <c r="B3512" t="s">
        <v>7249</v>
      </c>
      <c r="C3512" t="s">
        <v>10309</v>
      </c>
      <c r="D3512" t="s">
        <v>726</v>
      </c>
      <c r="E3512">
        <v>45.057158311999999</v>
      </c>
      <c r="F3512">
        <v>23.04</v>
      </c>
      <c r="G3512">
        <v>20.348400521816298</v>
      </c>
      <c r="H3512">
        <v>9.06795290313684</v>
      </c>
      <c r="I3512">
        <v>7.3153822591799402</v>
      </c>
      <c r="J3512">
        <v>-1.8876412853900499</v>
      </c>
      <c r="K3512">
        <v>21.400633257766199</v>
      </c>
      <c r="L3512">
        <v>19.085150406442999</v>
      </c>
      <c r="M3512">
        <v>37.579943371070499</v>
      </c>
      <c r="N3512">
        <v>0.96227951991206195</v>
      </c>
      <c r="O3512">
        <v>1.1284722222222301</v>
      </c>
      <c r="P3512">
        <v>59.446366782006898</v>
      </c>
    </row>
    <row r="3513" spans="1:17" hidden="1" x14ac:dyDescent="0.3">
      <c r="A3513" t="s">
        <v>7250</v>
      </c>
      <c r="B3513" t="s">
        <v>7251</v>
      </c>
      <c r="C3513" t="s">
        <v>10309</v>
      </c>
      <c r="D3513" t="s">
        <v>139</v>
      </c>
      <c r="E3513">
        <v>44.983640000000001</v>
      </c>
      <c r="F3513">
        <v>32.020000000000003</v>
      </c>
      <c r="G3513">
        <v>123.41367598932899</v>
      </c>
      <c r="H3513">
        <v>26.150001708990501</v>
      </c>
      <c r="I3513">
        <v>-27.264305221427101</v>
      </c>
      <c r="J3513">
        <v>4.6091564736824804</v>
      </c>
      <c r="K3513">
        <v>29.410831716017899</v>
      </c>
      <c r="L3513">
        <v>26.8537600916315</v>
      </c>
      <c r="M3513">
        <v>73.221208644265005</v>
      </c>
      <c r="N3513">
        <v>0.56718719788906202</v>
      </c>
      <c r="O3513">
        <v>40.3810118675827</v>
      </c>
      <c r="P3513">
        <v>183.36283185840699</v>
      </c>
      <c r="Q3513">
        <v>0.12890731839087899</v>
      </c>
    </row>
    <row r="3514" spans="1:17" hidden="1" x14ac:dyDescent="0.3">
      <c r="A3514" t="s">
        <v>7252</v>
      </c>
      <c r="B3514" t="s">
        <v>7253</v>
      </c>
      <c r="C3514" t="s">
        <v>10309</v>
      </c>
      <c r="D3514" t="s">
        <v>2161</v>
      </c>
      <c r="E3514">
        <v>44.943750000000001</v>
      </c>
      <c r="F3514">
        <v>185.05</v>
      </c>
      <c r="G3514">
        <v>150.54709777909801</v>
      </c>
      <c r="H3514">
        <v>32.648453179709698</v>
      </c>
      <c r="I3514">
        <v>132.78855178322499</v>
      </c>
      <c r="J3514">
        <v>7.0135415982474196</v>
      </c>
      <c r="K3514">
        <v>141.57950309418899</v>
      </c>
      <c r="L3514">
        <v>101.255670051552</v>
      </c>
      <c r="M3514">
        <v>64.591228685506593</v>
      </c>
      <c r="N3514">
        <v>1.42592592592592</v>
      </c>
      <c r="O3514">
        <v>8.0788975952445092</v>
      </c>
      <c r="P3514">
        <v>224.64912280701699</v>
      </c>
    </row>
    <row r="3515" spans="1:17" hidden="1" x14ac:dyDescent="0.3">
      <c r="A3515" t="s">
        <v>7254</v>
      </c>
      <c r="B3515" t="s">
        <v>7255</v>
      </c>
      <c r="C3515" t="s">
        <v>10309</v>
      </c>
      <c r="E3515">
        <v>44.704000000000001</v>
      </c>
      <c r="F3515">
        <v>61.86</v>
      </c>
      <c r="G3515">
        <v>60.931498854981101</v>
      </c>
      <c r="H3515">
        <v>-8.2341577887415092</v>
      </c>
      <c r="I3515">
        <v>-11.1993116271001</v>
      </c>
      <c r="J3515">
        <v>0.65736516334875705</v>
      </c>
      <c r="K3515">
        <v>57.561821683084702</v>
      </c>
      <c r="L3515">
        <v>51.397920627288997</v>
      </c>
      <c r="M3515">
        <v>57.753062752551898</v>
      </c>
      <c r="N3515">
        <v>0.58214660785549199</v>
      </c>
      <c r="O3515">
        <v>27.384416424183598</v>
      </c>
      <c r="P3515">
        <v>114.866273011462</v>
      </c>
      <c r="Q3515">
        <v>4.3861568803270003E-2</v>
      </c>
    </row>
    <row r="3516" spans="1:17" hidden="1" x14ac:dyDescent="0.3">
      <c r="A3516" t="s">
        <v>7256</v>
      </c>
      <c r="B3516" t="s">
        <v>7257</v>
      </c>
      <c r="C3516" t="s">
        <v>10309</v>
      </c>
      <c r="D3516" t="s">
        <v>630</v>
      </c>
      <c r="E3516">
        <v>44.661749999999998</v>
      </c>
      <c r="F3516">
        <v>90.5</v>
      </c>
      <c r="G3516">
        <v>46.314882625830499</v>
      </c>
      <c r="H3516">
        <v>56.415799983942101</v>
      </c>
      <c r="I3516">
        <v>80.242405524242599</v>
      </c>
      <c r="J3516">
        <v>-0.56535506836314597</v>
      </c>
      <c r="K3516">
        <v>72.927681262162395</v>
      </c>
      <c r="M3516">
        <v>67.493076620551093</v>
      </c>
      <c r="N3516">
        <v>1.1988304093567199</v>
      </c>
      <c r="O3516">
        <v>4.7513812154695998</v>
      </c>
      <c r="P3516">
        <v>93.376068376068304</v>
      </c>
    </row>
    <row r="3517" spans="1:17" hidden="1" x14ac:dyDescent="0.3">
      <c r="A3517" t="s">
        <v>7258</v>
      </c>
      <c r="B3517" t="s">
        <v>7259</v>
      </c>
      <c r="C3517" t="s">
        <v>10309</v>
      </c>
      <c r="D3517" t="s">
        <v>7086</v>
      </c>
      <c r="E3517">
        <v>44.606760000000001</v>
      </c>
      <c r="F3517">
        <v>77.55</v>
      </c>
      <c r="G3517">
        <v>87.693087754035602</v>
      </c>
      <c r="H3517">
        <v>-0.97550436388391404</v>
      </c>
      <c r="I3517">
        <v>10.4337534460869</v>
      </c>
      <c r="J3517">
        <v>-2.5946673569764398</v>
      </c>
      <c r="K3517">
        <v>74.420864024699696</v>
      </c>
      <c r="L3517">
        <v>64.986856042865995</v>
      </c>
      <c r="M3517">
        <v>86.011706119723598</v>
      </c>
      <c r="N3517">
        <v>0</v>
      </c>
      <c r="O3517">
        <v>0</v>
      </c>
      <c r="P3517">
        <v>169.270833333333</v>
      </c>
    </row>
    <row r="3518" spans="1:17" hidden="1" x14ac:dyDescent="0.3">
      <c r="A3518" t="s">
        <v>7260</v>
      </c>
      <c r="B3518" t="s">
        <v>7261</v>
      </c>
      <c r="C3518" t="s">
        <v>10309</v>
      </c>
      <c r="D3518" t="s">
        <v>54</v>
      </c>
      <c r="E3518">
        <v>44.602212000000002</v>
      </c>
      <c r="F3518">
        <v>63.85</v>
      </c>
      <c r="G3518">
        <v>14.1287583525503</v>
      </c>
      <c r="H3518">
        <v>7.6612441543210101</v>
      </c>
      <c r="I3518">
        <v>-16.9980527213513</v>
      </c>
      <c r="J3518">
        <v>1.5449430326339499</v>
      </c>
      <c r="K3518">
        <v>61.627631992360399</v>
      </c>
      <c r="L3518">
        <v>58.031346614021103</v>
      </c>
      <c r="M3518">
        <v>55.838311389615903</v>
      </c>
      <c r="N3518">
        <v>0.65032788902758398</v>
      </c>
      <c r="O3518">
        <v>22.944400939702401</v>
      </c>
      <c r="P3518">
        <v>57.654320987654302</v>
      </c>
      <c r="Q3518">
        <v>0.105947308491169</v>
      </c>
    </row>
    <row r="3519" spans="1:17" hidden="1" x14ac:dyDescent="0.3">
      <c r="A3519" t="s">
        <v>7262</v>
      </c>
      <c r="B3519" t="s">
        <v>7263</v>
      </c>
      <c r="C3519" t="s">
        <v>10309</v>
      </c>
      <c r="D3519" t="s">
        <v>80</v>
      </c>
      <c r="E3519">
        <v>44.558549999999997</v>
      </c>
      <c r="F3519">
        <v>248.8</v>
      </c>
      <c r="G3519">
        <v>131.44308775403499</v>
      </c>
      <c r="H3519">
        <v>-2.3030256636659598</v>
      </c>
      <c r="I3519">
        <v>105.07671949578</v>
      </c>
      <c r="J3519">
        <v>-3.3914801059804298</v>
      </c>
      <c r="K3519">
        <v>260.40321065260002</v>
      </c>
      <c r="L3519">
        <v>162.65099887284001</v>
      </c>
      <c r="M3519">
        <v>30.539416458958598</v>
      </c>
      <c r="N3519">
        <v>2.8256211180124202</v>
      </c>
      <c r="O3519">
        <v>52.733118971061003</v>
      </c>
      <c r="P3519">
        <v>178.45551203133701</v>
      </c>
    </row>
    <row r="3520" spans="1:17" hidden="1" x14ac:dyDescent="0.3">
      <c r="A3520" t="s">
        <v>7264</v>
      </c>
      <c r="B3520" t="s">
        <v>7265</v>
      </c>
      <c r="C3520" t="s">
        <v>10309</v>
      </c>
      <c r="D3520" t="s">
        <v>335</v>
      </c>
      <c r="E3520">
        <v>44.481280589999997</v>
      </c>
      <c r="F3520">
        <v>25.4</v>
      </c>
      <c r="G3520">
        <v>-17.048197649014401</v>
      </c>
      <c r="H3520">
        <v>-12.4755043638839</v>
      </c>
      <c r="I3520">
        <v>-59.558968727320497</v>
      </c>
      <c r="J3520">
        <v>-9.1087518640186893</v>
      </c>
      <c r="K3520">
        <v>30.416376537215701</v>
      </c>
      <c r="L3520">
        <v>31.680690726353198</v>
      </c>
      <c r="M3520">
        <v>41.712517690463798</v>
      </c>
      <c r="N3520">
        <v>0.37692307692307597</v>
      </c>
      <c r="O3520">
        <v>141.53543307086599</v>
      </c>
      <c r="P3520">
        <v>68.770764119601296</v>
      </c>
      <c r="Q3520">
        <v>0.11853309201392601</v>
      </c>
    </row>
    <row r="3521" spans="1:17" hidden="1" x14ac:dyDescent="0.3">
      <c r="A3521" t="s">
        <v>7266</v>
      </c>
      <c r="B3521" t="s">
        <v>7267</v>
      </c>
      <c r="C3521" t="s">
        <v>10309</v>
      </c>
      <c r="D3521" t="s">
        <v>521</v>
      </c>
      <c r="E3521">
        <v>44.4171482</v>
      </c>
      <c r="F3521">
        <v>37.79</v>
      </c>
      <c r="G3521">
        <v>-62.455875976534202</v>
      </c>
      <c r="H3521">
        <v>-4.1116593868313798</v>
      </c>
      <c r="I3521">
        <v>-50.002459501804999</v>
      </c>
      <c r="J3521">
        <v>-5.0593656881702804</v>
      </c>
      <c r="K3521">
        <v>43.155801280619499</v>
      </c>
      <c r="L3521">
        <v>48.149532324234499</v>
      </c>
      <c r="M3521">
        <v>45.304844576706003</v>
      </c>
      <c r="N3521">
        <v>1.10987268241565</v>
      </c>
      <c r="O3521">
        <v>112.96639322572101</v>
      </c>
      <c r="P3521">
        <v>26.854649211144601</v>
      </c>
      <c r="Q3521">
        <v>0.163908796574047</v>
      </c>
    </row>
    <row r="3522" spans="1:17" hidden="1" x14ac:dyDescent="0.3">
      <c r="A3522" t="s">
        <v>7268</v>
      </c>
      <c r="B3522" t="s">
        <v>7269</v>
      </c>
      <c r="C3522" t="s">
        <v>10309</v>
      </c>
      <c r="D3522" t="s">
        <v>98</v>
      </c>
      <c r="E3522">
        <v>44.323956250000002</v>
      </c>
      <c r="F3522">
        <v>781.9</v>
      </c>
      <c r="G3522">
        <v>9.5361419686118793</v>
      </c>
      <c r="H3522">
        <v>-10.7909599578862</v>
      </c>
      <c r="I3522">
        <v>-43.930008493432503</v>
      </c>
      <c r="J3522">
        <v>-2.5946673569764398</v>
      </c>
      <c r="K3522">
        <v>951.55797354596496</v>
      </c>
      <c r="M3522">
        <v>2.9634079126600001E-4</v>
      </c>
      <c r="N3522">
        <v>0.8</v>
      </c>
      <c r="O3522">
        <v>74.574753804834302</v>
      </c>
      <c r="P3522">
        <v>37.259720881242799</v>
      </c>
    </row>
    <row r="3523" spans="1:17" hidden="1" x14ac:dyDescent="0.3">
      <c r="A3523" t="s">
        <v>7270</v>
      </c>
      <c r="B3523" t="s">
        <v>7271</v>
      </c>
      <c r="C3523" t="s">
        <v>10309</v>
      </c>
      <c r="D3523" t="s">
        <v>368</v>
      </c>
      <c r="E3523">
        <v>44.278935804</v>
      </c>
      <c r="F3523">
        <v>5.72</v>
      </c>
      <c r="G3523">
        <v>-75.438386956506605</v>
      </c>
      <c r="H3523">
        <v>-10.1839050100874</v>
      </c>
      <c r="I3523">
        <v>-12.135654616607701</v>
      </c>
      <c r="J3523">
        <v>-3.3013811378951701</v>
      </c>
      <c r="K3523">
        <v>5.9308960679449001</v>
      </c>
      <c r="L3523">
        <v>6.8922098309538402</v>
      </c>
      <c r="M3523">
        <v>37.635819262580199</v>
      </c>
      <c r="N3523">
        <v>1.0443321161452299</v>
      </c>
      <c r="O3523">
        <v>99.125874125874105</v>
      </c>
      <c r="P3523">
        <v>20.421052631578899</v>
      </c>
      <c r="Q3523">
        <v>-5.5350430877441001E-2</v>
      </c>
    </row>
    <row r="3524" spans="1:17" hidden="1" x14ac:dyDescent="0.3">
      <c r="A3524" t="s">
        <v>7272</v>
      </c>
      <c r="B3524" t="s">
        <v>7273</v>
      </c>
      <c r="C3524" t="s">
        <v>10309</v>
      </c>
      <c r="E3524">
        <v>44.220595000000003</v>
      </c>
      <c r="F3524">
        <v>84.31</v>
      </c>
      <c r="G3524">
        <v>-5.8530961141343099</v>
      </c>
      <c r="H3524">
        <v>5.2083747293150697</v>
      </c>
      <c r="I3524">
        <v>-3.3831373863077401</v>
      </c>
      <c r="J3524">
        <v>1.95642391286482</v>
      </c>
      <c r="K3524">
        <v>79.066160231160097</v>
      </c>
      <c r="L3524">
        <v>75.647096539419294</v>
      </c>
      <c r="M3524">
        <v>74.727303457834196</v>
      </c>
      <c r="N3524">
        <v>1.4418604651162701</v>
      </c>
      <c r="O3524">
        <v>2.4315027873324602</v>
      </c>
      <c r="P3524">
        <v>21.870482798496599</v>
      </c>
    </row>
    <row r="3525" spans="1:17" hidden="1" x14ac:dyDescent="0.3">
      <c r="A3525" t="s">
        <v>7274</v>
      </c>
      <c r="B3525" t="s">
        <v>7275</v>
      </c>
      <c r="C3525" t="s">
        <v>10309</v>
      </c>
      <c r="D3525" t="s">
        <v>630</v>
      </c>
      <c r="E3525">
        <v>44.082569429999999</v>
      </c>
      <c r="F3525">
        <v>13.29</v>
      </c>
      <c r="G3525">
        <v>-63.209015805834802</v>
      </c>
      <c r="H3525">
        <v>1.53461709360596</v>
      </c>
      <c r="I3525">
        <v>-57.843572850365</v>
      </c>
      <c r="J3525">
        <v>6.8262488055127397</v>
      </c>
      <c r="K3525">
        <v>15.1381965163113</v>
      </c>
      <c r="L3525">
        <v>19.699540551276801</v>
      </c>
      <c r="M3525">
        <v>57.392157429851601</v>
      </c>
      <c r="N3525">
        <v>0.71780988609749297</v>
      </c>
      <c r="O3525">
        <v>146.80210684725299</v>
      </c>
      <c r="P3525">
        <v>20.708446866485001</v>
      </c>
      <c r="Q3525">
        <v>-5.4939988899950004E-3</v>
      </c>
    </row>
    <row r="3526" spans="1:17" hidden="1" x14ac:dyDescent="0.3">
      <c r="A3526" t="s">
        <v>7276</v>
      </c>
      <c r="B3526" t="s">
        <v>7277</v>
      </c>
      <c r="C3526" t="s">
        <v>10309</v>
      </c>
      <c r="D3526" t="s">
        <v>1700</v>
      </c>
      <c r="E3526">
        <v>44.02469</v>
      </c>
      <c r="F3526">
        <v>24.59</v>
      </c>
      <c r="G3526">
        <v>-23.417964729431301</v>
      </c>
      <c r="H3526">
        <v>-2.4649540949555</v>
      </c>
      <c r="I3526">
        <v>-34.910723012648198</v>
      </c>
      <c r="J3526">
        <v>-1.27551842080623</v>
      </c>
      <c r="K3526">
        <v>24.857649509169701</v>
      </c>
      <c r="L3526">
        <v>26.811315546907299</v>
      </c>
      <c r="M3526">
        <v>45.114782404494299</v>
      </c>
      <c r="N3526">
        <v>0.50038118598561399</v>
      </c>
      <c r="O3526">
        <v>66.734444896299294</v>
      </c>
      <c r="P3526">
        <v>8.8053097345132496</v>
      </c>
      <c r="Q3526">
        <v>-3.2405829947132002E-2</v>
      </c>
    </row>
    <row r="3527" spans="1:17" hidden="1" x14ac:dyDescent="0.3">
      <c r="A3527" t="s">
        <v>7278</v>
      </c>
      <c r="B3527" t="s">
        <v>7279</v>
      </c>
      <c r="C3527" t="s">
        <v>10309</v>
      </c>
      <c r="D3527" t="s">
        <v>630</v>
      </c>
      <c r="E3527">
        <v>43.990749600000001</v>
      </c>
      <c r="F3527">
        <v>39.9</v>
      </c>
      <c r="G3527">
        <v>-8.5123449717884299</v>
      </c>
      <c r="H3527">
        <v>15.303565403557901</v>
      </c>
      <c r="I3527">
        <v>-26.0405156948488</v>
      </c>
      <c r="J3527">
        <v>-3.5380635833915299</v>
      </c>
      <c r="K3527">
        <v>38.406645292906802</v>
      </c>
      <c r="L3527">
        <v>37.513693065599703</v>
      </c>
      <c r="M3527">
        <v>75.409098670207698</v>
      </c>
      <c r="N3527">
        <v>0.47283942156123598</v>
      </c>
      <c r="O3527">
        <v>38.5964912280701</v>
      </c>
      <c r="P3527">
        <v>29.1680155390093</v>
      </c>
    </row>
    <row r="3528" spans="1:17" hidden="1" x14ac:dyDescent="0.3">
      <c r="A3528" t="s">
        <v>7280</v>
      </c>
      <c r="B3528" t="s">
        <v>7281</v>
      </c>
      <c r="C3528" t="s">
        <v>10309</v>
      </c>
      <c r="D3528" t="s">
        <v>297</v>
      </c>
      <c r="E3528">
        <v>43.956000000000003</v>
      </c>
      <c r="F3528">
        <v>204.5</v>
      </c>
      <c r="G3528">
        <v>58.185511996459901</v>
      </c>
      <c r="H3528">
        <v>12.1673527789732</v>
      </c>
      <c r="I3528">
        <v>72.757087338048294</v>
      </c>
      <c r="J3528">
        <v>8.6412876992033301</v>
      </c>
      <c r="K3528">
        <v>170.37826140959999</v>
      </c>
      <c r="L3528">
        <v>138.55914076152999</v>
      </c>
      <c r="M3528">
        <v>87.992794656148106</v>
      </c>
      <c r="N3528">
        <v>0.373006134969325</v>
      </c>
      <c r="O3528">
        <v>1.7114914425427801</v>
      </c>
      <c r="P3528">
        <v>141.72576832151299</v>
      </c>
    </row>
    <row r="3529" spans="1:17" hidden="1" x14ac:dyDescent="0.3">
      <c r="A3529" t="s">
        <v>7282</v>
      </c>
      <c r="B3529" t="s">
        <v>7283</v>
      </c>
      <c r="C3529" t="s">
        <v>10309</v>
      </c>
      <c r="D3529" t="s">
        <v>630</v>
      </c>
      <c r="E3529">
        <v>43.955986500000002</v>
      </c>
      <c r="F3529">
        <v>43.3</v>
      </c>
      <c r="G3529">
        <v>-57.431371120423101</v>
      </c>
      <c r="H3529">
        <v>9.9520686983778308</v>
      </c>
      <c r="I3529">
        <v>-44.527442195551103</v>
      </c>
      <c r="J3529">
        <v>-7.68272997928565</v>
      </c>
      <c r="K3529">
        <v>43.983903061067203</v>
      </c>
      <c r="L3529">
        <v>52.341245961553497</v>
      </c>
      <c r="M3529">
        <v>49.736862366254499</v>
      </c>
      <c r="N3529">
        <v>0.38933483159431198</v>
      </c>
      <c r="O3529">
        <v>75.750577367205494</v>
      </c>
      <c r="P3529">
        <v>19.7786998616874</v>
      </c>
      <c r="Q3529">
        <v>2.7369432492797999E-2</v>
      </c>
    </row>
    <row r="3530" spans="1:17" hidden="1" x14ac:dyDescent="0.3">
      <c r="A3530" t="s">
        <v>7284</v>
      </c>
      <c r="B3530" t="s">
        <v>7285</v>
      </c>
      <c r="C3530" t="s">
        <v>10309</v>
      </c>
      <c r="D3530" t="s">
        <v>630</v>
      </c>
      <c r="E3530">
        <v>43.906399999999998</v>
      </c>
      <c r="F3530">
        <v>14.17</v>
      </c>
      <c r="G3530">
        <v>-0.410011976422548</v>
      </c>
      <c r="H3530">
        <v>4.3657419269172602</v>
      </c>
      <c r="I3530">
        <v>0.59758056874542798</v>
      </c>
      <c r="J3530">
        <v>-7.1003835641048898</v>
      </c>
      <c r="K3530">
        <v>14.1174039696563</v>
      </c>
      <c r="L3530">
        <v>13.2094958690684</v>
      </c>
      <c r="M3530">
        <v>43.292915594456097</v>
      </c>
      <c r="N3530">
        <v>0.33263758413758798</v>
      </c>
      <c r="O3530">
        <v>31.0515172900494</v>
      </c>
      <c r="P3530">
        <v>38.785504407443597</v>
      </c>
      <c r="Q3530">
        <v>4.6665194440142999E-2</v>
      </c>
    </row>
    <row r="3531" spans="1:17" hidden="1" x14ac:dyDescent="0.3">
      <c r="A3531" t="s">
        <v>7286</v>
      </c>
      <c r="B3531" t="s">
        <v>7287</v>
      </c>
      <c r="C3531" t="s">
        <v>10309</v>
      </c>
      <c r="D3531" t="s">
        <v>7288</v>
      </c>
      <c r="E3531">
        <v>43.865729039999998</v>
      </c>
      <c r="F3531">
        <v>36.950000000000003</v>
      </c>
      <c r="G3531">
        <v>69.870003975069494</v>
      </c>
      <c r="H3531">
        <v>-2.13890996938364</v>
      </c>
      <c r="I3531">
        <v>171.265576275863</v>
      </c>
      <c r="J3531">
        <v>4.4806692228001399</v>
      </c>
      <c r="K3531">
        <v>37.410096838769597</v>
      </c>
      <c r="L3531">
        <v>28.999103692532099</v>
      </c>
      <c r="M3531">
        <v>73.217276690378597</v>
      </c>
      <c r="N3531">
        <v>0.72881492201318498</v>
      </c>
      <c r="O3531">
        <v>48.849797023004001</v>
      </c>
      <c r="P3531">
        <v>198.706548100242</v>
      </c>
    </row>
    <row r="3532" spans="1:17" hidden="1" x14ac:dyDescent="0.3">
      <c r="A3532" t="s">
        <v>7289</v>
      </c>
      <c r="B3532" t="s">
        <v>7290</v>
      </c>
      <c r="C3532" t="s">
        <v>10309</v>
      </c>
      <c r="D3532" t="s">
        <v>258</v>
      </c>
      <c r="E3532">
        <v>43.769599999999997</v>
      </c>
      <c r="F3532">
        <v>672</v>
      </c>
      <c r="G3532">
        <v>-52.669130931394598</v>
      </c>
      <c r="H3532">
        <v>-4.6515607019120804</v>
      </c>
      <c r="I3532">
        <v>-25.9299131583834</v>
      </c>
      <c r="J3532">
        <v>-2.7552512985822801</v>
      </c>
      <c r="K3532">
        <v>712.91598504336503</v>
      </c>
      <c r="L3532">
        <v>749.00553138008001</v>
      </c>
      <c r="M3532">
        <v>51.021461902386299</v>
      </c>
      <c r="N3532">
        <v>0.22375229510933001</v>
      </c>
      <c r="O3532">
        <v>40.625</v>
      </c>
      <c r="P3532">
        <v>12</v>
      </c>
      <c r="Q3532">
        <v>0.10966410497265899</v>
      </c>
    </row>
    <row r="3533" spans="1:17" hidden="1" x14ac:dyDescent="0.3">
      <c r="A3533" t="s">
        <v>7291</v>
      </c>
      <c r="B3533" t="s">
        <v>7292</v>
      </c>
      <c r="C3533" t="s">
        <v>10309</v>
      </c>
      <c r="D3533" t="s">
        <v>559</v>
      </c>
      <c r="E3533">
        <v>43.696539450000003</v>
      </c>
      <c r="F3533">
        <v>40.5</v>
      </c>
      <c r="G3533">
        <v>-70.597415705759104</v>
      </c>
      <c r="H3533">
        <v>-5.23082351282007</v>
      </c>
      <c r="I3533">
        <v>-18.343268563726902</v>
      </c>
      <c r="J3533">
        <v>-12.574662911544101</v>
      </c>
      <c r="K3533">
        <v>40.6920697479936</v>
      </c>
      <c r="L3533">
        <v>43.395863280329799</v>
      </c>
      <c r="M3533">
        <v>45.591179982188301</v>
      </c>
      <c r="N3533">
        <v>1.06513303769401</v>
      </c>
      <c r="O3533">
        <v>92.556254131150496</v>
      </c>
      <c r="P3533">
        <v>25.2706464583977</v>
      </c>
      <c r="Q3533">
        <v>0.171148116578552</v>
      </c>
    </row>
    <row r="3534" spans="1:17" hidden="1" x14ac:dyDescent="0.3">
      <c r="A3534" t="s">
        <v>7293</v>
      </c>
      <c r="B3534" t="s">
        <v>7294</v>
      </c>
      <c r="C3534" t="s">
        <v>10309</v>
      </c>
      <c r="D3534" t="s">
        <v>221</v>
      </c>
      <c r="E3534">
        <v>43.584200000000003</v>
      </c>
      <c r="F3534">
        <v>154.25</v>
      </c>
      <c r="G3534">
        <v>2832.9290122581901</v>
      </c>
      <c r="H3534">
        <v>2.2668164552287098</v>
      </c>
      <c r="I3534">
        <v>156.511103194866</v>
      </c>
      <c r="J3534">
        <v>-2.6277142836122702</v>
      </c>
      <c r="K3534">
        <v>151.798285426061</v>
      </c>
      <c r="L3534">
        <v>104.231354869604</v>
      </c>
      <c r="M3534">
        <v>45.6523709036463</v>
      </c>
      <c r="N3534">
        <v>0.36404248861911898</v>
      </c>
      <c r="O3534">
        <v>30.988654781199301</v>
      </c>
      <c r="P3534">
        <v>2860.65259117082</v>
      </c>
    </row>
    <row r="3535" spans="1:17" hidden="1" x14ac:dyDescent="0.3">
      <c r="A3535" t="s">
        <v>7295</v>
      </c>
      <c r="B3535" t="s">
        <v>7296</v>
      </c>
      <c r="C3535" t="s">
        <v>10309</v>
      </c>
      <c r="D3535" t="s">
        <v>139</v>
      </c>
      <c r="E3535">
        <v>43.561096417000002</v>
      </c>
      <c r="F3535">
        <v>7.94</v>
      </c>
      <c r="G3535">
        <v>14.062135373083301</v>
      </c>
      <c r="H3535">
        <v>13.547944955329299</v>
      </c>
      <c r="I3535">
        <v>-13.0607859651191</v>
      </c>
      <c r="J3535">
        <v>25.276954264645099</v>
      </c>
      <c r="K3535">
        <v>6.6848909345106096</v>
      </c>
      <c r="L3535">
        <v>6.5449895289600599</v>
      </c>
      <c r="M3535">
        <v>84.020924349657605</v>
      </c>
      <c r="N3535">
        <v>0.98489180553030498</v>
      </c>
      <c r="O3535">
        <v>35.390428211586801</v>
      </c>
      <c r="P3535">
        <v>49.811320754716903</v>
      </c>
      <c r="Q3535">
        <v>1.194728868319E-3</v>
      </c>
    </row>
    <row r="3536" spans="1:17" hidden="1" x14ac:dyDescent="0.3">
      <c r="A3536" t="s">
        <v>7297</v>
      </c>
      <c r="B3536" t="s">
        <v>7298</v>
      </c>
      <c r="C3536" t="s">
        <v>10309</v>
      </c>
      <c r="D3536" t="s">
        <v>139</v>
      </c>
      <c r="E3536">
        <v>43.56</v>
      </c>
      <c r="F3536">
        <v>4.9000000000000004</v>
      </c>
      <c r="G3536">
        <v>49.695775926078603</v>
      </c>
      <c r="H3536">
        <v>-4.9437583321378797</v>
      </c>
      <c r="I3536">
        <v>-20.892875517357901</v>
      </c>
      <c r="J3536">
        <v>-8.6140848327046093</v>
      </c>
      <c r="K3536">
        <v>4.8230905001440201</v>
      </c>
      <c r="L3536">
        <v>4.3479082154041802</v>
      </c>
      <c r="M3536">
        <v>39.077132944237903</v>
      </c>
      <c r="N3536">
        <v>0.76323346140517001</v>
      </c>
      <c r="O3536">
        <v>21.632653061224399</v>
      </c>
      <c r="P3536">
        <v>81.481481481481495</v>
      </c>
      <c r="Q3536">
        <v>7.4584219819609998E-2</v>
      </c>
    </row>
    <row r="3537" spans="1:17" hidden="1" x14ac:dyDescent="0.3">
      <c r="A3537" t="s">
        <v>7299</v>
      </c>
      <c r="B3537" t="s">
        <v>7300</v>
      </c>
      <c r="C3537" t="s">
        <v>10309</v>
      </c>
      <c r="D3537" t="s">
        <v>1386</v>
      </c>
      <c r="E3537">
        <v>43.331499999999998</v>
      </c>
      <c r="F3537">
        <v>81.8</v>
      </c>
      <c r="G3537">
        <v>16.163844130464799</v>
      </c>
      <c r="H3537">
        <v>5.0647640924919202</v>
      </c>
      <c r="I3537">
        <v>29.826485972326498</v>
      </c>
      <c r="J3537">
        <v>-3.72107536698896</v>
      </c>
      <c r="K3537">
        <v>73.777542461321403</v>
      </c>
      <c r="L3537">
        <v>64.254674893931707</v>
      </c>
      <c r="M3537">
        <v>54.480327447870202</v>
      </c>
      <c r="N3537">
        <v>0.21777851934005299</v>
      </c>
      <c r="O3537">
        <v>5.13447432762836</v>
      </c>
      <c r="P3537">
        <v>68.833849329205293</v>
      </c>
      <c r="Q3537">
        <v>7.7416152791329004E-2</v>
      </c>
    </row>
    <row r="3538" spans="1:17" hidden="1" x14ac:dyDescent="0.3">
      <c r="A3538" t="s">
        <v>7301</v>
      </c>
      <c r="B3538" t="s">
        <v>7302</v>
      </c>
      <c r="C3538" t="s">
        <v>10309</v>
      </c>
      <c r="D3538" t="s">
        <v>938</v>
      </c>
      <c r="E3538">
        <v>43.2684</v>
      </c>
      <c r="F3538">
        <v>1.02</v>
      </c>
      <c r="G3538">
        <v>-81.359942548994596</v>
      </c>
      <c r="H3538">
        <v>-1.9463781502916799</v>
      </c>
      <c r="I3538">
        <v>-33.8492475035806</v>
      </c>
      <c r="J3538">
        <v>-13.120983146450101</v>
      </c>
      <c r="K3538">
        <v>1.0778180696720701</v>
      </c>
      <c r="L3538">
        <v>1.3996163375616</v>
      </c>
      <c r="M3538">
        <v>35.9010170979248</v>
      </c>
      <c r="N3538">
        <v>1.76761607772175</v>
      </c>
      <c r="O3538">
        <v>115.686274509803</v>
      </c>
      <c r="P3538">
        <v>7.3684210526315796</v>
      </c>
      <c r="Q3538">
        <v>-3.3757057775757E-2</v>
      </c>
    </row>
    <row r="3539" spans="1:17" hidden="1" x14ac:dyDescent="0.3">
      <c r="A3539" t="s">
        <v>7303</v>
      </c>
      <c r="B3539" t="s">
        <v>7304</v>
      </c>
      <c r="C3539" t="s">
        <v>10309</v>
      </c>
      <c r="D3539" t="s">
        <v>258</v>
      </c>
      <c r="E3539">
        <v>43.264226399999998</v>
      </c>
      <c r="F3539">
        <v>96.45</v>
      </c>
      <c r="G3539">
        <v>30.391175185729601</v>
      </c>
      <c r="H3539">
        <v>-5.4867825593726298</v>
      </c>
      <c r="I3539">
        <v>6.7632881089549697</v>
      </c>
      <c r="J3539">
        <v>-2.6471332541432799</v>
      </c>
      <c r="K3539">
        <v>97.650299854385096</v>
      </c>
      <c r="L3539">
        <v>85.091234070822196</v>
      </c>
      <c r="M3539">
        <v>41.073479635132301</v>
      </c>
      <c r="N3539">
        <v>0.28137267064280902</v>
      </c>
      <c r="O3539">
        <v>27.216174183514699</v>
      </c>
      <c r="P3539">
        <v>84.699348908464202</v>
      </c>
      <c r="Q3539">
        <v>9.1199990271827999E-2</v>
      </c>
    </row>
    <row r="3540" spans="1:17" hidden="1" x14ac:dyDescent="0.3">
      <c r="A3540" t="s">
        <v>7305</v>
      </c>
      <c r="B3540" t="s">
        <v>7306</v>
      </c>
      <c r="C3540" t="s">
        <v>10309</v>
      </c>
      <c r="D3540" t="s">
        <v>1494</v>
      </c>
      <c r="E3540">
        <v>43.240679</v>
      </c>
      <c r="F3540">
        <v>26.46</v>
      </c>
      <c r="G3540">
        <v>-10.123578912630901</v>
      </c>
      <c r="H3540">
        <v>-7.4226447451664201</v>
      </c>
      <c r="I3540">
        <v>2.6826951300569002</v>
      </c>
      <c r="J3540">
        <v>-10.321163083472101</v>
      </c>
      <c r="K3540">
        <v>29.1869974097167</v>
      </c>
      <c r="L3540">
        <v>25.836795196053199</v>
      </c>
      <c r="M3540">
        <v>18.1415421647472</v>
      </c>
      <c r="N3540">
        <v>9.3623167135478594E-2</v>
      </c>
      <c r="O3540">
        <v>39.077853363567598</v>
      </c>
      <c r="P3540">
        <v>37.8125</v>
      </c>
      <c r="Q3540">
        <v>6.2298066110490997E-2</v>
      </c>
    </row>
    <row r="3541" spans="1:17" hidden="1" x14ac:dyDescent="0.3">
      <c r="A3541" t="s">
        <v>7307</v>
      </c>
      <c r="B3541" t="s">
        <v>7308</v>
      </c>
      <c r="C3541" t="s">
        <v>10309</v>
      </c>
      <c r="D3541" t="s">
        <v>7309</v>
      </c>
      <c r="E3541">
        <v>43.173504219999998</v>
      </c>
      <c r="F3541">
        <v>46.25</v>
      </c>
      <c r="G3541">
        <v>-20.290361723316199</v>
      </c>
      <c r="H3541">
        <v>-3.16528538578173</v>
      </c>
      <c r="I3541">
        <v>21.747185049373599</v>
      </c>
      <c r="J3541">
        <v>-0.85930943940595295</v>
      </c>
      <c r="K3541">
        <v>43.434064623618497</v>
      </c>
      <c r="M3541">
        <v>50.975704796068001</v>
      </c>
      <c r="N3541">
        <v>0.224955752212389</v>
      </c>
      <c r="O3541">
        <v>24.4324324324324</v>
      </c>
      <c r="P3541">
        <v>72.574626865671604</v>
      </c>
    </row>
    <row r="3542" spans="1:17" hidden="1" x14ac:dyDescent="0.3">
      <c r="A3542" t="s">
        <v>7310</v>
      </c>
      <c r="B3542" t="s">
        <v>7311</v>
      </c>
      <c r="C3542" t="s">
        <v>10309</v>
      </c>
      <c r="D3542" t="s">
        <v>4008</v>
      </c>
      <c r="E3542">
        <v>43.114535625000002</v>
      </c>
      <c r="F3542">
        <v>345.6</v>
      </c>
      <c r="G3542">
        <v>245.89804270899</v>
      </c>
      <c r="H3542">
        <v>-5.9827193710989199</v>
      </c>
      <c r="I3542">
        <v>222.73526347743999</v>
      </c>
      <c r="J3542">
        <v>3.5827519978622502</v>
      </c>
      <c r="K3542">
        <v>272.82567241859999</v>
      </c>
      <c r="L3542">
        <v>171.06001328875101</v>
      </c>
      <c r="M3542">
        <v>55.327605984379701</v>
      </c>
      <c r="N3542">
        <v>1.11304347826086</v>
      </c>
      <c r="O3542">
        <v>16.030092592592499</v>
      </c>
      <c r="P3542">
        <v>359.26910299003299</v>
      </c>
    </row>
    <row r="3543" spans="1:17" hidden="1" x14ac:dyDescent="0.3">
      <c r="A3543" t="s">
        <v>7312</v>
      </c>
      <c r="B3543" t="s">
        <v>7313</v>
      </c>
      <c r="C3543" t="s">
        <v>10309</v>
      </c>
      <c r="D3543" t="s">
        <v>726</v>
      </c>
      <c r="E3543">
        <v>43.024297066000003</v>
      </c>
      <c r="F3543">
        <v>82.95</v>
      </c>
      <c r="G3543">
        <v>-8.7647376678295998</v>
      </c>
      <c r="H3543">
        <v>-5.1623555749565897</v>
      </c>
      <c r="I3543">
        <v>6.7505029684247404</v>
      </c>
      <c r="J3543">
        <v>2.1594310036792801</v>
      </c>
      <c r="K3543">
        <v>83.028873645202395</v>
      </c>
      <c r="L3543">
        <v>78.831785086270003</v>
      </c>
      <c r="M3543">
        <v>57.290049328383198</v>
      </c>
      <c r="N3543">
        <v>1.0154012382762301</v>
      </c>
      <c r="O3543">
        <v>20.554550934297701</v>
      </c>
      <c r="P3543">
        <v>25.491679273827501</v>
      </c>
    </row>
    <row r="3544" spans="1:17" hidden="1" x14ac:dyDescent="0.3">
      <c r="A3544" t="s">
        <v>7314</v>
      </c>
      <c r="B3544" t="s">
        <v>7315</v>
      </c>
      <c r="C3544" t="s">
        <v>10309</v>
      </c>
      <c r="D3544" t="s">
        <v>4721</v>
      </c>
      <c r="E3544">
        <v>42.739290400000002</v>
      </c>
      <c r="F3544">
        <v>15.02</v>
      </c>
      <c r="G3544">
        <v>-73.085528712558201</v>
      </c>
      <c r="H3544">
        <v>13.9197632854566</v>
      </c>
      <c r="I3544">
        <v>-22.370666204639999</v>
      </c>
      <c r="J3544">
        <v>0.89939274085723597</v>
      </c>
      <c r="K3544">
        <v>13.7276799794061</v>
      </c>
      <c r="L3544">
        <v>16.942227877691799</v>
      </c>
      <c r="M3544">
        <v>79.852789013425195</v>
      </c>
      <c r="N3544">
        <v>1.0771876748059599</v>
      </c>
      <c r="O3544">
        <v>202.59653794939999</v>
      </c>
      <c r="P3544">
        <v>50.501002004008001</v>
      </c>
      <c r="Q3544">
        <v>0.244520689383324</v>
      </c>
    </row>
    <row r="3545" spans="1:17" hidden="1" x14ac:dyDescent="0.3">
      <c r="A3545" t="s">
        <v>7316</v>
      </c>
      <c r="B3545" t="s">
        <v>7317</v>
      </c>
      <c r="C3545" t="s">
        <v>10309</v>
      </c>
      <c r="D3545" t="s">
        <v>46</v>
      </c>
      <c r="E3545">
        <v>42.588273999999998</v>
      </c>
      <c r="F3545">
        <v>18.46</v>
      </c>
      <c r="G3545">
        <v>-28.2087541147873</v>
      </c>
      <c r="H3545">
        <v>-7.2255043638839096</v>
      </c>
      <c r="I3545">
        <v>-17.886233535451499</v>
      </c>
      <c r="J3545">
        <v>-1.24331600562509</v>
      </c>
      <c r="K3545">
        <v>20.3760639325291</v>
      </c>
      <c r="L3545">
        <v>20.938507796051599</v>
      </c>
      <c r="M3545">
        <v>43.349552362679603</v>
      </c>
      <c r="N3545">
        <v>1.11567940764458</v>
      </c>
      <c r="O3545">
        <v>44.907908992415997</v>
      </c>
      <c r="P3545">
        <v>7.0144927536232</v>
      </c>
      <c r="Q3545">
        <v>-2.5441100105877999E-2</v>
      </c>
    </row>
    <row r="3546" spans="1:17" hidden="1" x14ac:dyDescent="0.3">
      <c r="A3546" t="s">
        <v>7318</v>
      </c>
      <c r="B3546" t="s">
        <v>7319</v>
      </c>
      <c r="C3546" t="s">
        <v>10309</v>
      </c>
      <c r="D3546" t="s">
        <v>3798</v>
      </c>
      <c r="E3546">
        <v>42.581122000000001</v>
      </c>
      <c r="F3546">
        <v>142.65</v>
      </c>
      <c r="G3546">
        <v>-58.358152216788497</v>
      </c>
      <c r="H3546">
        <v>-6.4421710305505702</v>
      </c>
      <c r="I3546">
        <v>-30.796500250833301</v>
      </c>
      <c r="J3546">
        <v>-18.664510505837001</v>
      </c>
      <c r="K3546">
        <v>150.69826034256999</v>
      </c>
      <c r="L3546">
        <v>164.22749461766799</v>
      </c>
      <c r="M3546">
        <v>40.322697510868103</v>
      </c>
      <c r="N3546">
        <v>1.382488289494</v>
      </c>
      <c r="O3546">
        <v>89.975464423413896</v>
      </c>
      <c r="P3546">
        <v>7.0142535633908398</v>
      </c>
      <c r="Q3546">
        <v>9.2678203064244999E-2</v>
      </c>
    </row>
    <row r="3547" spans="1:17" hidden="1" x14ac:dyDescent="0.3">
      <c r="A3547" t="s">
        <v>7320</v>
      </c>
      <c r="B3547" t="s">
        <v>7321</v>
      </c>
      <c r="C3547" t="s">
        <v>10309</v>
      </c>
      <c r="D3547" t="s">
        <v>413</v>
      </c>
      <c r="E3547">
        <v>42.57</v>
      </c>
      <c r="F3547">
        <v>4.83</v>
      </c>
      <c r="G3547">
        <v>75.787657042425195</v>
      </c>
      <c r="H3547">
        <v>-5.4199488083283498</v>
      </c>
      <c r="I3547">
        <v>0.18921403488090499</v>
      </c>
      <c r="J3547">
        <v>-3.6406924615789502</v>
      </c>
      <c r="K3547">
        <v>4.8442281897846096</v>
      </c>
      <c r="L3547">
        <v>4.1171741533589197</v>
      </c>
      <c r="M3547">
        <v>46.120816194124302</v>
      </c>
      <c r="N3547">
        <v>0.382200865186754</v>
      </c>
      <c r="O3547">
        <v>35.127674258109003</v>
      </c>
      <c r="P3547">
        <v>107</v>
      </c>
      <c r="Q3547">
        <v>7.3555386333782002E-2</v>
      </c>
    </row>
    <row r="3548" spans="1:17" hidden="1" x14ac:dyDescent="0.3">
      <c r="A3548" t="s">
        <v>7322</v>
      </c>
      <c r="B3548" t="s">
        <v>7323</v>
      </c>
      <c r="C3548" t="s">
        <v>10309</v>
      </c>
      <c r="D3548" t="s">
        <v>630</v>
      </c>
      <c r="E3548">
        <v>42.444000000000003</v>
      </c>
      <c r="F3548">
        <v>25.68</v>
      </c>
      <c r="G3548">
        <v>-35.713546666124302</v>
      </c>
      <c r="H3548">
        <v>-18.998032524084099</v>
      </c>
      <c r="I3548">
        <v>-32.633466697356099</v>
      </c>
      <c r="J3548">
        <v>-8.0098298118500892</v>
      </c>
      <c r="K3548">
        <v>28.330755389026901</v>
      </c>
      <c r="L3548">
        <v>31.0432333957284</v>
      </c>
      <c r="M3548">
        <v>24.4652062264406</v>
      </c>
      <c r="N3548">
        <v>0.77771780834412296</v>
      </c>
      <c r="O3548">
        <v>203.115264797507</v>
      </c>
      <c r="P3548">
        <v>1.3017751479289901</v>
      </c>
      <c r="Q3548">
        <v>0.20064943472482299</v>
      </c>
    </row>
    <row r="3549" spans="1:17" hidden="1" x14ac:dyDescent="0.3">
      <c r="A3549" t="s">
        <v>7324</v>
      </c>
      <c r="B3549" t="s">
        <v>7325</v>
      </c>
      <c r="C3549" t="s">
        <v>10309</v>
      </c>
      <c r="E3549">
        <v>42.3</v>
      </c>
      <c r="F3549">
        <v>13.95</v>
      </c>
      <c r="G3549">
        <v>59.524743235019997</v>
      </c>
      <c r="H3549">
        <v>-0.83345890933846301</v>
      </c>
      <c r="I3549">
        <v>-30.0099010093668</v>
      </c>
      <c r="J3549">
        <v>12.3197580708964</v>
      </c>
      <c r="K3549">
        <v>13.423754115756999</v>
      </c>
      <c r="L3549">
        <v>12.7122812476335</v>
      </c>
      <c r="M3549">
        <v>65.628124423470794</v>
      </c>
      <c r="N3549">
        <v>0.79495190370310598</v>
      </c>
      <c r="O3549">
        <v>60.501792114695299</v>
      </c>
      <c r="P3549">
        <v>105.14705882352899</v>
      </c>
      <c r="Q3549">
        <v>7.5340890117577997E-2</v>
      </c>
    </row>
    <row r="3550" spans="1:17" hidden="1" x14ac:dyDescent="0.3">
      <c r="A3550" t="s">
        <v>7326</v>
      </c>
      <c r="B3550" t="s">
        <v>7327</v>
      </c>
      <c r="C3550" t="s">
        <v>10309</v>
      </c>
      <c r="D3550" t="s">
        <v>521</v>
      </c>
      <c r="E3550">
        <v>42.224934500000003</v>
      </c>
      <c r="F3550">
        <v>147.94999999999999</v>
      </c>
      <c r="G3550">
        <v>-11.0897594408138</v>
      </c>
      <c r="H3550">
        <v>-8.7427999613681795</v>
      </c>
      <c r="I3550">
        <v>-13.8415679950691</v>
      </c>
      <c r="J3550">
        <v>-2.1494618775243799</v>
      </c>
      <c r="K3550">
        <v>155.352145009552</v>
      </c>
      <c r="L3550">
        <v>146.97661531992</v>
      </c>
      <c r="M3550">
        <v>40.796018966593302</v>
      </c>
      <c r="N3550">
        <v>0.444934527911785</v>
      </c>
      <c r="O3550">
        <v>41.669482933423403</v>
      </c>
      <c r="P3550">
        <v>27.323580034423301</v>
      </c>
      <c r="Q3550">
        <v>0.15633378286084801</v>
      </c>
    </row>
    <row r="3551" spans="1:17" hidden="1" x14ac:dyDescent="0.3">
      <c r="A3551" t="s">
        <v>7328</v>
      </c>
      <c r="B3551" t="s">
        <v>7329</v>
      </c>
      <c r="C3551" t="s">
        <v>10309</v>
      </c>
      <c r="D3551" t="s">
        <v>5372</v>
      </c>
      <c r="E3551">
        <v>42.177</v>
      </c>
      <c r="F3551">
        <v>41.35</v>
      </c>
      <c r="G3551">
        <v>-3.5866830855520302</v>
      </c>
      <c r="H3551">
        <v>18.6022862665383</v>
      </c>
      <c r="I3551">
        <v>-20.421897076230199</v>
      </c>
      <c r="J3551">
        <v>-1.12227471893963</v>
      </c>
      <c r="K3551">
        <v>38.2822181700908</v>
      </c>
      <c r="L3551">
        <v>38.310310446872002</v>
      </c>
      <c r="M3551">
        <v>72.310828905330794</v>
      </c>
      <c r="N3551">
        <v>0.75796178343949006</v>
      </c>
      <c r="O3551">
        <v>30.350665054413501</v>
      </c>
      <c r="P3551">
        <v>47.731332618792401</v>
      </c>
      <c r="Q3551">
        <v>4.6670441684232997E-2</v>
      </c>
    </row>
    <row r="3552" spans="1:17" hidden="1" x14ac:dyDescent="0.3">
      <c r="A3552" t="s">
        <v>7330</v>
      </c>
      <c r="B3552" t="s">
        <v>7331</v>
      </c>
      <c r="C3552" t="s">
        <v>10309</v>
      </c>
      <c r="D3552" t="s">
        <v>559</v>
      </c>
      <c r="E3552">
        <v>42.046805304000003</v>
      </c>
      <c r="F3552">
        <v>70</v>
      </c>
      <c r="G3552">
        <v>73.831272800585197</v>
      </c>
      <c r="H3552">
        <v>12.4544473269373</v>
      </c>
      <c r="I3552">
        <v>-8.3143515571559501</v>
      </c>
      <c r="J3552">
        <v>-7.4054781677872601</v>
      </c>
      <c r="K3552">
        <v>67.2058562371585</v>
      </c>
      <c r="L3552">
        <v>63.3801179760598</v>
      </c>
      <c r="M3552">
        <v>59.897309628831799</v>
      </c>
      <c r="N3552">
        <v>1.35238219724201</v>
      </c>
      <c r="O3552">
        <v>39.9428571428571</v>
      </c>
      <c r="P3552">
        <v>111.416490486257</v>
      </c>
      <c r="Q3552">
        <v>3.7470339180352003E-2</v>
      </c>
    </row>
    <row r="3553" spans="1:17" hidden="1" x14ac:dyDescent="0.3">
      <c r="A3553" t="s">
        <v>7332</v>
      </c>
      <c r="B3553" t="s">
        <v>7333</v>
      </c>
      <c r="C3553" t="s">
        <v>10309</v>
      </c>
      <c r="D3553" t="s">
        <v>46</v>
      </c>
      <c r="E3553">
        <v>41.968216394999999</v>
      </c>
      <c r="F3553">
        <v>35.57</v>
      </c>
      <c r="G3553">
        <v>-0.86908533203183302</v>
      </c>
      <c r="H3553">
        <v>-0.77550436388391397</v>
      </c>
      <c r="I3553">
        <v>-39.704131545849798</v>
      </c>
      <c r="J3553">
        <v>-2.13634595909617</v>
      </c>
      <c r="K3553">
        <v>35.858414521087198</v>
      </c>
      <c r="L3553">
        <v>36.034391055037098</v>
      </c>
      <c r="M3553">
        <v>53.6964090457924</v>
      </c>
      <c r="N3553">
        <v>0.811782621744494</v>
      </c>
      <c r="O3553">
        <v>57.857745290975501</v>
      </c>
      <c r="P3553">
        <v>50.084388185653999</v>
      </c>
      <c r="Q3553">
        <v>0.10648950820403</v>
      </c>
    </row>
    <row r="3554" spans="1:17" hidden="1" x14ac:dyDescent="0.3">
      <c r="A3554" t="s">
        <v>7334</v>
      </c>
      <c r="B3554" t="s">
        <v>7335</v>
      </c>
      <c r="C3554" t="s">
        <v>10309</v>
      </c>
      <c r="D3554" t="s">
        <v>139</v>
      </c>
      <c r="E3554">
        <v>41.960352125999997</v>
      </c>
      <c r="F3554">
        <v>131.31</v>
      </c>
      <c r="G3554">
        <v>150.94789816716499</v>
      </c>
      <c r="H3554">
        <v>126.688047037985</v>
      </c>
      <c r="I3554">
        <v>64.086312369109805</v>
      </c>
      <c r="J3554">
        <v>6.6340950757644501</v>
      </c>
      <c r="K3554">
        <v>81.927637006135996</v>
      </c>
      <c r="L3554">
        <v>60.285270830956897</v>
      </c>
      <c r="M3554">
        <v>99.261515757935697</v>
      </c>
      <c r="N3554">
        <v>2.68261653849805</v>
      </c>
      <c r="O3554">
        <v>2.0333561800319702</v>
      </c>
      <c r="P3554">
        <v>331.94078947368399</v>
      </c>
    </row>
    <row r="3555" spans="1:17" hidden="1" x14ac:dyDescent="0.3">
      <c r="A3555" t="s">
        <v>7336</v>
      </c>
      <c r="B3555" t="s">
        <v>7337</v>
      </c>
      <c r="C3555" t="s">
        <v>10309</v>
      </c>
      <c r="D3555" t="s">
        <v>297</v>
      </c>
      <c r="E3555">
        <v>41.950722681999999</v>
      </c>
      <c r="F3555">
        <v>8.4700000000000006</v>
      </c>
      <c r="G3555">
        <v>70.173617349051199</v>
      </c>
      <c r="H3555">
        <v>36.9970042271813</v>
      </c>
      <c r="I3555">
        <v>24.3021172606873</v>
      </c>
      <c r="J3555">
        <v>-15.312058661324199</v>
      </c>
      <c r="K3555">
        <v>6.46356356400082</v>
      </c>
      <c r="L3555">
        <v>5.7632635820753801</v>
      </c>
      <c r="M3555">
        <v>62.8866837054249</v>
      </c>
      <c r="N3555">
        <v>2.64667022532198</v>
      </c>
      <c r="O3555">
        <v>14.994096812278601</v>
      </c>
      <c r="P3555">
        <v>116.624040920716</v>
      </c>
      <c r="Q3555">
        <v>0.10160251774474401</v>
      </c>
    </row>
    <row r="3556" spans="1:17" hidden="1" x14ac:dyDescent="0.3">
      <c r="A3556" t="s">
        <v>7338</v>
      </c>
      <c r="B3556" t="s">
        <v>7339</v>
      </c>
      <c r="C3556" t="s">
        <v>10309</v>
      </c>
      <c r="D3556" t="s">
        <v>297</v>
      </c>
      <c r="E3556">
        <v>41.805101700000002</v>
      </c>
      <c r="F3556">
        <v>16.670000000000002</v>
      </c>
      <c r="G3556">
        <v>-30.208184823960998</v>
      </c>
      <c r="H3556">
        <v>-9.0666724550520108</v>
      </c>
      <c r="I3556">
        <v>-47.673329586677802</v>
      </c>
      <c r="J3556">
        <v>-8.54218922286565</v>
      </c>
      <c r="K3556">
        <v>17.8672698023728</v>
      </c>
      <c r="L3556">
        <v>19.9471207454229</v>
      </c>
      <c r="M3556">
        <v>28.014978976040901</v>
      </c>
      <c r="N3556">
        <v>0.41904721242680198</v>
      </c>
      <c r="O3556">
        <v>124.54456477125601</v>
      </c>
      <c r="P3556">
        <v>11.505016722408</v>
      </c>
      <c r="Q3556">
        <v>-3.4302963853229999E-2</v>
      </c>
    </row>
    <row r="3557" spans="1:17" hidden="1" x14ac:dyDescent="0.3">
      <c r="A3557" t="s">
        <v>7340</v>
      </c>
      <c r="B3557" t="s">
        <v>7341</v>
      </c>
      <c r="C3557" t="s">
        <v>10309</v>
      </c>
      <c r="D3557" t="s">
        <v>394</v>
      </c>
      <c r="E3557">
        <v>41.780732999999998</v>
      </c>
      <c r="F3557">
        <v>42.25</v>
      </c>
      <c r="G3557">
        <v>-63.101370286139698</v>
      </c>
      <c r="H3557">
        <v>-6.4041404190750404</v>
      </c>
      <c r="I3557">
        <v>-44.066560476506503</v>
      </c>
      <c r="J3557">
        <v>-4.7019021965924503</v>
      </c>
      <c r="K3557">
        <v>44.521461999103302</v>
      </c>
      <c r="L3557">
        <v>52.563081387223797</v>
      </c>
      <c r="M3557">
        <v>33.1820731159033</v>
      </c>
      <c r="N3557">
        <v>0.68996650845972896</v>
      </c>
      <c r="O3557">
        <v>92.662721893491096</v>
      </c>
      <c r="P3557">
        <v>14.0350877192982</v>
      </c>
      <c r="Q3557">
        <v>-2.0672535878105001E-2</v>
      </c>
    </row>
    <row r="3558" spans="1:17" hidden="1" x14ac:dyDescent="0.3">
      <c r="A3558" t="s">
        <v>7342</v>
      </c>
      <c r="B3558" t="s">
        <v>7343</v>
      </c>
      <c r="C3558" t="s">
        <v>10309</v>
      </c>
      <c r="D3558" t="s">
        <v>938</v>
      </c>
      <c r="E3558">
        <v>41.725479999999997</v>
      </c>
      <c r="F3558">
        <v>73.84</v>
      </c>
      <c r="G3558">
        <v>12.390273079778799</v>
      </c>
      <c r="H3558">
        <v>4.5535847078643101</v>
      </c>
      <c r="I3558">
        <v>11.270803993039801</v>
      </c>
      <c r="J3558">
        <v>-14.4161390095699</v>
      </c>
      <c r="K3558">
        <v>70.860826482668699</v>
      </c>
      <c r="L3558">
        <v>64.817553158523694</v>
      </c>
      <c r="M3558">
        <v>44.401755154327397</v>
      </c>
      <c r="N3558">
        <v>0.32587825885820698</v>
      </c>
      <c r="O3558">
        <v>18.63488624052</v>
      </c>
      <c r="P3558">
        <v>43.937621832358701</v>
      </c>
      <c r="Q3558">
        <v>2.4603103814739999E-2</v>
      </c>
    </row>
    <row r="3559" spans="1:17" hidden="1" x14ac:dyDescent="0.3">
      <c r="A3559" t="s">
        <v>7344</v>
      </c>
      <c r="B3559" t="s">
        <v>7345</v>
      </c>
      <c r="C3559" t="s">
        <v>10309</v>
      </c>
      <c r="D3559" t="s">
        <v>726</v>
      </c>
      <c r="E3559">
        <v>41.638247819999997</v>
      </c>
      <c r="F3559">
        <v>161.29</v>
      </c>
      <c r="G3559">
        <v>14.432246929075299</v>
      </c>
      <c r="H3559">
        <v>0.381818868439321</v>
      </c>
      <c r="I3559">
        <v>1.4419469497549999</v>
      </c>
      <c r="J3559">
        <v>0.97929561315452596</v>
      </c>
      <c r="K3559">
        <v>154.51112302349901</v>
      </c>
      <c r="L3559">
        <v>140.634664560326</v>
      </c>
      <c r="M3559">
        <v>54.966471854101101</v>
      </c>
      <c r="N3559">
        <v>0.86111673626443397</v>
      </c>
      <c r="O3559">
        <v>3.0132060264120599</v>
      </c>
      <c r="P3559">
        <v>43.752228163992797</v>
      </c>
      <c r="Q3559">
        <v>4.2502533627336997E-2</v>
      </c>
    </row>
    <row r="3560" spans="1:17" hidden="1" x14ac:dyDescent="0.3">
      <c r="A3560" t="s">
        <v>7346</v>
      </c>
      <c r="B3560" t="s">
        <v>7347</v>
      </c>
      <c r="C3560" t="s">
        <v>10309</v>
      </c>
      <c r="D3560" t="s">
        <v>630</v>
      </c>
      <c r="E3560">
        <v>41.561912294000003</v>
      </c>
      <c r="F3560">
        <v>7.94</v>
      </c>
      <c r="G3560">
        <v>-39.304870672096399</v>
      </c>
      <c r="H3560">
        <v>-0.46464868061443798</v>
      </c>
      <c r="I3560">
        <v>-10.1228837772169</v>
      </c>
      <c r="J3560">
        <v>-10.0064320628587</v>
      </c>
      <c r="K3560">
        <v>8.0323102303410003</v>
      </c>
      <c r="L3560">
        <v>8.3027186833494309</v>
      </c>
      <c r="M3560">
        <v>37.041669437990898</v>
      </c>
      <c r="N3560">
        <v>1.98798141291968</v>
      </c>
      <c r="O3560">
        <v>59.319899244332497</v>
      </c>
      <c r="P3560">
        <v>51.238095238095198</v>
      </c>
      <c r="Q3560">
        <v>-5.6675626324861998E-2</v>
      </c>
    </row>
    <row r="3561" spans="1:17" hidden="1" x14ac:dyDescent="0.3">
      <c r="A3561" t="s">
        <v>7348</v>
      </c>
      <c r="B3561" t="s">
        <v>7349</v>
      </c>
      <c r="C3561" t="s">
        <v>10309</v>
      </c>
      <c r="D3561" t="s">
        <v>368</v>
      </c>
      <c r="E3561">
        <v>41.522900864</v>
      </c>
      <c r="F3561">
        <v>27.03</v>
      </c>
      <c r="G3561">
        <v>5.23264341889878</v>
      </c>
      <c r="H3561">
        <v>4.1517269312167304</v>
      </c>
      <c r="I3561">
        <v>27.379136515500999</v>
      </c>
      <c r="J3561">
        <v>-7.6148838457928705E-2</v>
      </c>
      <c r="K3561">
        <v>26.4482901531895</v>
      </c>
      <c r="L3561">
        <v>23.3375420919742</v>
      </c>
      <c r="M3561">
        <v>49.924591012220297</v>
      </c>
      <c r="N3561">
        <v>0.62562747688243003</v>
      </c>
      <c r="O3561">
        <v>12.837587865334701</v>
      </c>
      <c r="P3561">
        <v>80.2</v>
      </c>
    </row>
    <row r="3562" spans="1:17" hidden="1" x14ac:dyDescent="0.3">
      <c r="A3562" t="s">
        <v>7350</v>
      </c>
      <c r="B3562" t="s">
        <v>7351</v>
      </c>
      <c r="C3562" t="s">
        <v>10309</v>
      </c>
      <c r="D3562" t="s">
        <v>1386</v>
      </c>
      <c r="E3562">
        <v>41.502758399999998</v>
      </c>
      <c r="F3562">
        <v>78.08</v>
      </c>
      <c r="G3562">
        <v>-47.887178094634997</v>
      </c>
      <c r="H3562">
        <v>4.6180570043253404</v>
      </c>
      <c r="I3562">
        <v>-37.664514454602802</v>
      </c>
      <c r="J3562">
        <v>9.0490711198353395</v>
      </c>
      <c r="K3562">
        <v>77.450841009847593</v>
      </c>
      <c r="L3562">
        <v>85.304050353296404</v>
      </c>
      <c r="M3562">
        <v>57.085239918709</v>
      </c>
      <c r="N3562">
        <v>1.3495104306935499</v>
      </c>
      <c r="O3562">
        <v>53.790983606557297</v>
      </c>
      <c r="P3562">
        <v>20.123076923076901</v>
      </c>
      <c r="Q3562">
        <v>0.106785472089942</v>
      </c>
    </row>
    <row r="3563" spans="1:17" hidden="1" x14ac:dyDescent="0.3">
      <c r="A3563" t="s">
        <v>7352</v>
      </c>
      <c r="B3563" t="s">
        <v>7353</v>
      </c>
      <c r="C3563" t="s">
        <v>10309</v>
      </c>
      <c r="D3563" t="s">
        <v>2172</v>
      </c>
      <c r="E3563">
        <v>41.41428775</v>
      </c>
      <c r="F3563">
        <v>785.25</v>
      </c>
      <c r="G3563">
        <v>453.94308775403499</v>
      </c>
      <c r="H3563">
        <v>-19.203640493681998</v>
      </c>
      <c r="I3563">
        <v>30.983009655318799</v>
      </c>
      <c r="J3563">
        <v>-19.104768367077401</v>
      </c>
      <c r="K3563">
        <v>914.57864166351396</v>
      </c>
      <c r="L3563">
        <v>661.74232985038702</v>
      </c>
      <c r="M3563">
        <v>25.445662656441101</v>
      </c>
      <c r="N3563">
        <v>0.43721571330117098</v>
      </c>
      <c r="O3563">
        <v>52.817574021012398</v>
      </c>
      <c r="P3563">
        <v>579.57594115101597</v>
      </c>
      <c r="Q3563">
        <v>0.42808735168428202</v>
      </c>
    </row>
    <row r="3564" spans="1:17" hidden="1" x14ac:dyDescent="0.3">
      <c r="A3564" t="s">
        <v>7354</v>
      </c>
      <c r="B3564" t="s">
        <v>7355</v>
      </c>
      <c r="C3564" t="s">
        <v>10309</v>
      </c>
      <c r="E3564">
        <v>41.361589180000003</v>
      </c>
      <c r="F3564">
        <v>7.95</v>
      </c>
      <c r="G3564">
        <v>15.287173775541</v>
      </c>
      <c r="H3564">
        <v>-2.10191237389642</v>
      </c>
      <c r="I3564">
        <v>-22.5816663262929</v>
      </c>
      <c r="J3564">
        <v>-0.79054364563623203</v>
      </c>
      <c r="K3564">
        <v>8.0764621640013292</v>
      </c>
      <c r="L3564">
        <v>7.8841426787616502</v>
      </c>
      <c r="M3564">
        <v>57.019839632663803</v>
      </c>
      <c r="N3564">
        <v>0.72535241958181096</v>
      </c>
      <c r="O3564">
        <v>49.056603773584897</v>
      </c>
      <c r="P3564">
        <v>57.114624505928802</v>
      </c>
      <c r="Q3564">
        <v>8.3234243677761E-2</v>
      </c>
    </row>
    <row r="3565" spans="1:17" hidden="1" x14ac:dyDescent="0.3">
      <c r="A3565" t="s">
        <v>7356</v>
      </c>
      <c r="B3565" t="s">
        <v>7357</v>
      </c>
      <c r="C3565" t="s">
        <v>10309</v>
      </c>
      <c r="D3565" t="s">
        <v>2172</v>
      </c>
      <c r="E3565">
        <v>41.329500000000003</v>
      </c>
      <c r="F3565">
        <v>89.5</v>
      </c>
      <c r="G3565">
        <v>57.270220177902203</v>
      </c>
      <c r="H3565">
        <v>76.735339009610001</v>
      </c>
      <c r="I3565">
        <v>80.162332314450694</v>
      </c>
      <c r="J3565">
        <v>8.0303326430235504</v>
      </c>
      <c r="K3565">
        <v>64.124014058922299</v>
      </c>
      <c r="L3565">
        <v>54.154079923950697</v>
      </c>
      <c r="M3565">
        <v>73.167896528255199</v>
      </c>
      <c r="N3565">
        <v>2.51764705882352</v>
      </c>
      <c r="O3565">
        <v>5.4189944134078001</v>
      </c>
      <c r="P3565">
        <v>116.969696969697</v>
      </c>
    </row>
    <row r="3566" spans="1:17" hidden="1" x14ac:dyDescent="0.3">
      <c r="A3566" t="s">
        <v>7358</v>
      </c>
      <c r="B3566" t="s">
        <v>7359</v>
      </c>
      <c r="C3566" t="s">
        <v>10309</v>
      </c>
      <c r="D3566" t="s">
        <v>2966</v>
      </c>
      <c r="E3566">
        <v>41.305104</v>
      </c>
      <c r="F3566">
        <v>37.39</v>
      </c>
      <c r="G3566">
        <v>16.139445327461299</v>
      </c>
      <c r="H3566">
        <v>0.64611725773771</v>
      </c>
      <c r="I3566">
        <v>-3.11101960997892</v>
      </c>
      <c r="J3566">
        <v>0.787240809094502</v>
      </c>
      <c r="K3566">
        <v>34.595839998848298</v>
      </c>
      <c r="L3566">
        <v>32.776810940974499</v>
      </c>
      <c r="M3566">
        <v>56.055347929005698</v>
      </c>
      <c r="N3566">
        <v>0.46002936537406702</v>
      </c>
      <c r="O3566">
        <v>21.610056164749899</v>
      </c>
      <c r="P3566">
        <v>49.2019154030327</v>
      </c>
      <c r="Q3566">
        <v>2.6869289762422002E-2</v>
      </c>
    </row>
    <row r="3567" spans="1:17" hidden="1" x14ac:dyDescent="0.3">
      <c r="A3567" t="s">
        <v>7360</v>
      </c>
      <c r="B3567" t="s">
        <v>7361</v>
      </c>
      <c r="C3567" t="s">
        <v>10309</v>
      </c>
      <c r="E3567">
        <v>41.264228000000003</v>
      </c>
      <c r="F3567">
        <v>39.49</v>
      </c>
      <c r="G3567">
        <v>-1.4364027054035999</v>
      </c>
      <c r="H3567">
        <v>-3.3791097719960801</v>
      </c>
      <c r="I3567">
        <v>-6.5812009584256597</v>
      </c>
      <c r="J3567">
        <v>-2.9015727278204402</v>
      </c>
      <c r="K3567">
        <v>39.136026467172599</v>
      </c>
      <c r="L3567">
        <v>38.014375759648303</v>
      </c>
      <c r="M3567">
        <v>51.281692185952501</v>
      </c>
      <c r="N3567">
        <v>0.38851423805552199</v>
      </c>
      <c r="O3567">
        <v>33.957964041529401</v>
      </c>
      <c r="P3567">
        <v>35.054719562243498</v>
      </c>
      <c r="Q3567">
        <v>8.6598704048826997E-2</v>
      </c>
    </row>
    <row r="3568" spans="1:17" hidden="1" x14ac:dyDescent="0.3">
      <c r="A3568" t="s">
        <v>7362</v>
      </c>
      <c r="B3568" t="s">
        <v>7363</v>
      </c>
      <c r="C3568" t="s">
        <v>10309</v>
      </c>
      <c r="D3568" t="s">
        <v>3440</v>
      </c>
      <c r="E3568">
        <v>41.25</v>
      </c>
      <c r="F3568">
        <v>125</v>
      </c>
      <c r="G3568">
        <v>9.6390584500063792</v>
      </c>
      <c r="H3568">
        <v>-0.97550436388391404</v>
      </c>
      <c r="I3568">
        <v>-9.7761292511497793</v>
      </c>
      <c r="J3568">
        <v>-2.5946673569764398</v>
      </c>
      <c r="K3568">
        <v>124.873504103161</v>
      </c>
      <c r="L3568">
        <v>116.55083054689401</v>
      </c>
      <c r="M3568">
        <v>99.999999993730199</v>
      </c>
      <c r="O3568">
        <v>0</v>
      </c>
      <c r="P3568">
        <v>37.362637362637301</v>
      </c>
    </row>
    <row r="3569" spans="1:17" hidden="1" x14ac:dyDescent="0.3">
      <c r="A3569" t="s">
        <v>7364</v>
      </c>
      <c r="B3569" t="s">
        <v>7365</v>
      </c>
      <c r="C3569" t="s">
        <v>10309</v>
      </c>
      <c r="D3569" t="s">
        <v>1555</v>
      </c>
      <c r="E3569">
        <v>41.139830000000003</v>
      </c>
      <c r="F3569">
        <v>69.64</v>
      </c>
      <c r="G3569">
        <v>16.697822995290998</v>
      </c>
      <c r="H3569">
        <v>18.087583343416402</v>
      </c>
      <c r="I3569">
        <v>6.7116033700372801</v>
      </c>
      <c r="J3569">
        <v>7.94501518270609</v>
      </c>
      <c r="K3569">
        <v>61.937566024545802</v>
      </c>
      <c r="L3569">
        <v>57.222720062207003</v>
      </c>
      <c r="M3569">
        <v>56.950106496242</v>
      </c>
      <c r="N3569">
        <v>5.0082620330346197</v>
      </c>
      <c r="O3569">
        <v>22.5732337736932</v>
      </c>
      <c r="P3569">
        <v>63.858823529411701</v>
      </c>
      <c r="Q3569">
        <v>6.6728748458562998E-2</v>
      </c>
    </row>
    <row r="3570" spans="1:17" hidden="1" x14ac:dyDescent="0.3">
      <c r="A3570" t="s">
        <v>7366</v>
      </c>
      <c r="B3570" t="s">
        <v>7367</v>
      </c>
      <c r="C3570" t="s">
        <v>10309</v>
      </c>
      <c r="D3570" t="s">
        <v>130</v>
      </c>
      <c r="E3570">
        <v>41.134174969999997</v>
      </c>
      <c r="F3570">
        <v>4.25</v>
      </c>
      <c r="G3570">
        <v>74.657373468321396</v>
      </c>
      <c r="H3570">
        <v>13.2350219519055</v>
      </c>
      <c r="I3570">
        <v>-41.477452631785702</v>
      </c>
      <c r="J3570">
        <v>-7.8348420294655297</v>
      </c>
      <c r="K3570">
        <v>4.4390468830060996</v>
      </c>
      <c r="L3570">
        <v>4.1905554807346403</v>
      </c>
      <c r="M3570">
        <v>31.037431041622</v>
      </c>
      <c r="N3570">
        <v>0.62148359270112696</v>
      </c>
      <c r="O3570">
        <v>77.647058823529406</v>
      </c>
      <c r="Q3570">
        <v>2.4046568878055001E-2</v>
      </c>
    </row>
    <row r="3571" spans="1:17" hidden="1" x14ac:dyDescent="0.3">
      <c r="A3571" t="s">
        <v>7368</v>
      </c>
      <c r="B3571" t="s">
        <v>7369</v>
      </c>
      <c r="C3571" t="s">
        <v>10309</v>
      </c>
      <c r="D3571" t="s">
        <v>630</v>
      </c>
      <c r="E3571">
        <v>40.938743655000003</v>
      </c>
      <c r="F3571">
        <v>3.87</v>
      </c>
      <c r="G3571">
        <v>56.562135373083201</v>
      </c>
      <c r="H3571">
        <v>10.2921012699189</v>
      </c>
      <c r="I3571">
        <v>-6.2833887048451196</v>
      </c>
      <c r="J3571">
        <v>-8.99277162237928</v>
      </c>
      <c r="K3571">
        <v>3.6235327910008501</v>
      </c>
      <c r="L3571">
        <v>3.5345489266149301</v>
      </c>
      <c r="M3571">
        <v>28.316680232194699</v>
      </c>
      <c r="N3571">
        <v>0.201120306498832</v>
      </c>
      <c r="O3571">
        <v>36.950904392764798</v>
      </c>
      <c r="P3571">
        <v>103.684210526315</v>
      </c>
      <c r="Q3571">
        <v>-7.5158383842650004E-3</v>
      </c>
    </row>
    <row r="3572" spans="1:17" hidden="1" x14ac:dyDescent="0.3">
      <c r="A3572" t="s">
        <v>7370</v>
      </c>
      <c r="B3572" t="s">
        <v>7371</v>
      </c>
      <c r="C3572" t="s">
        <v>10309</v>
      </c>
      <c r="D3572" t="s">
        <v>95</v>
      </c>
      <c r="E3572">
        <v>40.805491500000002</v>
      </c>
      <c r="F3572">
        <v>8.76</v>
      </c>
      <c r="G3572">
        <v>-51.217028694290299</v>
      </c>
      <c r="H3572">
        <v>7.2152046825708496</v>
      </c>
      <c r="I3572">
        <v>-28.961594718687099</v>
      </c>
      <c r="J3572">
        <v>9.5726330232516901</v>
      </c>
      <c r="K3572">
        <v>8.4560278560400004</v>
      </c>
      <c r="L3572">
        <v>9.7923219360614802</v>
      </c>
      <c r="M3572">
        <v>78.237006773838303</v>
      </c>
      <c r="N3572">
        <v>1.4105815176679</v>
      </c>
      <c r="O3572">
        <v>63.8127853881278</v>
      </c>
      <c r="P3572">
        <v>25.1428571428571</v>
      </c>
      <c r="Q3572">
        <v>2.3717656946818998E-2</v>
      </c>
    </row>
    <row r="3573" spans="1:17" hidden="1" x14ac:dyDescent="0.3">
      <c r="A3573" t="s">
        <v>7372</v>
      </c>
      <c r="B3573" t="s">
        <v>7373</v>
      </c>
      <c r="C3573" t="s">
        <v>10309</v>
      </c>
      <c r="D3573" t="s">
        <v>2556</v>
      </c>
      <c r="E3573">
        <v>40.786059999999999</v>
      </c>
      <c r="F3573">
        <v>5.95</v>
      </c>
      <c r="G3573">
        <v>-5.5469875368609598</v>
      </c>
      <c r="H3573">
        <v>51.588598200218598</v>
      </c>
      <c r="I3573">
        <v>-5.2963974759104602</v>
      </c>
      <c r="J3573">
        <v>50.361630843537597</v>
      </c>
      <c r="K3573">
        <v>4.3132021042979298</v>
      </c>
      <c r="L3573">
        <v>4.7030189047083804</v>
      </c>
      <c r="M3573">
        <v>91.442258352557502</v>
      </c>
      <c r="N3573">
        <v>2.9972892232748398</v>
      </c>
      <c r="O3573">
        <v>25.210084033613398</v>
      </c>
      <c r="P3573">
        <v>81.402439024390205</v>
      </c>
      <c r="Q3573">
        <v>2.8885239479365998E-2</v>
      </c>
    </row>
    <row r="3574" spans="1:17" hidden="1" x14ac:dyDescent="0.3">
      <c r="A3574" t="s">
        <v>7374</v>
      </c>
      <c r="B3574" t="s">
        <v>7375</v>
      </c>
      <c r="C3574" t="s">
        <v>10309</v>
      </c>
      <c r="D3574" t="s">
        <v>186</v>
      </c>
      <c r="E3574">
        <v>40.757719439999903</v>
      </c>
      <c r="F3574">
        <v>64.849999999999994</v>
      </c>
      <c r="G3574">
        <v>-65.096828550487004</v>
      </c>
      <c r="H3574">
        <v>-2.0433914729609501</v>
      </c>
      <c r="I3574">
        <v>-34.319204485864702</v>
      </c>
      <c r="J3574">
        <v>-5.5864399822569197</v>
      </c>
      <c r="K3574">
        <v>68.753112472689196</v>
      </c>
      <c r="M3574">
        <v>48.167974696467198</v>
      </c>
      <c r="N3574">
        <v>0.92727272727272703</v>
      </c>
      <c r="O3574">
        <v>123.59290670778699</v>
      </c>
      <c r="P3574">
        <v>22.358490566037698</v>
      </c>
    </row>
    <row r="3575" spans="1:17" hidden="1" x14ac:dyDescent="0.3">
      <c r="A3575" t="s">
        <v>7376</v>
      </c>
      <c r="B3575" t="s">
        <v>7377</v>
      </c>
      <c r="C3575" t="s">
        <v>10309</v>
      </c>
      <c r="D3575" t="s">
        <v>27</v>
      </c>
      <c r="E3575">
        <v>40.623162880000002</v>
      </c>
      <c r="F3575">
        <v>38.86</v>
      </c>
      <c r="G3575">
        <v>48.512248751768098</v>
      </c>
      <c r="H3575">
        <v>7.7379459285137298</v>
      </c>
      <c r="I3575">
        <v>-35.739357393690497</v>
      </c>
      <c r="J3575">
        <v>-9.6214240461487393</v>
      </c>
      <c r="K3575">
        <v>38.604237535928299</v>
      </c>
      <c r="L3575">
        <v>35.158739483374099</v>
      </c>
      <c r="M3575">
        <v>40.347982511154299</v>
      </c>
      <c r="N3575">
        <v>0.46862082305434299</v>
      </c>
      <c r="O3575">
        <v>46.551724137930997</v>
      </c>
      <c r="P3575">
        <v>80.744186046511601</v>
      </c>
      <c r="Q3575">
        <v>4.3884858143295999E-2</v>
      </c>
    </row>
    <row r="3576" spans="1:17" hidden="1" x14ac:dyDescent="0.3">
      <c r="A3576" t="s">
        <v>7378</v>
      </c>
      <c r="B3576" t="s">
        <v>7379</v>
      </c>
      <c r="C3576" t="s">
        <v>10309</v>
      </c>
      <c r="D3576" t="s">
        <v>288</v>
      </c>
      <c r="E3576">
        <v>40.5702</v>
      </c>
      <c r="F3576">
        <v>97.35</v>
      </c>
      <c r="G3576">
        <v>1.2168184383623799</v>
      </c>
      <c r="H3576">
        <v>-37.968124290083097</v>
      </c>
      <c r="I3576">
        <v>-17.70437197095</v>
      </c>
      <c r="J3576">
        <v>-15.772633458671301</v>
      </c>
      <c r="K3576">
        <v>135.71085890842701</v>
      </c>
      <c r="L3576">
        <v>113.116377231736</v>
      </c>
      <c r="M3576">
        <v>3.66948025248541</v>
      </c>
      <c r="N3576">
        <v>1.3412141494836001</v>
      </c>
      <c r="O3576">
        <v>95.017976373908496</v>
      </c>
      <c r="P3576">
        <v>48.286367098248199</v>
      </c>
      <c r="Q3576">
        <v>0.11044144034936999</v>
      </c>
    </row>
    <row r="3577" spans="1:17" hidden="1" x14ac:dyDescent="0.3">
      <c r="A3577" t="s">
        <v>7380</v>
      </c>
      <c r="B3577" t="s">
        <v>7381</v>
      </c>
      <c r="C3577" t="s">
        <v>10309</v>
      </c>
      <c r="D3577" t="s">
        <v>21</v>
      </c>
      <c r="E3577">
        <v>40.515030000000003</v>
      </c>
      <c r="F3577">
        <v>122.05</v>
      </c>
      <c r="G3577">
        <v>-3.75201974554109</v>
      </c>
      <c r="H3577">
        <v>6.8389544743943897</v>
      </c>
      <c r="I3577">
        <v>1.0553667378346301</v>
      </c>
      <c r="J3577">
        <v>-9.5210742833833599</v>
      </c>
      <c r="K3577">
        <v>124.261008077458</v>
      </c>
      <c r="L3577">
        <v>114.21635015384599</v>
      </c>
      <c r="M3577">
        <v>62.035282137398397</v>
      </c>
      <c r="N3577">
        <v>1.2489760847773099</v>
      </c>
      <c r="O3577">
        <v>45.800901269971298</v>
      </c>
      <c r="P3577">
        <v>65.603799185888704</v>
      </c>
      <c r="Q3577">
        <v>-6.0338924548610003E-3</v>
      </c>
    </row>
    <row r="3578" spans="1:17" hidden="1" x14ac:dyDescent="0.3">
      <c r="A3578" t="s">
        <v>7382</v>
      </c>
      <c r="B3578" t="s">
        <v>7383</v>
      </c>
      <c r="C3578" t="s">
        <v>10309</v>
      </c>
      <c r="D3578" t="s">
        <v>186</v>
      </c>
      <c r="E3578">
        <v>40.459214123999999</v>
      </c>
      <c r="F3578">
        <v>14.4</v>
      </c>
      <c r="G3578">
        <v>-88.618940293429205</v>
      </c>
      <c r="H3578">
        <v>-7.2705863310970296</v>
      </c>
      <c r="I3578">
        <v>-62.689834896890297</v>
      </c>
      <c r="J3578">
        <v>-0.52323878554787995</v>
      </c>
      <c r="K3578">
        <v>15.5565757366588</v>
      </c>
      <c r="L3578">
        <v>23.2849724427011</v>
      </c>
      <c r="M3578">
        <v>47.858466476544201</v>
      </c>
      <c r="N3578">
        <v>1.2311617225421201</v>
      </c>
      <c r="O3578">
        <v>184.027777777777</v>
      </c>
      <c r="P3578">
        <v>9.5057034220532302</v>
      </c>
      <c r="Q3578">
        <v>-0.106179262376158</v>
      </c>
    </row>
    <row r="3579" spans="1:17" hidden="1" x14ac:dyDescent="0.3">
      <c r="A3579" t="s">
        <v>7384</v>
      </c>
      <c r="B3579" t="s">
        <v>7385</v>
      </c>
      <c r="C3579" t="s">
        <v>10309</v>
      </c>
      <c r="D3579" t="s">
        <v>7386</v>
      </c>
      <c r="E3579">
        <v>40.457065725999897</v>
      </c>
      <c r="F3579">
        <v>7.62</v>
      </c>
      <c r="G3579">
        <v>-15.993373634038599</v>
      </c>
      <c r="H3579">
        <v>1.34690000770078</v>
      </c>
      <c r="I3579">
        <v>-33.834987818878098</v>
      </c>
      <c r="J3579">
        <v>-2.72800069030977</v>
      </c>
      <c r="K3579">
        <v>7.6058434964872097</v>
      </c>
      <c r="L3579">
        <v>8.2024665433864996</v>
      </c>
      <c r="M3579">
        <v>47.3555881858397</v>
      </c>
      <c r="N3579">
        <v>0.75012685827992698</v>
      </c>
      <c r="O3579">
        <v>36.351706036745398</v>
      </c>
      <c r="P3579">
        <v>22.311396468699801</v>
      </c>
      <c r="Q3579">
        <v>-4.3205351534562002E-2</v>
      </c>
    </row>
    <row r="3580" spans="1:17" hidden="1" x14ac:dyDescent="0.3">
      <c r="A3580" t="s">
        <v>7387</v>
      </c>
      <c r="B3580" t="s">
        <v>7388</v>
      </c>
      <c r="C3580" t="s">
        <v>10309</v>
      </c>
      <c r="D3580" t="s">
        <v>153</v>
      </c>
      <c r="E3580">
        <v>40.395586000000002</v>
      </c>
      <c r="F3580">
        <v>40.64</v>
      </c>
      <c r="G3580">
        <v>2.7419106539821798</v>
      </c>
      <c r="H3580">
        <v>-7.12536298782359</v>
      </c>
      <c r="I3580">
        <v>-22.139940613443901</v>
      </c>
      <c r="J3580">
        <v>-6.6187637425186097</v>
      </c>
      <c r="K3580">
        <v>43.600473537081903</v>
      </c>
      <c r="L3580">
        <v>42.311986561971402</v>
      </c>
      <c r="M3580">
        <v>40.504073902167697</v>
      </c>
      <c r="N3580">
        <v>1.94887377227645</v>
      </c>
      <c r="O3580">
        <v>62.7706692913385</v>
      </c>
      <c r="P3580">
        <v>54.524714828897302</v>
      </c>
      <c r="Q3580">
        <v>5.3098249842446002E-2</v>
      </c>
    </row>
    <row r="3581" spans="1:17" hidden="1" x14ac:dyDescent="0.3">
      <c r="A3581" t="s">
        <v>7389</v>
      </c>
      <c r="B3581" t="s">
        <v>7390</v>
      </c>
      <c r="C3581" t="s">
        <v>10309</v>
      </c>
      <c r="D3581" t="s">
        <v>130</v>
      </c>
      <c r="E3581">
        <v>40.31558811</v>
      </c>
      <c r="F3581">
        <v>71.010000000000005</v>
      </c>
      <c r="G3581">
        <v>-34.289368386315097</v>
      </c>
      <c r="H3581">
        <v>-0.493078450720567</v>
      </c>
      <c r="I3581">
        <v>-23.989890442730999</v>
      </c>
      <c r="J3581">
        <v>-1.4149310627363201</v>
      </c>
      <c r="K3581">
        <v>74.019984123509303</v>
      </c>
      <c r="L3581">
        <v>80.319902498833798</v>
      </c>
      <c r="M3581">
        <v>53.769116110954201</v>
      </c>
      <c r="N3581">
        <v>0.23488785328729</v>
      </c>
      <c r="O3581">
        <v>31.727925644275398</v>
      </c>
      <c r="P3581">
        <v>11.8267716535433</v>
      </c>
      <c r="Q3581">
        <v>7.1888946185258998E-2</v>
      </c>
    </row>
    <row r="3582" spans="1:17" hidden="1" x14ac:dyDescent="0.3">
      <c r="A3582" t="s">
        <v>7391</v>
      </c>
      <c r="B3582" t="s">
        <v>7392</v>
      </c>
      <c r="C3582" t="s">
        <v>10309</v>
      </c>
      <c r="D3582" t="s">
        <v>130</v>
      </c>
      <c r="E3582">
        <v>40.307885499999998</v>
      </c>
      <c r="F3582">
        <v>75.33</v>
      </c>
      <c r="G3582">
        <v>208.571063944511</v>
      </c>
      <c r="H3582">
        <v>-5.2974308531107903</v>
      </c>
      <c r="I3582">
        <v>16.656856561845402</v>
      </c>
      <c r="J3582">
        <v>-4.5557063180154103</v>
      </c>
      <c r="K3582">
        <v>74.249659999805104</v>
      </c>
      <c r="L3582">
        <v>59.558007004505399</v>
      </c>
      <c r="M3582">
        <v>50.629205814394297</v>
      </c>
      <c r="N3582">
        <v>0.63953775404785196</v>
      </c>
      <c r="O3582">
        <v>24.771007566706398</v>
      </c>
      <c r="P3582">
        <v>248.74999999999901</v>
      </c>
      <c r="Q3582">
        <v>0.10746165749495799</v>
      </c>
    </row>
    <row r="3583" spans="1:17" hidden="1" x14ac:dyDescent="0.3">
      <c r="A3583" t="s">
        <v>7393</v>
      </c>
      <c r="B3583" t="s">
        <v>7394</v>
      </c>
      <c r="C3583" t="s">
        <v>10309</v>
      </c>
      <c r="D3583" t="s">
        <v>3798</v>
      </c>
      <c r="E3583">
        <v>40.302397200000001</v>
      </c>
      <c r="F3583">
        <v>25.93</v>
      </c>
      <c r="G3583">
        <v>-25.717284656139999</v>
      </c>
      <c r="H3583">
        <v>-12.792712503833901</v>
      </c>
      <c r="I3583">
        <v>5.0195307769623296</v>
      </c>
      <c r="J3583">
        <v>-2.9577169737574001</v>
      </c>
      <c r="K3583">
        <v>25.471543621781699</v>
      </c>
      <c r="L3583">
        <v>23.9053605205448</v>
      </c>
      <c r="M3583">
        <v>46.736944985428899</v>
      </c>
      <c r="N3583">
        <v>0.99672131147540899</v>
      </c>
      <c r="O3583">
        <v>33.3590435788661</v>
      </c>
      <c r="P3583">
        <v>44.0555555555555</v>
      </c>
    </row>
    <row r="3584" spans="1:17" hidden="1" x14ac:dyDescent="0.3">
      <c r="A3584" t="s">
        <v>7395</v>
      </c>
      <c r="B3584" t="s">
        <v>7396</v>
      </c>
      <c r="C3584" t="s">
        <v>10309</v>
      </c>
      <c r="D3584" t="s">
        <v>4498</v>
      </c>
      <c r="E3584">
        <v>40.292532000000001</v>
      </c>
      <c r="F3584">
        <v>67.790000000000006</v>
      </c>
      <c r="G3584">
        <v>-40.116962215809998</v>
      </c>
      <c r="H3584">
        <v>-18.234127264255701</v>
      </c>
      <c r="I3584">
        <v>-35.625265603128099</v>
      </c>
      <c r="J3584">
        <v>-4.82194008424917</v>
      </c>
      <c r="K3584">
        <v>79.232370992466301</v>
      </c>
      <c r="L3584">
        <v>86.378775575915597</v>
      </c>
      <c r="M3584">
        <v>31.751928177342901</v>
      </c>
      <c r="N3584">
        <v>2.1685950413223098</v>
      </c>
      <c r="O3584">
        <v>98.126567340315603</v>
      </c>
      <c r="P3584">
        <v>9.7991577583414298</v>
      </c>
    </row>
    <row r="3585" spans="1:17" hidden="1" x14ac:dyDescent="0.3">
      <c r="A3585" t="s">
        <v>7397</v>
      </c>
      <c r="B3585" t="s">
        <v>7398</v>
      </c>
      <c r="C3585" t="s">
        <v>10309</v>
      </c>
      <c r="D3585" t="s">
        <v>2421</v>
      </c>
      <c r="E3585">
        <v>40.200000000000003</v>
      </c>
      <c r="F3585">
        <v>260</v>
      </c>
      <c r="G3585">
        <v>-41.056912245964298</v>
      </c>
      <c r="H3585">
        <v>-8.8792844326124296</v>
      </c>
      <c r="I3585">
        <v>-18.785606109003901</v>
      </c>
      <c r="J3585">
        <v>-2.5946673569764398</v>
      </c>
      <c r="K3585">
        <v>273.75336979277603</v>
      </c>
      <c r="L3585">
        <v>268.44959850583803</v>
      </c>
      <c r="M3585">
        <v>32.617318135337896</v>
      </c>
      <c r="N3585">
        <v>0.31460674157303298</v>
      </c>
      <c r="O3585">
        <v>49.538461538461497</v>
      </c>
      <c r="P3585">
        <v>29.9350324837581</v>
      </c>
    </row>
    <row r="3586" spans="1:17" hidden="1" x14ac:dyDescent="0.3">
      <c r="A3586" t="s">
        <v>7399</v>
      </c>
      <c r="B3586" t="s">
        <v>7400</v>
      </c>
      <c r="C3586" t="s">
        <v>10309</v>
      </c>
      <c r="D3586" t="s">
        <v>7050</v>
      </c>
      <c r="E3586">
        <v>40.1902355</v>
      </c>
      <c r="F3586">
        <v>129</v>
      </c>
      <c r="G3586">
        <v>24.058983741798901</v>
      </c>
      <c r="H3586">
        <v>7.98035302151506</v>
      </c>
      <c r="I3586">
        <v>-25.965404439014598</v>
      </c>
      <c r="J3586">
        <v>-12.8394226017316</v>
      </c>
      <c r="K3586">
        <v>132.10310800947201</v>
      </c>
      <c r="L3586">
        <v>121.951366531101</v>
      </c>
      <c r="M3586">
        <v>34.0642583968487</v>
      </c>
      <c r="N3586">
        <v>0.39742364796725799</v>
      </c>
      <c r="O3586">
        <v>30.930232558139501</v>
      </c>
      <c r="P3586">
        <v>89.427312775330407</v>
      </c>
      <c r="Q3586">
        <v>0.119329357068418</v>
      </c>
    </row>
    <row r="3587" spans="1:17" hidden="1" x14ac:dyDescent="0.3">
      <c r="A3587" t="s">
        <v>7401</v>
      </c>
      <c r="B3587" t="s">
        <v>7402</v>
      </c>
      <c r="C3587" t="s">
        <v>10309</v>
      </c>
      <c r="D3587" t="s">
        <v>1555</v>
      </c>
      <c r="E3587">
        <v>39.913559999999997</v>
      </c>
      <c r="F3587">
        <v>133.35</v>
      </c>
      <c r="G3587">
        <v>-53.947645302672399</v>
      </c>
      <c r="H3587">
        <v>14.060727520174</v>
      </c>
      <c r="I3587">
        <v>-62.404348839370599</v>
      </c>
      <c r="J3587">
        <v>12.859878097569</v>
      </c>
      <c r="K3587">
        <v>128.91903085053801</v>
      </c>
      <c r="M3587">
        <v>85.087897159616602</v>
      </c>
      <c r="N3587">
        <v>0.60748349229640497</v>
      </c>
      <c r="O3587">
        <v>116.122984626921</v>
      </c>
      <c r="P3587">
        <v>52.836676217765003</v>
      </c>
    </row>
    <row r="3588" spans="1:17" hidden="1" x14ac:dyDescent="0.3">
      <c r="A3588" t="s">
        <v>7403</v>
      </c>
      <c r="B3588" t="s">
        <v>7404</v>
      </c>
      <c r="C3588" t="s">
        <v>10309</v>
      </c>
      <c r="D3588" t="s">
        <v>1163</v>
      </c>
      <c r="E3588">
        <v>39.910310000000003</v>
      </c>
      <c r="F3588">
        <v>15.87</v>
      </c>
      <c r="G3588">
        <v>44.901505621964702</v>
      </c>
      <c r="H3588">
        <v>19.632353308465898</v>
      </c>
      <c r="I3588">
        <v>63.242311380013597</v>
      </c>
      <c r="J3588">
        <v>-3.5081874544186</v>
      </c>
      <c r="K3588">
        <v>13.415879089674799</v>
      </c>
      <c r="L3588">
        <v>10.584726124589301</v>
      </c>
      <c r="M3588">
        <v>60.953104497293097</v>
      </c>
      <c r="N3588">
        <v>0.55727069981537602</v>
      </c>
      <c r="O3588">
        <v>10.270951480781299</v>
      </c>
      <c r="P3588">
        <v>157.37926114077399</v>
      </c>
      <c r="Q3588">
        <v>7.9386635007899997E-2</v>
      </c>
    </row>
    <row r="3589" spans="1:17" hidden="1" x14ac:dyDescent="0.3">
      <c r="A3589" t="s">
        <v>7405</v>
      </c>
      <c r="B3589" t="s">
        <v>7406</v>
      </c>
      <c r="C3589" t="s">
        <v>10309</v>
      </c>
      <c r="D3589" t="s">
        <v>133</v>
      </c>
      <c r="E3589">
        <v>39.882856239320702</v>
      </c>
      <c r="F3589">
        <v>31.7</v>
      </c>
      <c r="M3589">
        <v>8.5813433096764804</v>
      </c>
      <c r="N3589">
        <v>1</v>
      </c>
    </row>
    <row r="3590" spans="1:17" hidden="1" x14ac:dyDescent="0.3">
      <c r="A3590" t="s">
        <v>7407</v>
      </c>
      <c r="B3590" t="s">
        <v>7408</v>
      </c>
      <c r="C3590" t="s">
        <v>10309</v>
      </c>
      <c r="D3590" t="s">
        <v>1386</v>
      </c>
      <c r="E3590">
        <v>39.810317625000003</v>
      </c>
      <c r="F3590">
        <v>35.700000000000003</v>
      </c>
      <c r="G3590">
        <v>-37.5720637611158</v>
      </c>
      <c r="H3590">
        <v>-3.4755043638839198</v>
      </c>
      <c r="I3590">
        <v>-9.7245790685673601</v>
      </c>
      <c r="J3590">
        <v>1.7715298261221299</v>
      </c>
      <c r="K3590">
        <v>36.481263394151298</v>
      </c>
      <c r="L3590">
        <v>37.563915333990799</v>
      </c>
      <c r="M3590">
        <v>49.845662827630001</v>
      </c>
      <c r="N3590">
        <v>0.625</v>
      </c>
      <c r="O3590">
        <v>46.918767507002698</v>
      </c>
      <c r="P3590">
        <v>23.316062176165801</v>
      </c>
    </row>
    <row r="3591" spans="1:17" hidden="1" x14ac:dyDescent="0.3">
      <c r="A3591" t="s">
        <v>7409</v>
      </c>
      <c r="B3591" t="s">
        <v>7410</v>
      </c>
      <c r="C3591" t="s">
        <v>10309</v>
      </c>
      <c r="D3591" t="s">
        <v>630</v>
      </c>
      <c r="E3591">
        <v>39.694724999999998</v>
      </c>
      <c r="F3591">
        <v>92.99</v>
      </c>
      <c r="G3591">
        <v>104.229526599965</v>
      </c>
      <c r="H3591">
        <v>14.5642926773191</v>
      </c>
      <c r="I3591">
        <v>92.467897144328106</v>
      </c>
      <c r="J3591">
        <v>-1.2759153466837401</v>
      </c>
      <c r="K3591">
        <v>79.691785038936501</v>
      </c>
      <c r="L3591">
        <v>57.740358459490103</v>
      </c>
      <c r="M3591">
        <v>57.218159901316099</v>
      </c>
      <c r="N3591">
        <v>0.48179642227261199</v>
      </c>
      <c r="O3591">
        <v>7.7965372620711904</v>
      </c>
      <c r="P3591">
        <v>171.503649635036</v>
      </c>
      <c r="Q3591">
        <v>0.14029688209112601</v>
      </c>
    </row>
    <row r="3592" spans="1:17" hidden="1" x14ac:dyDescent="0.3">
      <c r="A3592" t="s">
        <v>7411</v>
      </c>
      <c r="B3592" t="s">
        <v>7412</v>
      </c>
      <c r="C3592" t="s">
        <v>10309</v>
      </c>
      <c r="D3592" t="s">
        <v>413</v>
      </c>
      <c r="E3592">
        <v>39.688244750000003</v>
      </c>
      <c r="F3592">
        <v>126.55</v>
      </c>
      <c r="G3592">
        <v>-27.723578912630899</v>
      </c>
      <c r="H3592">
        <v>-15.274495335737299</v>
      </c>
      <c r="I3592">
        <v>118.61987096918701</v>
      </c>
      <c r="J3592">
        <v>-8.3954699837549995</v>
      </c>
      <c r="M3592">
        <v>19.736407637674599</v>
      </c>
      <c r="N3592">
        <v>3.5357811818438403E-2</v>
      </c>
      <c r="O3592">
        <v>43.342552350849402</v>
      </c>
    </row>
    <row r="3593" spans="1:17" hidden="1" x14ac:dyDescent="0.3">
      <c r="A3593" t="s">
        <v>7413</v>
      </c>
      <c r="B3593" t="s">
        <v>7414</v>
      </c>
      <c r="C3593" t="s">
        <v>10309</v>
      </c>
      <c r="D3593" t="s">
        <v>312</v>
      </c>
      <c r="E3593">
        <v>39.459600000000002</v>
      </c>
      <c r="F3593">
        <v>11.6</v>
      </c>
      <c r="G3593">
        <v>-67.495126160813697</v>
      </c>
      <c r="H3593">
        <v>16.838260818302299</v>
      </c>
      <c r="I3593">
        <v>-49.743364174396298</v>
      </c>
      <c r="J3593">
        <v>-5.5946673569764398</v>
      </c>
      <c r="K3593">
        <v>11.436363338121501</v>
      </c>
      <c r="L3593">
        <v>13.3183672425374</v>
      </c>
      <c r="M3593">
        <v>42.807241392779197</v>
      </c>
      <c r="N3593">
        <v>0.41439738517755398</v>
      </c>
      <c r="O3593">
        <v>101.551724137931</v>
      </c>
      <c r="P3593">
        <v>22.492080253431801</v>
      </c>
      <c r="Q3593">
        <v>5.6649185157139998E-3</v>
      </c>
    </row>
    <row r="3594" spans="1:17" hidden="1" x14ac:dyDescent="0.3">
      <c r="A3594" t="s">
        <v>7415</v>
      </c>
      <c r="B3594" t="s">
        <v>7416</v>
      </c>
      <c r="C3594" t="s">
        <v>10309</v>
      </c>
      <c r="D3594" t="s">
        <v>775</v>
      </c>
      <c r="E3594">
        <v>39.40164</v>
      </c>
      <c r="F3594">
        <v>110.95</v>
      </c>
      <c r="G3594">
        <v>7.9121179088849098</v>
      </c>
      <c r="H3594">
        <v>-5.1883646743052001</v>
      </c>
      <c r="I3594">
        <v>-1.9127760148703401</v>
      </c>
      <c r="J3594">
        <v>-4.5020243052053202</v>
      </c>
      <c r="K3594">
        <v>111.830922209439</v>
      </c>
      <c r="L3594">
        <v>105.435792504246</v>
      </c>
      <c r="M3594">
        <v>40.1096015710866</v>
      </c>
      <c r="N3594">
        <v>0.716082335910743</v>
      </c>
      <c r="O3594">
        <v>44.209103199639401</v>
      </c>
      <c r="P3594">
        <v>51.034576640348497</v>
      </c>
      <c r="Q3594">
        <v>6.1666657609012E-2</v>
      </c>
    </row>
    <row r="3595" spans="1:17" hidden="1" x14ac:dyDescent="0.3">
      <c r="A3595" t="s">
        <v>7417</v>
      </c>
      <c r="B3595" t="s">
        <v>7418</v>
      </c>
      <c r="C3595" t="s">
        <v>10309</v>
      </c>
      <c r="D3595" t="s">
        <v>1700</v>
      </c>
      <c r="E3595">
        <v>39.375599999999999</v>
      </c>
      <c r="F3595">
        <v>30.5</v>
      </c>
      <c r="G3595">
        <v>-45.112527991720903</v>
      </c>
      <c r="H3595">
        <v>-4.9355816336842997</v>
      </c>
      <c r="I3595">
        <v>-45.277818932152002</v>
      </c>
      <c r="J3595">
        <v>-4.1458224724879997</v>
      </c>
      <c r="K3595">
        <v>31.6091753776169</v>
      </c>
      <c r="L3595">
        <v>35.1763564717264</v>
      </c>
      <c r="M3595">
        <v>34.0832861817291</v>
      </c>
      <c r="N3595">
        <v>0.60518307745554101</v>
      </c>
      <c r="O3595">
        <v>62.0983606557377</v>
      </c>
      <c r="P3595">
        <v>3.9182282793867</v>
      </c>
      <c r="Q3595">
        <v>0.13140369887202599</v>
      </c>
    </row>
    <row r="3596" spans="1:17" hidden="1" x14ac:dyDescent="0.3">
      <c r="A3596" t="s">
        <v>7419</v>
      </c>
      <c r="B3596" t="s">
        <v>7420</v>
      </c>
      <c r="C3596" t="s">
        <v>10309</v>
      </c>
      <c r="D3596" t="s">
        <v>21</v>
      </c>
      <c r="E3596">
        <v>39.243908411</v>
      </c>
      <c r="F3596">
        <v>46</v>
      </c>
      <c r="G3596">
        <v>-16.370395664022901</v>
      </c>
      <c r="H3596">
        <v>-6.1105877131845396</v>
      </c>
      <c r="I3596">
        <v>-58.446617346852101</v>
      </c>
      <c r="J3596">
        <v>-3.57466735697645</v>
      </c>
      <c r="K3596">
        <v>52.9533943661962</v>
      </c>
      <c r="L3596">
        <v>51.5614660825389</v>
      </c>
      <c r="M3596">
        <v>38.079614641579397</v>
      </c>
      <c r="N3596">
        <v>1.89642191602413</v>
      </c>
      <c r="O3596">
        <v>101.739130434782</v>
      </c>
      <c r="P3596">
        <v>41.843971631205598</v>
      </c>
      <c r="Q3596">
        <v>0.151077624354753</v>
      </c>
    </row>
    <row r="3597" spans="1:17" hidden="1" x14ac:dyDescent="0.3">
      <c r="A3597" t="s">
        <v>7421</v>
      </c>
      <c r="B3597" t="s">
        <v>7422</v>
      </c>
      <c r="C3597" t="s">
        <v>10309</v>
      </c>
      <c r="D3597" t="s">
        <v>726</v>
      </c>
      <c r="E3597">
        <v>39.201162959999998</v>
      </c>
      <c r="F3597">
        <v>51.94</v>
      </c>
      <c r="G3597">
        <v>-11.5007102619261</v>
      </c>
      <c r="H3597">
        <v>-3.00672497701161</v>
      </c>
      <c r="I3597">
        <v>-3.5586921627740402</v>
      </c>
      <c r="J3597">
        <v>-0.83651146715420399</v>
      </c>
      <c r="K3597">
        <v>51.852877230483799</v>
      </c>
      <c r="L3597">
        <v>49.241658533771997</v>
      </c>
      <c r="M3597">
        <v>73.375507359077204</v>
      </c>
      <c r="N3597">
        <v>0.33381369881355799</v>
      </c>
      <c r="O3597">
        <v>5.3908355795148299</v>
      </c>
      <c r="P3597">
        <v>26.682926829268201</v>
      </c>
      <c r="Q3597">
        <v>8.5918559496748995E-2</v>
      </c>
    </row>
    <row r="3598" spans="1:17" hidden="1" x14ac:dyDescent="0.3">
      <c r="A3598" t="s">
        <v>7423</v>
      </c>
      <c r="B3598" t="s">
        <v>7424</v>
      </c>
      <c r="C3598" t="s">
        <v>10309</v>
      </c>
      <c r="D3598" t="s">
        <v>21</v>
      </c>
      <c r="E3598">
        <v>39.132719999999999</v>
      </c>
      <c r="F3598">
        <v>139</v>
      </c>
      <c r="G3598">
        <v>-36.665603151084902</v>
      </c>
      <c r="H3598">
        <v>-4.1276782769273801</v>
      </c>
      <c r="I3598">
        <v>-24.196681369239499</v>
      </c>
      <c r="J3598">
        <v>-5.7468412700199201</v>
      </c>
      <c r="K3598">
        <v>146.685161051547</v>
      </c>
      <c r="L3598">
        <v>151.71877213915701</v>
      </c>
      <c r="M3598">
        <v>43.775020146828098</v>
      </c>
      <c r="N3598">
        <v>0.70957193816884601</v>
      </c>
      <c r="O3598">
        <v>47.482014388489198</v>
      </c>
      <c r="P3598">
        <v>35.082604470359499</v>
      </c>
    </row>
    <row r="3599" spans="1:17" hidden="1" x14ac:dyDescent="0.3">
      <c r="A3599" t="s">
        <v>7425</v>
      </c>
      <c r="B3599" t="s">
        <v>7426</v>
      </c>
      <c r="C3599" t="s">
        <v>10309</v>
      </c>
      <c r="E3599">
        <v>39.101485920000002</v>
      </c>
      <c r="F3599">
        <v>62.8</v>
      </c>
      <c r="G3599">
        <v>-25.990223979859199</v>
      </c>
      <c r="H3599">
        <v>-13.328445540354499</v>
      </c>
      <c r="I3599">
        <v>-50.681737878759897</v>
      </c>
      <c r="J3599">
        <v>-8.7011939886343708</v>
      </c>
      <c r="K3599">
        <v>72.321192645442693</v>
      </c>
      <c r="L3599">
        <v>72.144334210362004</v>
      </c>
      <c r="M3599">
        <v>36.307458482311297</v>
      </c>
      <c r="N3599">
        <v>1.8987042115172099</v>
      </c>
      <c r="O3599">
        <v>86.305732484076401</v>
      </c>
      <c r="P3599">
        <v>73.961218836564996</v>
      </c>
    </row>
    <row r="3600" spans="1:17" hidden="1" x14ac:dyDescent="0.3">
      <c r="A3600" t="s">
        <v>7427</v>
      </c>
      <c r="B3600" t="s">
        <v>7428</v>
      </c>
      <c r="C3600" t="s">
        <v>10309</v>
      </c>
      <c r="D3600" t="s">
        <v>413</v>
      </c>
      <c r="E3600">
        <v>38.905500000000004</v>
      </c>
      <c r="F3600">
        <v>220.8</v>
      </c>
      <c r="G3600">
        <v>78.728033990594795</v>
      </c>
      <c r="H3600">
        <v>4.9690800189876203</v>
      </c>
      <c r="I3600">
        <v>121.340007685674</v>
      </c>
      <c r="J3600">
        <v>-7.32852919163102</v>
      </c>
      <c r="K3600">
        <v>196.38559268607099</v>
      </c>
      <c r="L3600">
        <v>150.097351522895</v>
      </c>
      <c r="M3600">
        <v>48.589503233731797</v>
      </c>
      <c r="N3600">
        <v>0.462126089009055</v>
      </c>
      <c r="O3600">
        <v>4.8460144927536097</v>
      </c>
      <c r="P3600">
        <v>179.14032869785001</v>
      </c>
      <c r="Q3600">
        <v>0.141126184202751</v>
      </c>
    </row>
    <row r="3601" spans="1:17" hidden="1" x14ac:dyDescent="0.3">
      <c r="A3601" t="s">
        <v>7429</v>
      </c>
      <c r="B3601" t="s">
        <v>7430</v>
      </c>
      <c r="C3601" t="s">
        <v>10309</v>
      </c>
      <c r="D3601" t="s">
        <v>297</v>
      </c>
      <c r="E3601">
        <v>38.871000000000002</v>
      </c>
      <c r="F3601">
        <v>93.16</v>
      </c>
      <c r="G3601">
        <v>-14.321266070269401</v>
      </c>
      <c r="H3601">
        <v>-3.50961742431276</v>
      </c>
      <c r="I3601">
        <v>-16.957664163686101</v>
      </c>
      <c r="J3601">
        <v>-7.1444605481950303</v>
      </c>
      <c r="K3601">
        <v>93.326759207751394</v>
      </c>
      <c r="L3601">
        <v>94.485527335192302</v>
      </c>
      <c r="M3601">
        <v>36.9348032177367</v>
      </c>
      <c r="N3601">
        <v>0.72037482407852704</v>
      </c>
      <c r="O3601">
        <v>53.392013739802501</v>
      </c>
      <c r="P3601">
        <v>22.578947368421002</v>
      </c>
      <c r="Q3601">
        <v>0.108263373705081</v>
      </c>
    </row>
    <row r="3602" spans="1:17" hidden="1" x14ac:dyDescent="0.3">
      <c r="A3602" t="s">
        <v>7431</v>
      </c>
      <c r="B3602" t="s">
        <v>7432</v>
      </c>
      <c r="C3602" t="s">
        <v>10309</v>
      </c>
      <c r="D3602" t="s">
        <v>130</v>
      </c>
      <c r="E3602">
        <v>38.836364799999998</v>
      </c>
      <c r="F3602">
        <v>48.15</v>
      </c>
      <c r="G3602">
        <v>30.404499905102998</v>
      </c>
      <c r="H3602">
        <v>2.8133419536980302</v>
      </c>
      <c r="I3602">
        <v>-2.7793937904148298</v>
      </c>
      <c r="J3602">
        <v>22.4309736686645</v>
      </c>
      <c r="K3602">
        <v>45.2918090687321</v>
      </c>
      <c r="L3602">
        <v>42.103666627387902</v>
      </c>
      <c r="M3602">
        <v>65.454658197211202</v>
      </c>
      <c r="N3602">
        <v>1.8764571946944999</v>
      </c>
      <c r="O3602">
        <v>27.518172377985401</v>
      </c>
      <c r="P3602">
        <v>82.593856655289997</v>
      </c>
      <c r="Q3602">
        <v>9.9136860823595005E-2</v>
      </c>
    </row>
    <row r="3603" spans="1:17" hidden="1" x14ac:dyDescent="0.3">
      <c r="A3603" t="s">
        <v>7433</v>
      </c>
      <c r="B3603" t="s">
        <v>7434</v>
      </c>
      <c r="C3603" t="s">
        <v>10309</v>
      </c>
      <c r="D3603" t="s">
        <v>46</v>
      </c>
      <c r="E3603">
        <v>38.660129999999903</v>
      </c>
      <c r="F3603">
        <v>30.75</v>
      </c>
      <c r="K3603">
        <v>26.2695652130257</v>
      </c>
      <c r="L3603">
        <v>18.751713502708899</v>
      </c>
      <c r="M3603">
        <v>99.999990516182706</v>
      </c>
      <c r="N3603">
        <v>1</v>
      </c>
      <c r="Q3603">
        <v>6.2078155048784001E-2</v>
      </c>
    </row>
    <row r="3604" spans="1:17" hidden="1" x14ac:dyDescent="0.3">
      <c r="A3604" t="s">
        <v>7435</v>
      </c>
      <c r="B3604" t="s">
        <v>7436</v>
      </c>
      <c r="C3604" t="s">
        <v>10309</v>
      </c>
      <c r="D3604" t="s">
        <v>726</v>
      </c>
      <c r="E3604">
        <v>38.618346535999997</v>
      </c>
      <c r="F3604">
        <v>151.74</v>
      </c>
      <c r="G3604">
        <v>28.467877597919699</v>
      </c>
      <c r="H3604">
        <v>3.35397900287726</v>
      </c>
      <c r="I3604">
        <v>16.0431304618814</v>
      </c>
      <c r="J3604">
        <v>-0.785934145125189</v>
      </c>
      <c r="K3604">
        <v>146.939173713808</v>
      </c>
      <c r="L3604">
        <v>129.009859264661</v>
      </c>
      <c r="M3604">
        <v>44.752496423100702</v>
      </c>
      <c r="N3604">
        <v>0.62057267157142404</v>
      </c>
      <c r="O3604">
        <v>2.8074337682878401</v>
      </c>
      <c r="P3604">
        <v>88.966376089663697</v>
      </c>
    </row>
    <row r="3605" spans="1:17" hidden="1" x14ac:dyDescent="0.3">
      <c r="A3605" t="s">
        <v>7437</v>
      </c>
      <c r="B3605" t="s">
        <v>7438</v>
      </c>
      <c r="C3605" t="s">
        <v>10309</v>
      </c>
      <c r="D3605" t="s">
        <v>297</v>
      </c>
      <c r="E3605">
        <v>38.571028800000001</v>
      </c>
      <c r="F3605">
        <v>19.95</v>
      </c>
      <c r="G3605">
        <v>0.73746422967423397</v>
      </c>
      <c r="H3605">
        <v>0.467794605188256</v>
      </c>
      <c r="I3605">
        <v>-11.654882836965699</v>
      </c>
      <c r="J3605">
        <v>-8.8803816426907307</v>
      </c>
      <c r="K3605">
        <v>19.440658471317001</v>
      </c>
      <c r="L3605">
        <v>17.571017142853901</v>
      </c>
      <c r="M3605">
        <v>44.314461020469203</v>
      </c>
      <c r="N3605">
        <v>0.96410371110577997</v>
      </c>
      <c r="O3605">
        <v>18.997493734335801</v>
      </c>
      <c r="P3605">
        <v>66.249999999999901</v>
      </c>
      <c r="Q3605">
        <v>5.7944490148552998E-2</v>
      </c>
    </row>
    <row r="3606" spans="1:17" hidden="1" x14ac:dyDescent="0.3">
      <c r="A3606" t="s">
        <v>7439</v>
      </c>
      <c r="B3606" t="s">
        <v>7440</v>
      </c>
      <c r="C3606" t="s">
        <v>10309</v>
      </c>
      <c r="D3606" t="s">
        <v>726</v>
      </c>
      <c r="E3606">
        <v>38.500961535999998</v>
      </c>
      <c r="F3606">
        <v>21.88</v>
      </c>
      <c r="G3606">
        <v>24.326455833720601</v>
      </c>
      <c r="H3606">
        <v>3.6156003706928401</v>
      </c>
      <c r="I3606">
        <v>8.3731632902587201</v>
      </c>
      <c r="J3606">
        <v>-6.3021787356179804E-2</v>
      </c>
      <c r="K3606">
        <v>21.095149780135301</v>
      </c>
      <c r="L3606">
        <v>18.797634077855498</v>
      </c>
      <c r="M3606">
        <v>45.204362990631097</v>
      </c>
      <c r="N3606">
        <v>0.66137974404636901</v>
      </c>
      <c r="O3606">
        <v>3.2906764168190099</v>
      </c>
      <c r="P3606">
        <v>56.285714285714199</v>
      </c>
    </row>
    <row r="3607" spans="1:17" hidden="1" x14ac:dyDescent="0.3">
      <c r="A3607" t="s">
        <v>7441</v>
      </c>
      <c r="B3607" t="s">
        <v>7442</v>
      </c>
      <c r="C3607" t="s">
        <v>10309</v>
      </c>
      <c r="D3607" t="s">
        <v>368</v>
      </c>
      <c r="E3607">
        <v>38.477750999999998</v>
      </c>
      <c r="F3607">
        <v>114.1</v>
      </c>
      <c r="G3607">
        <v>0.52189709051614097</v>
      </c>
      <c r="H3607">
        <v>6.8414641775841298</v>
      </c>
      <c r="I3607">
        <v>8.7502219924405704</v>
      </c>
      <c r="J3607">
        <v>2.1275548652457701</v>
      </c>
      <c r="K3607">
        <v>104.800258824243</v>
      </c>
      <c r="L3607">
        <v>97.444037007372302</v>
      </c>
      <c r="M3607">
        <v>56.875567518337</v>
      </c>
      <c r="N3607">
        <v>1.42895613351286</v>
      </c>
      <c r="O3607">
        <v>7.53724802804558</v>
      </c>
      <c r="P3607">
        <v>43.865842894968999</v>
      </c>
      <c r="Q3607">
        <v>4.4094472573752999E-2</v>
      </c>
    </row>
    <row r="3608" spans="1:17" hidden="1" x14ac:dyDescent="0.3">
      <c r="A3608" t="s">
        <v>7443</v>
      </c>
      <c r="B3608" t="s">
        <v>7444</v>
      </c>
      <c r="C3608" t="s">
        <v>10309</v>
      </c>
      <c r="E3608">
        <v>38.421185000000001</v>
      </c>
      <c r="F3608">
        <v>50.98</v>
      </c>
      <c r="G3608">
        <v>-45.145858705377002</v>
      </c>
      <c r="H3608">
        <v>7.5314400805605297</v>
      </c>
      <c r="I3608">
        <v>8.8106205447407007</v>
      </c>
      <c r="J3608">
        <v>-3.6631279822237701</v>
      </c>
      <c r="K3608">
        <v>47.614782442417301</v>
      </c>
      <c r="L3608">
        <v>47.052640497216402</v>
      </c>
      <c r="M3608">
        <v>70.900131111515904</v>
      </c>
      <c r="N3608">
        <v>1.6451025087048099</v>
      </c>
      <c r="O3608">
        <v>45.939584150647299</v>
      </c>
      <c r="P3608">
        <v>82.658545324256494</v>
      </c>
      <c r="Q3608">
        <v>0.160012332248779</v>
      </c>
    </row>
    <row r="3609" spans="1:17" hidden="1" x14ac:dyDescent="0.3">
      <c r="A3609" t="s">
        <v>7445</v>
      </c>
      <c r="B3609" t="s">
        <v>7446</v>
      </c>
      <c r="C3609" t="s">
        <v>10309</v>
      </c>
      <c r="E3609">
        <v>38.406059999999997</v>
      </c>
      <c r="F3609">
        <v>3.81</v>
      </c>
      <c r="G3609">
        <v>35.096933907881798</v>
      </c>
      <c r="H3609">
        <v>-8.8572777628986792</v>
      </c>
      <c r="I3609">
        <v>-35.6508262065677</v>
      </c>
      <c r="J3609">
        <v>-2.32657084223113</v>
      </c>
      <c r="K3609">
        <v>3.93032821746753</v>
      </c>
      <c r="L3609">
        <v>3.8310560646216398</v>
      </c>
      <c r="M3609">
        <v>47.461871581265001</v>
      </c>
      <c r="N3609">
        <v>0.95982996789834196</v>
      </c>
      <c r="O3609">
        <v>85.039370078740106</v>
      </c>
      <c r="P3609">
        <v>75.576036866359402</v>
      </c>
      <c r="Q3609">
        <v>-3.1906093402626998E-2</v>
      </c>
    </row>
    <row r="3610" spans="1:17" hidden="1" x14ac:dyDescent="0.3">
      <c r="A3610" t="s">
        <v>7447</v>
      </c>
      <c r="B3610" t="s">
        <v>7448</v>
      </c>
      <c r="C3610" t="s">
        <v>10309</v>
      </c>
      <c r="D3610" t="s">
        <v>742</v>
      </c>
      <c r="E3610">
        <v>38.392800000000001</v>
      </c>
      <c r="F3610">
        <v>134.30000000000001</v>
      </c>
      <c r="G3610">
        <v>-76.3168803480376</v>
      </c>
      <c r="H3610">
        <v>-1.7054313711831799</v>
      </c>
      <c r="I3610">
        <v>-60.904087400525697</v>
      </c>
      <c r="J3610">
        <v>-1.81660140662445</v>
      </c>
      <c r="K3610">
        <v>147.161611614728</v>
      </c>
      <c r="M3610">
        <v>46.351674694595999</v>
      </c>
      <c r="N3610">
        <v>0.198036253776435</v>
      </c>
      <c r="O3610">
        <v>115.00372300818999</v>
      </c>
      <c r="P3610">
        <v>7.44</v>
      </c>
    </row>
    <row r="3611" spans="1:17" hidden="1" x14ac:dyDescent="0.3">
      <c r="A3611" t="s">
        <v>7449</v>
      </c>
      <c r="B3611" t="s">
        <v>7450</v>
      </c>
      <c r="C3611" t="s">
        <v>10309</v>
      </c>
      <c r="D3611" t="s">
        <v>7451</v>
      </c>
      <c r="E3611">
        <v>38.384903700000002</v>
      </c>
      <c r="F3611">
        <v>92.09</v>
      </c>
      <c r="G3611">
        <v>67.1758919868399</v>
      </c>
      <c r="H3611">
        <v>7.02449563611607</v>
      </c>
      <c r="I3611">
        <v>16.938336841898401</v>
      </c>
      <c r="J3611">
        <v>-2.5185804004547099</v>
      </c>
      <c r="K3611">
        <v>88.779866027162697</v>
      </c>
      <c r="L3611">
        <v>78.616942894145097</v>
      </c>
      <c r="M3611">
        <v>58.8219451820041</v>
      </c>
      <c r="N3611">
        <v>0.89384360492773995</v>
      </c>
      <c r="O3611">
        <v>42.100119448365703</v>
      </c>
      <c r="P3611">
        <v>95.936170212765902</v>
      </c>
      <c r="Q3611">
        <v>8.7118787191044003E-2</v>
      </c>
    </row>
    <row r="3612" spans="1:17" hidden="1" x14ac:dyDescent="0.3">
      <c r="A3612" t="s">
        <v>7452</v>
      </c>
      <c r="B3612" t="s">
        <v>7453</v>
      </c>
      <c r="C3612" t="s">
        <v>10309</v>
      </c>
      <c r="D3612" t="s">
        <v>450</v>
      </c>
      <c r="E3612">
        <v>38.359615859999998</v>
      </c>
      <c r="F3612">
        <v>13.13</v>
      </c>
      <c r="G3612">
        <v>122.371659182607</v>
      </c>
      <c r="H3612">
        <v>-8.5617112604356294</v>
      </c>
      <c r="I3612">
        <v>45.8819851192182</v>
      </c>
      <c r="J3612">
        <v>-6.8803816426907201</v>
      </c>
      <c r="K3612">
        <v>16.515784638434798</v>
      </c>
      <c r="L3612">
        <v>14.3432299141672</v>
      </c>
      <c r="M3612">
        <v>13.8210616329107</v>
      </c>
      <c r="N3612">
        <v>0.31749744066849001</v>
      </c>
      <c r="O3612">
        <v>120.48743335872</v>
      </c>
      <c r="P3612">
        <v>160</v>
      </c>
      <c r="Q3612">
        <v>6.7590708726617002E-2</v>
      </c>
    </row>
    <row r="3613" spans="1:17" hidden="1" x14ac:dyDescent="0.3">
      <c r="A3613" t="s">
        <v>7454</v>
      </c>
      <c r="B3613" t="s">
        <v>7455</v>
      </c>
      <c r="C3613" t="s">
        <v>10309</v>
      </c>
      <c r="D3613" t="s">
        <v>1555</v>
      </c>
      <c r="E3613">
        <v>38.359239240000001</v>
      </c>
      <c r="F3613">
        <v>95</v>
      </c>
      <c r="G3613">
        <v>70.193087754035602</v>
      </c>
      <c r="H3613">
        <v>-4.2710759395790596</v>
      </c>
      <c r="I3613">
        <v>79.182864508575705</v>
      </c>
      <c r="J3613">
        <v>7.87592087831767</v>
      </c>
      <c r="K3613">
        <v>85.446977060982505</v>
      </c>
      <c r="L3613">
        <v>67.724091337230007</v>
      </c>
      <c r="M3613">
        <v>64.293476517858593</v>
      </c>
      <c r="N3613">
        <v>0.554112554112554</v>
      </c>
      <c r="O3613">
        <v>22.736842105263101</v>
      </c>
      <c r="P3613">
        <v>166.85393258426899</v>
      </c>
      <c r="Q3613">
        <v>0.14333655460224201</v>
      </c>
    </row>
    <row r="3614" spans="1:17" hidden="1" x14ac:dyDescent="0.3">
      <c r="A3614" t="s">
        <v>7456</v>
      </c>
      <c r="B3614" t="s">
        <v>7457</v>
      </c>
      <c r="C3614" t="s">
        <v>10309</v>
      </c>
      <c r="D3614" t="s">
        <v>5189</v>
      </c>
      <c r="E3614">
        <v>38.354810999999998</v>
      </c>
      <c r="F3614">
        <v>35.82</v>
      </c>
      <c r="G3614">
        <v>39.8161778694083</v>
      </c>
      <c r="H3614">
        <v>20.4217281707094</v>
      </c>
      <c r="I3614">
        <v>41.621315453015796</v>
      </c>
      <c r="J3614">
        <v>-7.6870156419368598</v>
      </c>
      <c r="K3614">
        <v>31.180829589816401</v>
      </c>
      <c r="L3614">
        <v>25.126455345218499</v>
      </c>
      <c r="M3614">
        <v>49.134263761189501</v>
      </c>
      <c r="N3614">
        <v>0.49581335214954703</v>
      </c>
      <c r="O3614">
        <v>16.8062534896705</v>
      </c>
      <c r="P3614">
        <v>128.15286624203799</v>
      </c>
      <c r="Q3614">
        <v>0.100330380030226</v>
      </c>
    </row>
    <row r="3615" spans="1:17" hidden="1" x14ac:dyDescent="0.3">
      <c r="A3615" t="s">
        <v>7458</v>
      </c>
      <c r="B3615" t="s">
        <v>7459</v>
      </c>
      <c r="C3615" t="s">
        <v>10309</v>
      </c>
      <c r="D3615" t="s">
        <v>404</v>
      </c>
      <c r="E3615">
        <v>38.286835125000003</v>
      </c>
      <c r="F3615">
        <v>54.75</v>
      </c>
      <c r="G3615">
        <v>-15.415886604938599</v>
      </c>
      <c r="H3615">
        <v>54.928830464217697</v>
      </c>
      <c r="I3615">
        <v>35.662187007853802</v>
      </c>
      <c r="J3615">
        <v>-20.533298356189601</v>
      </c>
      <c r="K3615">
        <v>41.986718604870198</v>
      </c>
      <c r="L3615">
        <v>39.679092277960798</v>
      </c>
      <c r="M3615">
        <v>55.152347862987099</v>
      </c>
      <c r="N3615">
        <v>2.1805582290664098</v>
      </c>
      <c r="O3615">
        <v>16.0730593607305</v>
      </c>
      <c r="P3615">
        <v>91.099476439790493</v>
      </c>
    </row>
    <row r="3616" spans="1:17" hidden="1" x14ac:dyDescent="0.3">
      <c r="A3616" t="s">
        <v>7460</v>
      </c>
      <c r="B3616" t="s">
        <v>7461</v>
      </c>
      <c r="C3616" t="s">
        <v>10309</v>
      </c>
      <c r="D3616" t="s">
        <v>1399</v>
      </c>
      <c r="E3616">
        <v>38.259936000000003</v>
      </c>
      <c r="F3616">
        <v>55.74</v>
      </c>
      <c r="G3616">
        <v>-55.4466079582741</v>
      </c>
      <c r="H3616">
        <v>-14.0176260487512</v>
      </c>
      <c r="I3616">
        <v>-27.856240510573599</v>
      </c>
      <c r="J3616">
        <v>-1.2492128115218899</v>
      </c>
      <c r="K3616">
        <v>55.438520412448597</v>
      </c>
      <c r="M3616">
        <v>52.626444258063003</v>
      </c>
      <c r="N3616">
        <v>0.30194805194805102</v>
      </c>
      <c r="O3616">
        <v>59.741657696447703</v>
      </c>
      <c r="P3616">
        <v>28.878612716763001</v>
      </c>
    </row>
    <row r="3617" spans="1:17" hidden="1" x14ac:dyDescent="0.3">
      <c r="A3617" t="s">
        <v>7462</v>
      </c>
      <c r="B3617" t="s">
        <v>7463</v>
      </c>
      <c r="C3617" t="s">
        <v>10309</v>
      </c>
      <c r="D3617" t="s">
        <v>183</v>
      </c>
      <c r="E3617">
        <v>38.242213999999997</v>
      </c>
      <c r="F3617">
        <v>60.92</v>
      </c>
      <c r="G3617">
        <v>37.192501217309399</v>
      </c>
      <c r="H3617">
        <v>0.32623128364612702</v>
      </c>
      <c r="I3617">
        <v>-19.783446961473899</v>
      </c>
      <c r="J3617">
        <v>-4.3746026320573401</v>
      </c>
      <c r="K3617">
        <v>60.015787311324402</v>
      </c>
      <c r="L3617">
        <v>56.142574490269098</v>
      </c>
      <c r="M3617">
        <v>56.302412668064903</v>
      </c>
      <c r="N3617">
        <v>0.84437939843035004</v>
      </c>
      <c r="O3617">
        <v>18.0236375574524</v>
      </c>
      <c r="P3617">
        <v>96.452757175104793</v>
      </c>
      <c r="Q3617">
        <v>4.3241203245320999E-2</v>
      </c>
    </row>
    <row r="3618" spans="1:17" hidden="1" x14ac:dyDescent="0.3">
      <c r="A3618" t="s">
        <v>7464</v>
      </c>
      <c r="B3618" t="s">
        <v>7465</v>
      </c>
      <c r="C3618" t="s">
        <v>10309</v>
      </c>
      <c r="D3618" t="s">
        <v>1581</v>
      </c>
      <c r="E3618">
        <v>38.186219999999999</v>
      </c>
      <c r="F3618">
        <v>38.36</v>
      </c>
      <c r="G3618">
        <v>57.679997694425502</v>
      </c>
      <c r="H3618">
        <v>0.89565308064964</v>
      </c>
      <c r="I3618">
        <v>-23.780899050740999</v>
      </c>
      <c r="J3618">
        <v>-4.6255156860252802</v>
      </c>
      <c r="K3618">
        <v>37.949327793862899</v>
      </c>
      <c r="L3618">
        <v>35.973848419333201</v>
      </c>
      <c r="M3618">
        <v>47.741111709277902</v>
      </c>
      <c r="N3618">
        <v>1.47733545810221</v>
      </c>
      <c r="O3618">
        <v>51.147028154327401</v>
      </c>
      <c r="P3618">
        <v>96.214833759590704</v>
      </c>
      <c r="Q3618">
        <v>4.2033315426461E-2</v>
      </c>
    </row>
    <row r="3619" spans="1:17" hidden="1" x14ac:dyDescent="0.3">
      <c r="A3619" t="s">
        <v>7466</v>
      </c>
      <c r="B3619" t="s">
        <v>7467</v>
      </c>
      <c r="C3619" t="s">
        <v>10309</v>
      </c>
      <c r="E3619">
        <v>38.178848674999998</v>
      </c>
      <c r="F3619">
        <v>13.14</v>
      </c>
      <c r="G3619">
        <v>36.526421087369002</v>
      </c>
      <c r="H3619">
        <v>14.2985297780747</v>
      </c>
      <c r="I3619">
        <v>9.9217721744157803</v>
      </c>
      <c r="J3619">
        <v>-3.82638406213426</v>
      </c>
      <c r="K3619">
        <v>12.1055736794764</v>
      </c>
      <c r="L3619">
        <v>10.743705225683399</v>
      </c>
      <c r="M3619">
        <v>64.685278890049105</v>
      </c>
      <c r="N3619">
        <v>0.93301552270579702</v>
      </c>
      <c r="O3619">
        <v>20.1674277016742</v>
      </c>
    </row>
    <row r="3620" spans="1:17" hidden="1" x14ac:dyDescent="0.3">
      <c r="A3620" t="s">
        <v>7468</v>
      </c>
      <c r="B3620" t="s">
        <v>7469</v>
      </c>
      <c r="C3620" t="s">
        <v>10309</v>
      </c>
      <c r="D3620" t="s">
        <v>124</v>
      </c>
      <c r="E3620">
        <v>37.996656479999999</v>
      </c>
      <c r="F3620">
        <v>38.340000000000003</v>
      </c>
      <c r="G3620">
        <v>61.609754420702302</v>
      </c>
      <c r="H3620">
        <v>-5.4576032980189204</v>
      </c>
      <c r="I3620">
        <v>1.1211666976028001</v>
      </c>
      <c r="J3620">
        <v>0.19945029008238499</v>
      </c>
      <c r="K3620">
        <v>36.368331300388199</v>
      </c>
      <c r="L3620">
        <v>34.079932344458399</v>
      </c>
      <c r="M3620">
        <v>44.2727591506724</v>
      </c>
      <c r="N3620">
        <v>0.73913018807255504</v>
      </c>
      <c r="O3620">
        <v>28.847157016171</v>
      </c>
      <c r="P3620">
        <v>96.112531969309401</v>
      </c>
      <c r="Q3620">
        <v>6.0112783004471003E-2</v>
      </c>
    </row>
    <row r="3621" spans="1:17" hidden="1" x14ac:dyDescent="0.3">
      <c r="A3621" t="s">
        <v>7470</v>
      </c>
      <c r="B3621" t="s">
        <v>7471</v>
      </c>
      <c r="C3621" t="s">
        <v>10309</v>
      </c>
      <c r="D3621" t="s">
        <v>938</v>
      </c>
      <c r="E3621">
        <v>37.924288281000003</v>
      </c>
      <c r="F3621">
        <v>76.28</v>
      </c>
      <c r="G3621">
        <v>-24.3631453082949</v>
      </c>
      <c r="H3621">
        <v>1.4456356471841501</v>
      </c>
      <c r="I3621">
        <v>-17.928207395458099</v>
      </c>
      <c r="J3621">
        <v>-4.9297597052614002</v>
      </c>
      <c r="K3621">
        <v>74.331826243470502</v>
      </c>
      <c r="L3621">
        <v>74.858744018529407</v>
      </c>
      <c r="M3621">
        <v>46.271934870348801</v>
      </c>
      <c r="N3621">
        <v>1.2537464918688199</v>
      </c>
      <c r="O3621">
        <v>14.7745149449396</v>
      </c>
      <c r="P3621">
        <v>23.0322580645161</v>
      </c>
      <c r="Q3621">
        <v>-1.2222410652445E-2</v>
      </c>
    </row>
    <row r="3622" spans="1:17" hidden="1" x14ac:dyDescent="0.3">
      <c r="A3622" t="s">
        <v>7472</v>
      </c>
      <c r="B3622" t="s">
        <v>7473</v>
      </c>
      <c r="C3622" t="s">
        <v>10309</v>
      </c>
      <c r="D3622" t="s">
        <v>248</v>
      </c>
      <c r="E3622">
        <v>37.858515300000001</v>
      </c>
      <c r="F3622">
        <v>30.08</v>
      </c>
      <c r="G3622">
        <v>47.670007093199899</v>
      </c>
      <c r="H3622">
        <v>22.7491919923913</v>
      </c>
      <c r="I3622">
        <v>15.6892140348808</v>
      </c>
      <c r="J3622">
        <v>5.6206300934484803</v>
      </c>
      <c r="K3622">
        <v>25.8883448889931</v>
      </c>
      <c r="L3622">
        <v>21.738222849589899</v>
      </c>
      <c r="M3622">
        <v>74.456566180457301</v>
      </c>
      <c r="N3622">
        <v>0.794557850603407</v>
      </c>
      <c r="O3622">
        <v>4.75398936170214</v>
      </c>
      <c r="P3622">
        <v>113.333333333333</v>
      </c>
      <c r="Q3622">
        <v>0.108237236633156</v>
      </c>
    </row>
    <row r="3623" spans="1:17" hidden="1" x14ac:dyDescent="0.3">
      <c r="A3623" t="s">
        <v>7474</v>
      </c>
      <c r="B3623" t="s">
        <v>7475</v>
      </c>
      <c r="C3623" t="s">
        <v>10309</v>
      </c>
      <c r="E3623">
        <v>37.8048</v>
      </c>
      <c r="F3623">
        <v>19.649999999999999</v>
      </c>
      <c r="G3623">
        <v>144.387204103355</v>
      </c>
      <c r="H3623">
        <v>6.0935549074592004</v>
      </c>
      <c r="I3623">
        <v>-52.620628006431303</v>
      </c>
      <c r="J3623">
        <v>5.4141093846582198</v>
      </c>
      <c r="K3623">
        <v>22.715031945720899</v>
      </c>
      <c r="L3623">
        <v>25.6331120781145</v>
      </c>
      <c r="M3623">
        <v>81.243023505970996</v>
      </c>
      <c r="N3623">
        <v>0.36646998598047198</v>
      </c>
      <c r="O3623">
        <v>270.229007633587</v>
      </c>
      <c r="P3623">
        <v>230.89000049526999</v>
      </c>
    </row>
    <row r="3624" spans="1:17" hidden="1" x14ac:dyDescent="0.3">
      <c r="A3624" t="s">
        <v>7476</v>
      </c>
      <c r="B3624" t="s">
        <v>7477</v>
      </c>
      <c r="C3624" t="s">
        <v>10309</v>
      </c>
      <c r="E3624">
        <v>37.650257111999998</v>
      </c>
      <c r="F3624">
        <v>22.21</v>
      </c>
      <c r="G3624">
        <v>-19.3821154979968</v>
      </c>
      <c r="H3624">
        <v>-0.258979509428025</v>
      </c>
      <c r="I3624">
        <v>-30.0515267058598</v>
      </c>
      <c r="J3624">
        <v>-12.4543867958542</v>
      </c>
      <c r="K3624">
        <v>22.8706028638587</v>
      </c>
      <c r="L3624">
        <v>23.2532052929167</v>
      </c>
      <c r="M3624">
        <v>32.850965677222902</v>
      </c>
      <c r="N3624">
        <v>0.39354738593689098</v>
      </c>
      <c r="O3624">
        <v>44.079243583971099</v>
      </c>
      <c r="P3624">
        <v>28.011527377521599</v>
      </c>
      <c r="Q3624">
        <v>6.4137401310546002E-2</v>
      </c>
    </row>
    <row r="3625" spans="1:17" hidden="1" x14ac:dyDescent="0.3">
      <c r="A3625" t="s">
        <v>7478</v>
      </c>
      <c r="B3625" t="s">
        <v>7479</v>
      </c>
      <c r="C3625" t="s">
        <v>10309</v>
      </c>
      <c r="D3625" t="s">
        <v>2855</v>
      </c>
      <c r="E3625">
        <v>37.498559999999998</v>
      </c>
      <c r="F3625">
        <v>47.9</v>
      </c>
      <c r="G3625">
        <v>-24.823471501245301</v>
      </c>
      <c r="H3625">
        <v>-4.3723560623097599</v>
      </c>
      <c r="I3625">
        <v>-25.472497350180699</v>
      </c>
      <c r="J3625">
        <v>-6.2310309933400703</v>
      </c>
      <c r="K3625">
        <v>49.128779722790703</v>
      </c>
      <c r="L3625">
        <v>54.674076773660502</v>
      </c>
      <c r="M3625">
        <v>40.1662647126156</v>
      </c>
      <c r="N3625">
        <v>0.81417069243156204</v>
      </c>
      <c r="O3625">
        <v>73.277661795407099</v>
      </c>
      <c r="P3625">
        <v>11.1111111111111</v>
      </c>
    </row>
    <row r="3626" spans="1:17" hidden="1" x14ac:dyDescent="0.3">
      <c r="A3626" t="s">
        <v>7480</v>
      </c>
      <c r="B3626" t="s">
        <v>7481</v>
      </c>
      <c r="C3626" t="s">
        <v>10309</v>
      </c>
      <c r="E3626">
        <v>37.414999999999999</v>
      </c>
      <c r="F3626">
        <v>52.39</v>
      </c>
      <c r="G3626">
        <v>363.27923270873703</v>
      </c>
      <c r="H3626">
        <v>6.8083230206694196</v>
      </c>
      <c r="I3626">
        <v>-35.1304677565156</v>
      </c>
      <c r="J3626">
        <v>-8.3432125870945804</v>
      </c>
      <c r="K3626">
        <v>55.501766648909303</v>
      </c>
      <c r="L3626">
        <v>51.384605127725102</v>
      </c>
      <c r="M3626">
        <v>45.768941861850301</v>
      </c>
      <c r="N3626">
        <v>1.3088844597451199</v>
      </c>
      <c r="O3626">
        <v>70.795953426226305</v>
      </c>
      <c r="P3626">
        <v>403.26609029779002</v>
      </c>
    </row>
    <row r="3627" spans="1:17" hidden="1" x14ac:dyDescent="0.3">
      <c r="A3627" t="s">
        <v>7482</v>
      </c>
      <c r="B3627" t="s">
        <v>7483</v>
      </c>
      <c r="C3627" t="s">
        <v>10309</v>
      </c>
      <c r="D3627" t="s">
        <v>54</v>
      </c>
      <c r="E3627">
        <v>37.394220750000002</v>
      </c>
      <c r="F3627">
        <v>42.25</v>
      </c>
      <c r="G3627">
        <v>-31.7880657427853</v>
      </c>
      <c r="H3627">
        <v>5.2238883486666801</v>
      </c>
      <c r="I3627">
        <v>-22.5889766637812</v>
      </c>
      <c r="J3627">
        <v>-2.6660959284050199</v>
      </c>
      <c r="K3627">
        <v>42.064633824775903</v>
      </c>
      <c r="L3627">
        <v>43.146732280965999</v>
      </c>
      <c r="M3627">
        <v>56.032426192325097</v>
      </c>
      <c r="N3627">
        <v>0.52838794158450597</v>
      </c>
      <c r="O3627">
        <v>40.828402366863898</v>
      </c>
      <c r="P3627">
        <v>17.328519855595601</v>
      </c>
      <c r="Q3627">
        <v>7.8845719179444995E-2</v>
      </c>
    </row>
    <row r="3628" spans="1:17" hidden="1" x14ac:dyDescent="0.3">
      <c r="A3628" t="s">
        <v>7484</v>
      </c>
      <c r="B3628" t="s">
        <v>7485</v>
      </c>
      <c r="C3628" t="s">
        <v>10309</v>
      </c>
      <c r="D3628" t="s">
        <v>726</v>
      </c>
      <c r="E3628">
        <v>37.354653050000003</v>
      </c>
      <c r="F3628">
        <v>268.89999999999998</v>
      </c>
      <c r="G3628">
        <v>1.4745184303757799</v>
      </c>
      <c r="H3628">
        <v>6.8565997379558097E-2</v>
      </c>
      <c r="I3628">
        <v>1.2929318211081799</v>
      </c>
      <c r="J3628">
        <v>-0.51571294875234797</v>
      </c>
      <c r="K3628">
        <v>260.79310519134299</v>
      </c>
      <c r="L3628">
        <v>242.14753578955401</v>
      </c>
      <c r="M3628">
        <v>62.782489239617902</v>
      </c>
      <c r="N3628">
        <v>1.00305991302663</v>
      </c>
      <c r="O3628">
        <v>2.26850130159912</v>
      </c>
      <c r="P3628">
        <v>35.876705406771002</v>
      </c>
      <c r="Q3628">
        <v>1.5022786694405E-2</v>
      </c>
    </row>
    <row r="3629" spans="1:17" hidden="1" x14ac:dyDescent="0.3">
      <c r="A3629" t="s">
        <v>7486</v>
      </c>
      <c r="B3629" t="s">
        <v>7487</v>
      </c>
      <c r="C3629" t="s">
        <v>10309</v>
      </c>
      <c r="D3629" t="s">
        <v>2742</v>
      </c>
      <c r="E3629">
        <v>37.324300549999997</v>
      </c>
      <c r="F3629">
        <v>25.24</v>
      </c>
      <c r="G3629">
        <v>407.02218379923301</v>
      </c>
      <c r="H3629">
        <v>13.367302030432199</v>
      </c>
      <c r="I3629">
        <v>119.248847062403</v>
      </c>
      <c r="J3629">
        <v>-8.4103220753378203</v>
      </c>
      <c r="K3629">
        <v>21.8837689536524</v>
      </c>
      <c r="L3629">
        <v>12.996583546457</v>
      </c>
      <c r="M3629">
        <v>42.286602279513097</v>
      </c>
      <c r="N3629">
        <v>3.2991818309793</v>
      </c>
      <c r="O3629">
        <v>15.0158478605388</v>
      </c>
      <c r="P3629">
        <v>437.02127659574398</v>
      </c>
      <c r="Q3629">
        <v>0.198333193811362</v>
      </c>
    </row>
    <row r="3630" spans="1:17" hidden="1" x14ac:dyDescent="0.3">
      <c r="A3630" t="s">
        <v>7488</v>
      </c>
      <c r="B3630" t="s">
        <v>7489</v>
      </c>
      <c r="C3630" t="s">
        <v>10309</v>
      </c>
      <c r="E3630">
        <v>37.2171053</v>
      </c>
      <c r="F3630">
        <v>12.26</v>
      </c>
      <c r="G3630">
        <v>33.5922105610532</v>
      </c>
      <c r="H3630">
        <v>9.0977557093761501</v>
      </c>
      <c r="I3630">
        <v>3.67786114935581</v>
      </c>
      <c r="J3630">
        <v>5.5961517249317403</v>
      </c>
      <c r="K3630">
        <v>11.031866892803601</v>
      </c>
      <c r="L3630">
        <v>9.6253265863773603</v>
      </c>
      <c r="M3630">
        <v>84.394244104727207</v>
      </c>
      <c r="N3630">
        <v>0.95406498159320796</v>
      </c>
      <c r="O3630">
        <v>10.848287112561099</v>
      </c>
      <c r="P3630">
        <v>99.025974025973994</v>
      </c>
    </row>
    <row r="3631" spans="1:17" hidden="1" x14ac:dyDescent="0.3">
      <c r="A3631" t="s">
        <v>7490</v>
      </c>
      <c r="B3631" t="s">
        <v>7491</v>
      </c>
      <c r="C3631" t="s">
        <v>10309</v>
      </c>
      <c r="D3631" t="s">
        <v>51</v>
      </c>
      <c r="E3631">
        <v>37.190543599999998</v>
      </c>
      <c r="F3631">
        <v>50.62</v>
      </c>
      <c r="G3631">
        <v>105.87125265174301</v>
      </c>
      <c r="H3631">
        <v>7.2282952906929303</v>
      </c>
      <c r="I3631">
        <v>50.874255943327</v>
      </c>
      <c r="J3631">
        <v>-1.0137999066319101</v>
      </c>
      <c r="K3631">
        <v>49.863126931445301</v>
      </c>
      <c r="L3631">
        <v>43.462469369872601</v>
      </c>
      <c r="M3631">
        <v>51.364141963620497</v>
      </c>
      <c r="N3631">
        <v>0.873706377196933</v>
      </c>
      <c r="O3631">
        <v>40.082971157645197</v>
      </c>
      <c r="P3631">
        <v>204.02402402402399</v>
      </c>
      <c r="Q3631">
        <v>0.123499760650744</v>
      </c>
    </row>
    <row r="3632" spans="1:17" hidden="1" x14ac:dyDescent="0.3">
      <c r="A3632" t="s">
        <v>7492</v>
      </c>
      <c r="B3632" t="s">
        <v>7493</v>
      </c>
      <c r="C3632" t="s">
        <v>10309</v>
      </c>
      <c r="D3632" t="s">
        <v>72</v>
      </c>
      <c r="E3632">
        <v>37.124099999999999</v>
      </c>
      <c r="F3632">
        <v>38.51</v>
      </c>
      <c r="G3632">
        <v>102.461716963041</v>
      </c>
      <c r="H3632">
        <v>57.020231243791898</v>
      </c>
      <c r="I3632">
        <v>38.708821878018099</v>
      </c>
      <c r="J3632">
        <v>-2.3240313623891802</v>
      </c>
      <c r="K3632">
        <v>27.4327337998721</v>
      </c>
      <c r="L3632">
        <v>23.789623118816198</v>
      </c>
      <c r="M3632">
        <v>76.9384957808156</v>
      </c>
      <c r="N3632">
        <v>3.26162345187804</v>
      </c>
      <c r="O3632">
        <v>1.01272396780056</v>
      </c>
      <c r="P3632">
        <v>140.83802376485301</v>
      </c>
      <c r="Q3632">
        <v>0.112041554995349</v>
      </c>
    </row>
    <row r="3633" spans="1:17" hidden="1" x14ac:dyDescent="0.3">
      <c r="A3633" t="s">
        <v>7494</v>
      </c>
      <c r="B3633" t="s">
        <v>7495</v>
      </c>
      <c r="C3633" t="s">
        <v>10309</v>
      </c>
      <c r="D3633" t="s">
        <v>7496</v>
      </c>
      <c r="E3633">
        <v>37.114649999999997</v>
      </c>
      <c r="F3633">
        <v>30.78</v>
      </c>
      <c r="G3633">
        <v>153.88666811390101</v>
      </c>
      <c r="H3633">
        <v>43.559490842252202</v>
      </c>
      <c r="I3633">
        <v>81.274119695258193</v>
      </c>
      <c r="J3633">
        <v>-9.99638725869635</v>
      </c>
      <c r="K3633">
        <v>24.2376292199252</v>
      </c>
      <c r="L3633">
        <v>16.581964933011701</v>
      </c>
      <c r="M3633">
        <v>51.902456405318297</v>
      </c>
      <c r="N3633">
        <v>3.0115361262902201</v>
      </c>
      <c r="O3633">
        <v>15.042235217673801</v>
      </c>
      <c r="P3633">
        <v>388.57142857142799</v>
      </c>
      <c r="Q3633">
        <v>0.12598186306012901</v>
      </c>
    </row>
    <row r="3634" spans="1:17" hidden="1" x14ac:dyDescent="0.3">
      <c r="A3634" t="s">
        <v>7497</v>
      </c>
      <c r="B3634" t="s">
        <v>7498</v>
      </c>
      <c r="C3634" t="s">
        <v>10309</v>
      </c>
      <c r="D3634" t="s">
        <v>556</v>
      </c>
      <c r="E3634">
        <v>36.998596374999998</v>
      </c>
      <c r="F3634">
        <v>14.35</v>
      </c>
      <c r="G3634">
        <v>-77.372701719648504</v>
      </c>
      <c r="H3634">
        <v>2.1279439119781398</v>
      </c>
      <c r="I3634">
        <v>-33.247425083576402</v>
      </c>
      <c r="J3634">
        <v>4.1910469287378298</v>
      </c>
      <c r="K3634">
        <v>14.7015210364768</v>
      </c>
      <c r="L3634">
        <v>16.842346058504599</v>
      </c>
      <c r="M3634">
        <v>68.563448043271094</v>
      </c>
      <c r="N3634">
        <v>0.66169154228855698</v>
      </c>
      <c r="O3634">
        <v>109.05923344947701</v>
      </c>
      <c r="P3634">
        <v>8.3018867924528195</v>
      </c>
    </row>
    <row r="3635" spans="1:17" hidden="1" x14ac:dyDescent="0.3">
      <c r="A3635" t="s">
        <v>7499</v>
      </c>
      <c r="B3635" t="s">
        <v>7500</v>
      </c>
      <c r="C3635" t="s">
        <v>10309</v>
      </c>
      <c r="D3635" t="s">
        <v>136</v>
      </c>
      <c r="E3635">
        <v>36.8539776</v>
      </c>
      <c r="F3635">
        <v>36.1</v>
      </c>
      <c r="G3635">
        <v>-45.491232671173101</v>
      </c>
      <c r="H3635">
        <v>-2.7449413612029399</v>
      </c>
      <c r="I3635">
        <v>-19.053229778087299</v>
      </c>
      <c r="J3635">
        <v>-5.04408162747698</v>
      </c>
      <c r="K3635">
        <v>36.763615503193897</v>
      </c>
      <c r="L3635">
        <v>38.731661975837198</v>
      </c>
      <c r="M3635">
        <v>49.172070420039603</v>
      </c>
      <c r="N3635">
        <v>1.6081507969567901</v>
      </c>
      <c r="O3635">
        <v>56.038781163434898</v>
      </c>
      <c r="P3635">
        <v>32.623071271124097</v>
      </c>
      <c r="Q3635">
        <v>2.9166543615176E-2</v>
      </c>
    </row>
    <row r="3636" spans="1:17" hidden="1" x14ac:dyDescent="0.3">
      <c r="A3636" t="s">
        <v>7501</v>
      </c>
      <c r="B3636" t="s">
        <v>7502</v>
      </c>
      <c r="C3636" t="s">
        <v>10309</v>
      </c>
      <c r="D3636" t="s">
        <v>118</v>
      </c>
      <c r="E3636">
        <v>36.805</v>
      </c>
      <c r="F3636">
        <v>0.51</v>
      </c>
      <c r="G3636">
        <v>-42.723578912630899</v>
      </c>
      <c r="H3636">
        <v>30.603443004537102</v>
      </c>
      <c r="I3636">
        <v>1.0225473682142201</v>
      </c>
      <c r="J3636">
        <v>3.7883113664278101</v>
      </c>
      <c r="K3636">
        <v>0.43074525944997</v>
      </c>
      <c r="L3636">
        <v>0.52569965975242805</v>
      </c>
      <c r="M3636">
        <v>96.388756089133196</v>
      </c>
      <c r="N3636">
        <v>1.17382484230575</v>
      </c>
      <c r="O3636">
        <v>27.450980392156801</v>
      </c>
      <c r="P3636">
        <v>70</v>
      </c>
      <c r="Q3636">
        <v>1.9911221194612999E-2</v>
      </c>
    </row>
    <row r="3637" spans="1:17" hidden="1" x14ac:dyDescent="0.3">
      <c r="A3637" t="s">
        <v>7503</v>
      </c>
      <c r="B3637" t="s">
        <v>7504</v>
      </c>
      <c r="C3637" t="s">
        <v>10309</v>
      </c>
      <c r="D3637" t="s">
        <v>630</v>
      </c>
      <c r="E3637">
        <v>36.796956000000002</v>
      </c>
      <c r="F3637">
        <v>74.5</v>
      </c>
      <c r="G3637">
        <v>-62.544226331703598</v>
      </c>
      <c r="H3637">
        <v>-9.7096815790737896</v>
      </c>
      <c r="I3637">
        <v>-47.131433384191702</v>
      </c>
      <c r="J3637">
        <v>-3.8275440693052198</v>
      </c>
      <c r="K3637">
        <v>80.074229674130905</v>
      </c>
      <c r="M3637">
        <v>36.9677291003402</v>
      </c>
      <c r="N3637">
        <v>0.13998878295008399</v>
      </c>
      <c r="O3637">
        <v>69.140939597315395</v>
      </c>
      <c r="P3637">
        <v>9.5588235294117698</v>
      </c>
    </row>
    <row r="3638" spans="1:17" hidden="1" x14ac:dyDescent="0.3">
      <c r="A3638" t="s">
        <v>7505</v>
      </c>
      <c r="B3638" t="s">
        <v>7506</v>
      </c>
      <c r="C3638" t="s">
        <v>10309</v>
      </c>
      <c r="D3638" t="s">
        <v>726</v>
      </c>
      <c r="E3638">
        <v>36.765885388999997</v>
      </c>
      <c r="F3638">
        <v>261.58999999999997</v>
      </c>
      <c r="G3638">
        <v>39.373195280917301</v>
      </c>
      <c r="H3638">
        <v>1.8838922048402</v>
      </c>
      <c r="I3638">
        <v>14.7733570585886</v>
      </c>
      <c r="J3638">
        <v>-1.2501426037316901</v>
      </c>
      <c r="K3638">
        <v>255.510455854182</v>
      </c>
      <c r="L3638">
        <v>222.34111959305201</v>
      </c>
      <c r="M3638">
        <v>30.790198502182001</v>
      </c>
      <c r="N3638">
        <v>0.84626310127712001</v>
      </c>
      <c r="O3638">
        <v>5.8908979701058897</v>
      </c>
      <c r="P3638">
        <v>68.713318284424304</v>
      </c>
    </row>
    <row r="3639" spans="1:17" hidden="1" x14ac:dyDescent="0.3">
      <c r="A3639" t="s">
        <v>7507</v>
      </c>
      <c r="B3639" t="s">
        <v>7508</v>
      </c>
      <c r="C3639" t="s">
        <v>10309</v>
      </c>
      <c r="E3639">
        <v>36.741637500000003</v>
      </c>
      <c r="F3639">
        <v>5.65</v>
      </c>
      <c r="G3639">
        <v>-40.397458356216703</v>
      </c>
      <c r="H3639">
        <v>-1.83757332940115</v>
      </c>
      <c r="I3639">
        <v>-51.427165275463899</v>
      </c>
      <c r="J3639">
        <v>-2.5946673569764398</v>
      </c>
      <c r="K3639">
        <v>6.1584196988898103</v>
      </c>
      <c r="L3639">
        <v>5.5195861887910596</v>
      </c>
      <c r="M3639">
        <v>49.093558805708</v>
      </c>
      <c r="N3639">
        <v>1.42705218027815</v>
      </c>
      <c r="O3639">
        <v>72.389380530973398</v>
      </c>
      <c r="P3639">
        <v>6.0037523452157702</v>
      </c>
    </row>
    <row r="3640" spans="1:17" hidden="1" x14ac:dyDescent="0.3">
      <c r="A3640" t="s">
        <v>7509</v>
      </c>
      <c r="B3640" t="s">
        <v>7510</v>
      </c>
      <c r="C3640" t="s">
        <v>10309</v>
      </c>
      <c r="D3640" t="s">
        <v>413</v>
      </c>
      <c r="E3640">
        <v>36.643231999999998</v>
      </c>
      <c r="F3640">
        <v>0.91</v>
      </c>
      <c r="G3640">
        <v>-15.3778999002853</v>
      </c>
      <c r="H3640">
        <v>2.3952821529700201</v>
      </c>
      <c r="I3640">
        <v>-23.095099690609299</v>
      </c>
      <c r="J3640">
        <v>-3.6699361741807399</v>
      </c>
      <c r="K3640">
        <v>0.92477472844409103</v>
      </c>
      <c r="L3640">
        <v>0.93376022628583</v>
      </c>
      <c r="M3640">
        <v>57.746516545992698</v>
      </c>
      <c r="N3640">
        <v>1.4814719770618701</v>
      </c>
      <c r="O3640">
        <v>35.164835164835097</v>
      </c>
      <c r="P3640">
        <v>22.972972972972901</v>
      </c>
      <c r="Q3640">
        <v>0.114647707486742</v>
      </c>
    </row>
    <row r="3641" spans="1:17" hidden="1" x14ac:dyDescent="0.3">
      <c r="A3641" t="s">
        <v>7511</v>
      </c>
      <c r="B3641" t="s">
        <v>7512</v>
      </c>
      <c r="C3641" t="s">
        <v>10309</v>
      </c>
      <c r="E3641">
        <v>36.607030199999997</v>
      </c>
      <c r="F3641">
        <v>47.73</v>
      </c>
      <c r="G3641">
        <v>108.56354980024</v>
      </c>
      <c r="H3641">
        <v>40.799715266531102</v>
      </c>
      <c r="I3641">
        <v>120.51848232756301</v>
      </c>
      <c r="J3641">
        <v>-0.232462632567</v>
      </c>
      <c r="K3641">
        <v>33.721038562956601</v>
      </c>
      <c r="L3641">
        <v>23.926934465157601</v>
      </c>
      <c r="M3641">
        <v>69.368574307021902</v>
      </c>
      <c r="N3641">
        <v>1.9541120996155701</v>
      </c>
      <c r="O3641">
        <v>4.9025769956002598</v>
      </c>
      <c r="P3641">
        <v>218.2</v>
      </c>
      <c r="Q3641">
        <v>8.5397908597639998E-3</v>
      </c>
    </row>
    <row r="3642" spans="1:17" hidden="1" x14ac:dyDescent="0.3">
      <c r="A3642" t="s">
        <v>7513</v>
      </c>
      <c r="B3642" t="s">
        <v>7514</v>
      </c>
      <c r="C3642" t="s">
        <v>10309</v>
      </c>
      <c r="D3642" t="s">
        <v>416</v>
      </c>
      <c r="E3642">
        <v>36.541520400000003</v>
      </c>
      <c r="F3642">
        <v>2.39</v>
      </c>
      <c r="G3642">
        <v>8.8478496587975908</v>
      </c>
      <c r="H3642">
        <v>-3.80951246104991</v>
      </c>
      <c r="I3642">
        <v>-26.953643107976198</v>
      </c>
      <c r="J3642">
        <v>-8.1064783805984906</v>
      </c>
      <c r="K3642">
        <v>2.4583239625120501</v>
      </c>
      <c r="L3642">
        <v>2.4092462117827198</v>
      </c>
      <c r="M3642">
        <v>42.500559136734203</v>
      </c>
      <c r="N3642">
        <v>0.89459211581159404</v>
      </c>
      <c r="O3642">
        <v>52.719665271966498</v>
      </c>
      <c r="P3642">
        <v>44.848484848484802</v>
      </c>
      <c r="Q3642">
        <v>5.7423344078955003E-2</v>
      </c>
    </row>
    <row r="3643" spans="1:17" hidden="1" x14ac:dyDescent="0.3">
      <c r="A3643" t="s">
        <v>7515</v>
      </c>
      <c r="B3643" t="s">
        <v>7516</v>
      </c>
      <c r="C3643" t="s">
        <v>10309</v>
      </c>
      <c r="D3643" t="s">
        <v>612</v>
      </c>
      <c r="E3643">
        <v>36.536063499999997</v>
      </c>
      <c r="F3643">
        <v>9.61</v>
      </c>
      <c r="G3643">
        <v>256.67642108736902</v>
      </c>
      <c r="H3643">
        <v>-2.23204886650172</v>
      </c>
      <c r="I3643">
        <v>15.822547368214201</v>
      </c>
      <c r="J3643">
        <v>3.3603888227988201</v>
      </c>
      <c r="K3643">
        <v>8.1210808821109399</v>
      </c>
      <c r="L3643">
        <v>6.1368545172507796</v>
      </c>
      <c r="M3643">
        <v>78.7153169194968</v>
      </c>
      <c r="N3643">
        <v>0.75660264821662804</v>
      </c>
      <c r="O3643">
        <v>5.7232049947970998</v>
      </c>
      <c r="P3643">
        <v>284.39999999999998</v>
      </c>
      <c r="Q3643">
        <v>0.11273923927705801</v>
      </c>
    </row>
    <row r="3644" spans="1:17" hidden="1" x14ac:dyDescent="0.3">
      <c r="A3644" t="s">
        <v>7517</v>
      </c>
      <c r="B3644" t="s">
        <v>7518</v>
      </c>
      <c r="C3644" t="s">
        <v>10309</v>
      </c>
      <c r="D3644" t="s">
        <v>612</v>
      </c>
      <c r="E3644">
        <v>36.496616519999897</v>
      </c>
      <c r="F3644">
        <v>3.66</v>
      </c>
      <c r="G3644">
        <v>-49.182806380442102</v>
      </c>
      <c r="H3644">
        <v>-4.6792080675876102</v>
      </c>
      <c r="I3644">
        <v>-37.310785965119102</v>
      </c>
      <c r="J3644">
        <v>-1.76364242622851</v>
      </c>
      <c r="K3644">
        <v>3.8277045275168802</v>
      </c>
      <c r="L3644">
        <v>4.4438347870905597</v>
      </c>
      <c r="M3644">
        <v>31.466302074271901</v>
      </c>
      <c r="N3644">
        <v>0.89924078671235097</v>
      </c>
      <c r="O3644">
        <v>124.043715846994</v>
      </c>
      <c r="P3644">
        <v>3.0985915492957901</v>
      </c>
      <c r="Q3644">
        <v>0.11696608787094299</v>
      </c>
    </row>
    <row r="3645" spans="1:17" hidden="1" x14ac:dyDescent="0.3">
      <c r="A3645" t="s">
        <v>7519</v>
      </c>
      <c r="B3645" t="s">
        <v>7520</v>
      </c>
      <c r="C3645" t="s">
        <v>10309</v>
      </c>
      <c r="D3645" t="s">
        <v>1555</v>
      </c>
      <c r="E3645">
        <v>36.435078028</v>
      </c>
      <c r="F3645">
        <v>0.87</v>
      </c>
      <c r="G3645">
        <v>-21.626017937021199</v>
      </c>
      <c r="H3645">
        <v>-3.2482316366111799</v>
      </c>
      <c r="I3645">
        <v>-25.310785965119099</v>
      </c>
      <c r="J3645">
        <v>-3.7440926443327598</v>
      </c>
      <c r="K3645">
        <v>0.87902068510744202</v>
      </c>
      <c r="L3645">
        <v>0.92414828195425502</v>
      </c>
      <c r="M3645">
        <v>42.522625797149502</v>
      </c>
      <c r="N3645">
        <v>0.71711969572465095</v>
      </c>
      <c r="O3645">
        <v>55.172413793103402</v>
      </c>
      <c r="P3645">
        <v>10.126582278480999</v>
      </c>
      <c r="Q3645">
        <v>-6.1016589804100004E-4</v>
      </c>
    </row>
    <row r="3646" spans="1:17" hidden="1" x14ac:dyDescent="0.3">
      <c r="A3646" t="s">
        <v>7521</v>
      </c>
      <c r="B3646" t="s">
        <v>7522</v>
      </c>
      <c r="C3646" t="s">
        <v>10309</v>
      </c>
      <c r="D3646" t="s">
        <v>6921</v>
      </c>
      <c r="E3646">
        <v>36.401795999999997</v>
      </c>
      <c r="F3646">
        <v>162.44999999999999</v>
      </c>
      <c r="G3646">
        <v>34.564133375081298</v>
      </c>
      <c r="H3646">
        <v>-4.27907579245535</v>
      </c>
      <c r="I3646">
        <v>15.6025998616525</v>
      </c>
      <c r="J3646">
        <v>-5.0270997894088802</v>
      </c>
      <c r="K3646">
        <v>153.48780707133</v>
      </c>
      <c r="L3646">
        <v>128.339353833709</v>
      </c>
      <c r="M3646">
        <v>37.401345567179099</v>
      </c>
      <c r="N3646">
        <v>0.15861837692823599</v>
      </c>
      <c r="O3646">
        <v>27.6392736226531</v>
      </c>
      <c r="P3646">
        <v>62.287712287712203</v>
      </c>
    </row>
    <row r="3647" spans="1:17" hidden="1" x14ac:dyDescent="0.3">
      <c r="A3647" t="s">
        <v>7523</v>
      </c>
      <c r="B3647" t="s">
        <v>7524</v>
      </c>
      <c r="C3647" t="s">
        <v>10309</v>
      </c>
      <c r="D3647" t="s">
        <v>521</v>
      </c>
      <c r="E3647">
        <v>36.372649500000001</v>
      </c>
      <c r="F3647">
        <v>22.73</v>
      </c>
      <c r="G3647">
        <v>88.546639926569696</v>
      </c>
      <c r="H3647">
        <v>39.153945474303697</v>
      </c>
      <c r="I3647">
        <v>49.930470280419797</v>
      </c>
      <c r="J3647">
        <v>13.1188548236756</v>
      </c>
      <c r="K3647">
        <v>16.572014284297499</v>
      </c>
      <c r="L3647">
        <v>14.6773290234872</v>
      </c>
      <c r="M3647">
        <v>97.878652155584106</v>
      </c>
      <c r="N3647">
        <v>2.4057384941266999</v>
      </c>
      <c r="O3647">
        <v>0</v>
      </c>
      <c r="P3647">
        <v>127.527527527527</v>
      </c>
    </row>
    <row r="3648" spans="1:17" hidden="1" x14ac:dyDescent="0.3">
      <c r="A3648" t="s">
        <v>7525</v>
      </c>
      <c r="B3648" t="s">
        <v>7526</v>
      </c>
      <c r="C3648" t="s">
        <v>10309</v>
      </c>
      <c r="D3648" t="s">
        <v>3440</v>
      </c>
      <c r="E3648">
        <v>36.367193520000001</v>
      </c>
      <c r="F3648">
        <v>25.2</v>
      </c>
      <c r="G3648">
        <v>-27.124776517421399</v>
      </c>
      <c r="H3648">
        <v>6.2585381893075702</v>
      </c>
      <c r="I3648">
        <v>-30.967984157501199</v>
      </c>
      <c r="J3648">
        <v>-2.5946673569764398</v>
      </c>
      <c r="K3648">
        <v>26.499827226889899</v>
      </c>
      <c r="L3648">
        <v>27.3182959529735</v>
      </c>
      <c r="M3648">
        <v>21.836392114482901</v>
      </c>
      <c r="N3648">
        <v>0.61224489795918302</v>
      </c>
      <c r="O3648">
        <v>42.857142857142797</v>
      </c>
      <c r="P3648">
        <v>37.7049180327868</v>
      </c>
      <c r="Q3648">
        <v>-5.4633567873240002E-3</v>
      </c>
    </row>
    <row r="3649" spans="1:17" hidden="1" x14ac:dyDescent="0.3">
      <c r="A3649" t="s">
        <v>7527</v>
      </c>
      <c r="B3649" t="s">
        <v>7528</v>
      </c>
      <c r="C3649" t="s">
        <v>10309</v>
      </c>
      <c r="D3649" t="s">
        <v>3603</v>
      </c>
      <c r="E3649">
        <v>36.366838260000002</v>
      </c>
      <c r="F3649">
        <v>76.08</v>
      </c>
      <c r="G3649">
        <v>80.429635861650794</v>
      </c>
      <c r="H3649">
        <v>10.5121716924541</v>
      </c>
      <c r="I3649">
        <v>26.8514602393806</v>
      </c>
      <c r="J3649">
        <v>-17.499482586539699</v>
      </c>
      <c r="K3649">
        <v>70.101862668306794</v>
      </c>
      <c r="L3649">
        <v>59.249682378112702</v>
      </c>
      <c r="M3649">
        <v>51.922323448491902</v>
      </c>
      <c r="N3649">
        <v>2.9660784071742898</v>
      </c>
      <c r="O3649">
        <v>20.662460567823299</v>
      </c>
      <c r="P3649">
        <v>120.905923344947</v>
      </c>
      <c r="Q3649">
        <v>8.9665911983086002E-2</v>
      </c>
    </row>
    <row r="3650" spans="1:17" hidden="1" x14ac:dyDescent="0.3">
      <c r="A3650" t="s">
        <v>7529</v>
      </c>
      <c r="B3650" t="s">
        <v>7530</v>
      </c>
      <c r="C3650" t="s">
        <v>10309</v>
      </c>
      <c r="E3650">
        <v>36.36</v>
      </c>
      <c r="F3650">
        <v>31.99</v>
      </c>
      <c r="G3650">
        <v>-12.8169697172286</v>
      </c>
      <c r="H3650">
        <v>-4.2939472483765702</v>
      </c>
      <c r="I3650">
        <v>-11.965742050438999</v>
      </c>
      <c r="J3650">
        <v>-3.2504050618944702</v>
      </c>
      <c r="K3650">
        <v>31.704327830180901</v>
      </c>
      <c r="M3650">
        <v>45.457255332504097</v>
      </c>
      <c r="N3650">
        <v>1.8365458257670499</v>
      </c>
      <c r="O3650">
        <v>49.296655204751403</v>
      </c>
      <c r="P3650">
        <v>14.906609195402201</v>
      </c>
    </row>
    <row r="3651" spans="1:17" hidden="1" x14ac:dyDescent="0.3">
      <c r="A3651" t="s">
        <v>7531</v>
      </c>
      <c r="B3651" t="s">
        <v>7532</v>
      </c>
      <c r="C3651" t="s">
        <v>10309</v>
      </c>
      <c r="D3651" t="s">
        <v>918</v>
      </c>
      <c r="E3651">
        <v>36.341760000000001</v>
      </c>
      <c r="F3651">
        <v>6.63</v>
      </c>
      <c r="G3651">
        <v>-102.164596645861</v>
      </c>
      <c r="H3651">
        <v>-34.765905930975002</v>
      </c>
      <c r="I3651">
        <v>-86.751803698349605</v>
      </c>
      <c r="J3651">
        <v>-8.3129379288034997</v>
      </c>
      <c r="K3651">
        <v>11.7519248504004</v>
      </c>
      <c r="M3651">
        <v>2.6030037941311E-2</v>
      </c>
      <c r="N3651">
        <v>0.39944724532841502</v>
      </c>
      <c r="O3651">
        <v>332.27752639517303</v>
      </c>
      <c r="P3651">
        <v>0</v>
      </c>
    </row>
    <row r="3652" spans="1:17" hidden="1" x14ac:dyDescent="0.3">
      <c r="A3652" t="s">
        <v>7533</v>
      </c>
      <c r="B3652" t="s">
        <v>7534</v>
      </c>
      <c r="C3652" t="s">
        <v>10309</v>
      </c>
      <c r="D3652" t="s">
        <v>1323</v>
      </c>
      <c r="E3652">
        <v>36.291488000000001</v>
      </c>
      <c r="F3652">
        <v>32</v>
      </c>
      <c r="G3652">
        <v>-68.737403797423596</v>
      </c>
      <c r="H3652">
        <v>-4.0058073941869399</v>
      </c>
      <c r="I3652">
        <v>-43.567499176719501</v>
      </c>
      <c r="J3652">
        <v>-1.16835990848199</v>
      </c>
      <c r="K3652">
        <v>33.803008466156001</v>
      </c>
      <c r="M3652">
        <v>41.8503401896754</v>
      </c>
      <c r="N3652">
        <v>0.63694779116465805</v>
      </c>
      <c r="O3652">
        <v>83.749999999999901</v>
      </c>
      <c r="P3652">
        <v>9.4017094017094092</v>
      </c>
    </row>
    <row r="3653" spans="1:17" hidden="1" x14ac:dyDescent="0.3">
      <c r="A3653" t="s">
        <v>7535</v>
      </c>
      <c r="B3653" t="s">
        <v>7536</v>
      </c>
      <c r="C3653" t="s">
        <v>10309</v>
      </c>
      <c r="D3653" t="s">
        <v>413</v>
      </c>
      <c r="E3653">
        <v>36.212975</v>
      </c>
      <c r="F3653">
        <v>69.5</v>
      </c>
      <c r="G3653">
        <v>-45.299480240904202</v>
      </c>
      <c r="H3653">
        <v>-5.1795016071643998</v>
      </c>
      <c r="I3653">
        <v>-7.0715370250827698</v>
      </c>
      <c r="J3653">
        <v>-2.5946673569764398</v>
      </c>
      <c r="K3653">
        <v>66.798156096161804</v>
      </c>
      <c r="L3653">
        <v>65.315918859960107</v>
      </c>
      <c r="M3653">
        <v>53.801066409963902</v>
      </c>
      <c r="N3653">
        <v>0.174812030075187</v>
      </c>
      <c r="O3653">
        <v>35.827338129496397</v>
      </c>
      <c r="P3653">
        <v>32.633587786259497</v>
      </c>
    </row>
    <row r="3654" spans="1:17" hidden="1" x14ac:dyDescent="0.3">
      <c r="A3654" t="s">
        <v>7537</v>
      </c>
      <c r="B3654" t="s">
        <v>7538</v>
      </c>
      <c r="C3654" t="s">
        <v>10309</v>
      </c>
      <c r="D3654" t="s">
        <v>1182</v>
      </c>
      <c r="E3654">
        <v>36.198399999999999</v>
      </c>
      <c r="F3654">
        <v>94.08</v>
      </c>
      <c r="G3654">
        <v>62.644693042043201</v>
      </c>
      <c r="H3654">
        <v>24.4268749223302</v>
      </c>
      <c r="I3654">
        <v>34.689214034880798</v>
      </c>
      <c r="J3654">
        <v>-27.896876610832201</v>
      </c>
      <c r="K3654">
        <v>75.7925579614393</v>
      </c>
      <c r="L3654">
        <v>64.404104834506001</v>
      </c>
      <c r="M3654">
        <v>52.0909030632927</v>
      </c>
      <c r="N3654">
        <v>4.6298146805846798</v>
      </c>
      <c r="O3654">
        <v>33.928571428571402</v>
      </c>
      <c r="P3654">
        <v>95.592515592515497</v>
      </c>
      <c r="Q3654">
        <v>8.5917353252622994E-2</v>
      </c>
    </row>
    <row r="3655" spans="1:17" hidden="1" x14ac:dyDescent="0.3">
      <c r="A3655" t="s">
        <v>7539</v>
      </c>
      <c r="B3655" t="s">
        <v>7540</v>
      </c>
      <c r="C3655" t="s">
        <v>10309</v>
      </c>
      <c r="D3655" t="s">
        <v>715</v>
      </c>
      <c r="E3655">
        <v>36.10394625</v>
      </c>
      <c r="F3655">
        <v>158.25</v>
      </c>
      <c r="G3655">
        <v>32.9363195645263</v>
      </c>
      <c r="H3655">
        <v>-6.9469838647751798</v>
      </c>
      <c r="I3655">
        <v>48.626872938572497</v>
      </c>
      <c r="J3655">
        <v>-12.3208510420876</v>
      </c>
      <c r="K3655">
        <v>166.74407190840901</v>
      </c>
      <c r="L3655">
        <v>131.14353941708799</v>
      </c>
      <c r="M3655">
        <v>27.6785793280098</v>
      </c>
      <c r="N3655">
        <v>0.23538739579082299</v>
      </c>
      <c r="O3655">
        <v>66.982622432859401</v>
      </c>
      <c r="P3655">
        <v>86.176470588235304</v>
      </c>
      <c r="Q3655">
        <v>0.15788186564155501</v>
      </c>
    </row>
    <row r="3656" spans="1:17" hidden="1" x14ac:dyDescent="0.3">
      <c r="A3656" t="s">
        <v>7541</v>
      </c>
      <c r="B3656" t="s">
        <v>7542</v>
      </c>
      <c r="C3656" t="s">
        <v>10309</v>
      </c>
      <c r="D3656" t="s">
        <v>747</v>
      </c>
      <c r="E3656">
        <v>36.071460000000002</v>
      </c>
      <c r="F3656">
        <v>41.4</v>
      </c>
      <c r="G3656">
        <v>112.276421087369</v>
      </c>
      <c r="H3656">
        <v>0.32319693481738299</v>
      </c>
      <c r="I3656">
        <v>41.022547368214198</v>
      </c>
      <c r="J3656">
        <v>3.6911590391975203E-2</v>
      </c>
      <c r="K3656">
        <v>36.431470593062201</v>
      </c>
      <c r="L3656">
        <v>28.2320571661899</v>
      </c>
      <c r="M3656">
        <v>52.942658304045203</v>
      </c>
      <c r="N3656">
        <v>1.61383495145631</v>
      </c>
      <c r="O3656">
        <v>6.2801932367149798</v>
      </c>
      <c r="P3656">
        <v>171.47540983606501</v>
      </c>
    </row>
    <row r="3657" spans="1:17" hidden="1" x14ac:dyDescent="0.3">
      <c r="A3657" t="s">
        <v>7543</v>
      </c>
      <c r="B3657" t="s">
        <v>7544</v>
      </c>
      <c r="C3657" t="s">
        <v>10309</v>
      </c>
      <c r="D3657" t="s">
        <v>5189</v>
      </c>
      <c r="E3657">
        <v>35.997024000000003</v>
      </c>
      <c r="F3657">
        <v>131.80000000000001</v>
      </c>
      <c r="G3657">
        <v>-18.572440196274801</v>
      </c>
      <c r="H3657">
        <v>-7.1824009156080502</v>
      </c>
      <c r="I3657">
        <v>-31.6251416431111</v>
      </c>
      <c r="J3657">
        <v>-8.3465731088822004</v>
      </c>
      <c r="K3657">
        <v>143.538100486801</v>
      </c>
      <c r="M3657">
        <v>28.323660541779098</v>
      </c>
      <c r="N3657">
        <v>0.59845559845559804</v>
      </c>
      <c r="O3657">
        <v>29.097116843702501</v>
      </c>
      <c r="P3657">
        <v>18.525179856115098</v>
      </c>
    </row>
    <row r="3658" spans="1:17" hidden="1" x14ac:dyDescent="0.3">
      <c r="A3658" t="s">
        <v>7545</v>
      </c>
      <c r="B3658" t="s">
        <v>7546</v>
      </c>
      <c r="C3658" t="s">
        <v>10309</v>
      </c>
      <c r="D3658" t="s">
        <v>630</v>
      </c>
      <c r="E3658">
        <v>35.991352214999999</v>
      </c>
      <c r="F3658">
        <v>14.61</v>
      </c>
      <c r="G3658">
        <v>-25.125264305889399</v>
      </c>
      <c r="H3658">
        <v>-3.47550436388391</v>
      </c>
      <c r="I3658">
        <v>-30.8726588748181</v>
      </c>
      <c r="J3658">
        <v>-1.55839792692462</v>
      </c>
      <c r="K3658">
        <v>14.356007697009399</v>
      </c>
      <c r="L3658">
        <v>15.7342868667314</v>
      </c>
      <c r="M3658">
        <v>40.779365027558697</v>
      </c>
      <c r="N3658">
        <v>0.43977005088878601</v>
      </c>
      <c r="O3658">
        <v>50.581793292265502</v>
      </c>
      <c r="P3658">
        <v>25.4077253218883</v>
      </c>
      <c r="Q3658">
        <v>-1.0784176008416999E-2</v>
      </c>
    </row>
    <row r="3659" spans="1:17" hidden="1" x14ac:dyDescent="0.3">
      <c r="A3659" t="s">
        <v>7547</v>
      </c>
      <c r="B3659" t="s">
        <v>7548</v>
      </c>
      <c r="C3659" t="s">
        <v>10309</v>
      </c>
      <c r="D3659" t="s">
        <v>630</v>
      </c>
      <c r="E3659">
        <v>35.929644500000002</v>
      </c>
      <c r="F3659">
        <v>35.909999999999997</v>
      </c>
      <c r="G3659">
        <v>23.222196623308399</v>
      </c>
      <c r="H3659">
        <v>-11.0422737526871</v>
      </c>
      <c r="I3659">
        <v>-20.703643107976198</v>
      </c>
      <c r="J3659">
        <v>-3.4440444804192398</v>
      </c>
      <c r="K3659">
        <v>36.544282106169298</v>
      </c>
      <c r="L3659">
        <v>34.7954909157665</v>
      </c>
      <c r="M3659">
        <v>38.057109418378403</v>
      </c>
      <c r="N3659">
        <v>1.03428102898825</v>
      </c>
      <c r="O3659">
        <v>21.971595655806102</v>
      </c>
      <c r="P3659">
        <v>62.4886877828054</v>
      </c>
      <c r="Q3659">
        <v>7.9904432731039993E-3</v>
      </c>
    </row>
    <row r="3660" spans="1:17" hidden="1" x14ac:dyDescent="0.3">
      <c r="A3660" t="s">
        <v>7549</v>
      </c>
      <c r="B3660" t="s">
        <v>7550</v>
      </c>
      <c r="C3660" t="s">
        <v>10309</v>
      </c>
      <c r="D3660" t="s">
        <v>4070</v>
      </c>
      <c r="E3660">
        <v>35.817806699999998</v>
      </c>
      <c r="F3660">
        <v>13.63</v>
      </c>
      <c r="G3660">
        <v>-0.34040134253750698</v>
      </c>
      <c r="H3660">
        <v>-2.8235536451980798</v>
      </c>
      <c r="I3660">
        <v>-16.053723818226398</v>
      </c>
      <c r="J3660">
        <v>1.3937300324361701</v>
      </c>
      <c r="K3660">
        <v>13.698964212263499</v>
      </c>
      <c r="L3660">
        <v>12.9833021256309</v>
      </c>
      <c r="M3660">
        <v>71.063770135282297</v>
      </c>
      <c r="N3660">
        <v>1.1930477963997499</v>
      </c>
      <c r="O3660">
        <v>56.1261922230374</v>
      </c>
      <c r="P3660">
        <v>40.5154639175257</v>
      </c>
      <c r="Q3660">
        <v>5.161042250661E-3</v>
      </c>
    </row>
    <row r="3661" spans="1:17" hidden="1" x14ac:dyDescent="0.3">
      <c r="A3661" t="s">
        <v>7551</v>
      </c>
      <c r="B3661" t="s">
        <v>7552</v>
      </c>
      <c r="C3661" t="s">
        <v>10309</v>
      </c>
      <c r="D3661" t="s">
        <v>630</v>
      </c>
      <c r="E3661">
        <v>35.606301125000002</v>
      </c>
      <c r="F3661">
        <v>26.39</v>
      </c>
      <c r="G3661">
        <v>49.3905150471005</v>
      </c>
      <c r="H3661">
        <v>-6.9568127750988697</v>
      </c>
      <c r="I3661">
        <v>-1.8923759232780899</v>
      </c>
      <c r="J3661">
        <v>-2.4353682729461799</v>
      </c>
      <c r="K3661">
        <v>26.149531814018001</v>
      </c>
      <c r="L3661">
        <v>22.6230942922863</v>
      </c>
      <c r="M3661">
        <v>36.694344342805202</v>
      </c>
      <c r="N3661">
        <v>0.114750429465015</v>
      </c>
      <c r="O3661">
        <v>39.257294429708203</v>
      </c>
      <c r="P3661">
        <v>95.481481481481396</v>
      </c>
      <c r="Q3661">
        <v>6.4195260170578999E-2</v>
      </c>
    </row>
    <row r="3662" spans="1:17" hidden="1" x14ac:dyDescent="0.3">
      <c r="A3662" t="s">
        <v>7553</v>
      </c>
      <c r="B3662" t="s">
        <v>7554</v>
      </c>
      <c r="C3662" t="s">
        <v>10309</v>
      </c>
      <c r="D3662" t="s">
        <v>7145</v>
      </c>
      <c r="E3662">
        <v>35.503505355000001</v>
      </c>
      <c r="F3662">
        <v>633</v>
      </c>
      <c r="G3662">
        <v>0.76520622895026502</v>
      </c>
      <c r="H3662">
        <v>12.2284322134807</v>
      </c>
      <c r="I3662">
        <v>-28.9225630695849</v>
      </c>
      <c r="J3662">
        <v>-4.3114395088751802</v>
      </c>
      <c r="K3662">
        <v>613.08596827506597</v>
      </c>
      <c r="L3662">
        <v>699.48689621526205</v>
      </c>
      <c r="M3662">
        <v>72.877818570591103</v>
      </c>
      <c r="N3662">
        <v>0.64686468646864603</v>
      </c>
      <c r="O3662">
        <v>99.691943127962006</v>
      </c>
      <c r="P3662">
        <v>28.4887851415812</v>
      </c>
      <c r="Q3662">
        <v>9.9669810629990002E-2</v>
      </c>
    </row>
    <row r="3663" spans="1:17" hidden="1" x14ac:dyDescent="0.3">
      <c r="A3663" t="s">
        <v>7555</v>
      </c>
      <c r="B3663" t="s">
        <v>7556</v>
      </c>
      <c r="C3663" t="s">
        <v>10309</v>
      </c>
      <c r="D3663" t="s">
        <v>221</v>
      </c>
      <c r="E3663">
        <v>35.367429000000001</v>
      </c>
      <c r="F3663">
        <v>51.5</v>
      </c>
      <c r="G3663">
        <v>-7.8167104609429803</v>
      </c>
      <c r="H3663">
        <v>-16.677983702726799</v>
      </c>
      <c r="I3663">
        <v>-53.821291359781199</v>
      </c>
      <c r="J3663">
        <v>-0.69656545887454202</v>
      </c>
      <c r="K3663">
        <v>60.986814484100201</v>
      </c>
      <c r="L3663">
        <v>62.985097513081897</v>
      </c>
      <c r="M3663">
        <v>25.041679419009998</v>
      </c>
      <c r="N3663">
        <v>0.567924528301886</v>
      </c>
      <c r="O3663">
        <v>129.126213592233</v>
      </c>
      <c r="P3663">
        <v>21.176470588235201</v>
      </c>
    </row>
    <row r="3664" spans="1:17" hidden="1" x14ac:dyDescent="0.3">
      <c r="A3664" t="s">
        <v>7557</v>
      </c>
      <c r="B3664" t="s">
        <v>7558</v>
      </c>
      <c r="C3664" t="s">
        <v>10309</v>
      </c>
      <c r="D3664" t="s">
        <v>1336</v>
      </c>
      <c r="E3664">
        <v>35.335546641000001</v>
      </c>
      <c r="F3664">
        <v>999.99</v>
      </c>
      <c r="G3664">
        <v>-27.7245789126309</v>
      </c>
      <c r="H3664">
        <v>-0.97550436388391404</v>
      </c>
      <c r="I3664">
        <v>-12.3107859651191</v>
      </c>
      <c r="J3664">
        <v>-2.5946673569764398</v>
      </c>
      <c r="K3664">
        <v>999.99280090755201</v>
      </c>
      <c r="L3664">
        <v>999.992804377982</v>
      </c>
      <c r="M3664">
        <v>45.349584451913898</v>
      </c>
      <c r="N3664">
        <v>0.53280049438924504</v>
      </c>
      <c r="O3664">
        <v>4.5010450104500999</v>
      </c>
      <c r="P3664">
        <v>0.88171500630516098</v>
      </c>
      <c r="Q3664">
        <v>-0.10191173764686701</v>
      </c>
    </row>
    <row r="3665" spans="1:17" hidden="1" x14ac:dyDescent="0.3">
      <c r="A3665" t="s">
        <v>7559</v>
      </c>
      <c r="B3665" t="s">
        <v>7560</v>
      </c>
      <c r="C3665" t="s">
        <v>10309</v>
      </c>
      <c r="D3665" t="s">
        <v>1399</v>
      </c>
      <c r="E3665">
        <v>35.315132159999997</v>
      </c>
      <c r="F3665">
        <v>8.99</v>
      </c>
      <c r="G3665">
        <v>117.904836387915</v>
      </c>
      <c r="H3665">
        <v>-5.95959768307796</v>
      </c>
      <c r="I3665">
        <v>-4.5170209771094996</v>
      </c>
      <c r="J3665">
        <v>-1.35172950386908</v>
      </c>
      <c r="K3665">
        <v>8.9726472059040194</v>
      </c>
      <c r="L3665">
        <v>8.3795598287769604</v>
      </c>
      <c r="M3665">
        <v>48.877271514877499</v>
      </c>
      <c r="N3665">
        <v>0.96980180865198595</v>
      </c>
      <c r="O3665">
        <v>27.919911012235801</v>
      </c>
      <c r="P3665">
        <v>162.09912536443099</v>
      </c>
      <c r="Q3665">
        <v>7.7470525459685996E-2</v>
      </c>
    </row>
    <row r="3666" spans="1:17" hidden="1" x14ac:dyDescent="0.3">
      <c r="A3666" t="s">
        <v>7561</v>
      </c>
      <c r="B3666" t="s">
        <v>7562</v>
      </c>
      <c r="C3666" t="s">
        <v>10309</v>
      </c>
      <c r="D3666" t="s">
        <v>139</v>
      </c>
      <c r="E3666">
        <v>35.300699999999999</v>
      </c>
      <c r="F3666">
        <v>30.5</v>
      </c>
      <c r="G3666">
        <v>-35.994255604360298</v>
      </c>
      <c r="I3666">
        <v>-16.398836279584501</v>
      </c>
      <c r="M3666">
        <v>0</v>
      </c>
      <c r="N3666">
        <v>1</v>
      </c>
      <c r="O3666">
        <v>9.01639344262294</v>
      </c>
      <c r="P3666">
        <v>0</v>
      </c>
    </row>
    <row r="3667" spans="1:17" hidden="1" x14ac:dyDescent="0.3">
      <c r="A3667" t="s">
        <v>7563</v>
      </c>
      <c r="B3667" t="s">
        <v>7564</v>
      </c>
      <c r="C3667" t="s">
        <v>10309</v>
      </c>
      <c r="E3667">
        <v>35.209656649999999</v>
      </c>
      <c r="F3667">
        <v>465.75</v>
      </c>
      <c r="G3667">
        <v>1014.66052704763</v>
      </c>
      <c r="H3667">
        <v>42.064375244844399</v>
      </c>
      <c r="I3667">
        <v>145.579579483385</v>
      </c>
      <c r="J3667">
        <v>-8.4950732573823409</v>
      </c>
      <c r="K3667">
        <v>390.07842073723998</v>
      </c>
      <c r="L3667">
        <v>250.24180834693701</v>
      </c>
      <c r="M3667">
        <v>65.108914745822403</v>
      </c>
      <c r="N3667">
        <v>0.42900136798905603</v>
      </c>
      <c r="O3667">
        <v>10.5421363392377</v>
      </c>
      <c r="P3667">
        <v>1042.3841059602601</v>
      </c>
    </row>
    <row r="3668" spans="1:17" hidden="1" x14ac:dyDescent="0.3">
      <c r="A3668" t="s">
        <v>7565</v>
      </c>
      <c r="B3668" t="s">
        <v>7566</v>
      </c>
      <c r="C3668" t="s">
        <v>10309</v>
      </c>
      <c r="D3668" t="s">
        <v>475</v>
      </c>
      <c r="E3668">
        <v>35.153381646</v>
      </c>
      <c r="F3668">
        <v>5.23</v>
      </c>
      <c r="G3668">
        <v>-57.9902455792976</v>
      </c>
      <c r="H3668">
        <v>-8.3829117712913206</v>
      </c>
      <c r="I3668">
        <v>-51.848358219454298</v>
      </c>
      <c r="J3668">
        <v>0.145058670420807</v>
      </c>
      <c r="K3668">
        <v>6.0374096356134901</v>
      </c>
      <c r="L3668">
        <v>8.6172423316220392</v>
      </c>
      <c r="M3668">
        <v>32.971618588926198</v>
      </c>
      <c r="N3668">
        <v>0.302815168470286</v>
      </c>
      <c r="O3668">
        <v>110.32504780114699</v>
      </c>
      <c r="P3668">
        <v>4.5999999999999996</v>
      </c>
      <c r="Q3668">
        <v>-0.22548563205445099</v>
      </c>
    </row>
    <row r="3669" spans="1:17" hidden="1" x14ac:dyDescent="0.3">
      <c r="A3669" t="s">
        <v>7567</v>
      </c>
      <c r="B3669" t="s">
        <v>7568</v>
      </c>
      <c r="C3669" t="s">
        <v>10309</v>
      </c>
      <c r="E3669">
        <v>35.137047549999998</v>
      </c>
      <c r="F3669">
        <v>75.73</v>
      </c>
      <c r="G3669">
        <v>-50.7778361774145</v>
      </c>
      <c r="H3669">
        <v>1.0326981534403701</v>
      </c>
      <c r="I3669">
        <v>-21.485648042355798</v>
      </c>
      <c r="J3669">
        <v>2.3980546226450801</v>
      </c>
      <c r="K3669">
        <v>68.444464687735504</v>
      </c>
      <c r="L3669">
        <v>68.945596458347296</v>
      </c>
      <c r="M3669">
        <v>81.801734188831901</v>
      </c>
      <c r="N3669">
        <v>1.9059442117458301</v>
      </c>
      <c r="O3669">
        <v>30.701175227782901</v>
      </c>
      <c r="P3669">
        <v>51.46</v>
      </c>
      <c r="Q3669">
        <v>0.133109971020069</v>
      </c>
    </row>
    <row r="3670" spans="1:17" hidden="1" x14ac:dyDescent="0.3">
      <c r="A3670" t="s">
        <v>7569</v>
      </c>
      <c r="B3670" t="s">
        <v>7570</v>
      </c>
      <c r="C3670" t="s">
        <v>10309</v>
      </c>
      <c r="D3670" t="s">
        <v>413</v>
      </c>
      <c r="E3670">
        <v>35.058102359999999</v>
      </c>
      <c r="F3670">
        <v>13.9</v>
      </c>
      <c r="G3670">
        <v>-13.4143683863151</v>
      </c>
      <c r="H3670">
        <v>0.86951408630058602</v>
      </c>
      <c r="I3670">
        <v>-33.333513237846297</v>
      </c>
      <c r="J3670">
        <v>-4.0232387855478597</v>
      </c>
      <c r="K3670">
        <v>13.7366974086881</v>
      </c>
      <c r="L3670">
        <v>14.477883254501</v>
      </c>
      <c r="M3670">
        <v>57.1915675628969</v>
      </c>
      <c r="N3670">
        <v>0.62001668848076197</v>
      </c>
      <c r="O3670">
        <v>74.820143884892005</v>
      </c>
      <c r="P3670">
        <v>38.861138861138798</v>
      </c>
      <c r="Q3670">
        <v>4.2837720272470001E-2</v>
      </c>
    </row>
    <row r="3671" spans="1:17" hidden="1" x14ac:dyDescent="0.3">
      <c r="A3671" t="s">
        <v>7571</v>
      </c>
      <c r="B3671" t="s">
        <v>7572</v>
      </c>
      <c r="C3671" t="s">
        <v>10309</v>
      </c>
      <c r="D3671" t="s">
        <v>1737</v>
      </c>
      <c r="E3671">
        <v>34.967771999999997</v>
      </c>
      <c r="F3671">
        <v>34.979999999999997</v>
      </c>
      <c r="G3671">
        <v>51.202252289415</v>
      </c>
      <c r="H3671">
        <v>9.7589589129522505</v>
      </c>
      <c r="I3671">
        <v>17.0052953657496</v>
      </c>
      <c r="J3671">
        <v>-4.48565734585297</v>
      </c>
      <c r="K3671">
        <v>32.4688847368338</v>
      </c>
      <c r="L3671">
        <v>28.716621923903698</v>
      </c>
      <c r="M3671">
        <v>61.697459398144403</v>
      </c>
      <c r="N3671">
        <v>0.63867899651745297</v>
      </c>
      <c r="O3671">
        <v>14.2938822184105</v>
      </c>
      <c r="P3671">
        <v>88.571428571428498</v>
      </c>
      <c r="Q3671">
        <v>0.123662134210154</v>
      </c>
    </row>
    <row r="3672" spans="1:17" hidden="1" x14ac:dyDescent="0.3">
      <c r="A3672" t="s">
        <v>7573</v>
      </c>
      <c r="B3672" t="s">
        <v>7574</v>
      </c>
      <c r="C3672" t="s">
        <v>10309</v>
      </c>
      <c r="D3672" t="s">
        <v>46</v>
      </c>
      <c r="E3672">
        <v>34.962719999999997</v>
      </c>
      <c r="F3672">
        <v>6.74</v>
      </c>
      <c r="G3672">
        <v>-26.825375319816601</v>
      </c>
      <c r="H3672">
        <v>-4.1273668280673004</v>
      </c>
      <c r="I3672">
        <v>12.735596224120201</v>
      </c>
      <c r="J3672">
        <v>10.071999309690201</v>
      </c>
      <c r="K3672">
        <v>6.6743461494545002</v>
      </c>
      <c r="L3672">
        <v>6.4799730072622497</v>
      </c>
      <c r="M3672">
        <v>57.032492499294897</v>
      </c>
      <c r="N3672">
        <v>0.75788475915940001</v>
      </c>
      <c r="O3672">
        <v>49.554896142433201</v>
      </c>
      <c r="P3672">
        <v>53.881278538812701</v>
      </c>
      <c r="Q3672">
        <v>1.054434835619E-2</v>
      </c>
    </row>
    <row r="3673" spans="1:17" hidden="1" x14ac:dyDescent="0.3">
      <c r="A3673" t="s">
        <v>7575</v>
      </c>
      <c r="B3673" t="s">
        <v>7576</v>
      </c>
      <c r="C3673" t="s">
        <v>10309</v>
      </c>
      <c r="D3673" t="s">
        <v>285</v>
      </c>
      <c r="E3673">
        <v>34.925758360000003</v>
      </c>
      <c r="F3673">
        <v>35.700000000000003</v>
      </c>
      <c r="G3673">
        <v>18.828145225299998</v>
      </c>
      <c r="H3673">
        <v>-1.85369133272242</v>
      </c>
      <c r="I3673">
        <v>-20.819243166554202</v>
      </c>
      <c r="J3673">
        <v>-5.3732169540867503</v>
      </c>
      <c r="K3673">
        <v>36.358266228444201</v>
      </c>
      <c r="L3673">
        <v>35.645266589157302</v>
      </c>
      <c r="M3673">
        <v>44.945914952383099</v>
      </c>
      <c r="N3673">
        <v>0.54550892308846199</v>
      </c>
      <c r="O3673">
        <v>80.672268907562994</v>
      </c>
      <c r="P3673">
        <v>58.596179475788503</v>
      </c>
      <c r="Q3673">
        <v>-1.2871322544387999E-2</v>
      </c>
    </row>
    <row r="3674" spans="1:17" hidden="1" x14ac:dyDescent="0.3">
      <c r="A3674" t="s">
        <v>7577</v>
      </c>
      <c r="B3674" t="s">
        <v>7578</v>
      </c>
      <c r="C3674" t="s">
        <v>10309</v>
      </c>
      <c r="D3674" t="s">
        <v>21</v>
      </c>
      <c r="E3674">
        <v>34.852720499999997</v>
      </c>
      <c r="F3674">
        <v>143.35</v>
      </c>
      <c r="G3674">
        <v>47.993508608820299</v>
      </c>
      <c r="H3674">
        <v>-9.9883799003645795</v>
      </c>
      <c r="I3674">
        <v>10.1059518657946</v>
      </c>
      <c r="J3674">
        <v>-8.3079756019302504</v>
      </c>
      <c r="K3674">
        <v>151.831371790589</v>
      </c>
      <c r="L3674">
        <v>135.84282619563899</v>
      </c>
      <c r="M3674">
        <v>35.2908888416964</v>
      </c>
      <c r="N3674">
        <v>0.99232385197255402</v>
      </c>
      <c r="O3674">
        <v>70.177886292291603</v>
      </c>
      <c r="P3674">
        <v>104.17319470160901</v>
      </c>
      <c r="Q3674">
        <v>0.14241325663189999</v>
      </c>
    </row>
    <row r="3675" spans="1:17" hidden="1" x14ac:dyDescent="0.3">
      <c r="A3675" t="s">
        <v>7579</v>
      </c>
      <c r="B3675" t="s">
        <v>7580</v>
      </c>
      <c r="C3675" t="s">
        <v>10309</v>
      </c>
      <c r="D3675" t="s">
        <v>4740</v>
      </c>
      <c r="E3675">
        <v>34.723564199999998</v>
      </c>
      <c r="F3675">
        <v>50.25</v>
      </c>
      <c r="G3675">
        <v>-42.409487231816001</v>
      </c>
      <c r="H3675">
        <v>12.3578289694494</v>
      </c>
      <c r="I3675">
        <v>-39.747609069812199</v>
      </c>
      <c r="J3675">
        <v>-6.3500929089673903</v>
      </c>
      <c r="K3675">
        <v>51.572352371951801</v>
      </c>
      <c r="M3675">
        <v>41.0302201342191</v>
      </c>
      <c r="N3675">
        <v>0.95454545454545403</v>
      </c>
      <c r="O3675">
        <v>78.706467661691505</v>
      </c>
      <c r="P3675">
        <v>15.517241379310301</v>
      </c>
    </row>
    <row r="3676" spans="1:17" hidden="1" x14ac:dyDescent="0.3">
      <c r="A3676" t="s">
        <v>7581</v>
      </c>
      <c r="B3676" t="s">
        <v>7582</v>
      </c>
      <c r="C3676" t="s">
        <v>10309</v>
      </c>
      <c r="D3676" t="s">
        <v>2742</v>
      </c>
      <c r="E3676">
        <v>34.720799999999997</v>
      </c>
      <c r="F3676">
        <v>81.180000000000007</v>
      </c>
      <c r="G3676">
        <v>-27.439452908924899</v>
      </c>
      <c r="H3676">
        <v>36.282560152245097</v>
      </c>
      <c r="I3676">
        <v>0.43921403488090299</v>
      </c>
      <c r="J3676">
        <v>-1.16439322110041</v>
      </c>
      <c r="K3676">
        <v>68.425096995254606</v>
      </c>
      <c r="L3676">
        <v>70.376280180204603</v>
      </c>
      <c r="M3676">
        <v>65.888200156224002</v>
      </c>
      <c r="N3676">
        <v>4.5966666666666596</v>
      </c>
      <c r="O3676">
        <v>21.951219512195099</v>
      </c>
      <c r="P3676">
        <v>59.960591133004897</v>
      </c>
    </row>
    <row r="3677" spans="1:17" hidden="1" x14ac:dyDescent="0.3">
      <c r="A3677" t="s">
        <v>7583</v>
      </c>
      <c r="B3677" t="s">
        <v>7584</v>
      </c>
      <c r="C3677" t="s">
        <v>10309</v>
      </c>
      <c r="D3677" t="s">
        <v>1386</v>
      </c>
      <c r="E3677">
        <v>34.659905199999997</v>
      </c>
      <c r="F3677">
        <v>23</v>
      </c>
      <c r="G3677">
        <v>-12.435358361252501</v>
      </c>
      <c r="H3677">
        <v>-15.7903191786987</v>
      </c>
      <c r="I3677">
        <v>7.7936526771785504</v>
      </c>
      <c r="J3677">
        <v>-4.7223269314445302</v>
      </c>
      <c r="K3677">
        <v>23.397042935819499</v>
      </c>
      <c r="L3677">
        <v>21.153269189577099</v>
      </c>
      <c r="M3677">
        <v>42.070506794360703</v>
      </c>
      <c r="N3677">
        <v>0.60497981157469705</v>
      </c>
      <c r="O3677">
        <v>33.043478260869499</v>
      </c>
      <c r="P3677">
        <v>70.370370370370296</v>
      </c>
    </row>
    <row r="3678" spans="1:17" hidden="1" x14ac:dyDescent="0.3">
      <c r="A3678" t="s">
        <v>7585</v>
      </c>
      <c r="B3678" t="s">
        <v>7586</v>
      </c>
      <c r="C3678" t="s">
        <v>10309</v>
      </c>
      <c r="D3678" t="s">
        <v>139</v>
      </c>
      <c r="E3678">
        <v>34.540100000000002</v>
      </c>
      <c r="F3678">
        <v>93</v>
      </c>
      <c r="G3678">
        <v>-42.5977207890611</v>
      </c>
      <c r="H3678">
        <v>-4.0670001482078399</v>
      </c>
      <c r="I3678">
        <v>-40.189808842203199</v>
      </c>
      <c r="J3678">
        <v>-13.6739414734998</v>
      </c>
      <c r="K3678">
        <v>98.244680469284404</v>
      </c>
      <c r="L3678">
        <v>76.039521848026894</v>
      </c>
      <c r="M3678">
        <v>36.480047728299603</v>
      </c>
      <c r="N3678">
        <v>0.27358238474468299</v>
      </c>
      <c r="O3678">
        <v>43.924731182795597</v>
      </c>
      <c r="P3678">
        <v>20.077469335054801</v>
      </c>
      <c r="Q3678">
        <v>9.6113329965217001E-2</v>
      </c>
    </row>
    <row r="3679" spans="1:17" hidden="1" x14ac:dyDescent="0.3">
      <c r="A3679" t="s">
        <v>7587</v>
      </c>
      <c r="B3679" t="s">
        <v>7588</v>
      </c>
      <c r="C3679" t="s">
        <v>10309</v>
      </c>
      <c r="D3679" t="s">
        <v>368</v>
      </c>
      <c r="E3679">
        <v>34.445582852000001</v>
      </c>
      <c r="F3679">
        <v>86.1</v>
      </c>
      <c r="G3679">
        <v>-43.187496438404096</v>
      </c>
      <c r="H3679">
        <v>-6.3114946218270003</v>
      </c>
      <c r="I3679">
        <v>-21.555014909991002</v>
      </c>
      <c r="J3679">
        <v>-3.1644347988369002</v>
      </c>
      <c r="K3679">
        <v>88.475663120781306</v>
      </c>
      <c r="L3679">
        <v>90.837756254668903</v>
      </c>
      <c r="M3679">
        <v>44.1399979794434</v>
      </c>
      <c r="N3679">
        <v>0.37452923112578901</v>
      </c>
      <c r="O3679">
        <v>33.5656213704994</v>
      </c>
      <c r="P3679">
        <v>10.3846153846153</v>
      </c>
      <c r="Q3679">
        <v>-2.3341638567934999E-2</v>
      </c>
    </row>
    <row r="3680" spans="1:17" hidden="1" x14ac:dyDescent="0.3">
      <c r="A3680" t="s">
        <v>7589</v>
      </c>
      <c r="B3680" t="s">
        <v>7590</v>
      </c>
      <c r="C3680" t="s">
        <v>10309</v>
      </c>
      <c r="D3680" t="s">
        <v>1700</v>
      </c>
      <c r="E3680">
        <v>34.412092000000001</v>
      </c>
      <c r="F3680">
        <v>53.63</v>
      </c>
      <c r="G3680">
        <v>-82.919903056323506</v>
      </c>
      <c r="H3680">
        <v>-7.3661434277903002</v>
      </c>
      <c r="I3680">
        <v>-67.507110108811602</v>
      </c>
      <c r="J3680">
        <v>4.4012174166860998</v>
      </c>
      <c r="K3680">
        <v>56.870572664588103</v>
      </c>
      <c r="M3680">
        <v>53.4884465676855</v>
      </c>
      <c r="N3680">
        <v>0.19898614396755601</v>
      </c>
      <c r="O3680">
        <v>123.195972403505</v>
      </c>
      <c r="P3680">
        <v>17.326624371034701</v>
      </c>
    </row>
    <row r="3681" spans="1:17" hidden="1" x14ac:dyDescent="0.3">
      <c r="A3681" t="s">
        <v>7591</v>
      </c>
      <c r="B3681" t="s">
        <v>7592</v>
      </c>
      <c r="C3681" t="s">
        <v>10309</v>
      </c>
      <c r="D3681" t="s">
        <v>51</v>
      </c>
      <c r="E3681">
        <v>34.33155223</v>
      </c>
      <c r="F3681">
        <v>21.56</v>
      </c>
      <c r="G3681">
        <v>24.6439122534467</v>
      </c>
      <c r="H3681">
        <v>8.1483940290658108</v>
      </c>
      <c r="I3681">
        <v>3.7279653804137198</v>
      </c>
      <c r="J3681">
        <v>-5.2311150905564601</v>
      </c>
      <c r="K3681">
        <v>20.665327868340999</v>
      </c>
      <c r="L3681">
        <v>18.758803761150499</v>
      </c>
      <c r="M3681">
        <v>43.290584584469698</v>
      </c>
      <c r="N3681">
        <v>0.63298256001384801</v>
      </c>
      <c r="O3681">
        <v>15.909090909090899</v>
      </c>
      <c r="P3681">
        <v>76.721311475409806</v>
      </c>
      <c r="Q3681">
        <v>5.7962959014569E-2</v>
      </c>
    </row>
    <row r="3682" spans="1:17" hidden="1" x14ac:dyDescent="0.3">
      <c r="A3682" t="s">
        <v>7593</v>
      </c>
      <c r="B3682" t="s">
        <v>7594</v>
      </c>
      <c r="C3682" t="s">
        <v>10309</v>
      </c>
      <c r="D3682" t="s">
        <v>72</v>
      </c>
      <c r="E3682">
        <v>34.322969999999998</v>
      </c>
      <c r="F3682">
        <v>0.59</v>
      </c>
      <c r="G3682">
        <v>-40.812804501856498</v>
      </c>
      <c r="H3682">
        <v>-15.261218649598099</v>
      </c>
      <c r="I3682">
        <v>-54.467648710217098</v>
      </c>
      <c r="J3682">
        <v>-5.8204738085893499</v>
      </c>
      <c r="K3682">
        <v>0.77145208600414705</v>
      </c>
      <c r="L3682">
        <v>0.94046343622677697</v>
      </c>
      <c r="M3682">
        <v>40.664756012031297</v>
      </c>
      <c r="N3682">
        <v>0.331650428694301</v>
      </c>
      <c r="O3682">
        <v>206.77966101694901</v>
      </c>
      <c r="P3682">
        <v>3.5087719298245701</v>
      </c>
      <c r="Q3682">
        <v>0.100424176117027</v>
      </c>
    </row>
    <row r="3683" spans="1:17" hidden="1" x14ac:dyDescent="0.3">
      <c r="A3683" t="s">
        <v>7595</v>
      </c>
      <c r="B3683" t="s">
        <v>7596</v>
      </c>
      <c r="C3683" t="s">
        <v>10309</v>
      </c>
      <c r="D3683" t="s">
        <v>397</v>
      </c>
      <c r="E3683">
        <v>34.296570000000003</v>
      </c>
      <c r="F3683">
        <v>26.95</v>
      </c>
      <c r="G3683">
        <v>-40.788095041663198</v>
      </c>
      <c r="H3683">
        <v>10.158516254672699</v>
      </c>
      <c r="I3683">
        <v>-39.4729481272812</v>
      </c>
      <c r="J3683">
        <v>-9.6636328742178197</v>
      </c>
      <c r="K3683">
        <v>28.539988395585699</v>
      </c>
      <c r="M3683">
        <v>51.607640839107397</v>
      </c>
      <c r="N3683">
        <v>1.5597826086956501</v>
      </c>
      <c r="O3683">
        <v>90.909090909090907</v>
      </c>
      <c r="P3683">
        <v>15.665236051502101</v>
      </c>
    </row>
    <row r="3684" spans="1:17" hidden="1" x14ac:dyDescent="0.3">
      <c r="A3684" t="s">
        <v>7597</v>
      </c>
      <c r="B3684" t="s">
        <v>7598</v>
      </c>
      <c r="C3684" t="s">
        <v>10309</v>
      </c>
      <c r="D3684" t="s">
        <v>139</v>
      </c>
      <c r="E3684">
        <v>34.292200000000001</v>
      </c>
      <c r="F3684">
        <v>290.05</v>
      </c>
      <c r="G3684">
        <v>612.57759515577095</v>
      </c>
      <c r="H3684">
        <v>132.893417412014</v>
      </c>
      <c r="I3684">
        <v>143.23987482783201</v>
      </c>
      <c r="J3684">
        <v>13.165064748507</v>
      </c>
      <c r="K3684">
        <v>169.29970234667999</v>
      </c>
      <c r="L3684">
        <v>119.242281734268</v>
      </c>
      <c r="M3684">
        <v>99.559692832331805</v>
      </c>
      <c r="N3684">
        <v>4.0523680580391304</v>
      </c>
      <c r="O3684">
        <v>0.10343044302707401</v>
      </c>
      <c r="P3684">
        <v>640.30117406840202</v>
      </c>
    </row>
    <row r="3685" spans="1:17" hidden="1" x14ac:dyDescent="0.3">
      <c r="A3685" t="s">
        <v>7599</v>
      </c>
      <c r="B3685" t="s">
        <v>7600</v>
      </c>
      <c r="C3685" t="s">
        <v>10309</v>
      </c>
      <c r="D3685" t="s">
        <v>356</v>
      </c>
      <c r="E3685">
        <v>34.255160705999998</v>
      </c>
      <c r="F3685">
        <v>59.61</v>
      </c>
      <c r="G3685">
        <v>36.854002534083499</v>
      </c>
      <c r="H3685">
        <v>-18.7434723594695</v>
      </c>
      <c r="I3685">
        <v>41.007115269448697</v>
      </c>
      <c r="J3685">
        <v>-2.5946673569764398</v>
      </c>
      <c r="K3685">
        <v>56.147654069928599</v>
      </c>
      <c r="L3685">
        <v>47.370900433775802</v>
      </c>
      <c r="M3685">
        <v>53.706469209813697</v>
      </c>
      <c r="N3685">
        <v>0.26222222222222202</v>
      </c>
      <c r="O3685">
        <v>24.224123469216501</v>
      </c>
      <c r="P3685">
        <v>115.97826086956501</v>
      </c>
    </row>
    <row r="3686" spans="1:17" hidden="1" x14ac:dyDescent="0.3">
      <c r="A3686" t="s">
        <v>7601</v>
      </c>
      <c r="B3686" t="s">
        <v>7602</v>
      </c>
      <c r="C3686" t="s">
        <v>10309</v>
      </c>
      <c r="D3686" t="s">
        <v>2556</v>
      </c>
      <c r="E3686">
        <v>34.202089637999997</v>
      </c>
      <c r="F3686">
        <v>15.78</v>
      </c>
      <c r="G3686">
        <v>88.440804649012804</v>
      </c>
      <c r="H3686">
        <v>29.9068485772925</v>
      </c>
      <c r="I3686">
        <v>63.022547368214198</v>
      </c>
      <c r="J3686">
        <v>2.4545129708924001</v>
      </c>
      <c r="K3686">
        <v>12.793003212179499</v>
      </c>
      <c r="L3686">
        <v>10.108726038876</v>
      </c>
      <c r="M3686">
        <v>77.403507345163007</v>
      </c>
      <c r="N3686">
        <v>0.34290233293792</v>
      </c>
      <c r="O3686">
        <v>3.8656527249683199</v>
      </c>
      <c r="P3686">
        <v>130.36496350364899</v>
      </c>
    </row>
    <row r="3687" spans="1:17" hidden="1" x14ac:dyDescent="0.3">
      <c r="A3687" t="s">
        <v>7603</v>
      </c>
      <c r="B3687" t="s">
        <v>7604</v>
      </c>
      <c r="C3687" t="s">
        <v>10309</v>
      </c>
      <c r="D3687" t="s">
        <v>208</v>
      </c>
      <c r="E3687">
        <v>34.135295999999997</v>
      </c>
      <c r="F3687">
        <v>54.08</v>
      </c>
      <c r="G3687">
        <v>-35.750789796984698</v>
      </c>
      <c r="H3687">
        <v>-6.0983113814277701</v>
      </c>
      <c r="I3687">
        <v>-44.456331761856802</v>
      </c>
      <c r="J3687">
        <v>-15.227946840013599</v>
      </c>
      <c r="K3687">
        <v>57.209462326617299</v>
      </c>
      <c r="L3687">
        <v>60.691247160734797</v>
      </c>
      <c r="M3687">
        <v>35.5380707560453</v>
      </c>
      <c r="N3687">
        <v>0.55697399527186697</v>
      </c>
      <c r="O3687">
        <v>87.943786982248497</v>
      </c>
      <c r="P3687">
        <v>46.162162162162097</v>
      </c>
      <c r="Q3687">
        <v>-4.5115221827573E-2</v>
      </c>
    </row>
    <row r="3688" spans="1:17" hidden="1" x14ac:dyDescent="0.3">
      <c r="A3688" t="s">
        <v>7605</v>
      </c>
      <c r="B3688" t="s">
        <v>7606</v>
      </c>
      <c r="C3688" t="s">
        <v>10309</v>
      </c>
      <c r="D3688" t="s">
        <v>368</v>
      </c>
      <c r="E3688">
        <v>34.100813199999997</v>
      </c>
      <c r="F3688">
        <v>56.98</v>
      </c>
      <c r="G3688">
        <v>328.116421087368</v>
      </c>
      <c r="H3688">
        <v>50.228825812029399</v>
      </c>
      <c r="I3688">
        <v>457.48921403487998</v>
      </c>
      <c r="J3688">
        <v>3.5010409605320998</v>
      </c>
      <c r="K3688">
        <v>38.415095688317898</v>
      </c>
      <c r="L3688">
        <v>22.1416315283081</v>
      </c>
      <c r="M3688">
        <v>99.879504157868595</v>
      </c>
      <c r="N3688">
        <v>0.51051676339775398</v>
      </c>
      <c r="O3688">
        <v>0</v>
      </c>
      <c r="P3688">
        <v>565.654205607476</v>
      </c>
      <c r="Q3688">
        <v>0.14590427580498699</v>
      </c>
    </row>
    <row r="3689" spans="1:17" hidden="1" x14ac:dyDescent="0.3">
      <c r="A3689" t="s">
        <v>7607</v>
      </c>
      <c r="B3689" t="s">
        <v>7608</v>
      </c>
      <c r="C3689" t="s">
        <v>10309</v>
      </c>
      <c r="D3689" t="s">
        <v>1441</v>
      </c>
      <c r="E3689">
        <v>34.061999999999998</v>
      </c>
      <c r="F3689">
        <v>82</v>
      </c>
      <c r="G3689">
        <v>1.63436398056983</v>
      </c>
      <c r="H3689">
        <v>-21.387673156818099</v>
      </c>
      <c r="I3689">
        <v>-9.8107859651191003</v>
      </c>
      <c r="J3689">
        <v>-2.7178200663360599</v>
      </c>
      <c r="K3689">
        <v>95.361713570414196</v>
      </c>
      <c r="L3689">
        <v>84.861319023667505</v>
      </c>
      <c r="M3689">
        <v>26.164615149677701</v>
      </c>
      <c r="N3689">
        <v>1.5282980064351299</v>
      </c>
      <c r="O3689">
        <v>48.780487804878</v>
      </c>
      <c r="P3689">
        <v>42.857142857142797</v>
      </c>
      <c r="Q3689">
        <v>0.12809147184854899</v>
      </c>
    </row>
    <row r="3690" spans="1:17" hidden="1" x14ac:dyDescent="0.3">
      <c r="A3690" t="s">
        <v>7609</v>
      </c>
      <c r="B3690" t="s">
        <v>7610</v>
      </c>
      <c r="C3690" t="s">
        <v>10309</v>
      </c>
      <c r="D3690" t="s">
        <v>51</v>
      </c>
      <c r="E3690">
        <v>34.040607699999903</v>
      </c>
      <c r="F3690">
        <v>5.5</v>
      </c>
      <c r="G3690">
        <v>-5.5931859894901201</v>
      </c>
      <c r="H3690">
        <v>-1.87035303188851</v>
      </c>
      <c r="I3690">
        <v>-12.2495918825592</v>
      </c>
      <c r="J3690">
        <v>1.0670674632677399</v>
      </c>
      <c r="K3690">
        <v>3.84060084798248</v>
      </c>
      <c r="L3690">
        <v>2.670549716824</v>
      </c>
      <c r="M3690">
        <v>38.443217552922597</v>
      </c>
      <c r="N3690">
        <v>1</v>
      </c>
      <c r="Q3690">
        <v>2.0202940921462999E-2</v>
      </c>
    </row>
    <row r="3691" spans="1:17" hidden="1" x14ac:dyDescent="0.3">
      <c r="A3691" t="s">
        <v>7611</v>
      </c>
      <c r="B3691" t="s">
        <v>7612</v>
      </c>
      <c r="C3691" t="s">
        <v>10309</v>
      </c>
      <c r="D3691" t="s">
        <v>130</v>
      </c>
      <c r="E3691">
        <v>34.000799999999998</v>
      </c>
      <c r="F3691">
        <v>62</v>
      </c>
      <c r="G3691">
        <v>-0.93421285946124399</v>
      </c>
      <c r="H3691">
        <v>-2.4063469711971002</v>
      </c>
      <c r="I3691">
        <v>-31.370838184440199</v>
      </c>
      <c r="J3691">
        <v>-2.5946673569764398</v>
      </c>
      <c r="K3691">
        <v>59.580865036846603</v>
      </c>
      <c r="L3691">
        <v>61.761716269268497</v>
      </c>
      <c r="M3691">
        <v>64.285803972966406</v>
      </c>
      <c r="N3691">
        <v>0.34308510638297801</v>
      </c>
      <c r="O3691">
        <v>93.467741935483801</v>
      </c>
      <c r="P3691">
        <v>31.9148936170212</v>
      </c>
    </row>
    <row r="3692" spans="1:17" hidden="1" x14ac:dyDescent="0.3">
      <c r="A3692" t="s">
        <v>7613</v>
      </c>
      <c r="B3692" t="s">
        <v>7614</v>
      </c>
      <c r="C3692" t="s">
        <v>10309</v>
      </c>
      <c r="D3692" t="s">
        <v>413</v>
      </c>
      <c r="E3692">
        <v>33.992243999999999</v>
      </c>
      <c r="F3692">
        <v>0.94</v>
      </c>
      <c r="G3692">
        <v>12.5749285500555</v>
      </c>
      <c r="H3692">
        <v>-3.0807675217786401</v>
      </c>
      <c r="I3692">
        <v>-22.786976441309498</v>
      </c>
      <c r="J3692">
        <v>0.73866597635689002</v>
      </c>
      <c r="K3692">
        <v>0.95150165918542495</v>
      </c>
      <c r="L3692">
        <v>0.96032564247131602</v>
      </c>
      <c r="M3692">
        <v>57.173001136539298</v>
      </c>
      <c r="N3692">
        <v>0.85922727490796103</v>
      </c>
      <c r="O3692">
        <v>40.425531914893597</v>
      </c>
      <c r="P3692">
        <v>59.322033898305001</v>
      </c>
      <c r="Q3692">
        <v>5.4064951244418999E-2</v>
      </c>
    </row>
    <row r="3693" spans="1:17" hidden="1" x14ac:dyDescent="0.3">
      <c r="A3693" t="s">
        <v>7615</v>
      </c>
      <c r="B3693" t="s">
        <v>7616</v>
      </c>
      <c r="C3693" t="s">
        <v>10309</v>
      </c>
      <c r="D3693" t="s">
        <v>556</v>
      </c>
      <c r="E3693">
        <v>33.966000000000001</v>
      </c>
      <c r="F3693">
        <v>110</v>
      </c>
      <c r="G3693">
        <v>44.151421087369002</v>
      </c>
      <c r="H3693">
        <v>-2.7612186495982001</v>
      </c>
      <c r="I3693">
        <v>-20.682297835173198</v>
      </c>
      <c r="J3693">
        <v>-3.4955682578773399</v>
      </c>
      <c r="K3693">
        <v>116.271513827376</v>
      </c>
      <c r="L3693">
        <v>111.944348448548</v>
      </c>
      <c r="M3693">
        <v>2.0288613888283E-2</v>
      </c>
      <c r="N3693">
        <v>3.38888888888888</v>
      </c>
      <c r="O3693">
        <v>26.272727272727199</v>
      </c>
      <c r="P3693">
        <v>71.875</v>
      </c>
    </row>
    <row r="3694" spans="1:17" hidden="1" x14ac:dyDescent="0.3">
      <c r="A3694" t="s">
        <v>7617</v>
      </c>
      <c r="B3694" t="s">
        <v>7618</v>
      </c>
      <c r="C3694" t="s">
        <v>10309</v>
      </c>
      <c r="D3694" t="s">
        <v>521</v>
      </c>
      <c r="E3694">
        <v>33.934062400000002</v>
      </c>
      <c r="F3694">
        <v>66.08</v>
      </c>
      <c r="G3694">
        <v>-46.143331999050702</v>
      </c>
      <c r="H3694">
        <v>-3.7561428808767001</v>
      </c>
      <c r="I3694">
        <v>-19.240363429907799</v>
      </c>
      <c r="J3694">
        <v>0.39785134626545199</v>
      </c>
      <c r="K3694">
        <v>66.2262492528709</v>
      </c>
      <c r="L3694">
        <v>67.871272949750505</v>
      </c>
      <c r="M3694">
        <v>55.953069248032897</v>
      </c>
      <c r="N3694">
        <v>0.38461852388434298</v>
      </c>
      <c r="O3694">
        <v>38.998184019370399</v>
      </c>
      <c r="P3694">
        <v>21.136571952337299</v>
      </c>
      <c r="Q3694">
        <v>0.16473640457145999</v>
      </c>
    </row>
    <row r="3695" spans="1:17" hidden="1" x14ac:dyDescent="0.3">
      <c r="A3695" t="s">
        <v>7619</v>
      </c>
      <c r="B3695" t="s">
        <v>7620</v>
      </c>
      <c r="C3695" t="s">
        <v>10309</v>
      </c>
      <c r="D3695" t="s">
        <v>95</v>
      </c>
      <c r="E3695">
        <v>33.923299999999998</v>
      </c>
      <c r="F3695">
        <v>7.13</v>
      </c>
      <c r="G3695">
        <v>-4.5802283081404802</v>
      </c>
      <c r="H3695">
        <v>17.879714491334902</v>
      </c>
      <c r="I3695">
        <v>-11.1760341920694</v>
      </c>
      <c r="J3695">
        <v>-0.275826777266312</v>
      </c>
      <c r="K3695">
        <v>6.24576051021719</v>
      </c>
      <c r="L3695">
        <v>6.53650179836887</v>
      </c>
      <c r="M3695">
        <v>61.264798913304297</v>
      </c>
      <c r="N3695">
        <v>3.33546160335362</v>
      </c>
      <c r="O3695">
        <v>30.294530154277599</v>
      </c>
      <c r="P3695">
        <v>37.911025145067697</v>
      </c>
      <c r="Q3695">
        <v>0.14369040649436399</v>
      </c>
    </row>
    <row r="3696" spans="1:17" hidden="1" x14ac:dyDescent="0.3">
      <c r="A3696" t="s">
        <v>7621</v>
      </c>
      <c r="B3696" t="s">
        <v>7622</v>
      </c>
      <c r="C3696" t="s">
        <v>10309</v>
      </c>
      <c r="D3696" t="s">
        <v>51</v>
      </c>
      <c r="E3696">
        <v>33.92</v>
      </c>
      <c r="F3696">
        <v>34.94</v>
      </c>
      <c r="G3696">
        <v>-36.137733565317703</v>
      </c>
      <c r="H3696">
        <v>-13.7102612457979</v>
      </c>
      <c r="I3696">
        <v>-25.373736947950601</v>
      </c>
      <c r="J3696">
        <v>1.45441239762478</v>
      </c>
      <c r="K3696">
        <v>37.062761358773301</v>
      </c>
      <c r="L3696">
        <v>37.586479064746101</v>
      </c>
      <c r="M3696">
        <v>38.0380179272682</v>
      </c>
      <c r="N3696">
        <v>1.35166373155797</v>
      </c>
      <c r="O3696">
        <v>76.016027475672601</v>
      </c>
      <c r="P3696">
        <v>16.234198270126399</v>
      </c>
      <c r="Q3696">
        <v>1.9288213301477002E-2</v>
      </c>
    </row>
    <row r="3697" spans="1:17" hidden="1" x14ac:dyDescent="0.3">
      <c r="A3697" t="s">
        <v>7623</v>
      </c>
      <c r="B3697" t="s">
        <v>7624</v>
      </c>
      <c r="C3697" t="s">
        <v>10309</v>
      </c>
      <c r="D3697" t="s">
        <v>2161</v>
      </c>
      <c r="E3697">
        <v>33.890345500000002</v>
      </c>
      <c r="F3697">
        <v>60.15</v>
      </c>
      <c r="G3697">
        <v>-23.4413320332967</v>
      </c>
      <c r="H3697">
        <v>0.14433518149465999</v>
      </c>
      <c r="I3697">
        <v>-4.6308718942275897</v>
      </c>
      <c r="J3697">
        <v>-1.57613337801501</v>
      </c>
      <c r="K3697">
        <v>59.985614151927301</v>
      </c>
      <c r="L3697">
        <v>58.820567129306397</v>
      </c>
      <c r="M3697">
        <v>56.969914381644898</v>
      </c>
      <c r="N3697">
        <v>0.42508797182192198</v>
      </c>
      <c r="O3697">
        <v>31.005818786367399</v>
      </c>
      <c r="P3697">
        <v>40.701754385964897</v>
      </c>
      <c r="Q3697">
        <v>1.4451654853206999E-2</v>
      </c>
    </row>
    <row r="3698" spans="1:17" hidden="1" x14ac:dyDescent="0.3">
      <c r="A3698" t="s">
        <v>7625</v>
      </c>
      <c r="B3698" t="s">
        <v>7626</v>
      </c>
      <c r="C3698" t="s">
        <v>10309</v>
      </c>
      <c r="D3698" t="s">
        <v>4093</v>
      </c>
      <c r="E3698">
        <v>33.6384075</v>
      </c>
      <c r="F3698">
        <v>198.95</v>
      </c>
      <c r="G3698">
        <v>-41.598037787089801</v>
      </c>
      <c r="H3698">
        <v>10.163384525004901</v>
      </c>
      <c r="I3698">
        <v>-2.3024917986828299</v>
      </c>
      <c r="J3698">
        <v>3.2518934895844001</v>
      </c>
      <c r="K3698">
        <v>174.31618170153399</v>
      </c>
      <c r="L3698">
        <v>175.32382308553801</v>
      </c>
      <c r="M3698">
        <v>73.474135740107201</v>
      </c>
      <c r="N3698">
        <v>0.88263665594855301</v>
      </c>
      <c r="O3698">
        <v>27.670268911786899</v>
      </c>
      <c r="P3698">
        <v>63.073770491803202</v>
      </c>
    </row>
    <row r="3699" spans="1:17" hidden="1" x14ac:dyDescent="0.3">
      <c r="A3699" t="s">
        <v>7627</v>
      </c>
      <c r="B3699" t="s">
        <v>7628</v>
      </c>
      <c r="C3699" t="s">
        <v>10309</v>
      </c>
      <c r="D3699" t="s">
        <v>630</v>
      </c>
      <c r="E3699">
        <v>33.623759399999997</v>
      </c>
      <c r="F3699">
        <v>84.62</v>
      </c>
      <c r="G3699">
        <v>4.5158334955577999</v>
      </c>
      <c r="H3699">
        <v>6.4463706361160797</v>
      </c>
      <c r="I3699">
        <v>-19.219476834205999</v>
      </c>
      <c r="J3699">
        <v>-5.99410078473848</v>
      </c>
      <c r="K3699">
        <v>83.083713669261698</v>
      </c>
      <c r="L3699">
        <v>79.078379021863</v>
      </c>
      <c r="M3699">
        <v>50.235967698755303</v>
      </c>
      <c r="N3699">
        <v>1.13511051666935</v>
      </c>
      <c r="O3699">
        <v>38.253367998109098</v>
      </c>
      <c r="P3699">
        <v>38.155102040816303</v>
      </c>
      <c r="Q3699">
        <v>2.4352950762269999E-2</v>
      </c>
    </row>
    <row r="3700" spans="1:17" hidden="1" x14ac:dyDescent="0.3">
      <c r="A3700" t="s">
        <v>7629</v>
      </c>
      <c r="B3700" t="s">
        <v>7630</v>
      </c>
      <c r="C3700" t="s">
        <v>10309</v>
      </c>
      <c r="D3700" t="s">
        <v>1700</v>
      </c>
      <c r="E3700">
        <v>33.591999999999999</v>
      </c>
      <c r="F3700">
        <v>42</v>
      </c>
      <c r="G3700">
        <v>-23.245966972332401</v>
      </c>
      <c r="H3700">
        <v>4.4210819814975997</v>
      </c>
      <c r="I3700">
        <v>-27.1008042244009</v>
      </c>
      <c r="J3700">
        <v>-2.61847688078596</v>
      </c>
      <c r="K3700">
        <v>41.072028102582202</v>
      </c>
      <c r="L3700">
        <v>43.106955198214102</v>
      </c>
      <c r="M3700">
        <v>55.772154337070702</v>
      </c>
      <c r="N3700">
        <v>2.4402858742548399</v>
      </c>
      <c r="O3700">
        <v>39.761904761904702</v>
      </c>
      <c r="P3700">
        <v>16.6666666666666</v>
      </c>
      <c r="Q3700">
        <v>4.6770514649598E-2</v>
      </c>
    </row>
    <row r="3701" spans="1:17" hidden="1" x14ac:dyDescent="0.3">
      <c r="A3701" t="s">
        <v>7631</v>
      </c>
      <c r="B3701" t="s">
        <v>7632</v>
      </c>
      <c r="C3701" t="s">
        <v>10309</v>
      </c>
      <c r="E3701">
        <v>33.503149823000001</v>
      </c>
      <c r="F3701">
        <v>67.099999999999994</v>
      </c>
      <c r="G3701">
        <v>11.719480106487801</v>
      </c>
      <c r="H3701">
        <v>-17.618407798751001</v>
      </c>
      <c r="I3701">
        <v>-13.5035410821858</v>
      </c>
      <c r="J3701">
        <v>-12.3476844773806</v>
      </c>
      <c r="K3701">
        <v>72.479532287227201</v>
      </c>
      <c r="L3701">
        <v>64.804506784838196</v>
      </c>
      <c r="M3701">
        <v>30.349353387815501</v>
      </c>
      <c r="N3701">
        <v>0.32556065550495</v>
      </c>
      <c r="O3701">
        <v>81.698956780923993</v>
      </c>
      <c r="P3701">
        <v>103.333333333333</v>
      </c>
      <c r="Q3701">
        <v>4.3656130320521E-2</v>
      </c>
    </row>
    <row r="3702" spans="1:17" hidden="1" x14ac:dyDescent="0.3">
      <c r="A3702" t="s">
        <v>7633</v>
      </c>
      <c r="B3702" t="s">
        <v>7634</v>
      </c>
      <c r="C3702" t="s">
        <v>10309</v>
      </c>
      <c r="D3702" t="s">
        <v>492</v>
      </c>
      <c r="E3702">
        <v>33.434199999999997</v>
      </c>
      <c r="F3702">
        <v>4.45</v>
      </c>
      <c r="K3702">
        <v>4.2784012200506201</v>
      </c>
      <c r="L3702">
        <v>4.6367428745490402</v>
      </c>
      <c r="M3702">
        <v>37.211772227299498</v>
      </c>
      <c r="N3702">
        <v>1</v>
      </c>
      <c r="Q3702">
        <v>4.2811073451381999E-2</v>
      </c>
    </row>
    <row r="3703" spans="1:17" hidden="1" x14ac:dyDescent="0.3">
      <c r="A3703" t="s">
        <v>7635</v>
      </c>
      <c r="B3703" t="s">
        <v>7636</v>
      </c>
      <c r="C3703" t="s">
        <v>10309</v>
      </c>
      <c r="D3703" t="s">
        <v>2161</v>
      </c>
      <c r="E3703">
        <v>33.365724749999998</v>
      </c>
      <c r="F3703">
        <v>178</v>
      </c>
      <c r="G3703">
        <v>-52.776210491578297</v>
      </c>
      <c r="H3703">
        <v>4.5899189635287501</v>
      </c>
      <c r="I3703">
        <v>-16.094569748902799</v>
      </c>
      <c r="J3703">
        <v>13.9032091539676</v>
      </c>
      <c r="K3703">
        <v>163.06651468897701</v>
      </c>
      <c r="M3703">
        <v>66.799480660490303</v>
      </c>
      <c r="N3703">
        <v>0.86720867208672003</v>
      </c>
      <c r="O3703">
        <v>43.258426966292099</v>
      </c>
      <c r="P3703">
        <v>45.9016393442623</v>
      </c>
    </row>
    <row r="3704" spans="1:17" hidden="1" x14ac:dyDescent="0.3">
      <c r="A3704" t="s">
        <v>7637</v>
      </c>
      <c r="B3704" t="s">
        <v>7638</v>
      </c>
      <c r="C3704" t="s">
        <v>10309</v>
      </c>
      <c r="D3704" t="s">
        <v>297</v>
      </c>
      <c r="E3704">
        <v>33.347250000000003</v>
      </c>
      <c r="F3704">
        <v>78.2</v>
      </c>
      <c r="G3704">
        <v>39.406149661850698</v>
      </c>
      <c r="H3704">
        <v>3.5395458033401499</v>
      </c>
      <c r="I3704">
        <v>-33.591236941563601</v>
      </c>
      <c r="J3704">
        <v>-1.24331600562509</v>
      </c>
      <c r="K3704">
        <v>77.996325936591603</v>
      </c>
      <c r="L3704">
        <v>73.926679991520999</v>
      </c>
      <c r="M3704">
        <v>36.068262663654203</v>
      </c>
      <c r="N3704">
        <v>0.52693096299011399</v>
      </c>
      <c r="O3704">
        <v>45.8823529411764</v>
      </c>
      <c r="P3704">
        <v>81.649245063879206</v>
      </c>
      <c r="Q3704">
        <v>1.6892514369706998E-2</v>
      </c>
    </row>
    <row r="3705" spans="1:17" hidden="1" x14ac:dyDescent="0.3">
      <c r="A3705" t="s">
        <v>7639</v>
      </c>
      <c r="B3705" t="s">
        <v>7640</v>
      </c>
      <c r="C3705" t="s">
        <v>10309</v>
      </c>
      <c r="D3705" t="s">
        <v>7145</v>
      </c>
      <c r="E3705">
        <v>33.332596127999999</v>
      </c>
      <c r="F3705">
        <v>92.56</v>
      </c>
      <c r="G3705">
        <v>-45.1912561306425</v>
      </c>
      <c r="H3705">
        <v>-21.830570631519599</v>
      </c>
      <c r="I3705">
        <v>-34.529273360076999</v>
      </c>
      <c r="J3705">
        <v>-2.5946673569764398</v>
      </c>
      <c r="K3705">
        <v>117.044439226153</v>
      </c>
      <c r="L3705">
        <v>126.05095030350699</v>
      </c>
      <c r="M3705">
        <v>10.348007421559</v>
      </c>
      <c r="N3705">
        <v>0.51754385964912197</v>
      </c>
      <c r="O3705">
        <v>71.780466724286896</v>
      </c>
      <c r="P3705">
        <v>0</v>
      </c>
    </row>
    <row r="3706" spans="1:17" hidden="1" x14ac:dyDescent="0.3">
      <c r="A3706" t="s">
        <v>7641</v>
      </c>
      <c r="B3706" t="s">
        <v>7642</v>
      </c>
      <c r="C3706" t="s">
        <v>10309</v>
      </c>
      <c r="D3706" t="s">
        <v>413</v>
      </c>
      <c r="E3706">
        <v>33.265502599999998</v>
      </c>
      <c r="F3706">
        <v>55.9</v>
      </c>
      <c r="G3706">
        <v>150.662875270635</v>
      </c>
      <c r="H3706">
        <v>-8.4504207518437795</v>
      </c>
      <c r="I3706">
        <v>14.561660698521299</v>
      </c>
      <c r="J3706">
        <v>1.4090920415197801</v>
      </c>
      <c r="K3706">
        <v>49.893032559370603</v>
      </c>
      <c r="L3706">
        <v>38.183728960062901</v>
      </c>
      <c r="M3706">
        <v>61.701827956351799</v>
      </c>
      <c r="N3706">
        <v>0.28149442220860499</v>
      </c>
      <c r="O3706">
        <v>21.645796064400699</v>
      </c>
      <c r="P3706">
        <v>208.83977900552401</v>
      </c>
      <c r="Q3706">
        <v>8.8461305134638998E-2</v>
      </c>
    </row>
    <row r="3707" spans="1:17" hidden="1" x14ac:dyDescent="0.3">
      <c r="A3707" t="s">
        <v>7643</v>
      </c>
      <c r="B3707" t="s">
        <v>7644</v>
      </c>
      <c r="C3707" t="s">
        <v>10309</v>
      </c>
      <c r="D3707" t="s">
        <v>1163</v>
      </c>
      <c r="E3707">
        <v>33.152295100000003</v>
      </c>
      <c r="F3707">
        <v>20.46</v>
      </c>
      <c r="G3707">
        <v>-64.769732758784798</v>
      </c>
      <c r="H3707">
        <v>2.0371806255452398</v>
      </c>
      <c r="I3707">
        <v>-41.514938214254002</v>
      </c>
      <c r="J3707">
        <v>13.348223779251899</v>
      </c>
      <c r="K3707">
        <v>19.130972163827799</v>
      </c>
      <c r="L3707">
        <v>24.167922647032501</v>
      </c>
      <c r="M3707">
        <v>66.3464675029647</v>
      </c>
      <c r="N3707">
        <v>3.64875914966975</v>
      </c>
      <c r="O3707">
        <v>106.500488758553</v>
      </c>
      <c r="P3707">
        <v>37.685060565275897</v>
      </c>
      <c r="Q3707">
        <v>8.305781058591E-3</v>
      </c>
    </row>
    <row r="3708" spans="1:17" hidden="1" x14ac:dyDescent="0.3">
      <c r="A3708" t="s">
        <v>7645</v>
      </c>
      <c r="B3708" t="s">
        <v>7646</v>
      </c>
      <c r="C3708" t="s">
        <v>10309</v>
      </c>
      <c r="D3708" t="s">
        <v>1737</v>
      </c>
      <c r="E3708">
        <v>33.100225641000002</v>
      </c>
      <c r="F3708">
        <v>38.369999999999997</v>
      </c>
      <c r="G3708">
        <v>-70.650843526642504</v>
      </c>
      <c r="H3708">
        <v>-2.2441610803018301</v>
      </c>
      <c r="I3708">
        <v>-38.593206714398598</v>
      </c>
      <c r="J3708">
        <v>-4.1083149996563399</v>
      </c>
      <c r="K3708">
        <v>39.462543139353599</v>
      </c>
      <c r="L3708">
        <v>43.927192577400596</v>
      </c>
      <c r="M3708">
        <v>50.351152342324198</v>
      </c>
      <c r="N3708">
        <v>0.79038463793471403</v>
      </c>
      <c r="O3708">
        <v>84.519155590304905</v>
      </c>
      <c r="P3708">
        <v>23.376205787781299</v>
      </c>
      <c r="Q3708">
        <v>-1.9953322003900001E-2</v>
      </c>
    </row>
    <row r="3709" spans="1:17" hidden="1" x14ac:dyDescent="0.3">
      <c r="A3709" t="s">
        <v>7647</v>
      </c>
      <c r="B3709" t="s">
        <v>7648</v>
      </c>
      <c r="C3709" t="s">
        <v>10309</v>
      </c>
      <c r="D3709" t="s">
        <v>2855</v>
      </c>
      <c r="E3709">
        <v>33.017470000000003</v>
      </c>
      <c r="F3709">
        <v>70.95</v>
      </c>
      <c r="G3709">
        <v>-101.518592763046</v>
      </c>
      <c r="H3709">
        <v>-11.105882460363601</v>
      </c>
      <c r="I3709">
        <v>-86.105799815534596</v>
      </c>
      <c r="J3709">
        <v>-5.0292038042517397</v>
      </c>
      <c r="K3709">
        <v>87.090875383192895</v>
      </c>
      <c r="M3709">
        <v>40.7530034870666</v>
      </c>
      <c r="N3709">
        <v>0.17971918876755</v>
      </c>
      <c r="O3709">
        <v>321.77589852008401</v>
      </c>
      <c r="P3709">
        <v>16.102110947471701</v>
      </c>
    </row>
    <row r="3710" spans="1:17" hidden="1" x14ac:dyDescent="0.3">
      <c r="A3710" t="s">
        <v>7649</v>
      </c>
      <c r="B3710" t="s">
        <v>7650</v>
      </c>
      <c r="C3710" t="s">
        <v>10309</v>
      </c>
      <c r="D3710" t="s">
        <v>413</v>
      </c>
      <c r="E3710">
        <v>32.934600000000003</v>
      </c>
      <c r="F3710">
        <v>63.91</v>
      </c>
      <c r="G3710">
        <v>94.572073261282</v>
      </c>
      <c r="H3710">
        <v>7.5476273087139401</v>
      </c>
      <c r="I3710">
        <v>47.464214034880797</v>
      </c>
      <c r="J3710">
        <v>-5.6158153932302097</v>
      </c>
      <c r="K3710">
        <v>58.183249852238802</v>
      </c>
      <c r="L3710">
        <v>47.544633990091803</v>
      </c>
      <c r="M3710">
        <v>56.135989951420399</v>
      </c>
      <c r="N3710">
        <v>1.32160083832889</v>
      </c>
      <c r="O3710">
        <v>33.030824597089598</v>
      </c>
      <c r="P3710">
        <v>211.14897760467301</v>
      </c>
      <c r="Q3710">
        <v>0.23440064867296401</v>
      </c>
    </row>
    <row r="3711" spans="1:17" hidden="1" x14ac:dyDescent="0.3">
      <c r="A3711" t="s">
        <v>7651</v>
      </c>
      <c r="B3711" t="s">
        <v>7652</v>
      </c>
      <c r="C3711" t="s">
        <v>10309</v>
      </c>
      <c r="D3711" t="s">
        <v>938</v>
      </c>
      <c r="E3711">
        <v>32.914775599999999</v>
      </c>
      <c r="F3711">
        <v>1.69</v>
      </c>
      <c r="G3711">
        <v>-0.65590973969866395</v>
      </c>
      <c r="H3711">
        <v>-0.97550436388391404</v>
      </c>
      <c r="I3711">
        <v>-5.3487606486634096</v>
      </c>
      <c r="J3711">
        <v>0.61046084815176105</v>
      </c>
      <c r="K3711">
        <v>1.59004168982426</v>
      </c>
      <c r="L3711">
        <v>1.58858021529546</v>
      </c>
      <c r="M3711">
        <v>45.140682477343297</v>
      </c>
      <c r="N3711">
        <v>1.3763031110269801</v>
      </c>
      <c r="O3711">
        <v>17.1597633136094</v>
      </c>
      <c r="P3711">
        <v>53.636363636363598</v>
      </c>
      <c r="Q3711">
        <v>-8.0596298198826993E-2</v>
      </c>
    </row>
    <row r="3712" spans="1:17" hidden="1" x14ac:dyDescent="0.3">
      <c r="A3712" t="s">
        <v>7653</v>
      </c>
      <c r="B3712" t="s">
        <v>7654</v>
      </c>
      <c r="C3712" t="s">
        <v>10309</v>
      </c>
      <c r="D3712" t="s">
        <v>4721</v>
      </c>
      <c r="E3712">
        <v>32.884276741000001</v>
      </c>
      <c r="F3712">
        <v>4.3</v>
      </c>
      <c r="G3712">
        <v>54.479810917877501</v>
      </c>
      <c r="H3712">
        <v>-18.1014886158524</v>
      </c>
      <c r="I3712">
        <v>-38.044810144739102</v>
      </c>
      <c r="J3712">
        <v>3.71846395615486</v>
      </c>
      <c r="K3712">
        <v>4.6584512131185303</v>
      </c>
      <c r="L3712">
        <v>4.8267786920487197</v>
      </c>
      <c r="M3712">
        <v>55.858098518478698</v>
      </c>
      <c r="N3712">
        <v>1.30488713109573</v>
      </c>
      <c r="O3712">
        <v>70.697674418604606</v>
      </c>
      <c r="P3712">
        <v>134.972677595628</v>
      </c>
      <c r="Q3712">
        <v>7.1438131505253993E-2</v>
      </c>
    </row>
    <row r="3713" spans="1:17" hidden="1" x14ac:dyDescent="0.3">
      <c r="A3713" t="s">
        <v>7655</v>
      </c>
      <c r="B3713" t="s">
        <v>7656</v>
      </c>
      <c r="C3713" t="s">
        <v>10309</v>
      </c>
      <c r="D3713" t="s">
        <v>3244</v>
      </c>
      <c r="E3713">
        <v>32.837080399999998</v>
      </c>
      <c r="F3713">
        <v>61.54</v>
      </c>
      <c r="G3713">
        <v>33.587037076884002</v>
      </c>
      <c r="H3713">
        <v>-9.2362903546424902E-2</v>
      </c>
      <c r="I3713">
        <v>6.1492717827153403</v>
      </c>
      <c r="J3713">
        <v>-1.0227397609141999</v>
      </c>
      <c r="K3713">
        <v>63.000769065439499</v>
      </c>
      <c r="L3713">
        <v>59.802132704231298</v>
      </c>
      <c r="M3713">
        <v>62.3374809343835</v>
      </c>
      <c r="N3713">
        <v>1.3812363008152</v>
      </c>
      <c r="O3713">
        <v>58.807279818004503</v>
      </c>
      <c r="P3713">
        <v>70.9444444444444</v>
      </c>
      <c r="Q3713">
        <v>8.1107927374027E-2</v>
      </c>
    </row>
    <row r="3714" spans="1:17" hidden="1" x14ac:dyDescent="0.3">
      <c r="A3714" t="s">
        <v>7657</v>
      </c>
      <c r="B3714" t="s">
        <v>7658</v>
      </c>
      <c r="C3714" t="s">
        <v>10309</v>
      </c>
      <c r="D3714" t="s">
        <v>54</v>
      </c>
      <c r="E3714">
        <v>32.78875</v>
      </c>
      <c r="F3714">
        <v>78.92</v>
      </c>
      <c r="G3714">
        <v>111.355488036778</v>
      </c>
      <c r="H3714">
        <v>23.9637668911768</v>
      </c>
      <c r="I3714">
        <v>36.735484100980898</v>
      </c>
      <c r="J3714">
        <v>-11.3468849796848</v>
      </c>
      <c r="K3714">
        <v>70.082426725728496</v>
      </c>
      <c r="L3714">
        <v>55.588505185373101</v>
      </c>
      <c r="M3714">
        <v>35.172462271646403</v>
      </c>
      <c r="N3714">
        <v>1.77023986395573</v>
      </c>
      <c r="O3714">
        <v>26.2037506335529</v>
      </c>
      <c r="P3714">
        <v>172.13793103448199</v>
      </c>
      <c r="Q3714">
        <v>0.13754935783324801</v>
      </c>
    </row>
    <row r="3715" spans="1:17" hidden="1" x14ac:dyDescent="0.3">
      <c r="A3715" t="s">
        <v>7659</v>
      </c>
      <c r="B3715" t="s">
        <v>7660</v>
      </c>
      <c r="C3715" t="s">
        <v>10309</v>
      </c>
      <c r="D3715" t="s">
        <v>130</v>
      </c>
      <c r="E3715">
        <v>32.710556687999997</v>
      </c>
      <c r="F3715">
        <v>3.87</v>
      </c>
      <c r="G3715">
        <v>-0.83833301099162905</v>
      </c>
      <c r="H3715">
        <v>11.4112025847565</v>
      </c>
      <c r="I3715">
        <v>-40.644119298452402</v>
      </c>
      <c r="J3715">
        <v>8.4501087624265399</v>
      </c>
      <c r="K3715">
        <v>3.53792288242974</v>
      </c>
      <c r="L3715">
        <v>3.7497532534839602</v>
      </c>
      <c r="M3715">
        <v>72.567600340589905</v>
      </c>
      <c r="N3715">
        <v>2.0630505512180202</v>
      </c>
      <c r="O3715">
        <v>65.374677002583994</v>
      </c>
      <c r="P3715">
        <v>43.3333333333333</v>
      </c>
      <c r="Q3715">
        <v>0.111533370104581</v>
      </c>
    </row>
    <row r="3716" spans="1:17" hidden="1" x14ac:dyDescent="0.3">
      <c r="A3716" t="s">
        <v>7661</v>
      </c>
      <c r="B3716" t="s">
        <v>7662</v>
      </c>
      <c r="C3716" t="s">
        <v>10309</v>
      </c>
      <c r="D3716" t="s">
        <v>80</v>
      </c>
      <c r="E3716">
        <v>32.696031472000001</v>
      </c>
      <c r="F3716">
        <v>11.32</v>
      </c>
      <c r="G3716">
        <v>27.344914238053899</v>
      </c>
      <c r="H3716">
        <v>1.0545044622414199</v>
      </c>
      <c r="I3716">
        <v>-23.526472239628902</v>
      </c>
      <c r="J3716">
        <v>-0.29378240122423499</v>
      </c>
      <c r="K3716">
        <v>10.827950935393901</v>
      </c>
      <c r="L3716">
        <v>9.8018013762978402</v>
      </c>
      <c r="M3716">
        <v>59.052834780278602</v>
      </c>
      <c r="N3716">
        <v>0.47577360457518703</v>
      </c>
      <c r="O3716">
        <v>27.650176678445199</v>
      </c>
      <c r="P3716">
        <v>84.065040650406502</v>
      </c>
      <c r="Q3716">
        <v>1.7478136187760999E-2</v>
      </c>
    </row>
    <row r="3717" spans="1:17" hidden="1" x14ac:dyDescent="0.3">
      <c r="A3717" t="s">
        <v>7663</v>
      </c>
      <c r="B3717" t="s">
        <v>7664</v>
      </c>
      <c r="C3717" t="s">
        <v>10309</v>
      </c>
      <c r="D3717" t="s">
        <v>51</v>
      </c>
      <c r="E3717">
        <v>32.591907039999903</v>
      </c>
      <c r="F3717">
        <v>48.69</v>
      </c>
      <c r="G3717">
        <v>60.268699079647</v>
      </c>
      <c r="H3717">
        <v>-13.826909986373799</v>
      </c>
      <c r="I3717">
        <v>37.274467491102101</v>
      </c>
      <c r="J3717">
        <v>5.5367029714493796</v>
      </c>
      <c r="K3717">
        <v>47.502599708753202</v>
      </c>
      <c r="L3717">
        <v>39.347503950335899</v>
      </c>
      <c r="M3717">
        <v>57.874871801669201</v>
      </c>
      <c r="N3717">
        <v>0.49109095862686297</v>
      </c>
      <c r="O3717">
        <v>32.984185664407399</v>
      </c>
      <c r="P3717">
        <v>109.419354838709</v>
      </c>
      <c r="Q3717">
        <v>4.8586655567554003E-2</v>
      </c>
    </row>
    <row r="3718" spans="1:17" hidden="1" x14ac:dyDescent="0.3">
      <c r="A3718" t="s">
        <v>7665</v>
      </c>
      <c r="B3718" t="s">
        <v>7666</v>
      </c>
      <c r="C3718" t="s">
        <v>10309</v>
      </c>
      <c r="D3718" t="s">
        <v>1581</v>
      </c>
      <c r="E3718">
        <v>32.576017627999903</v>
      </c>
      <c r="F3718">
        <v>6.79</v>
      </c>
      <c r="G3718">
        <v>13.7347544207023</v>
      </c>
      <c r="H3718">
        <v>-1.5880617911427199</v>
      </c>
      <c r="I3718">
        <v>-8.6466638277145194</v>
      </c>
      <c r="J3718">
        <v>3.1056583759225802</v>
      </c>
      <c r="K3718">
        <v>6.4768875848787602</v>
      </c>
      <c r="L3718">
        <v>5.9889699769874101</v>
      </c>
      <c r="M3718">
        <v>52.499118145365799</v>
      </c>
      <c r="N3718">
        <v>0.88383744276071496</v>
      </c>
      <c r="O3718">
        <v>24.300441826215</v>
      </c>
      <c r="P3718">
        <v>46.021505376344003</v>
      </c>
      <c r="Q3718">
        <v>5.2635676829874002E-2</v>
      </c>
    </row>
    <row r="3719" spans="1:17" hidden="1" x14ac:dyDescent="0.3">
      <c r="A3719" t="s">
        <v>7667</v>
      </c>
      <c r="B3719" t="s">
        <v>7668</v>
      </c>
      <c r="C3719" t="s">
        <v>10309</v>
      </c>
      <c r="D3719" t="s">
        <v>5608</v>
      </c>
      <c r="E3719">
        <v>32.561999999999998</v>
      </c>
      <c r="F3719">
        <v>60.3</v>
      </c>
      <c r="G3719">
        <v>-61.240668218033399</v>
      </c>
      <c r="H3719">
        <v>-10.2851749910458</v>
      </c>
      <c r="I3719">
        <v>-43.920176914421504</v>
      </c>
      <c r="J3719">
        <v>-2.4285544001658201</v>
      </c>
      <c r="K3719">
        <v>64.957783557475395</v>
      </c>
      <c r="L3719">
        <v>75.363029672907501</v>
      </c>
      <c r="M3719">
        <v>35.357921336698503</v>
      </c>
      <c r="N3719">
        <v>0.57131410256410198</v>
      </c>
      <c r="O3719">
        <v>80.679933665008207</v>
      </c>
      <c r="P3719">
        <v>3.87596899224806</v>
      </c>
    </row>
    <row r="3720" spans="1:17" hidden="1" x14ac:dyDescent="0.3">
      <c r="A3720" t="s">
        <v>7669</v>
      </c>
      <c r="B3720" t="s">
        <v>7670</v>
      </c>
      <c r="C3720" t="s">
        <v>10309</v>
      </c>
      <c r="D3720" t="s">
        <v>630</v>
      </c>
      <c r="E3720">
        <v>32.555</v>
      </c>
      <c r="F3720">
        <v>170.9</v>
      </c>
      <c r="G3720">
        <v>35.691988117393798</v>
      </c>
      <c r="H3720">
        <v>17.0800511916716</v>
      </c>
      <c r="I3720">
        <v>17.158911004577799</v>
      </c>
      <c r="J3720">
        <v>-2.5946673569764398</v>
      </c>
      <c r="K3720">
        <v>155.82646272304001</v>
      </c>
      <c r="L3720">
        <v>137.074722329623</v>
      </c>
      <c r="M3720">
        <v>83.834997678320306</v>
      </c>
      <c r="N3720">
        <v>0.67740837399296405</v>
      </c>
      <c r="O3720">
        <v>10.5617320070216</v>
      </c>
      <c r="P3720">
        <v>94.094264622373601</v>
      </c>
      <c r="Q3720">
        <v>0.157848296061641</v>
      </c>
    </row>
    <row r="3721" spans="1:17" hidden="1" x14ac:dyDescent="0.3">
      <c r="A3721" t="s">
        <v>7671</v>
      </c>
      <c r="B3721" t="s">
        <v>7672</v>
      </c>
      <c r="C3721" t="s">
        <v>10309</v>
      </c>
      <c r="E3721">
        <v>32.511135600000003</v>
      </c>
      <c r="F3721">
        <v>69.09</v>
      </c>
      <c r="G3721">
        <v>365.77642108736899</v>
      </c>
      <c r="H3721">
        <v>8.4060554617256305</v>
      </c>
      <c r="I3721">
        <v>89.470756090955604</v>
      </c>
      <c r="J3721">
        <v>3.4977367150673899</v>
      </c>
      <c r="K3721">
        <v>58.947065890495203</v>
      </c>
      <c r="L3721">
        <v>43.950920031456498</v>
      </c>
      <c r="M3721">
        <v>74.914369249344205</v>
      </c>
      <c r="N3721">
        <v>0.67546992936917105</v>
      </c>
      <c r="O3721">
        <v>3.6763641626863199</v>
      </c>
      <c r="P3721">
        <v>393.5</v>
      </c>
      <c r="Q3721">
        <v>0.14236520530440999</v>
      </c>
    </row>
    <row r="3722" spans="1:17" hidden="1" x14ac:dyDescent="0.3">
      <c r="A3722" t="s">
        <v>7673</v>
      </c>
      <c r="B3722" t="s">
        <v>7674</v>
      </c>
      <c r="C3722" t="s">
        <v>10309</v>
      </c>
      <c r="D3722" t="s">
        <v>368</v>
      </c>
      <c r="E3722">
        <v>32.480064499999997</v>
      </c>
      <c r="F3722">
        <v>65</v>
      </c>
      <c r="G3722">
        <v>-47.228222875479197</v>
      </c>
      <c r="H3722">
        <v>-4.3827345250383301E-2</v>
      </c>
      <c r="I3722">
        <v>-31.815429927967401</v>
      </c>
      <c r="J3722">
        <v>-3.1302450157369499</v>
      </c>
      <c r="K3722">
        <v>66.103001222875406</v>
      </c>
      <c r="M3722">
        <v>50.421806019014397</v>
      </c>
      <c r="N3722">
        <v>0.101140684410646</v>
      </c>
      <c r="O3722">
        <v>36.923076923076898</v>
      </c>
      <c r="P3722">
        <v>30.365022061772901</v>
      </c>
    </row>
    <row r="3723" spans="1:17" hidden="1" x14ac:dyDescent="0.3">
      <c r="A3723" t="s">
        <v>7675</v>
      </c>
      <c r="B3723" t="s">
        <v>7676</v>
      </c>
      <c r="C3723" t="s">
        <v>10309</v>
      </c>
      <c r="D3723" t="s">
        <v>46</v>
      </c>
      <c r="E3723">
        <v>32.414241599999997</v>
      </c>
      <c r="F3723">
        <v>940.2</v>
      </c>
      <c r="G3723">
        <v>68.151421087369002</v>
      </c>
      <c r="H3723">
        <v>1.0964694638151</v>
      </c>
      <c r="I3723">
        <v>3.3563112852960999</v>
      </c>
      <c r="J3723">
        <v>0.12138202573960299</v>
      </c>
      <c r="K3723">
        <v>903.04811716675499</v>
      </c>
      <c r="L3723">
        <v>791.38804101618302</v>
      </c>
      <c r="M3723">
        <v>50.452101336744803</v>
      </c>
      <c r="N3723">
        <v>0.105015881597621</v>
      </c>
      <c r="O3723">
        <v>30.041480536056099</v>
      </c>
      <c r="P3723">
        <v>100.04255319148901</v>
      </c>
      <c r="Q3723">
        <v>0.10037668359113699</v>
      </c>
    </row>
    <row r="3724" spans="1:17" hidden="1" x14ac:dyDescent="0.3">
      <c r="A3724" t="s">
        <v>7677</v>
      </c>
      <c r="B3724" t="s">
        <v>7678</v>
      </c>
      <c r="C3724" t="s">
        <v>10309</v>
      </c>
      <c r="D3724" t="s">
        <v>54</v>
      </c>
      <c r="E3724">
        <v>32.391522891000001</v>
      </c>
      <c r="F3724">
        <v>14.6</v>
      </c>
      <c r="G3724">
        <v>-99.241331546263396</v>
      </c>
      <c r="H3724">
        <v>-17.881119656595899</v>
      </c>
      <c r="I3724">
        <v>-68.241966164334301</v>
      </c>
      <c r="J3724">
        <v>1.7564204149665399</v>
      </c>
      <c r="K3724">
        <v>18.181906589559599</v>
      </c>
      <c r="L3724">
        <v>26.4178207640289</v>
      </c>
      <c r="M3724">
        <v>45.778580144807798</v>
      </c>
      <c r="N3724">
        <v>0.363718443527563</v>
      </c>
      <c r="O3724">
        <v>303.08219178082101</v>
      </c>
      <c r="P3724">
        <v>19.672131147540899</v>
      </c>
      <c r="Q3724">
        <v>-7.0287636451101004E-2</v>
      </c>
    </row>
    <row r="3725" spans="1:17" hidden="1" x14ac:dyDescent="0.3">
      <c r="A3725" t="s">
        <v>7679</v>
      </c>
      <c r="B3725" t="s">
        <v>7680</v>
      </c>
      <c r="C3725" t="s">
        <v>10309</v>
      </c>
      <c r="D3725" t="s">
        <v>368</v>
      </c>
      <c r="E3725">
        <v>32.369321399999997</v>
      </c>
      <c r="F3725">
        <v>55.02</v>
      </c>
      <c r="G3725">
        <v>13.5344441939158</v>
      </c>
      <c r="H3725">
        <v>-2.7612186495982001</v>
      </c>
      <c r="I3725">
        <v>-26.409146620856799</v>
      </c>
      <c r="J3725">
        <v>-5.42152248065136</v>
      </c>
      <c r="K3725">
        <v>55.816402717236699</v>
      </c>
      <c r="L3725">
        <v>54.252141705443101</v>
      </c>
      <c r="M3725">
        <v>30.330159970304301</v>
      </c>
      <c r="N3725">
        <v>0.61641225044423498</v>
      </c>
      <c r="O3725">
        <v>71.573973100690594</v>
      </c>
      <c r="Q3725">
        <v>3.7177971777191003E-2</v>
      </c>
    </row>
    <row r="3726" spans="1:17" hidden="1" x14ac:dyDescent="0.3">
      <c r="A3726" t="s">
        <v>7681</v>
      </c>
      <c r="B3726" t="s">
        <v>7682</v>
      </c>
      <c r="C3726" t="s">
        <v>10309</v>
      </c>
      <c r="D3726" t="s">
        <v>1555</v>
      </c>
      <c r="E3726">
        <v>32.364600000000003</v>
      </c>
      <c r="F3726">
        <v>31.78</v>
      </c>
      <c r="G3726">
        <v>-39.3230225843973</v>
      </c>
      <c r="H3726">
        <v>-3.5207358879562798</v>
      </c>
      <c r="I3726">
        <v>-29.550369298452399</v>
      </c>
      <c r="J3726">
        <v>-7.1018788954379799</v>
      </c>
      <c r="K3726">
        <v>33.439967078534501</v>
      </c>
      <c r="L3726">
        <v>35.810448018235498</v>
      </c>
      <c r="M3726">
        <v>41.142036563611498</v>
      </c>
      <c r="N3726">
        <v>0.63191016168722802</v>
      </c>
      <c r="O3726">
        <v>74.638137193203207</v>
      </c>
      <c r="P3726">
        <v>7.3648648648648702</v>
      </c>
      <c r="Q3726">
        <v>6.4060935406831998E-2</v>
      </c>
    </row>
    <row r="3727" spans="1:17" hidden="1" x14ac:dyDescent="0.3">
      <c r="A3727" t="s">
        <v>7683</v>
      </c>
      <c r="B3727" t="s">
        <v>7684</v>
      </c>
      <c r="C3727" t="s">
        <v>10309</v>
      </c>
      <c r="D3727" t="s">
        <v>475</v>
      </c>
      <c r="E3727">
        <v>32.3426142</v>
      </c>
      <c r="F3727">
        <v>116</v>
      </c>
      <c r="G3727">
        <v>-36.313019416965098</v>
      </c>
      <c r="H3727">
        <v>-6.1618901013231397</v>
      </c>
      <c r="I3727">
        <v>-33.879413416099403</v>
      </c>
      <c r="J3727">
        <v>1.6369584782128599</v>
      </c>
      <c r="K3727">
        <v>118.72859101521</v>
      </c>
      <c r="L3727">
        <v>127.48693043089</v>
      </c>
      <c r="M3727">
        <v>48.586901980456098</v>
      </c>
      <c r="N3727">
        <v>1.07959446517618</v>
      </c>
      <c r="O3727">
        <v>72.413793103448199</v>
      </c>
      <c r="P3727">
        <v>12.3486682808716</v>
      </c>
      <c r="Q3727">
        <v>6.3104061272440004E-2</v>
      </c>
    </row>
    <row r="3728" spans="1:17" hidden="1" x14ac:dyDescent="0.3">
      <c r="A3728" t="s">
        <v>7685</v>
      </c>
      <c r="B3728" t="s">
        <v>7686</v>
      </c>
      <c r="C3728" t="s">
        <v>10309</v>
      </c>
      <c r="D3728" t="s">
        <v>113</v>
      </c>
      <c r="E3728">
        <v>32.339258729591201</v>
      </c>
      <c r="F3728">
        <v>323.2</v>
      </c>
      <c r="G3728">
        <v>-17.791606123515301</v>
      </c>
      <c r="H3728">
        <v>-0.99097226798291205</v>
      </c>
      <c r="I3728">
        <v>-2.3788131760034599</v>
      </c>
      <c r="J3728">
        <v>-2.5946673569764398</v>
      </c>
      <c r="K3728">
        <v>322.35006925459601</v>
      </c>
      <c r="L3728">
        <v>311.79871473919002</v>
      </c>
      <c r="M3728">
        <v>69.060111297532998</v>
      </c>
      <c r="N3728">
        <v>0.22868217054263501</v>
      </c>
      <c r="O3728">
        <v>0.27846534653466198</v>
      </c>
      <c r="P3728">
        <v>9.9319727891156404</v>
      </c>
    </row>
    <row r="3729" spans="1:17" hidden="1" x14ac:dyDescent="0.3">
      <c r="A3729" t="s">
        <v>7687</v>
      </c>
      <c r="B3729" t="s">
        <v>7688</v>
      </c>
      <c r="C3729" t="s">
        <v>10309</v>
      </c>
      <c r="D3729" t="s">
        <v>3603</v>
      </c>
      <c r="E3729">
        <v>32.331200000000003</v>
      </c>
      <c r="F3729">
        <v>37.47</v>
      </c>
      <c r="G3729">
        <v>374.55524146270398</v>
      </c>
      <c r="H3729">
        <v>50.031482894644597</v>
      </c>
      <c r="I3729">
        <v>301.26537297527801</v>
      </c>
      <c r="J3729">
        <v>3.4983156057726101</v>
      </c>
      <c r="K3729">
        <v>23.860450854729699</v>
      </c>
      <c r="L3729">
        <v>11.918377159611399</v>
      </c>
      <c r="M3729">
        <v>100</v>
      </c>
      <c r="N3729">
        <v>2.9393460433895</v>
      </c>
      <c r="O3729">
        <v>0</v>
      </c>
      <c r="P3729">
        <v>402.27882037533499</v>
      </c>
      <c r="Q3729">
        <v>0.214548870936596</v>
      </c>
    </row>
    <row r="3730" spans="1:17" hidden="1" x14ac:dyDescent="0.3">
      <c r="A3730" t="s">
        <v>7689</v>
      </c>
      <c r="B3730" t="s">
        <v>7690</v>
      </c>
      <c r="C3730" t="s">
        <v>10309</v>
      </c>
      <c r="D3730" t="s">
        <v>153</v>
      </c>
      <c r="E3730">
        <v>32.198290810000003</v>
      </c>
      <c r="F3730">
        <v>81</v>
      </c>
      <c r="G3730">
        <v>96.964354513166498</v>
      </c>
      <c r="H3730">
        <v>-36.322765798101798</v>
      </c>
      <c r="I3730">
        <v>19.632527278080101</v>
      </c>
      <c r="J3730">
        <v>-10.889861864985599</v>
      </c>
      <c r="K3730">
        <v>84.320313744514195</v>
      </c>
      <c r="L3730">
        <v>66.176411465777804</v>
      </c>
      <c r="M3730">
        <v>33.250174918208501</v>
      </c>
      <c r="N3730">
        <v>0.67392758846794698</v>
      </c>
      <c r="O3730">
        <v>68.716049382715994</v>
      </c>
      <c r="P3730">
        <v>152.96689569019301</v>
      </c>
      <c r="Q3730">
        <v>0.10745101501342801</v>
      </c>
    </row>
    <row r="3731" spans="1:17" hidden="1" x14ac:dyDescent="0.3">
      <c r="A3731" t="s">
        <v>7691</v>
      </c>
      <c r="B3731" t="s">
        <v>7692</v>
      </c>
      <c r="C3731" t="s">
        <v>10309</v>
      </c>
      <c r="D3731" t="s">
        <v>46</v>
      </c>
      <c r="E3731">
        <v>32.140757999999998</v>
      </c>
      <c r="F3731">
        <v>57.3</v>
      </c>
      <c r="G3731">
        <v>-62.757592518073103</v>
      </c>
      <c r="H3731">
        <v>-15.869121385160501</v>
      </c>
      <c r="I3731">
        <v>-47.3447995705612</v>
      </c>
      <c r="J3731">
        <v>-12.975548611644101</v>
      </c>
      <c r="M3731">
        <v>40.006349056275802</v>
      </c>
      <c r="O3731">
        <v>60.296684118673603</v>
      </c>
      <c r="P3731">
        <v>6.0129509713228302</v>
      </c>
    </row>
    <row r="3732" spans="1:17" hidden="1" x14ac:dyDescent="0.3">
      <c r="A3732" t="s">
        <v>7693</v>
      </c>
      <c r="B3732" t="s">
        <v>7694</v>
      </c>
      <c r="C3732" t="s">
        <v>10309</v>
      </c>
      <c r="D3732" t="s">
        <v>2556</v>
      </c>
      <c r="E3732">
        <v>32.140704063999998</v>
      </c>
      <c r="F3732">
        <v>42.5</v>
      </c>
      <c r="G3732">
        <v>68.671984858163796</v>
      </c>
      <c r="H3732">
        <v>14.2210949984965</v>
      </c>
      <c r="I3732">
        <v>-25.0597081576873</v>
      </c>
      <c r="J3732">
        <v>-8.2312288368458706</v>
      </c>
      <c r="K3732">
        <v>44.197653208041601</v>
      </c>
      <c r="L3732">
        <v>42.388516302659397</v>
      </c>
      <c r="M3732">
        <v>27.116751629975901</v>
      </c>
      <c r="N3732">
        <v>0.41148629577360102</v>
      </c>
      <c r="O3732">
        <v>58.329411764705803</v>
      </c>
      <c r="P3732">
        <v>108.027410670582</v>
      </c>
      <c r="Q3732">
        <v>0.11714950815135</v>
      </c>
    </row>
    <row r="3733" spans="1:17" hidden="1" x14ac:dyDescent="0.3">
      <c r="A3733" t="s">
        <v>7695</v>
      </c>
      <c r="B3733" t="s">
        <v>7696</v>
      </c>
      <c r="C3733" t="s">
        <v>10309</v>
      </c>
      <c r="D3733" t="s">
        <v>72</v>
      </c>
      <c r="E3733">
        <v>32.134678366999999</v>
      </c>
      <c r="F3733">
        <v>56.17</v>
      </c>
      <c r="G3733">
        <v>15.8602656681461</v>
      </c>
      <c r="H3733">
        <v>3.29886974562146</v>
      </c>
      <c r="I3733">
        <v>-25.5617512160843</v>
      </c>
      <c r="J3733">
        <v>3.93475663969644</v>
      </c>
      <c r="K3733">
        <v>48.514780444846501</v>
      </c>
      <c r="L3733">
        <v>52.629351563384802</v>
      </c>
      <c r="M3733">
        <v>60.681317928113998</v>
      </c>
      <c r="N3733">
        <v>1.03434595860991</v>
      </c>
      <c r="O3733">
        <v>130.99519316361</v>
      </c>
      <c r="P3733">
        <v>51.1164917944579</v>
      </c>
      <c r="Q3733">
        <v>7.5673559195123002E-2</v>
      </c>
    </row>
    <row r="3734" spans="1:17" hidden="1" x14ac:dyDescent="0.3">
      <c r="A3734" t="s">
        <v>7697</v>
      </c>
      <c r="B3734" t="s">
        <v>7698</v>
      </c>
      <c r="C3734" t="s">
        <v>10309</v>
      </c>
      <c r="D3734" t="s">
        <v>630</v>
      </c>
      <c r="E3734">
        <v>32.000354999999999</v>
      </c>
      <c r="F3734">
        <v>53.5</v>
      </c>
      <c r="G3734">
        <v>20.908175497703699</v>
      </c>
      <c r="H3734">
        <v>12.7916492439071</v>
      </c>
      <c r="I3734">
        <v>10.961103435802499</v>
      </c>
      <c r="J3734">
        <v>-6.0688457607323096</v>
      </c>
      <c r="K3734">
        <v>46.894182294025903</v>
      </c>
      <c r="L3734">
        <v>44.3339556686809</v>
      </c>
      <c r="M3734">
        <v>58.5659874160648</v>
      </c>
      <c r="N3734">
        <v>0.93703377658342202</v>
      </c>
      <c r="O3734">
        <v>21.1214953271027</v>
      </c>
      <c r="P3734">
        <v>72.999191592562596</v>
      </c>
      <c r="Q3734">
        <v>9.8864012392567993E-2</v>
      </c>
    </row>
    <row r="3735" spans="1:17" hidden="1" x14ac:dyDescent="0.3">
      <c r="A3735" t="s">
        <v>7699</v>
      </c>
      <c r="B3735" t="s">
        <v>7700</v>
      </c>
      <c r="C3735" t="s">
        <v>10309</v>
      </c>
      <c r="D3735" t="s">
        <v>7701</v>
      </c>
      <c r="E3735">
        <v>31.988104199999999</v>
      </c>
      <c r="F3735">
        <v>86</v>
      </c>
      <c r="G3735">
        <v>67.287758955849696</v>
      </c>
      <c r="H3735">
        <v>3.9025444166038898</v>
      </c>
      <c r="I3735">
        <v>82.7005519033616</v>
      </c>
      <c r="J3735">
        <v>-0.213714976024065</v>
      </c>
      <c r="K3735">
        <v>72.970232528002697</v>
      </c>
      <c r="M3735">
        <v>57.679789167367602</v>
      </c>
      <c r="N3735">
        <v>0.172839506172839</v>
      </c>
      <c r="O3735">
        <v>4.65116279069768</v>
      </c>
      <c r="P3735">
        <v>167.080745341614</v>
      </c>
    </row>
    <row r="3736" spans="1:17" hidden="1" x14ac:dyDescent="0.3">
      <c r="A3736" t="s">
        <v>7702</v>
      </c>
      <c r="B3736" t="s">
        <v>7703</v>
      </c>
      <c r="C3736" t="s">
        <v>10309</v>
      </c>
      <c r="D3736" t="s">
        <v>630</v>
      </c>
      <c r="E3736">
        <v>31.9827189999999</v>
      </c>
      <c r="F3736">
        <v>7.6</v>
      </c>
      <c r="G3736">
        <v>-5.5931859894901201</v>
      </c>
      <c r="H3736">
        <v>-1.87035303188851</v>
      </c>
      <c r="I3736">
        <v>-12.2495918825592</v>
      </c>
      <c r="J3736">
        <v>1.0670674632677399</v>
      </c>
      <c r="K3736">
        <v>10.0372087729983</v>
      </c>
      <c r="L3736">
        <v>10.066633630706701</v>
      </c>
      <c r="M3736">
        <v>25.7607462659657</v>
      </c>
      <c r="N3736">
        <v>1</v>
      </c>
      <c r="Q3736">
        <v>-9.4079221239847993E-2</v>
      </c>
    </row>
    <row r="3737" spans="1:17" hidden="1" x14ac:dyDescent="0.3">
      <c r="A3737" t="s">
        <v>7704</v>
      </c>
      <c r="B3737" t="s">
        <v>7705</v>
      </c>
      <c r="C3737" t="s">
        <v>10309</v>
      </c>
      <c r="D3737" t="s">
        <v>95</v>
      </c>
      <c r="E3737">
        <v>31.971060000000001</v>
      </c>
      <c r="F3737">
        <v>30.9</v>
      </c>
      <c r="G3737">
        <v>-94.063448193676706</v>
      </c>
      <c r="H3737">
        <v>-8.7736695014986008</v>
      </c>
      <c r="I3737">
        <v>-74.719545089206605</v>
      </c>
      <c r="J3737">
        <v>-4.86371111710611</v>
      </c>
      <c r="K3737">
        <v>35.060682171104197</v>
      </c>
      <c r="L3737">
        <v>57.322213653375798</v>
      </c>
      <c r="M3737">
        <v>50.027227292685303</v>
      </c>
      <c r="N3737">
        <v>0.26043747758823799</v>
      </c>
      <c r="O3737">
        <v>220.388349514563</v>
      </c>
      <c r="P3737">
        <v>23.1075697211155</v>
      </c>
      <c r="Q3737">
        <v>8.2352046652697006E-2</v>
      </c>
    </row>
    <row r="3738" spans="1:17" hidden="1" x14ac:dyDescent="0.3">
      <c r="A3738" t="s">
        <v>7706</v>
      </c>
      <c r="B3738" t="s">
        <v>7707</v>
      </c>
      <c r="C3738" t="s">
        <v>10309</v>
      </c>
      <c r="D3738" t="s">
        <v>285</v>
      </c>
      <c r="E3738">
        <v>31.959765000000001</v>
      </c>
      <c r="F3738">
        <v>31.5</v>
      </c>
      <c r="G3738">
        <v>-14.1691448823497</v>
      </c>
      <c r="H3738">
        <v>-0.81421404130326702</v>
      </c>
      <c r="I3738">
        <v>-21.138571782774601</v>
      </c>
      <c r="J3738">
        <v>-0.38926906862884297</v>
      </c>
      <c r="K3738">
        <v>31.032877458105101</v>
      </c>
      <c r="L3738">
        <v>32.612685854179801</v>
      </c>
      <c r="M3738">
        <v>46.537265075443102</v>
      </c>
      <c r="N3738">
        <v>0.19480998448011999</v>
      </c>
      <c r="O3738">
        <v>57.142857142857103</v>
      </c>
      <c r="P3738">
        <v>26</v>
      </c>
      <c r="Q3738">
        <v>-1.9000468787553002E-2</v>
      </c>
    </row>
    <row r="3739" spans="1:17" hidden="1" x14ac:dyDescent="0.3">
      <c r="A3739" t="s">
        <v>7708</v>
      </c>
      <c r="B3739" t="s">
        <v>7709</v>
      </c>
      <c r="C3739" t="s">
        <v>10309</v>
      </c>
      <c r="D3739" t="s">
        <v>21</v>
      </c>
      <c r="E3739">
        <v>31.95</v>
      </c>
      <c r="F3739">
        <v>42.37</v>
      </c>
      <c r="G3739">
        <v>5.7252399850067999</v>
      </c>
      <c r="H3739">
        <v>2.5230379101685698</v>
      </c>
      <c r="I3739">
        <v>2.8876914682685899</v>
      </c>
      <c r="J3739">
        <v>0.55303240089281402</v>
      </c>
      <c r="K3739">
        <v>41.849776362363002</v>
      </c>
      <c r="L3739">
        <v>39.078346121022598</v>
      </c>
      <c r="M3739">
        <v>54.592244639157201</v>
      </c>
      <c r="N3739">
        <v>1.89632868366381</v>
      </c>
      <c r="O3739">
        <v>24.380457871135199</v>
      </c>
      <c r="P3739">
        <v>59.826480573368499</v>
      </c>
      <c r="Q3739">
        <v>4.3850195637026003E-2</v>
      </c>
    </row>
    <row r="3740" spans="1:17" hidden="1" x14ac:dyDescent="0.3">
      <c r="A3740" t="s">
        <v>7710</v>
      </c>
      <c r="B3740" t="s">
        <v>7711</v>
      </c>
      <c r="C3740" t="s">
        <v>10309</v>
      </c>
      <c r="D3740" t="s">
        <v>726</v>
      </c>
      <c r="E3740">
        <v>31.948726656000002</v>
      </c>
      <c r="F3740">
        <v>326.88</v>
      </c>
      <c r="G3740">
        <v>12.5682665809312</v>
      </c>
      <c r="H3740">
        <v>1.9731082396177499</v>
      </c>
      <c r="I3740">
        <v>2.0348956384069599</v>
      </c>
      <c r="J3740">
        <v>-0.25089281175040101</v>
      </c>
      <c r="K3740">
        <v>315.05039210960899</v>
      </c>
      <c r="L3740">
        <v>288.19983070299998</v>
      </c>
      <c r="M3740">
        <v>50.554369654686603</v>
      </c>
      <c r="N3740">
        <v>0.23664823199611701</v>
      </c>
      <c r="O3740">
        <v>0.88717572197747296</v>
      </c>
      <c r="P3740">
        <v>43.148675279176601</v>
      </c>
    </row>
    <row r="3741" spans="1:17" hidden="1" x14ac:dyDescent="0.3">
      <c r="A3741" t="s">
        <v>7712</v>
      </c>
      <c r="B3741" t="s">
        <v>7713</v>
      </c>
      <c r="C3741" t="s">
        <v>10309</v>
      </c>
      <c r="D3741" t="s">
        <v>248</v>
      </c>
      <c r="E3741">
        <v>31.862397600000001</v>
      </c>
      <c r="F3741">
        <v>80.349999999999994</v>
      </c>
      <c r="G3741">
        <v>-29.735774034582199</v>
      </c>
      <c r="H3741">
        <v>-4.8998881877652201</v>
      </c>
      <c r="I3741">
        <v>-13.4792976502359</v>
      </c>
      <c r="J3741">
        <v>-4.6678380886837596</v>
      </c>
      <c r="K3741">
        <v>82.852659250742207</v>
      </c>
      <c r="L3741">
        <v>81.907380462229199</v>
      </c>
      <c r="M3741">
        <v>33.981922582766401</v>
      </c>
      <c r="N3741">
        <v>0.12697044519266701</v>
      </c>
      <c r="O3741">
        <v>34.598630989421302</v>
      </c>
      <c r="P3741">
        <v>10.6749311294765</v>
      </c>
      <c r="Q3741">
        <v>-6.7492916108886997E-2</v>
      </c>
    </row>
    <row r="3742" spans="1:17" hidden="1" x14ac:dyDescent="0.3">
      <c r="A3742" t="s">
        <v>7714</v>
      </c>
      <c r="B3742" t="s">
        <v>7715</v>
      </c>
      <c r="C3742" t="s">
        <v>10309</v>
      </c>
      <c r="D3742" t="s">
        <v>747</v>
      </c>
      <c r="E3742">
        <v>31.738875</v>
      </c>
      <c r="F3742">
        <v>71.150000000000006</v>
      </c>
      <c r="G3742">
        <v>-46.917218889916597</v>
      </c>
      <c r="H3742">
        <v>-12.8578573050603</v>
      </c>
      <c r="I3742">
        <v>-28.6049036121779</v>
      </c>
      <c r="J3742">
        <v>-2.5946673569764398</v>
      </c>
      <c r="K3742">
        <v>73.895232773782197</v>
      </c>
      <c r="M3742">
        <v>2.156019477E-6</v>
      </c>
      <c r="N3742">
        <v>1.1599999999999999</v>
      </c>
      <c r="O3742">
        <v>29.444834855938101</v>
      </c>
      <c r="P3742">
        <v>17.023026315789402</v>
      </c>
    </row>
    <row r="3743" spans="1:17" hidden="1" x14ac:dyDescent="0.3">
      <c r="A3743" t="s">
        <v>7716</v>
      </c>
      <c r="B3743" t="s">
        <v>7717</v>
      </c>
      <c r="C3743" t="s">
        <v>10309</v>
      </c>
      <c r="D3743" t="s">
        <v>726</v>
      </c>
      <c r="E3743">
        <v>31.730069843999999</v>
      </c>
      <c r="F3743">
        <v>239.91</v>
      </c>
      <c r="G3743">
        <v>15.301340605671101</v>
      </c>
      <c r="H3743">
        <v>2.5626303107030801</v>
      </c>
      <c r="I3743">
        <v>9.0090623281805104</v>
      </c>
      <c r="J3743">
        <v>0.21241061262788499</v>
      </c>
      <c r="K3743">
        <v>227.78711909449501</v>
      </c>
      <c r="L3743">
        <v>205.66822977606901</v>
      </c>
      <c r="M3743">
        <v>48.807085432446698</v>
      </c>
      <c r="N3743">
        <v>1.9018118279757401</v>
      </c>
      <c r="O3743">
        <v>1.16293610103788</v>
      </c>
      <c r="P3743">
        <v>44.820717131474098</v>
      </c>
      <c r="Q3743">
        <v>5.0860317588420001E-3</v>
      </c>
    </row>
    <row r="3744" spans="1:17" hidden="1" x14ac:dyDescent="0.3">
      <c r="A3744" t="s">
        <v>7718</v>
      </c>
      <c r="B3744" t="s">
        <v>7719</v>
      </c>
      <c r="C3744" t="s">
        <v>10309</v>
      </c>
      <c r="D3744" t="s">
        <v>521</v>
      </c>
      <c r="E3744">
        <v>31.717214999999999</v>
      </c>
      <c r="F3744">
        <v>57.92</v>
      </c>
      <c r="G3744">
        <v>19.244195763846999</v>
      </c>
      <c r="H3744">
        <v>13.359104051658599</v>
      </c>
      <c r="I3744">
        <v>-31.754457731461201</v>
      </c>
      <c r="J3744">
        <v>-2.5946673569764398</v>
      </c>
      <c r="K3744">
        <v>54.6305682986238</v>
      </c>
      <c r="L3744">
        <v>54.540414951702203</v>
      </c>
      <c r="M3744">
        <v>63.914323465691503</v>
      </c>
      <c r="N3744">
        <v>2.03254938927138</v>
      </c>
      <c r="O3744">
        <v>50.172651933701601</v>
      </c>
      <c r="P3744">
        <v>50.246433203631597</v>
      </c>
      <c r="Q3744">
        <v>3.7266188365914998E-2</v>
      </c>
    </row>
    <row r="3745" spans="1:17" hidden="1" x14ac:dyDescent="0.3">
      <c r="A3745" t="s">
        <v>7720</v>
      </c>
      <c r="B3745" t="s">
        <v>7721</v>
      </c>
      <c r="C3745" t="s">
        <v>10309</v>
      </c>
      <c r="E3745">
        <v>31.712844</v>
      </c>
      <c r="F3745">
        <v>12.1</v>
      </c>
      <c r="G3745">
        <v>-4.12807329465344</v>
      </c>
      <c r="H3745">
        <v>17.066722123640002</v>
      </c>
      <c r="I3745">
        <v>-11.561410444719399</v>
      </c>
      <c r="J3745">
        <v>-3.7994866340848601</v>
      </c>
      <c r="K3745">
        <v>11.7566524118134</v>
      </c>
      <c r="L3745">
        <v>11.0919192496841</v>
      </c>
      <c r="M3745">
        <v>56.617227545702299</v>
      </c>
      <c r="N3745">
        <v>0.53157370490494205</v>
      </c>
      <c r="O3745">
        <v>22.727272727272702</v>
      </c>
      <c r="P3745">
        <v>45.258103241296503</v>
      </c>
      <c r="Q3745">
        <v>-2.5628817962670001E-2</v>
      </c>
    </row>
    <row r="3746" spans="1:17" hidden="1" x14ac:dyDescent="0.3">
      <c r="A3746" t="s">
        <v>7722</v>
      </c>
      <c r="B3746" t="s">
        <v>7723</v>
      </c>
      <c r="C3746" t="s">
        <v>10309</v>
      </c>
      <c r="D3746" t="s">
        <v>297</v>
      </c>
      <c r="E3746">
        <v>31.638897586999999</v>
      </c>
      <c r="F3746">
        <v>43.67</v>
      </c>
      <c r="G3746">
        <v>-17.4179461770917</v>
      </c>
      <c r="H3746">
        <v>-11.3736407467725</v>
      </c>
      <c r="I3746">
        <v>-33.611921304819901</v>
      </c>
      <c r="J3746">
        <v>-12.5733907612317</v>
      </c>
      <c r="K3746">
        <v>46.917697906274199</v>
      </c>
      <c r="L3746">
        <v>48.6086827222463</v>
      </c>
      <c r="M3746">
        <v>37.699309903073797</v>
      </c>
      <c r="N3746">
        <v>0.98078546094700503</v>
      </c>
      <c r="O3746">
        <v>53.354705747652801</v>
      </c>
      <c r="P3746">
        <v>22.462142456533901</v>
      </c>
      <c r="Q3746">
        <v>2.8766157864934E-2</v>
      </c>
    </row>
    <row r="3747" spans="1:17" hidden="1" x14ac:dyDescent="0.3">
      <c r="A3747" t="s">
        <v>7724</v>
      </c>
      <c r="B3747" t="s">
        <v>7725</v>
      </c>
      <c r="C3747" t="s">
        <v>10309</v>
      </c>
      <c r="D3747" t="s">
        <v>630</v>
      </c>
      <c r="E3747">
        <v>31.611657672</v>
      </c>
      <c r="F3747">
        <v>1.1000000000000001</v>
      </c>
      <c r="G3747">
        <v>-5.5013566904087501</v>
      </c>
      <c r="H3747">
        <v>-1.8929355565444601</v>
      </c>
      <c r="I3747">
        <v>-30.8293044836376</v>
      </c>
      <c r="J3747">
        <v>-4.4128491751582599</v>
      </c>
      <c r="K3747">
        <v>1.1015123329912699</v>
      </c>
      <c r="L3747">
        <v>1.1169325331262601</v>
      </c>
      <c r="M3747">
        <v>47.241835811705002</v>
      </c>
      <c r="N3747">
        <v>0.93386415139407497</v>
      </c>
      <c r="O3747">
        <v>90.909090909090807</v>
      </c>
      <c r="P3747">
        <v>37.5</v>
      </c>
      <c r="Q3747">
        <v>3.7212004919721001E-2</v>
      </c>
    </row>
    <row r="3748" spans="1:17" hidden="1" x14ac:dyDescent="0.3">
      <c r="A3748" t="s">
        <v>7726</v>
      </c>
      <c r="B3748" t="s">
        <v>7727</v>
      </c>
      <c r="C3748" t="s">
        <v>10309</v>
      </c>
      <c r="D3748" t="s">
        <v>2855</v>
      </c>
      <c r="E3748">
        <v>31.609449999999999</v>
      </c>
      <c r="F3748">
        <v>24.25</v>
      </c>
      <c r="G3748">
        <v>-63.108604225713798</v>
      </c>
      <c r="H3748">
        <v>-10.297230878211</v>
      </c>
      <c r="I3748">
        <v>-65.586315830244303</v>
      </c>
      <c r="J3748">
        <v>-6.5885229637352696</v>
      </c>
      <c r="K3748">
        <v>26.825161930871001</v>
      </c>
      <c r="L3748">
        <v>34.232807693669002</v>
      </c>
      <c r="M3748">
        <v>30.938949986410101</v>
      </c>
      <c r="N3748">
        <v>0.541062801932367</v>
      </c>
      <c r="O3748">
        <v>182.47422680412299</v>
      </c>
      <c r="P3748">
        <v>3.1914893617021201</v>
      </c>
      <c r="Q3748">
        <v>1.7104491026539999E-2</v>
      </c>
    </row>
    <row r="3749" spans="1:17" hidden="1" x14ac:dyDescent="0.3">
      <c r="A3749" t="s">
        <v>7728</v>
      </c>
      <c r="B3749" t="s">
        <v>7729</v>
      </c>
      <c r="C3749" t="s">
        <v>10309</v>
      </c>
      <c r="D3749" t="s">
        <v>726</v>
      </c>
      <c r="E3749">
        <v>31.504857428999902</v>
      </c>
      <c r="F3749">
        <v>253.7</v>
      </c>
      <c r="G3749">
        <v>1.15627884708453</v>
      </c>
      <c r="H3749">
        <v>-0.59993606975463298</v>
      </c>
      <c r="I3749">
        <v>0.77649227326904902</v>
      </c>
      <c r="J3749">
        <v>-0.62679587103266798</v>
      </c>
      <c r="K3749">
        <v>246.873673879054</v>
      </c>
      <c r="L3749">
        <v>229.122427634563</v>
      </c>
      <c r="M3749">
        <v>51.891311594454301</v>
      </c>
      <c r="N3749">
        <v>0.72668396471198704</v>
      </c>
      <c r="O3749">
        <v>9.1840756799369299</v>
      </c>
      <c r="P3749">
        <v>33.210816487267003</v>
      </c>
      <c r="Q3749">
        <v>1.5187022887975E-2</v>
      </c>
    </row>
    <row r="3750" spans="1:17" hidden="1" x14ac:dyDescent="0.3">
      <c r="A3750" t="s">
        <v>7730</v>
      </c>
      <c r="B3750" t="s">
        <v>7731</v>
      </c>
      <c r="C3750" t="s">
        <v>10309</v>
      </c>
      <c r="D3750" t="s">
        <v>938</v>
      </c>
      <c r="E3750">
        <v>31.494399999999999</v>
      </c>
      <c r="F3750">
        <v>30.4</v>
      </c>
      <c r="G3750">
        <v>9.8329821733418505</v>
      </c>
      <c r="H3750">
        <v>2.3204521430817602</v>
      </c>
      <c r="I3750">
        <v>-7.8793191152393396</v>
      </c>
      <c r="J3750">
        <v>-7.5946673569764496</v>
      </c>
      <c r="K3750">
        <v>28.963218990123199</v>
      </c>
      <c r="L3750">
        <v>26.520576855404801</v>
      </c>
      <c r="M3750">
        <v>41.055195403123697</v>
      </c>
      <c r="N3750">
        <v>0.44202898550724601</v>
      </c>
      <c r="O3750">
        <v>24.967105263157901</v>
      </c>
      <c r="P3750">
        <v>57.4313827032625</v>
      </c>
    </row>
    <row r="3751" spans="1:17" hidden="1" x14ac:dyDescent="0.3">
      <c r="A3751" t="s">
        <v>7732</v>
      </c>
      <c r="B3751" t="s">
        <v>7733</v>
      </c>
      <c r="C3751" t="s">
        <v>10309</v>
      </c>
      <c r="D3751" t="s">
        <v>124</v>
      </c>
      <c r="E3751">
        <v>31.4925</v>
      </c>
      <c r="F3751">
        <v>2.3199999999999998</v>
      </c>
      <c r="G3751">
        <v>17.5090861993692</v>
      </c>
      <c r="H3751">
        <v>-15.590888979268501</v>
      </c>
      <c r="I3751">
        <v>10.4405367862036</v>
      </c>
      <c r="J3751">
        <v>1.1436504000329</v>
      </c>
      <c r="K3751">
        <v>2.4495444469743499</v>
      </c>
      <c r="L3751">
        <v>2.2875716429564399</v>
      </c>
      <c r="M3751">
        <v>54.931621698798402</v>
      </c>
      <c r="N3751">
        <v>3.56784334650852</v>
      </c>
      <c r="O3751">
        <v>47.844827586206897</v>
      </c>
      <c r="P3751">
        <v>95.156393744250195</v>
      </c>
      <c r="Q3751">
        <v>6.5270744656822005E-2</v>
      </c>
    </row>
    <row r="3752" spans="1:17" hidden="1" x14ac:dyDescent="0.3">
      <c r="A3752" t="s">
        <v>7734</v>
      </c>
      <c r="B3752" t="s">
        <v>7735</v>
      </c>
      <c r="C3752" t="s">
        <v>10309</v>
      </c>
      <c r="D3752" t="s">
        <v>413</v>
      </c>
      <c r="E3752">
        <v>31.465</v>
      </c>
      <c r="F3752">
        <v>88.15</v>
      </c>
      <c r="G3752">
        <v>123.989727769265</v>
      </c>
      <c r="H3752">
        <v>-9.7064688308889799</v>
      </c>
      <c r="I3752">
        <v>20.3054318775166</v>
      </c>
      <c r="J3752">
        <v>-8.4092299551954</v>
      </c>
      <c r="K3752">
        <v>100.83492402519801</v>
      </c>
      <c r="L3752">
        <v>75.593277085529905</v>
      </c>
      <c r="M3752">
        <v>13.396874551966199</v>
      </c>
      <c r="N3752">
        <v>6.7105957943406805E-2</v>
      </c>
      <c r="O3752">
        <v>72.422007941009596</v>
      </c>
      <c r="P3752">
        <v>151.713306681896</v>
      </c>
      <c r="Q3752">
        <v>0.190519473155631</v>
      </c>
    </row>
    <row r="3753" spans="1:17" hidden="1" x14ac:dyDescent="0.3">
      <c r="A3753" t="s">
        <v>7736</v>
      </c>
      <c r="B3753" t="s">
        <v>7737</v>
      </c>
      <c r="C3753" t="s">
        <v>10309</v>
      </c>
      <c r="E3753">
        <v>31.38</v>
      </c>
      <c r="F3753">
        <v>51.26</v>
      </c>
      <c r="G3753">
        <v>271.18692692394399</v>
      </c>
      <c r="H3753">
        <v>-14.055112141846299</v>
      </c>
      <c r="I3753">
        <v>81.635487209303804</v>
      </c>
      <c r="J3753">
        <v>-8.3604331227422097</v>
      </c>
      <c r="K3753">
        <v>57.956343333180797</v>
      </c>
      <c r="L3753">
        <v>44.058694497383698</v>
      </c>
      <c r="M3753">
        <v>21.879353346575598</v>
      </c>
      <c r="N3753">
        <v>0.31046915949360998</v>
      </c>
      <c r="O3753">
        <v>43.2891143191572</v>
      </c>
      <c r="P3753">
        <v>307.14853057982498</v>
      </c>
      <c r="Q3753">
        <v>0.104917663389153</v>
      </c>
    </row>
    <row r="3754" spans="1:17" hidden="1" x14ac:dyDescent="0.3">
      <c r="A3754" t="s">
        <v>7738</v>
      </c>
      <c r="B3754" t="s">
        <v>7739</v>
      </c>
      <c r="C3754" t="s">
        <v>10309</v>
      </c>
      <c r="D3754" t="s">
        <v>521</v>
      </c>
      <c r="E3754">
        <v>31.373237007</v>
      </c>
      <c r="F3754">
        <v>28.95</v>
      </c>
      <c r="G3754">
        <v>189.01602721428301</v>
      </c>
      <c r="H3754">
        <v>15.2332868449072</v>
      </c>
      <c r="I3754">
        <v>-18.742589455746099</v>
      </c>
      <c r="J3754">
        <v>1.4460916029673201</v>
      </c>
      <c r="K3754">
        <v>29.032194615411601</v>
      </c>
      <c r="L3754">
        <v>25.928546294063501</v>
      </c>
      <c r="M3754">
        <v>73.982762096300604</v>
      </c>
      <c r="N3754">
        <v>0.78997506644773796</v>
      </c>
      <c r="O3754">
        <v>48.5319516407599</v>
      </c>
      <c r="P3754">
        <v>265.99241466498103</v>
      </c>
      <c r="Q3754">
        <v>0.216799409587806</v>
      </c>
    </row>
    <row r="3755" spans="1:17" hidden="1" x14ac:dyDescent="0.3">
      <c r="A3755" t="s">
        <v>7740</v>
      </c>
      <c r="B3755" t="s">
        <v>7741</v>
      </c>
      <c r="C3755" t="s">
        <v>10309</v>
      </c>
      <c r="D3755" t="s">
        <v>938</v>
      </c>
      <c r="E3755">
        <v>31.339639500000001</v>
      </c>
      <c r="F3755">
        <v>34.11</v>
      </c>
      <c r="G3755">
        <v>424.21816866018401</v>
      </c>
      <c r="H3755">
        <v>81.412718100674397</v>
      </c>
      <c r="I3755">
        <v>128.409044662968</v>
      </c>
      <c r="J3755">
        <v>3.4947712728998601</v>
      </c>
      <c r="K3755">
        <v>23.259768884895198</v>
      </c>
      <c r="L3755">
        <v>15.9490852856158</v>
      </c>
      <c r="M3755">
        <v>98.980692731778504</v>
      </c>
      <c r="N3755">
        <v>1.7040142132173901</v>
      </c>
      <c r="O3755">
        <v>0</v>
      </c>
      <c r="P3755">
        <v>512.38779174147203</v>
      </c>
      <c r="Q3755">
        <v>0.21847588677274099</v>
      </c>
    </row>
    <row r="3756" spans="1:17" hidden="1" x14ac:dyDescent="0.3">
      <c r="A3756" t="s">
        <v>7742</v>
      </c>
      <c r="B3756" t="s">
        <v>7743</v>
      </c>
      <c r="C3756" t="s">
        <v>10309</v>
      </c>
      <c r="D3756" t="s">
        <v>7288</v>
      </c>
      <c r="E3756">
        <v>31.328711999999999</v>
      </c>
      <c r="F3756">
        <v>16.309999999999999</v>
      </c>
      <c r="G3756">
        <v>-73.537532401003006</v>
      </c>
      <c r="H3756">
        <v>-12.271185427006801</v>
      </c>
      <c r="I3756">
        <v>-51.3388233482966</v>
      </c>
      <c r="J3756">
        <v>-8.3593732393293898</v>
      </c>
      <c r="K3756">
        <v>17.894089047027101</v>
      </c>
      <c r="L3756">
        <v>20.986924150120501</v>
      </c>
      <c r="M3756">
        <v>23.7589804112989</v>
      </c>
      <c r="N3756">
        <v>0.4911388260474</v>
      </c>
      <c r="O3756">
        <v>112.752912323727</v>
      </c>
      <c r="P3756">
        <v>8.51630073186959</v>
      </c>
      <c r="Q3756">
        <v>4.5858647466277998E-2</v>
      </c>
    </row>
    <row r="3757" spans="1:17" hidden="1" x14ac:dyDescent="0.3">
      <c r="A3757" t="s">
        <v>7744</v>
      </c>
      <c r="B3757" t="s">
        <v>7745</v>
      </c>
      <c r="C3757" t="s">
        <v>10309</v>
      </c>
      <c r="D3757" t="s">
        <v>1336</v>
      </c>
      <c r="E3757">
        <v>31.257184429999999</v>
      </c>
      <c r="F3757">
        <v>57.51</v>
      </c>
      <c r="G3757">
        <v>-18.555013992357601</v>
      </c>
      <c r="H3757">
        <v>0.364883643170755</v>
      </c>
      <c r="I3757">
        <v>-7.53760323602455</v>
      </c>
      <c r="J3757">
        <v>-2.4901377402517002</v>
      </c>
      <c r="K3757">
        <v>56.794785921130597</v>
      </c>
      <c r="L3757">
        <v>55.3231509471807</v>
      </c>
      <c r="M3757">
        <v>56.093149880285502</v>
      </c>
      <c r="N3757">
        <v>1.62394047131144</v>
      </c>
      <c r="O3757">
        <v>3.02556077203965</v>
      </c>
      <c r="P3757">
        <v>12.6542605288932</v>
      </c>
    </row>
    <row r="3758" spans="1:17" hidden="1" x14ac:dyDescent="0.3">
      <c r="A3758" t="s">
        <v>7746</v>
      </c>
      <c r="B3758" t="s">
        <v>7747</v>
      </c>
      <c r="C3758" t="s">
        <v>10309</v>
      </c>
      <c r="D3758" t="s">
        <v>413</v>
      </c>
      <c r="E3758">
        <v>31.211600000000001</v>
      </c>
      <c r="F3758">
        <v>18.89</v>
      </c>
      <c r="G3758">
        <v>217.61462949687501</v>
      </c>
      <c r="H3758">
        <v>4.4327671101351704</v>
      </c>
      <c r="I3758">
        <v>49.418666089675398</v>
      </c>
      <c r="J3758">
        <v>-16.794063127369199</v>
      </c>
      <c r="K3758">
        <v>20.134159774719301</v>
      </c>
      <c r="L3758">
        <v>13.534827513771299</v>
      </c>
      <c r="M3758">
        <v>23.769246965743701</v>
      </c>
      <c r="N3758">
        <v>1.35224690042163</v>
      </c>
      <c r="O3758">
        <v>63.7374272101641</v>
      </c>
      <c r="P3758">
        <v>263.96917148362201</v>
      </c>
      <c r="Q3758">
        <v>9.7932711899005001E-2</v>
      </c>
    </row>
    <row r="3759" spans="1:17" hidden="1" x14ac:dyDescent="0.3">
      <c r="A3759" t="s">
        <v>7748</v>
      </c>
      <c r="B3759" t="s">
        <v>7749</v>
      </c>
      <c r="C3759" t="s">
        <v>10309</v>
      </c>
      <c r="D3759" t="s">
        <v>124</v>
      </c>
      <c r="E3759">
        <v>31.204258750000001</v>
      </c>
      <c r="F3759">
        <v>16.8</v>
      </c>
      <c r="G3759">
        <v>-30.501356690408699</v>
      </c>
      <c r="H3759">
        <v>4.74944896530089</v>
      </c>
      <c r="I3759">
        <v>-16.5842902386233</v>
      </c>
      <c r="J3759">
        <v>-2.6534908863882198</v>
      </c>
      <c r="K3759">
        <v>17.4795077472575</v>
      </c>
      <c r="L3759">
        <v>18.091229632304699</v>
      </c>
      <c r="M3759">
        <v>51.649321659488102</v>
      </c>
      <c r="N3759">
        <v>0.24380624237322401</v>
      </c>
      <c r="O3759">
        <v>113.333333333333</v>
      </c>
      <c r="P3759">
        <v>11.479761114797601</v>
      </c>
      <c r="Q3759">
        <v>8.4609112772229995E-3</v>
      </c>
    </row>
    <row r="3760" spans="1:17" hidden="1" x14ac:dyDescent="0.3">
      <c r="A3760" t="s">
        <v>7750</v>
      </c>
      <c r="B3760" t="s">
        <v>7751</v>
      </c>
      <c r="C3760" t="s">
        <v>10309</v>
      </c>
      <c r="D3760" t="s">
        <v>630</v>
      </c>
      <c r="E3760">
        <v>31.193999999999999</v>
      </c>
      <c r="F3760">
        <v>53.02</v>
      </c>
      <c r="G3760">
        <v>436.31897427885798</v>
      </c>
      <c r="H3760">
        <v>50.202163562838898</v>
      </c>
      <c r="I3760">
        <v>423.24476959043602</v>
      </c>
      <c r="J3760">
        <v>3.4857243998078902</v>
      </c>
      <c r="K3760">
        <v>34.939524138906201</v>
      </c>
      <c r="L3760">
        <v>19.449101916007098</v>
      </c>
      <c r="M3760">
        <v>99.999816580685902</v>
      </c>
      <c r="N3760">
        <v>0.506109589393413</v>
      </c>
      <c r="O3760">
        <v>0</v>
      </c>
      <c r="P3760">
        <v>489.11111111111097</v>
      </c>
    </row>
    <row r="3761" spans="1:17" hidden="1" x14ac:dyDescent="0.3">
      <c r="A3761" t="s">
        <v>7752</v>
      </c>
      <c r="B3761" t="s">
        <v>7753</v>
      </c>
      <c r="C3761" t="s">
        <v>10309</v>
      </c>
      <c r="D3761" t="s">
        <v>413</v>
      </c>
      <c r="E3761">
        <v>31.110574527999901</v>
      </c>
      <c r="F3761">
        <v>18.190000000000001</v>
      </c>
      <c r="G3761">
        <v>396.48391388275797</v>
      </c>
      <c r="H3761">
        <v>-32.6648676321945</v>
      </c>
      <c r="I3761">
        <v>-54.417724221006999</v>
      </c>
      <c r="J3761">
        <v>-4.6010031542309404</v>
      </c>
      <c r="K3761">
        <v>22.069379769246101</v>
      </c>
      <c r="L3761">
        <v>19.954519631875598</v>
      </c>
      <c r="M3761">
        <v>15.8721154594169</v>
      </c>
      <c r="N3761">
        <v>0.30487247110582999</v>
      </c>
      <c r="O3761">
        <v>123.08960967564499</v>
      </c>
      <c r="P3761">
        <v>447.89156626506002</v>
      </c>
    </row>
    <row r="3762" spans="1:17" hidden="1" x14ac:dyDescent="0.3">
      <c r="A3762" t="s">
        <v>7754</v>
      </c>
      <c r="B3762" t="s">
        <v>7755</v>
      </c>
      <c r="C3762" t="s">
        <v>10309</v>
      </c>
      <c r="D3762" t="s">
        <v>1555</v>
      </c>
      <c r="E3762">
        <v>31.106660672</v>
      </c>
      <c r="F3762">
        <v>2.54</v>
      </c>
      <c r="G3762">
        <v>17.419278230226102</v>
      </c>
      <c r="H3762">
        <v>1.0325277646301301</v>
      </c>
      <c r="I3762">
        <v>-50.3595664529239</v>
      </c>
      <c r="J3762">
        <v>1.5036932987612599</v>
      </c>
      <c r="K3762">
        <v>3.14421751406578</v>
      </c>
      <c r="L3762">
        <v>3.1879131500985198</v>
      </c>
      <c r="M3762">
        <v>55.4939829435653</v>
      </c>
      <c r="N3762">
        <v>1.3373178147419</v>
      </c>
      <c r="O3762">
        <v>81.1023622047244</v>
      </c>
      <c r="P3762">
        <v>49.411764705882298</v>
      </c>
      <c r="Q3762">
        <v>1.1269885666089E-2</v>
      </c>
    </row>
    <row r="3763" spans="1:17" hidden="1" x14ac:dyDescent="0.3">
      <c r="A3763" t="s">
        <v>7756</v>
      </c>
      <c r="B3763" t="s">
        <v>7757</v>
      </c>
      <c r="C3763" t="s">
        <v>10309</v>
      </c>
      <c r="D3763" t="s">
        <v>1700</v>
      </c>
      <c r="E3763">
        <v>31.054831199999999</v>
      </c>
      <c r="F3763">
        <v>52.19</v>
      </c>
      <c r="G3763">
        <v>120.80023061117799</v>
      </c>
      <c r="H3763">
        <v>20.091227248390801</v>
      </c>
      <c r="I3763">
        <v>130.32054829801399</v>
      </c>
      <c r="J3763">
        <v>7.8719993096902199</v>
      </c>
      <c r="K3763">
        <v>40.225744576135398</v>
      </c>
      <c r="L3763">
        <v>29.998514294937898</v>
      </c>
      <c r="M3763">
        <v>67.2430548002081</v>
      </c>
      <c r="N3763">
        <v>0.61284512253123802</v>
      </c>
      <c r="O3763">
        <v>0</v>
      </c>
      <c r="P3763">
        <v>225.17133956386201</v>
      </c>
      <c r="Q3763">
        <v>9.6576661594135998E-2</v>
      </c>
    </row>
    <row r="3764" spans="1:17" hidden="1" x14ac:dyDescent="0.3">
      <c r="A3764" t="s">
        <v>7758</v>
      </c>
      <c r="B3764" t="s">
        <v>7759</v>
      </c>
      <c r="C3764" t="s">
        <v>10309</v>
      </c>
      <c r="D3764" t="s">
        <v>938</v>
      </c>
      <c r="E3764">
        <v>31.053652488000001</v>
      </c>
      <c r="F3764">
        <v>23.66</v>
      </c>
      <c r="G3764">
        <v>-7.9261105582006</v>
      </c>
      <c r="H3764">
        <v>9.3427212870321892</v>
      </c>
      <c r="I3764">
        <v>-26.8956235102454</v>
      </c>
      <c r="J3764">
        <v>9.23328963227085</v>
      </c>
      <c r="K3764">
        <v>21.447283272132001</v>
      </c>
      <c r="L3764">
        <v>21.900681453162498</v>
      </c>
      <c r="M3764">
        <v>78.140418257495298</v>
      </c>
      <c r="N3764">
        <v>0.52810079093013396</v>
      </c>
      <c r="O3764">
        <v>47.717666948436197</v>
      </c>
      <c r="P3764">
        <v>32.921348314606703</v>
      </c>
      <c r="Q3764">
        <v>4.7489102644095997E-2</v>
      </c>
    </row>
    <row r="3765" spans="1:17" hidden="1" x14ac:dyDescent="0.3">
      <c r="A3765" t="s">
        <v>7760</v>
      </c>
      <c r="B3765" t="s">
        <v>7761</v>
      </c>
      <c r="C3765" t="s">
        <v>10309</v>
      </c>
      <c r="D3765" t="s">
        <v>413</v>
      </c>
      <c r="E3765">
        <v>30.965997600000001</v>
      </c>
      <c r="F3765">
        <v>43.41</v>
      </c>
      <c r="G3765">
        <v>68.435481186781502</v>
      </c>
      <c r="H3765">
        <v>25.0069003281981</v>
      </c>
      <c r="I3765">
        <v>1.3279574903782501</v>
      </c>
      <c r="J3765">
        <v>19.174040126016699</v>
      </c>
      <c r="K3765">
        <v>35.960476216015103</v>
      </c>
      <c r="L3765">
        <v>34.777931134591498</v>
      </c>
      <c r="M3765">
        <v>74.1967133730341</v>
      </c>
      <c r="N3765">
        <v>2.9518395002911402</v>
      </c>
      <c r="O3765">
        <v>10.527528219304299</v>
      </c>
      <c r="P3765">
        <v>106.615897191813</v>
      </c>
      <c r="Q3765">
        <v>8.1749271639329005E-2</v>
      </c>
    </row>
    <row r="3766" spans="1:17" hidden="1" x14ac:dyDescent="0.3">
      <c r="A3766" t="s">
        <v>7762</v>
      </c>
      <c r="B3766" t="s">
        <v>7763</v>
      </c>
      <c r="C3766" t="s">
        <v>10309</v>
      </c>
      <c r="D3766" t="s">
        <v>630</v>
      </c>
      <c r="E3766">
        <v>30.93685</v>
      </c>
      <c r="F3766">
        <v>158.55000000000001</v>
      </c>
      <c r="G3766">
        <v>-14.3521094810971</v>
      </c>
      <c r="H3766">
        <v>-6.9635283159797199</v>
      </c>
      <c r="I3766">
        <v>-25.931052922351402</v>
      </c>
      <c r="J3766">
        <v>-1.0422740840139499</v>
      </c>
      <c r="K3766">
        <v>163.76192900225399</v>
      </c>
      <c r="L3766">
        <v>162.861827001851</v>
      </c>
      <c r="M3766">
        <v>42.389379356291798</v>
      </c>
      <c r="N3766">
        <v>0.67548780487804805</v>
      </c>
      <c r="O3766">
        <v>37.811415957111301</v>
      </c>
      <c r="P3766">
        <v>23.433242506812</v>
      </c>
      <c r="Q3766">
        <v>-5.0213666537600003E-3</v>
      </c>
    </row>
    <row r="3767" spans="1:17" hidden="1" x14ac:dyDescent="0.3">
      <c r="A3767" t="s">
        <v>7764</v>
      </c>
      <c r="B3767" t="s">
        <v>7765</v>
      </c>
      <c r="C3767" t="s">
        <v>10309</v>
      </c>
      <c r="D3767" t="s">
        <v>258</v>
      </c>
      <c r="E3767">
        <v>30.921032499999999</v>
      </c>
      <c r="F3767">
        <v>105</v>
      </c>
      <c r="G3767">
        <v>502.15044628232999</v>
      </c>
      <c r="H3767">
        <v>-0.92691349896652198</v>
      </c>
      <c r="I3767">
        <v>-2.5240858396485901</v>
      </c>
      <c r="J3767">
        <v>2.4563530511868201</v>
      </c>
      <c r="K3767">
        <v>105.659536958101</v>
      </c>
      <c r="L3767">
        <v>89.042848208823301</v>
      </c>
      <c r="M3767">
        <v>51.151148554450202</v>
      </c>
      <c r="N3767">
        <v>0.69451754385964903</v>
      </c>
      <c r="O3767">
        <v>19.999999999999901</v>
      </c>
      <c r="P3767">
        <v>611.38211382113798</v>
      </c>
    </row>
    <row r="3768" spans="1:17" hidden="1" x14ac:dyDescent="0.3">
      <c r="A3768" t="s">
        <v>7766</v>
      </c>
      <c r="B3768" t="s">
        <v>7767</v>
      </c>
      <c r="C3768" t="s">
        <v>10309</v>
      </c>
      <c r="D3768" t="s">
        <v>4740</v>
      </c>
      <c r="E3768">
        <v>30.890999999999998</v>
      </c>
      <c r="F3768">
        <v>29.15</v>
      </c>
      <c r="G3768">
        <v>-56.434755239361202</v>
      </c>
      <c r="H3768">
        <v>-7.5786789670585097</v>
      </c>
      <c r="I3768">
        <v>-48.913656778516199</v>
      </c>
      <c r="J3768">
        <v>-3.2363424667366498</v>
      </c>
      <c r="K3768">
        <v>32.315756588499099</v>
      </c>
      <c r="L3768">
        <v>39.377241479362702</v>
      </c>
      <c r="M3768">
        <v>36.892373508220899</v>
      </c>
      <c r="N3768">
        <v>0.288322465915826</v>
      </c>
      <c r="O3768">
        <v>111.663807890223</v>
      </c>
      <c r="P3768">
        <v>7.9629629629629397</v>
      </c>
      <c r="Q3768">
        <v>-0.18387570593076699</v>
      </c>
    </row>
    <row r="3769" spans="1:17" hidden="1" x14ac:dyDescent="0.3">
      <c r="A3769" t="s">
        <v>7768</v>
      </c>
      <c r="B3769" t="s">
        <v>7769</v>
      </c>
      <c r="C3769" t="s">
        <v>10309</v>
      </c>
      <c r="D3769" t="s">
        <v>630</v>
      </c>
      <c r="E3769">
        <v>30.812324400000001</v>
      </c>
      <c r="F3769">
        <v>32.35</v>
      </c>
      <c r="G3769">
        <v>-21.3091052284204</v>
      </c>
      <c r="H3769">
        <v>2.1494956361160802</v>
      </c>
      <c r="I3769">
        <v>-18.023406192458001</v>
      </c>
      <c r="J3769">
        <v>3.85694554624936</v>
      </c>
      <c r="K3769">
        <v>33.175032094246802</v>
      </c>
      <c r="L3769">
        <v>31.782845092836101</v>
      </c>
      <c r="M3769">
        <v>52.239137538660202</v>
      </c>
      <c r="N3769">
        <v>0.57492885737712796</v>
      </c>
      <c r="O3769">
        <v>25.316846986089601</v>
      </c>
      <c r="P3769">
        <v>43.586329338659503</v>
      </c>
      <c r="Q3769">
        <v>7.2151506870168997E-2</v>
      </c>
    </row>
    <row r="3770" spans="1:17" hidden="1" x14ac:dyDescent="0.3">
      <c r="A3770" t="s">
        <v>7770</v>
      </c>
      <c r="B3770" t="s">
        <v>7771</v>
      </c>
      <c r="C3770" t="s">
        <v>10309</v>
      </c>
      <c r="D3770" t="s">
        <v>521</v>
      </c>
      <c r="E3770">
        <v>30.76</v>
      </c>
      <c r="F3770">
        <v>59.58</v>
      </c>
      <c r="G3770">
        <v>101.43026724121501</v>
      </c>
      <c r="H3770">
        <v>20.2700612648113</v>
      </c>
      <c r="I3770">
        <v>0.57288209096273901</v>
      </c>
      <c r="J3770">
        <v>0.88725022082002103</v>
      </c>
      <c r="K3770">
        <v>52.986417861277701</v>
      </c>
      <c r="L3770">
        <v>47.412769173389499</v>
      </c>
      <c r="M3770">
        <v>78.0578169861231</v>
      </c>
      <c r="N3770">
        <v>2.8932286694804898</v>
      </c>
      <c r="O3770">
        <v>8.2578046324269998</v>
      </c>
      <c r="P3770">
        <v>138.32</v>
      </c>
      <c r="Q3770">
        <v>0.10629637417132599</v>
      </c>
    </row>
    <row r="3771" spans="1:17" hidden="1" x14ac:dyDescent="0.3">
      <c r="A3771" t="s">
        <v>7772</v>
      </c>
      <c r="B3771" t="s">
        <v>7773</v>
      </c>
      <c r="C3771" t="s">
        <v>10309</v>
      </c>
      <c r="D3771" t="s">
        <v>521</v>
      </c>
      <c r="E3771">
        <v>30.759730959999999</v>
      </c>
      <c r="F3771">
        <v>80</v>
      </c>
      <c r="G3771">
        <v>76.098077138324399</v>
      </c>
      <c r="H3771">
        <v>18.920424622954101</v>
      </c>
      <c r="I3771">
        <v>19.2898062375458</v>
      </c>
      <c r="J3771">
        <v>-15.2591043692395</v>
      </c>
      <c r="K3771">
        <v>72.505310499588802</v>
      </c>
      <c r="L3771">
        <v>59.760635665480201</v>
      </c>
      <c r="M3771">
        <v>49.287469085491701</v>
      </c>
      <c r="N3771">
        <v>0.93512213267203903</v>
      </c>
      <c r="O3771">
        <v>12.125</v>
      </c>
      <c r="P3771">
        <v>142.42424242424201</v>
      </c>
      <c r="Q3771">
        <v>0.12694813714681</v>
      </c>
    </row>
    <row r="3772" spans="1:17" hidden="1" x14ac:dyDescent="0.3">
      <c r="A3772" t="s">
        <v>7774</v>
      </c>
      <c r="B3772" t="s">
        <v>7775</v>
      </c>
      <c r="C3772" t="s">
        <v>10309</v>
      </c>
      <c r="D3772" t="s">
        <v>521</v>
      </c>
      <c r="E3772">
        <v>30.743849999999998</v>
      </c>
      <c r="F3772">
        <v>101.77</v>
      </c>
      <c r="G3772">
        <v>30.796670308552699</v>
      </c>
      <c r="H3772">
        <v>18.034137345436399</v>
      </c>
      <c r="I3772">
        <v>24.495236349708101</v>
      </c>
      <c r="J3772">
        <v>8.4942215319124408</v>
      </c>
      <c r="K3772">
        <v>79.844629324401794</v>
      </c>
      <c r="L3772">
        <v>69.442718948510503</v>
      </c>
      <c r="M3772">
        <v>88.936503152670795</v>
      </c>
      <c r="N3772">
        <v>0.431235584843492</v>
      </c>
      <c r="O3772">
        <v>1.2086076446890099</v>
      </c>
      <c r="P3772">
        <v>97.228682170542598</v>
      </c>
      <c r="Q3772">
        <v>0.23352940166641301</v>
      </c>
    </row>
    <row r="3773" spans="1:17" hidden="1" x14ac:dyDescent="0.3">
      <c r="A3773" t="s">
        <v>7776</v>
      </c>
      <c r="B3773" t="s">
        <v>7777</v>
      </c>
      <c r="C3773" t="s">
        <v>10309</v>
      </c>
      <c r="D3773" t="s">
        <v>5372</v>
      </c>
      <c r="E3773">
        <v>30.718125000000001</v>
      </c>
      <c r="F3773">
        <v>58.48</v>
      </c>
      <c r="G3773">
        <v>18.9899183277102</v>
      </c>
      <c r="H3773">
        <v>-3.4332616603508899</v>
      </c>
      <c r="I3773">
        <v>-23.731567546457999</v>
      </c>
      <c r="J3773">
        <v>-10.2384941184502</v>
      </c>
      <c r="K3773">
        <v>61.250516344085</v>
      </c>
      <c r="L3773">
        <v>62.778249704946198</v>
      </c>
      <c r="M3773">
        <v>36.018884825538997</v>
      </c>
      <c r="N3773">
        <v>1.0227021332631001</v>
      </c>
      <c r="O3773">
        <v>62.226402188782501</v>
      </c>
      <c r="P3773">
        <v>46.713497240341198</v>
      </c>
      <c r="Q3773">
        <v>9.8993197128794994E-2</v>
      </c>
    </row>
    <row r="3774" spans="1:17" hidden="1" x14ac:dyDescent="0.3">
      <c r="A3774" t="s">
        <v>7778</v>
      </c>
      <c r="B3774" t="s">
        <v>7779</v>
      </c>
      <c r="C3774" t="s">
        <v>10309</v>
      </c>
      <c r="E3774">
        <v>30.706813799999999</v>
      </c>
      <c r="F3774">
        <v>95.38</v>
      </c>
      <c r="G3774">
        <v>276.08675131598801</v>
      </c>
      <c r="H3774">
        <v>145.427657691452</v>
      </c>
      <c r="I3774">
        <v>291.49954426350001</v>
      </c>
      <c r="J3774">
        <v>3.50995082071561</v>
      </c>
      <c r="M3774">
        <v>100</v>
      </c>
      <c r="O3774">
        <v>0</v>
      </c>
      <c r="P3774">
        <v>323.91111111111098</v>
      </c>
    </row>
    <row r="3775" spans="1:17" hidden="1" x14ac:dyDescent="0.3">
      <c r="A3775" t="s">
        <v>7780</v>
      </c>
      <c r="B3775" t="s">
        <v>7781</v>
      </c>
      <c r="C3775" t="s">
        <v>10309</v>
      </c>
      <c r="D3775" t="s">
        <v>630</v>
      </c>
      <c r="E3775">
        <v>30.642247999999999</v>
      </c>
      <c r="F3775">
        <v>61.33</v>
      </c>
      <c r="G3775">
        <v>228.01888048411999</v>
      </c>
      <c r="H3775">
        <v>38.699292384083499</v>
      </c>
      <c r="I3775">
        <v>256.48055498497098</v>
      </c>
      <c r="J3775">
        <v>-4.6311613289542803</v>
      </c>
      <c r="K3775">
        <v>45.569884426173402</v>
      </c>
      <c r="L3775">
        <v>29.233035572763601</v>
      </c>
      <c r="M3775">
        <v>76.093948604435496</v>
      </c>
      <c r="N3775">
        <v>1.1658687641199701</v>
      </c>
      <c r="O3775">
        <v>8.1526169900536502E-2</v>
      </c>
      <c r="P3775">
        <v>318.34924965893498</v>
      </c>
    </row>
    <row r="3776" spans="1:17" hidden="1" x14ac:dyDescent="0.3">
      <c r="A3776" t="s">
        <v>7782</v>
      </c>
      <c r="B3776" t="s">
        <v>7783</v>
      </c>
      <c r="C3776" t="s">
        <v>10309</v>
      </c>
      <c r="D3776" t="s">
        <v>413</v>
      </c>
      <c r="E3776">
        <v>30.6182425199998</v>
      </c>
      <c r="F3776">
        <v>244.45</v>
      </c>
      <c r="G3776">
        <v>-27.723578912630899</v>
      </c>
      <c r="H3776">
        <v>-0.97550436388391404</v>
      </c>
      <c r="I3776">
        <v>-12.3107859651191</v>
      </c>
      <c r="J3776">
        <v>-2.5946673569764398</v>
      </c>
      <c r="K3776">
        <v>244.45</v>
      </c>
      <c r="L3776">
        <v>244.44999999999899</v>
      </c>
      <c r="M3776">
        <v>50</v>
      </c>
      <c r="O3776">
        <v>0</v>
      </c>
      <c r="P3776">
        <v>0</v>
      </c>
    </row>
    <row r="3777" spans="1:17" hidden="1" x14ac:dyDescent="0.3">
      <c r="A3777" t="s">
        <v>7784</v>
      </c>
      <c r="B3777" t="s">
        <v>7785</v>
      </c>
      <c r="C3777" t="s">
        <v>10309</v>
      </c>
      <c r="D3777" t="s">
        <v>51</v>
      </c>
      <c r="E3777">
        <v>30.594815136000001</v>
      </c>
      <c r="F3777">
        <v>11.63</v>
      </c>
      <c r="G3777">
        <v>-79.062491046522098</v>
      </c>
      <c r="H3777">
        <v>-38.174067729712498</v>
      </c>
      <c r="I3777">
        <v>-62.8214242629914</v>
      </c>
      <c r="J3777">
        <v>-32.8510776133867</v>
      </c>
      <c r="K3777">
        <v>19.978915296985399</v>
      </c>
      <c r="L3777">
        <v>21.702760969938499</v>
      </c>
      <c r="M3777">
        <v>7.4967482304848598</v>
      </c>
      <c r="N3777">
        <v>1.0046215139442201</v>
      </c>
      <c r="O3777">
        <v>131.72828890799599</v>
      </c>
      <c r="P3777">
        <v>0</v>
      </c>
      <c r="Q3777">
        <v>5.0355714026879002E-2</v>
      </c>
    </row>
    <row r="3778" spans="1:17" hidden="1" x14ac:dyDescent="0.3">
      <c r="A3778" t="s">
        <v>7786</v>
      </c>
      <c r="B3778" t="s">
        <v>7787</v>
      </c>
      <c r="C3778" t="s">
        <v>10309</v>
      </c>
      <c r="D3778" t="s">
        <v>7451</v>
      </c>
      <c r="E3778">
        <v>30.579879999999999</v>
      </c>
      <c r="F3778">
        <v>193.25</v>
      </c>
      <c r="G3778">
        <v>-38.006772970198298</v>
      </c>
      <c r="H3778">
        <v>27.686279923732599</v>
      </c>
      <c r="I3778">
        <v>-15.49214869057</v>
      </c>
      <c r="J3778">
        <v>7.2064690066599102</v>
      </c>
      <c r="K3778">
        <v>166.46847742785201</v>
      </c>
      <c r="L3778">
        <v>178.458420513471</v>
      </c>
      <c r="M3778">
        <v>84.616700484520095</v>
      </c>
      <c r="N3778">
        <v>1.7185185185185099</v>
      </c>
      <c r="O3778">
        <v>15.549805950840801</v>
      </c>
      <c r="P3778">
        <v>31.150322361723699</v>
      </c>
      <c r="Q3778">
        <v>8.6572638782660999E-2</v>
      </c>
    </row>
    <row r="3779" spans="1:17" hidden="1" x14ac:dyDescent="0.3">
      <c r="A3779" t="s">
        <v>7788</v>
      </c>
      <c r="B3779" t="s">
        <v>7789</v>
      </c>
      <c r="C3779" t="s">
        <v>10309</v>
      </c>
      <c r="D3779" t="s">
        <v>163</v>
      </c>
      <c r="E3779">
        <v>30.576017247999999</v>
      </c>
      <c r="F3779">
        <v>15.99</v>
      </c>
      <c r="G3779">
        <v>219.88511673954201</v>
      </c>
      <c r="H3779">
        <v>35.372321723072602</v>
      </c>
      <c r="I3779">
        <v>145.59243984133201</v>
      </c>
      <c r="J3779">
        <v>13.039550932109</v>
      </c>
      <c r="K3779">
        <v>12.921161561406199</v>
      </c>
      <c r="L3779">
        <v>9.8879634040123392</v>
      </c>
      <c r="M3779">
        <v>82.461276718328307</v>
      </c>
      <c r="N3779">
        <v>1.7961112758568201</v>
      </c>
      <c r="O3779">
        <v>0</v>
      </c>
      <c r="P3779">
        <v>267.586206896551</v>
      </c>
      <c r="Q3779">
        <v>0.104281173228259</v>
      </c>
    </row>
    <row r="3780" spans="1:17" hidden="1" x14ac:dyDescent="0.3">
      <c r="A3780" t="s">
        <v>7790</v>
      </c>
      <c r="B3780" t="s">
        <v>7791</v>
      </c>
      <c r="C3780" t="s">
        <v>10309</v>
      </c>
      <c r="D3780" t="s">
        <v>413</v>
      </c>
      <c r="E3780">
        <v>30.427433039999901</v>
      </c>
      <c r="F3780">
        <v>8.9700000000000006</v>
      </c>
      <c r="G3780">
        <v>-36.9341052284204</v>
      </c>
      <c r="H3780">
        <v>-0.86352228101717499</v>
      </c>
      <c r="I3780">
        <v>-20.49911759255</v>
      </c>
      <c r="J3780">
        <v>-2.1452291547292601</v>
      </c>
      <c r="K3780">
        <v>8.8559519316393693</v>
      </c>
      <c r="L3780">
        <v>9.1465041065937402</v>
      </c>
      <c r="M3780">
        <v>63.716290191637903</v>
      </c>
      <c r="N3780">
        <v>0.439256351135207</v>
      </c>
      <c r="O3780">
        <v>21.962095875139301</v>
      </c>
      <c r="P3780">
        <v>6.7857142857142803</v>
      </c>
      <c r="Q3780">
        <v>9.6832601019438996E-2</v>
      </c>
    </row>
    <row r="3781" spans="1:17" hidden="1" x14ac:dyDescent="0.3">
      <c r="A3781" t="s">
        <v>7792</v>
      </c>
      <c r="B3781" t="s">
        <v>7793</v>
      </c>
      <c r="C3781" t="s">
        <v>10309</v>
      </c>
      <c r="D3781" t="s">
        <v>43</v>
      </c>
      <c r="E3781">
        <v>30.396000000000001</v>
      </c>
      <c r="F3781">
        <v>721.95</v>
      </c>
      <c r="G3781">
        <v>176.51156647295599</v>
      </c>
      <c r="H3781">
        <v>0.34449563611608203</v>
      </c>
      <c r="I3781">
        <v>55.6626900702461</v>
      </c>
      <c r="J3781">
        <v>-8.3142703346439397</v>
      </c>
      <c r="K3781">
        <v>701.05966984412498</v>
      </c>
      <c r="L3781">
        <v>547.84794399743998</v>
      </c>
      <c r="M3781">
        <v>40.693694586840699</v>
      </c>
      <c r="N3781">
        <v>0.55660786134323703</v>
      </c>
      <c r="O3781">
        <v>21.1510492416372</v>
      </c>
      <c r="P3781">
        <v>205.00633713561399</v>
      </c>
    </row>
    <row r="3782" spans="1:17" hidden="1" x14ac:dyDescent="0.3">
      <c r="A3782" t="s">
        <v>7794</v>
      </c>
      <c r="B3782" t="s">
        <v>7795</v>
      </c>
      <c r="C3782" t="s">
        <v>10309</v>
      </c>
      <c r="D3782" t="s">
        <v>7071</v>
      </c>
      <c r="E3782">
        <v>30.344999999999999</v>
      </c>
      <c r="F3782">
        <v>31.5</v>
      </c>
      <c r="G3782">
        <v>-54.654685384447198</v>
      </c>
      <c r="H3782">
        <v>-12.169534214630101</v>
      </c>
      <c r="I3782">
        <v>-45.2895093693744</v>
      </c>
      <c r="J3782">
        <v>-9.6259173569764407</v>
      </c>
      <c r="K3782">
        <v>34.550992446877302</v>
      </c>
      <c r="L3782">
        <v>39.801673635796497</v>
      </c>
      <c r="M3782">
        <v>18.125606284483698</v>
      </c>
      <c r="N3782">
        <v>1.0499999999999901</v>
      </c>
      <c r="O3782">
        <v>83.809523809523796</v>
      </c>
      <c r="P3782">
        <v>8.6206896551724199</v>
      </c>
    </row>
    <row r="3783" spans="1:17" hidden="1" x14ac:dyDescent="0.3">
      <c r="A3783" t="s">
        <v>7796</v>
      </c>
      <c r="B3783" t="s">
        <v>7797</v>
      </c>
      <c r="C3783" t="s">
        <v>10309</v>
      </c>
      <c r="D3783" t="s">
        <v>139</v>
      </c>
      <c r="E3783">
        <v>30.319146499999999</v>
      </c>
      <c r="F3783">
        <v>97.98</v>
      </c>
      <c r="G3783">
        <v>25.370171087368998</v>
      </c>
      <c r="H3783">
        <v>13.4240054400376</v>
      </c>
      <c r="I3783">
        <v>90.336577013164202</v>
      </c>
      <c r="J3783">
        <v>-22.465911992169499</v>
      </c>
      <c r="K3783">
        <v>89.763809939939605</v>
      </c>
      <c r="L3783">
        <v>72.038235751306701</v>
      </c>
      <c r="M3783">
        <v>38.874948347500499</v>
      </c>
      <c r="N3783">
        <v>3.8432137239769002</v>
      </c>
      <c r="O3783">
        <v>30.587875076546201</v>
      </c>
      <c r="P3783">
        <v>137.29716638411199</v>
      </c>
      <c r="Q3783">
        <v>4.6886899841512002E-2</v>
      </c>
    </row>
    <row r="3784" spans="1:17" hidden="1" x14ac:dyDescent="0.3">
      <c r="A3784" t="s">
        <v>7798</v>
      </c>
      <c r="B3784" t="s">
        <v>7799</v>
      </c>
      <c r="C3784" t="s">
        <v>10309</v>
      </c>
      <c r="D3784" t="s">
        <v>203</v>
      </c>
      <c r="E3784">
        <v>30.248000000000001</v>
      </c>
      <c r="F3784">
        <v>0.45</v>
      </c>
      <c r="G3784">
        <v>-5.5931859894901201</v>
      </c>
      <c r="H3784">
        <v>-1.87035303188851</v>
      </c>
      <c r="I3784">
        <v>-12.2495918825592</v>
      </c>
      <c r="J3784">
        <v>1.0670674632677399</v>
      </c>
      <c r="K3784">
        <v>0.59267168328142406</v>
      </c>
      <c r="L3784">
        <v>0.50771284078795198</v>
      </c>
      <c r="M3784">
        <v>92.112121951265095</v>
      </c>
      <c r="N3784">
        <v>1</v>
      </c>
      <c r="Q3784">
        <v>4.6288916988924997E-2</v>
      </c>
    </row>
    <row r="3785" spans="1:17" hidden="1" x14ac:dyDescent="0.3">
      <c r="A3785" t="s">
        <v>7800</v>
      </c>
      <c r="B3785" t="s">
        <v>7801</v>
      </c>
      <c r="C3785" t="s">
        <v>10309</v>
      </c>
      <c r="D3785" t="s">
        <v>312</v>
      </c>
      <c r="E3785">
        <v>30.2359008</v>
      </c>
      <c r="F3785">
        <v>18.600000000000001</v>
      </c>
      <c r="G3785">
        <v>30.037235336732898</v>
      </c>
      <c r="H3785">
        <v>5.4853303988376503</v>
      </c>
      <c r="I3785">
        <v>-11.7158697942158</v>
      </c>
      <c r="J3785">
        <v>4.4783631203093499</v>
      </c>
      <c r="K3785">
        <v>17.847944375328801</v>
      </c>
      <c r="L3785">
        <v>16.774218832188101</v>
      </c>
      <c r="M3785">
        <v>66.334478896612893</v>
      </c>
      <c r="N3785">
        <v>0.79643958728503095</v>
      </c>
      <c r="O3785">
        <v>12.043010752688099</v>
      </c>
      <c r="P3785">
        <v>80.758017492711403</v>
      </c>
      <c r="Q3785">
        <v>9.9267148927841997E-2</v>
      </c>
    </row>
    <row r="3786" spans="1:17" hidden="1" x14ac:dyDescent="0.3">
      <c r="A3786" t="s">
        <v>7802</v>
      </c>
      <c r="B3786" t="s">
        <v>7803</v>
      </c>
      <c r="C3786" t="s">
        <v>10309</v>
      </c>
      <c r="D3786" t="s">
        <v>95</v>
      </c>
      <c r="E3786">
        <v>30.114999999999998</v>
      </c>
      <c r="F3786">
        <v>0.95</v>
      </c>
      <c r="G3786">
        <v>-15.958873030277999</v>
      </c>
      <c r="H3786">
        <v>-21.143571590774599</v>
      </c>
      <c r="I3786">
        <v>14.3558807015475</v>
      </c>
      <c r="J3786">
        <v>-2.5946673569764398</v>
      </c>
      <c r="K3786">
        <v>0.97703463024922999</v>
      </c>
      <c r="L3786">
        <v>0.98097516152207098</v>
      </c>
      <c r="M3786">
        <v>5.4485588552780504</v>
      </c>
      <c r="N3786">
        <v>0.48719106541783302</v>
      </c>
      <c r="O3786">
        <v>40</v>
      </c>
      <c r="P3786">
        <v>35.714285714285701</v>
      </c>
      <c r="Q3786">
        <v>4.7237368697090002E-3</v>
      </c>
    </row>
    <row r="3787" spans="1:17" hidden="1" x14ac:dyDescent="0.3">
      <c r="A3787" t="s">
        <v>7804</v>
      </c>
      <c r="B3787" t="s">
        <v>7805</v>
      </c>
      <c r="C3787" t="s">
        <v>10309</v>
      </c>
      <c r="D3787" t="s">
        <v>413</v>
      </c>
      <c r="E3787">
        <v>30.03</v>
      </c>
      <c r="F3787">
        <v>416.5</v>
      </c>
      <c r="G3787">
        <v>27.686868848563002</v>
      </c>
      <c r="H3787">
        <v>9.0244956361160806</v>
      </c>
      <c r="I3787">
        <v>-27.284757589085601</v>
      </c>
      <c r="J3787">
        <v>0.90352323409713597</v>
      </c>
      <c r="K3787">
        <v>401.46311409984997</v>
      </c>
      <c r="L3787">
        <v>378.35194152309799</v>
      </c>
      <c r="M3787">
        <v>66.321902866696107</v>
      </c>
      <c r="N3787">
        <v>2.6077755905511801</v>
      </c>
      <c r="O3787">
        <v>27.731092436974699</v>
      </c>
      <c r="P3787">
        <v>107.31707317073101</v>
      </c>
      <c r="Q3787">
        <v>0.124696744104492</v>
      </c>
    </row>
    <row r="3788" spans="1:17" hidden="1" x14ac:dyDescent="0.3">
      <c r="A3788" t="s">
        <v>7806</v>
      </c>
      <c r="B3788" t="s">
        <v>7807</v>
      </c>
      <c r="C3788" t="s">
        <v>10309</v>
      </c>
      <c r="D3788" t="s">
        <v>54</v>
      </c>
      <c r="E3788">
        <v>29.9956</v>
      </c>
      <c r="F3788">
        <v>25.21</v>
      </c>
      <c r="G3788">
        <v>-13.857273582911001</v>
      </c>
      <c r="H3788">
        <v>10.705012718295199</v>
      </c>
      <c r="I3788">
        <v>-10.698532841378601</v>
      </c>
      <c r="J3788">
        <v>-1.8030006903097699</v>
      </c>
      <c r="K3788">
        <v>22.170372360700799</v>
      </c>
      <c r="L3788">
        <v>21.539875395050299</v>
      </c>
      <c r="M3788">
        <v>66.584884266224094</v>
      </c>
      <c r="N3788">
        <v>3.7969650524362399</v>
      </c>
      <c r="O3788">
        <v>27.965093216977301</v>
      </c>
      <c r="P3788">
        <v>40.837988826815597</v>
      </c>
      <c r="Q3788">
        <v>9.1059779842015007E-2</v>
      </c>
    </row>
    <row r="3789" spans="1:17" hidden="1" x14ac:dyDescent="0.3">
      <c r="A3789" t="s">
        <v>7808</v>
      </c>
      <c r="B3789" t="s">
        <v>7809</v>
      </c>
      <c r="C3789" t="s">
        <v>10309</v>
      </c>
      <c r="D3789" t="s">
        <v>368</v>
      </c>
      <c r="E3789">
        <v>29.987267410000001</v>
      </c>
      <c r="F3789">
        <v>21.03</v>
      </c>
      <c r="G3789">
        <v>-16.6303179484498</v>
      </c>
      <c r="H3789">
        <v>-36.025441941911303</v>
      </c>
      <c r="I3789">
        <v>-20.3964503007834</v>
      </c>
      <c r="J3789">
        <v>-2.7865138797582301</v>
      </c>
      <c r="K3789">
        <v>26.3629663959446</v>
      </c>
      <c r="L3789">
        <v>26.4319734991908</v>
      </c>
      <c r="M3789">
        <v>25.091336289999401</v>
      </c>
      <c r="N3789">
        <v>4.2761660359745202</v>
      </c>
      <c r="O3789">
        <v>101.854493580599</v>
      </c>
      <c r="P3789">
        <v>16.192623762536901</v>
      </c>
      <c r="Q3789">
        <v>0.12393915640919401</v>
      </c>
    </row>
    <row r="3790" spans="1:17" hidden="1" x14ac:dyDescent="0.3">
      <c r="A3790" t="s">
        <v>7810</v>
      </c>
      <c r="B3790" t="s">
        <v>7811</v>
      </c>
      <c r="C3790" t="s">
        <v>10309</v>
      </c>
      <c r="E3790">
        <v>29.974285599000002</v>
      </c>
      <c r="F3790">
        <v>8.1999999999999993</v>
      </c>
      <c r="G3790">
        <v>-98.860502531075198</v>
      </c>
      <c r="H3790">
        <v>-11.705592859459101</v>
      </c>
      <c r="I3790">
        <v>-47.5398538956088</v>
      </c>
      <c r="J3790">
        <v>-14.397946045501</v>
      </c>
      <c r="K3790">
        <v>9.09266583361571</v>
      </c>
      <c r="L3790">
        <v>11.5948991106628</v>
      </c>
      <c r="M3790">
        <v>31.640829251530299</v>
      </c>
      <c r="N3790">
        <v>1.8088156370207999</v>
      </c>
      <c r="O3790">
        <v>275.243902439024</v>
      </c>
      <c r="P3790">
        <v>14.525139664804399</v>
      </c>
      <c r="Q3790">
        <v>5.1343031761777999E-2</v>
      </c>
    </row>
    <row r="3791" spans="1:17" hidden="1" x14ac:dyDescent="0.3">
      <c r="A3791" t="s">
        <v>7812</v>
      </c>
      <c r="B3791" t="s">
        <v>7813</v>
      </c>
      <c r="C3791" t="s">
        <v>10309</v>
      </c>
      <c r="D3791" t="s">
        <v>2556</v>
      </c>
      <c r="E3791">
        <v>29.9605824</v>
      </c>
      <c r="F3791">
        <v>42.16</v>
      </c>
      <c r="G3791">
        <v>23.387532198480098</v>
      </c>
      <c r="H3791">
        <v>-6.7421561296416304</v>
      </c>
      <c r="I3791">
        <v>-36.469807371846898</v>
      </c>
      <c r="J3791">
        <v>-5.7864009964712801</v>
      </c>
      <c r="K3791">
        <v>44.5786911611631</v>
      </c>
      <c r="L3791">
        <v>43.998094212613204</v>
      </c>
      <c r="M3791">
        <v>39.233814034200002</v>
      </c>
      <c r="N3791">
        <v>0.78081670278100301</v>
      </c>
      <c r="O3791">
        <v>64.444971537001905</v>
      </c>
      <c r="P3791">
        <v>61.038961038960998</v>
      </c>
      <c r="Q3791">
        <v>5.5677641285335998E-2</v>
      </c>
    </row>
    <row r="3792" spans="1:17" hidden="1" x14ac:dyDescent="0.3">
      <c r="A3792" t="s">
        <v>7814</v>
      </c>
      <c r="B3792" t="s">
        <v>7815</v>
      </c>
      <c r="C3792" t="s">
        <v>10309</v>
      </c>
      <c r="D3792" t="s">
        <v>124</v>
      </c>
      <c r="E3792">
        <v>29.925000000000001</v>
      </c>
      <c r="F3792">
        <v>20.04</v>
      </c>
      <c r="G3792">
        <v>40.256303736153598</v>
      </c>
      <c r="H3792">
        <v>6.5716654474368301</v>
      </c>
      <c r="I3792">
        <v>2.0727756787164999</v>
      </c>
      <c r="J3792">
        <v>-2.3434110755694002</v>
      </c>
      <c r="K3792">
        <v>18.198159487790299</v>
      </c>
      <c r="L3792">
        <v>16.960141578716101</v>
      </c>
      <c r="M3792">
        <v>70.768145585006593</v>
      </c>
      <c r="N3792">
        <v>1.3335831403267699</v>
      </c>
      <c r="O3792">
        <v>42.914171656686598</v>
      </c>
      <c r="P3792">
        <v>89.952606635071007</v>
      </c>
      <c r="Q3792">
        <v>8.5887996043458995E-2</v>
      </c>
    </row>
    <row r="3793" spans="1:17" hidden="1" x14ac:dyDescent="0.3">
      <c r="A3793" t="s">
        <v>7816</v>
      </c>
      <c r="B3793" t="s">
        <v>7817</v>
      </c>
      <c r="C3793" t="s">
        <v>10309</v>
      </c>
      <c r="D3793" t="s">
        <v>21</v>
      </c>
      <c r="E3793">
        <v>29.916599999999999</v>
      </c>
      <c r="F3793">
        <v>71.400000000000006</v>
      </c>
      <c r="G3793">
        <v>2.0946029055508402</v>
      </c>
      <c r="H3793">
        <v>5.5916598152205701</v>
      </c>
      <c r="I3793">
        <v>-14.982541690309899</v>
      </c>
      <c r="J3793">
        <v>0.88359351258877905</v>
      </c>
      <c r="K3793">
        <v>70.8202228004657</v>
      </c>
      <c r="L3793">
        <v>69.397703977019006</v>
      </c>
      <c r="M3793">
        <v>68.029304002031907</v>
      </c>
      <c r="N3793">
        <v>5.6184210526315699</v>
      </c>
      <c r="O3793">
        <v>7.1428571428571397</v>
      </c>
      <c r="P3793">
        <v>29.818181818181799</v>
      </c>
    </row>
    <row r="3794" spans="1:17" hidden="1" x14ac:dyDescent="0.3">
      <c r="A3794" t="s">
        <v>7818</v>
      </c>
      <c r="B3794" t="s">
        <v>7819</v>
      </c>
      <c r="C3794" t="s">
        <v>10309</v>
      </c>
      <c r="D3794" t="s">
        <v>1163</v>
      </c>
      <c r="E3794">
        <v>29.892373751999902</v>
      </c>
      <c r="F3794">
        <v>85.97</v>
      </c>
      <c r="G3794">
        <v>43.089057685819199</v>
      </c>
      <c r="H3794">
        <v>17.777214997972401</v>
      </c>
      <c r="I3794">
        <v>-22.195481981890602</v>
      </c>
      <c r="J3794">
        <v>-5.7869113862977999</v>
      </c>
      <c r="K3794">
        <v>72.920535271529303</v>
      </c>
      <c r="L3794">
        <v>73.836491792360903</v>
      </c>
      <c r="M3794">
        <v>66.015414145434903</v>
      </c>
      <c r="N3794">
        <v>2.1734739797287501</v>
      </c>
      <c r="O3794">
        <v>38.280795626381199</v>
      </c>
      <c r="P3794">
        <v>85.080731969859997</v>
      </c>
      <c r="Q3794">
        <v>0.125280314748931</v>
      </c>
    </row>
    <row r="3795" spans="1:17" hidden="1" x14ac:dyDescent="0.3">
      <c r="A3795" t="s">
        <v>7820</v>
      </c>
      <c r="B3795" t="s">
        <v>7821</v>
      </c>
      <c r="C3795" t="s">
        <v>10309</v>
      </c>
      <c r="D3795" t="s">
        <v>545</v>
      </c>
      <c r="E3795">
        <v>29.841000000000001</v>
      </c>
      <c r="F3795">
        <v>44.63</v>
      </c>
      <c r="G3795">
        <v>-82.733659557792194</v>
      </c>
      <c r="H3795">
        <v>20.270229424511999</v>
      </c>
      <c r="I3795">
        <v>-28.087347580518198</v>
      </c>
      <c r="J3795">
        <v>-6.7969145479876696</v>
      </c>
      <c r="K3795">
        <v>41.0338747061923</v>
      </c>
      <c r="L3795">
        <v>45.389554130056801</v>
      </c>
      <c r="M3795">
        <v>49.6243012770869</v>
      </c>
      <c r="N3795">
        <v>0.47395044568280598</v>
      </c>
      <c r="O3795">
        <v>122.272014340129</v>
      </c>
      <c r="P3795">
        <v>33.184124142047096</v>
      </c>
      <c r="Q3795">
        <v>2.844338030739E-3</v>
      </c>
    </row>
    <row r="3796" spans="1:17" hidden="1" x14ac:dyDescent="0.3">
      <c r="A3796" t="s">
        <v>7822</v>
      </c>
      <c r="B3796" t="s">
        <v>7823</v>
      </c>
      <c r="C3796" t="s">
        <v>10309</v>
      </c>
      <c r="D3796" t="s">
        <v>556</v>
      </c>
      <c r="E3796">
        <v>29.8245</v>
      </c>
      <c r="F3796">
        <v>6.15</v>
      </c>
      <c r="G3796">
        <v>-26.9039067814834</v>
      </c>
      <c r="H3796">
        <v>3.44927439717803</v>
      </c>
      <c r="I3796">
        <v>-19.829582957600302</v>
      </c>
      <c r="J3796">
        <v>-1.7399665022755699</v>
      </c>
      <c r="K3796">
        <v>5.8448810992261304</v>
      </c>
      <c r="L3796">
        <v>5.8809304131448998</v>
      </c>
      <c r="M3796">
        <v>44.684277557310502</v>
      </c>
      <c r="N3796">
        <v>0.84615384615384603</v>
      </c>
      <c r="O3796">
        <v>43.089430894308897</v>
      </c>
      <c r="P3796">
        <v>28.125</v>
      </c>
      <c r="Q3796">
        <v>-3.4513406882263002E-2</v>
      </c>
    </row>
    <row r="3797" spans="1:17" hidden="1" x14ac:dyDescent="0.3">
      <c r="A3797" t="s">
        <v>7824</v>
      </c>
      <c r="B3797" t="s">
        <v>7825</v>
      </c>
      <c r="C3797" t="s">
        <v>10309</v>
      </c>
      <c r="D3797" t="s">
        <v>5372</v>
      </c>
      <c r="E3797">
        <v>29.757849</v>
      </c>
      <c r="F3797">
        <v>33.99</v>
      </c>
      <c r="G3797">
        <v>4.1245419707475603</v>
      </c>
      <c r="H3797">
        <v>5.2243722554868297</v>
      </c>
      <c r="I3797">
        <v>-12.486997418863499</v>
      </c>
      <c r="J3797">
        <v>3.34379418148509</v>
      </c>
      <c r="K3797">
        <v>33.770568062345397</v>
      </c>
      <c r="L3797">
        <v>32.272870843195598</v>
      </c>
      <c r="M3797">
        <v>56.694823652873801</v>
      </c>
      <c r="N3797">
        <v>0.34704934603198401</v>
      </c>
      <c r="O3797">
        <v>26.301853486319501</v>
      </c>
      <c r="P3797">
        <v>56.852791878172503</v>
      </c>
      <c r="Q3797">
        <v>-1.9697337247933999E-2</v>
      </c>
    </row>
    <row r="3798" spans="1:17" hidden="1" x14ac:dyDescent="0.3">
      <c r="A3798" t="s">
        <v>7826</v>
      </c>
      <c r="B3798" t="s">
        <v>7827</v>
      </c>
      <c r="C3798" t="s">
        <v>10309</v>
      </c>
      <c r="D3798" t="s">
        <v>630</v>
      </c>
      <c r="E3798">
        <v>29.686150959999999</v>
      </c>
      <c r="F3798">
        <v>39.06</v>
      </c>
      <c r="G3798">
        <v>-19.374064349524101</v>
      </c>
      <c r="H3798">
        <v>-4.9488445330712896</v>
      </c>
      <c r="I3798">
        <v>-21.536907275832501</v>
      </c>
      <c r="J3798">
        <v>-4.0157199885553903</v>
      </c>
      <c r="K3798">
        <v>38.5905173801779</v>
      </c>
      <c r="L3798">
        <v>40.256214296483599</v>
      </c>
      <c r="M3798">
        <v>41.53872496052</v>
      </c>
      <c r="N3798">
        <v>0.79389324587670496</v>
      </c>
      <c r="O3798">
        <v>30.568356374807902</v>
      </c>
      <c r="P3798">
        <v>22.0625</v>
      </c>
      <c r="Q3798">
        <v>-2.6196174435135E-2</v>
      </c>
    </row>
    <row r="3799" spans="1:17" hidden="1" x14ac:dyDescent="0.3">
      <c r="A3799" t="s">
        <v>7828</v>
      </c>
      <c r="B3799" t="s">
        <v>7829</v>
      </c>
      <c r="C3799" t="s">
        <v>10309</v>
      </c>
      <c r="D3799" t="s">
        <v>368</v>
      </c>
      <c r="E3799">
        <v>29.64</v>
      </c>
      <c r="F3799">
        <v>14.32</v>
      </c>
      <c r="G3799">
        <v>-8.9528147930296296</v>
      </c>
      <c r="H3799">
        <v>-5.6087089970885398</v>
      </c>
      <c r="I3799">
        <v>-27.426375769505501</v>
      </c>
      <c r="J3799">
        <v>-2.45953222184131</v>
      </c>
      <c r="K3799">
        <v>15.3265224538171</v>
      </c>
      <c r="L3799">
        <v>14.8517596288145</v>
      </c>
      <c r="M3799">
        <v>44.371734126125403</v>
      </c>
      <c r="N3799">
        <v>0.31377020988125398</v>
      </c>
      <c r="O3799">
        <v>46.6480446927374</v>
      </c>
      <c r="P3799">
        <v>29.009009009008999</v>
      </c>
      <c r="Q3799">
        <v>1.3800680228308E-2</v>
      </c>
    </row>
    <row r="3800" spans="1:17" hidden="1" x14ac:dyDescent="0.3">
      <c r="A3800" t="s">
        <v>7830</v>
      </c>
      <c r="B3800" t="s">
        <v>7831</v>
      </c>
      <c r="C3800" t="s">
        <v>10309</v>
      </c>
      <c r="D3800" t="s">
        <v>630</v>
      </c>
      <c r="E3800">
        <v>29.606627639999999</v>
      </c>
      <c r="F3800">
        <v>13.5</v>
      </c>
      <c r="G3800">
        <v>-93.888992446465494</v>
      </c>
      <c r="H3800">
        <v>-14.7135235332129</v>
      </c>
      <c r="I3800">
        <v>-60.487369458401197</v>
      </c>
      <c r="J3800">
        <v>-2.22292014508053</v>
      </c>
      <c r="K3800">
        <v>16.3064718580247</v>
      </c>
      <c r="M3800">
        <v>28.1229428722379</v>
      </c>
      <c r="N3800">
        <v>0.65476190476190399</v>
      </c>
      <c r="O3800">
        <v>211.111111111111</v>
      </c>
      <c r="P3800">
        <v>0.37174721189592302</v>
      </c>
    </row>
    <row r="3801" spans="1:17" hidden="1" x14ac:dyDescent="0.3">
      <c r="A3801" t="s">
        <v>7832</v>
      </c>
      <c r="B3801" t="s">
        <v>7833</v>
      </c>
      <c r="C3801" t="s">
        <v>10309</v>
      </c>
      <c r="D3801" t="s">
        <v>397</v>
      </c>
      <c r="E3801">
        <v>29.605217</v>
      </c>
      <c r="F3801">
        <v>80.2</v>
      </c>
      <c r="G3801">
        <v>-67.422827032931707</v>
      </c>
      <c r="H3801">
        <v>-13.9521992791381</v>
      </c>
      <c r="I3801">
        <v>-12.373091261069201</v>
      </c>
      <c r="J3801">
        <v>-7.5136488384579199</v>
      </c>
      <c r="K3801">
        <v>84.385562636259905</v>
      </c>
      <c r="M3801">
        <v>34.928519475480499</v>
      </c>
      <c r="N3801">
        <v>0.124087591240875</v>
      </c>
      <c r="O3801">
        <v>74.563591022443802</v>
      </c>
      <c r="P3801">
        <v>48.2439926062846</v>
      </c>
    </row>
    <row r="3802" spans="1:17" hidden="1" x14ac:dyDescent="0.3">
      <c r="A3802" t="s">
        <v>7834</v>
      </c>
      <c r="B3802" t="s">
        <v>7835</v>
      </c>
      <c r="C3802" t="s">
        <v>10309</v>
      </c>
      <c r="D3802" t="s">
        <v>1794</v>
      </c>
      <c r="E3802">
        <v>29.581722494999902</v>
      </c>
      <c r="F3802">
        <v>20.309999999999999</v>
      </c>
      <c r="G3802">
        <v>-0.22828701055942699</v>
      </c>
      <c r="H3802">
        <v>-0.77276741507499802</v>
      </c>
      <c r="I3802">
        <v>-26.866949196082501</v>
      </c>
      <c r="J3802">
        <v>-1.2100519723610601</v>
      </c>
      <c r="K3802">
        <v>20.4734661504136</v>
      </c>
      <c r="L3802">
        <v>19.850807980093698</v>
      </c>
      <c r="M3802">
        <v>44.740715316825003</v>
      </c>
      <c r="N3802">
        <v>0.89273848361390096</v>
      </c>
      <c r="O3802">
        <v>62.481536189069402</v>
      </c>
      <c r="P3802">
        <v>49.338235294117602</v>
      </c>
      <c r="Q3802">
        <v>5.0444762361528998E-2</v>
      </c>
    </row>
    <row r="3803" spans="1:17" hidden="1" x14ac:dyDescent="0.3">
      <c r="A3803" t="s">
        <v>7836</v>
      </c>
      <c r="B3803" t="s">
        <v>7837</v>
      </c>
      <c r="C3803" t="s">
        <v>10309</v>
      </c>
      <c r="D3803" t="s">
        <v>726</v>
      </c>
      <c r="E3803">
        <v>29.575091889999999</v>
      </c>
      <c r="F3803">
        <v>43.45</v>
      </c>
      <c r="G3803">
        <v>8.7828615523391793</v>
      </c>
      <c r="H3803">
        <v>4.5029470605134501</v>
      </c>
      <c r="I3803">
        <v>-0.412768967951954</v>
      </c>
      <c r="J3803">
        <v>3.03810513753709</v>
      </c>
      <c r="K3803">
        <v>40.1731254455052</v>
      </c>
      <c r="L3803">
        <v>36.999555772336102</v>
      </c>
      <c r="M3803">
        <v>56.725246441840902</v>
      </c>
      <c r="N3803">
        <v>3.5506001500848101</v>
      </c>
      <c r="O3803">
        <v>12.7733026467203</v>
      </c>
      <c r="P3803">
        <v>63.161847540368001</v>
      </c>
    </row>
    <row r="3804" spans="1:17" hidden="1" x14ac:dyDescent="0.3">
      <c r="A3804" t="s">
        <v>7838</v>
      </c>
      <c r="B3804" t="s">
        <v>7839</v>
      </c>
      <c r="C3804" t="s">
        <v>10309</v>
      </c>
      <c r="D3804" t="s">
        <v>21</v>
      </c>
      <c r="E3804">
        <v>29.569443777999901</v>
      </c>
      <c r="F3804">
        <v>20.62</v>
      </c>
      <c r="G3804">
        <v>17.487688693002799</v>
      </c>
      <c r="H3804">
        <v>13.9711148531979</v>
      </c>
      <c r="I3804">
        <v>-4.0693161488461298</v>
      </c>
      <c r="J3804">
        <v>-1.91934268165177</v>
      </c>
      <c r="K3804">
        <v>17.495519595743399</v>
      </c>
      <c r="L3804">
        <v>16.8831101791598</v>
      </c>
      <c r="M3804">
        <v>65.694068129317799</v>
      </c>
      <c r="N3804">
        <v>3.6104553410174098</v>
      </c>
      <c r="O3804">
        <v>12.754607177497499</v>
      </c>
      <c r="P3804">
        <v>71.8333333333333</v>
      </c>
      <c r="Q3804">
        <v>1.8389400319786999E-2</v>
      </c>
    </row>
    <row r="3805" spans="1:17" hidden="1" x14ac:dyDescent="0.3">
      <c r="A3805" t="s">
        <v>7840</v>
      </c>
      <c r="B3805" t="s">
        <v>7841</v>
      </c>
      <c r="C3805" t="s">
        <v>10309</v>
      </c>
      <c r="D3805" t="s">
        <v>413</v>
      </c>
      <c r="E3805">
        <v>29.55</v>
      </c>
      <c r="F3805">
        <v>29.55</v>
      </c>
      <c r="G3805">
        <v>9.7822377462801509</v>
      </c>
      <c r="H3805">
        <v>-5.8676833146402698</v>
      </c>
      <c r="I3805">
        <v>-26.184292231513702</v>
      </c>
      <c r="J3805">
        <v>1.08954316933934</v>
      </c>
      <c r="K3805">
        <v>30.733400619830501</v>
      </c>
      <c r="L3805">
        <v>29.080714614534799</v>
      </c>
      <c r="M3805">
        <v>49.6030641243537</v>
      </c>
      <c r="N3805">
        <v>1.9394325535092001</v>
      </c>
      <c r="O3805">
        <v>40.473773265651403</v>
      </c>
      <c r="P3805">
        <v>58.021390374331503</v>
      </c>
      <c r="Q3805">
        <v>6.3089091878652998E-2</v>
      </c>
    </row>
    <row r="3806" spans="1:17" hidden="1" x14ac:dyDescent="0.3">
      <c r="A3806" t="s">
        <v>7842</v>
      </c>
      <c r="B3806" t="s">
        <v>7843</v>
      </c>
      <c r="C3806" t="s">
        <v>10309</v>
      </c>
      <c r="D3806" t="s">
        <v>630</v>
      </c>
      <c r="E3806">
        <v>29.536006499999999</v>
      </c>
      <c r="F3806">
        <v>78.81</v>
      </c>
      <c r="G3806">
        <v>-10.0967132409891</v>
      </c>
      <c r="H3806">
        <v>-1.21601069299783</v>
      </c>
      <c r="I3806">
        <v>-8.6134175440664702</v>
      </c>
      <c r="J3806">
        <v>-7.5856257656563697</v>
      </c>
      <c r="K3806">
        <v>76.941213469087799</v>
      </c>
      <c r="L3806">
        <v>54.808954255257397</v>
      </c>
      <c r="M3806">
        <v>83.232370105182397</v>
      </c>
      <c r="N3806">
        <v>0.43243243243243201</v>
      </c>
      <c r="O3806">
        <v>10.1256185763228</v>
      </c>
      <c r="P3806">
        <v>17.626865671641799</v>
      </c>
    </row>
    <row r="3807" spans="1:17" hidden="1" x14ac:dyDescent="0.3">
      <c r="A3807" t="s">
        <v>7844</v>
      </c>
      <c r="B3807" t="s">
        <v>7845</v>
      </c>
      <c r="C3807" t="s">
        <v>10309</v>
      </c>
      <c r="D3807" t="s">
        <v>203</v>
      </c>
      <c r="E3807">
        <v>29.376390791999999</v>
      </c>
      <c r="F3807">
        <v>16.3</v>
      </c>
      <c r="G3807">
        <v>-3.29609799660044</v>
      </c>
      <c r="H3807">
        <v>11.881638493258899</v>
      </c>
      <c r="I3807">
        <v>-39.994903090229997</v>
      </c>
      <c r="J3807">
        <v>0.44881090389310901</v>
      </c>
      <c r="K3807">
        <v>16.1050675821702</v>
      </c>
      <c r="L3807">
        <v>16.069734000720899</v>
      </c>
      <c r="M3807">
        <v>55.323886454438998</v>
      </c>
      <c r="N3807">
        <v>1.2424908424908401</v>
      </c>
      <c r="O3807">
        <v>64.110429447852695</v>
      </c>
      <c r="P3807">
        <v>35.946622185154297</v>
      </c>
      <c r="Q3807">
        <v>4.0035535850459998E-2</v>
      </c>
    </row>
    <row r="3808" spans="1:17" hidden="1" x14ac:dyDescent="0.3">
      <c r="A3808" t="s">
        <v>7846</v>
      </c>
      <c r="B3808" t="s">
        <v>7847</v>
      </c>
      <c r="C3808" t="s">
        <v>10309</v>
      </c>
      <c r="D3808" t="s">
        <v>726</v>
      </c>
      <c r="E3808">
        <v>29.289530723999999</v>
      </c>
      <c r="F3808">
        <v>18.3</v>
      </c>
      <c r="G3808">
        <v>30.896512965673502</v>
      </c>
      <c r="H3808">
        <v>2.7723661642251098</v>
      </c>
      <c r="I3808">
        <v>11.170995411399099</v>
      </c>
      <c r="J3808">
        <v>0.39293129014870098</v>
      </c>
      <c r="K3808">
        <v>17.448057091056199</v>
      </c>
      <c r="L3808">
        <v>15.462281630538399</v>
      </c>
      <c r="M3808">
        <v>37.603805705755697</v>
      </c>
      <c r="N3808">
        <v>0.87664840203961503</v>
      </c>
      <c r="O3808">
        <v>4.9180327868852203</v>
      </c>
      <c r="P3808">
        <v>60.512235768792102</v>
      </c>
      <c r="Q3808">
        <v>3.3034621500889999E-3</v>
      </c>
    </row>
    <row r="3809" spans="1:17" hidden="1" x14ac:dyDescent="0.3">
      <c r="A3809" t="s">
        <v>7848</v>
      </c>
      <c r="B3809" t="s">
        <v>7849</v>
      </c>
      <c r="C3809" t="s">
        <v>10309</v>
      </c>
      <c r="D3809" t="s">
        <v>2556</v>
      </c>
      <c r="E3809">
        <v>29.209024798000002</v>
      </c>
      <c r="F3809">
        <v>40.71</v>
      </c>
      <c r="G3809">
        <v>-7.0298344714806502</v>
      </c>
      <c r="H3809">
        <v>0.144714215351048</v>
      </c>
      <c r="I3809">
        <v>29.2892140348808</v>
      </c>
      <c r="J3809">
        <v>-1.3361174253758901</v>
      </c>
      <c r="K3809">
        <v>38.133813665815303</v>
      </c>
      <c r="L3809">
        <v>33.851552547566897</v>
      </c>
      <c r="M3809">
        <v>42.755186399001303</v>
      </c>
      <c r="N3809">
        <v>0.740909728040966</v>
      </c>
      <c r="O3809">
        <v>25.276344878408199</v>
      </c>
      <c r="P3809">
        <v>69.554352353186104</v>
      </c>
      <c r="Q3809">
        <v>9.7323017582567006E-2</v>
      </c>
    </row>
    <row r="3810" spans="1:17" hidden="1" x14ac:dyDescent="0.3">
      <c r="A3810" t="s">
        <v>7850</v>
      </c>
      <c r="B3810" t="s">
        <v>7851</v>
      </c>
      <c r="C3810" t="s">
        <v>10309</v>
      </c>
      <c r="D3810" t="s">
        <v>413</v>
      </c>
      <c r="E3810">
        <v>29.1</v>
      </c>
      <c r="F3810">
        <v>3.05</v>
      </c>
      <c r="G3810">
        <v>-5.7235789126309902</v>
      </c>
      <c r="H3810">
        <v>1.48928436851046</v>
      </c>
      <c r="I3810">
        <v>-22.6049036121779</v>
      </c>
      <c r="J3810">
        <v>-5.9169264931890497</v>
      </c>
      <c r="K3810">
        <v>2.89249734451881</v>
      </c>
      <c r="L3810">
        <v>2.8262306893889702</v>
      </c>
      <c r="M3810">
        <v>57.240634776093501</v>
      </c>
      <c r="N3810">
        <v>1.24700959748493</v>
      </c>
      <c r="O3810">
        <v>86.557377049180303</v>
      </c>
      <c r="P3810">
        <v>52.499999999999901</v>
      </c>
      <c r="Q3810">
        <v>7.6401181826905001E-2</v>
      </c>
    </row>
    <row r="3811" spans="1:17" hidden="1" x14ac:dyDescent="0.3">
      <c r="A3811" t="s">
        <v>7852</v>
      </c>
      <c r="B3811" t="s">
        <v>7853</v>
      </c>
      <c r="C3811" t="s">
        <v>10309</v>
      </c>
      <c r="D3811" t="s">
        <v>139</v>
      </c>
      <c r="E3811">
        <v>29.094999999999999</v>
      </c>
      <c r="F3811">
        <v>26.69</v>
      </c>
      <c r="G3811">
        <v>-120.000777986705</v>
      </c>
      <c r="H3811">
        <v>-15.652923718722599</v>
      </c>
      <c r="I3811">
        <v>-30.389361778501499</v>
      </c>
      <c r="J3811">
        <v>0.48405438893157798</v>
      </c>
      <c r="K3811">
        <v>29.026948113705799</v>
      </c>
      <c r="L3811">
        <v>74.269053605666201</v>
      </c>
      <c r="M3811">
        <v>45.288496400791701</v>
      </c>
      <c r="N3811">
        <v>0.38692474040712699</v>
      </c>
      <c r="O3811">
        <v>1263.05732484076</v>
      </c>
      <c r="P3811">
        <v>10.2437009500206</v>
      </c>
    </row>
    <row r="3812" spans="1:17" hidden="1" x14ac:dyDescent="0.3">
      <c r="A3812" t="s">
        <v>7854</v>
      </c>
      <c r="B3812" t="s">
        <v>7855</v>
      </c>
      <c r="C3812" t="s">
        <v>10309</v>
      </c>
      <c r="D3812" t="s">
        <v>153</v>
      </c>
      <c r="E3812">
        <v>29.067990000000002</v>
      </c>
      <c r="F3812">
        <v>103.3</v>
      </c>
      <c r="G3812">
        <v>-26.200237389289398</v>
      </c>
      <c r="H3812">
        <v>-9.2187476071271597</v>
      </c>
      <c r="I3812">
        <v>-39.564307091879598</v>
      </c>
      <c r="J3812">
        <v>-0.74466735697645103</v>
      </c>
      <c r="K3812">
        <v>111.394882536994</v>
      </c>
      <c r="L3812">
        <v>110.44706602511999</v>
      </c>
      <c r="M3812">
        <v>47.087529209794802</v>
      </c>
      <c r="N3812">
        <v>1.6016414141414099</v>
      </c>
      <c r="O3812">
        <v>61.374636979670797</v>
      </c>
      <c r="P3812">
        <v>26.748466257668699</v>
      </c>
    </row>
    <row r="3813" spans="1:17" hidden="1" x14ac:dyDescent="0.3">
      <c r="A3813" t="s">
        <v>7856</v>
      </c>
      <c r="B3813" t="s">
        <v>7857</v>
      </c>
      <c r="C3813" t="s">
        <v>10309</v>
      </c>
      <c r="E3813">
        <v>29.051742999999998</v>
      </c>
      <c r="F3813">
        <v>60</v>
      </c>
      <c r="G3813">
        <v>75.666251595843505</v>
      </c>
      <c r="H3813">
        <v>25.7973518438402</v>
      </c>
      <c r="I3813">
        <v>24.2701382324679</v>
      </c>
      <c r="J3813">
        <v>-7.3487657176321797</v>
      </c>
      <c r="K3813">
        <v>53.967925127999003</v>
      </c>
      <c r="L3813">
        <v>43.099553344463096</v>
      </c>
      <c r="M3813">
        <v>33.733685526203097</v>
      </c>
      <c r="N3813">
        <v>0.59583834771514899</v>
      </c>
      <c r="O3813">
        <v>35.316666666666599</v>
      </c>
      <c r="P3813">
        <v>122.222222222222</v>
      </c>
      <c r="Q3813">
        <v>9.5418776483577994E-2</v>
      </c>
    </row>
    <row r="3814" spans="1:17" hidden="1" x14ac:dyDescent="0.3">
      <c r="A3814" t="s">
        <v>7858</v>
      </c>
      <c r="B3814" t="s">
        <v>7859</v>
      </c>
      <c r="C3814" t="s">
        <v>10309</v>
      </c>
      <c r="D3814" t="s">
        <v>4385</v>
      </c>
      <c r="E3814">
        <v>29.034096000000002</v>
      </c>
      <c r="F3814">
        <v>96.5</v>
      </c>
      <c r="G3814">
        <v>344.62101237469102</v>
      </c>
      <c r="H3814">
        <v>-0.27707842830590201</v>
      </c>
      <c r="I3814">
        <v>7.8336363456378697</v>
      </c>
      <c r="J3814">
        <v>-3.1914979805615502</v>
      </c>
      <c r="K3814">
        <v>86.191988259068296</v>
      </c>
      <c r="L3814">
        <v>70.138443825107601</v>
      </c>
      <c r="M3814">
        <v>58.140803593846698</v>
      </c>
      <c r="N3814">
        <v>0.70475027719293803</v>
      </c>
      <c r="O3814">
        <v>23.792746113989601</v>
      </c>
      <c r="P3814">
        <v>397.16640906749097</v>
      </c>
      <c r="Q3814">
        <v>8.7181592915416994E-2</v>
      </c>
    </row>
    <row r="3815" spans="1:17" hidden="1" x14ac:dyDescent="0.3">
      <c r="A3815" t="s">
        <v>7860</v>
      </c>
      <c r="B3815" t="s">
        <v>7861</v>
      </c>
      <c r="C3815" t="s">
        <v>10309</v>
      </c>
      <c r="D3815" t="s">
        <v>51</v>
      </c>
      <c r="E3815">
        <v>29.01906</v>
      </c>
      <c r="F3815">
        <v>5.33</v>
      </c>
      <c r="G3815">
        <v>10.717979528927399</v>
      </c>
      <c r="H3815">
        <v>0.33781646163203699</v>
      </c>
      <c r="I3815">
        <v>-9.2160084022564295</v>
      </c>
      <c r="J3815">
        <v>1.8540753896386399</v>
      </c>
      <c r="K3815">
        <v>5.2101547288769003</v>
      </c>
      <c r="L3815">
        <v>4.7941591817233702</v>
      </c>
      <c r="M3815">
        <v>51.735002610727101</v>
      </c>
      <c r="N3815">
        <v>0.65998129941127204</v>
      </c>
      <c r="O3815">
        <v>28.5178236397748</v>
      </c>
      <c r="P3815">
        <v>47.645429362880897</v>
      </c>
      <c r="Q3815">
        <v>-3.2889483867500999E-2</v>
      </c>
    </row>
    <row r="3816" spans="1:17" hidden="1" x14ac:dyDescent="0.3">
      <c r="A3816" t="s">
        <v>7862</v>
      </c>
      <c r="B3816" t="s">
        <v>7863</v>
      </c>
      <c r="C3816" t="s">
        <v>10309</v>
      </c>
      <c r="E3816">
        <v>28.925183139999898</v>
      </c>
      <c r="F3816">
        <v>49.8</v>
      </c>
      <c r="G3816">
        <v>-73.070374347222696</v>
      </c>
      <c r="H3816">
        <v>-24.7290769266022</v>
      </c>
      <c r="I3816">
        <v>-22.370385025982301</v>
      </c>
      <c r="J3816">
        <v>-12.0933480957627</v>
      </c>
      <c r="K3816">
        <v>56.250042031689503</v>
      </c>
      <c r="L3816">
        <v>63.209630861841603</v>
      </c>
      <c r="M3816">
        <v>32.341210752560102</v>
      </c>
      <c r="N3816">
        <v>0.74641868854341897</v>
      </c>
      <c r="O3816">
        <v>98.795180722891502</v>
      </c>
      <c r="P3816">
        <v>17.814052519517301</v>
      </c>
      <c r="Q3816">
        <v>6.5417003553245007E-2</v>
      </c>
    </row>
    <row r="3817" spans="1:17" hidden="1" x14ac:dyDescent="0.3">
      <c r="A3817" t="s">
        <v>7864</v>
      </c>
      <c r="B3817" t="s">
        <v>7865</v>
      </c>
      <c r="C3817" t="s">
        <v>10309</v>
      </c>
      <c r="D3817" t="s">
        <v>630</v>
      </c>
      <c r="E3817">
        <v>28.919256660999999</v>
      </c>
      <c r="F3817">
        <v>4.17</v>
      </c>
      <c r="G3817">
        <v>-78.951649088069502</v>
      </c>
      <c r="H3817">
        <v>-0.73040632466823296</v>
      </c>
      <c r="I3817">
        <v>-2.5739438598559401</v>
      </c>
      <c r="J3817">
        <v>-5.21371497602407</v>
      </c>
      <c r="K3817">
        <v>3.9044137532054801</v>
      </c>
      <c r="L3817">
        <v>4.0805577799784398</v>
      </c>
      <c r="M3817">
        <v>51.242649297450903</v>
      </c>
      <c r="N3817">
        <v>0.64946890713180105</v>
      </c>
      <c r="O3817">
        <v>115.827338129496</v>
      </c>
      <c r="P3817">
        <v>41.355932203389798</v>
      </c>
    </row>
    <row r="3818" spans="1:17" hidden="1" x14ac:dyDescent="0.3">
      <c r="A3818" t="s">
        <v>7866</v>
      </c>
      <c r="B3818" t="s">
        <v>7867</v>
      </c>
      <c r="C3818" t="s">
        <v>10309</v>
      </c>
      <c r="D3818" t="s">
        <v>54</v>
      </c>
      <c r="E3818">
        <v>28.69859568</v>
      </c>
      <c r="F3818">
        <v>43.71</v>
      </c>
      <c r="G3818">
        <v>1.4812688556220499</v>
      </c>
      <c r="H3818">
        <v>3.9393841520594899</v>
      </c>
      <c r="I3818">
        <v>-35.693783335846497</v>
      </c>
      <c r="J3818">
        <v>-5.3286082327266202</v>
      </c>
      <c r="K3818">
        <v>45.207495981600701</v>
      </c>
      <c r="L3818">
        <v>44.2005253243344</v>
      </c>
      <c r="M3818">
        <v>43.519017129026103</v>
      </c>
      <c r="N3818">
        <v>1.47706803215228</v>
      </c>
      <c r="O3818">
        <v>65.774422328986404</v>
      </c>
      <c r="P3818">
        <v>38.761904761904702</v>
      </c>
      <c r="Q3818">
        <v>3.0810992218555999E-2</v>
      </c>
    </row>
    <row r="3819" spans="1:17" hidden="1" x14ac:dyDescent="0.3">
      <c r="A3819" t="s">
        <v>7868</v>
      </c>
      <c r="B3819" t="s">
        <v>7869</v>
      </c>
      <c r="C3819" t="s">
        <v>10309</v>
      </c>
      <c r="D3819" t="s">
        <v>72</v>
      </c>
      <c r="E3819">
        <v>28.56</v>
      </c>
      <c r="F3819">
        <v>1.1399999999999999</v>
      </c>
      <c r="G3819">
        <v>9.6258186777304502</v>
      </c>
      <c r="H3819">
        <v>-14.1537989375273</v>
      </c>
      <c r="I3819">
        <v>-18.0959099320612</v>
      </c>
      <c r="J3819">
        <v>0.15762622100520701</v>
      </c>
      <c r="K3819">
        <v>1.20440970149682</v>
      </c>
      <c r="L3819">
        <v>1.1497917867535601</v>
      </c>
      <c r="M3819">
        <v>42.0409474692202</v>
      </c>
      <c r="N3819">
        <v>0.44893329741726501</v>
      </c>
      <c r="O3819">
        <v>84.210526315789494</v>
      </c>
      <c r="P3819">
        <v>37.349397590361399</v>
      </c>
      <c r="Q3819">
        <v>6.3052763142684001E-2</v>
      </c>
    </row>
    <row r="3820" spans="1:17" hidden="1" x14ac:dyDescent="0.3">
      <c r="A3820" t="s">
        <v>7870</v>
      </c>
      <c r="B3820" t="s">
        <v>7871</v>
      </c>
      <c r="C3820" t="s">
        <v>10309</v>
      </c>
      <c r="D3820" t="s">
        <v>312</v>
      </c>
      <c r="E3820">
        <v>28.442799999999998</v>
      </c>
      <c r="F3820">
        <v>16.63</v>
      </c>
      <c r="G3820">
        <v>-77.602951650869798</v>
      </c>
      <c r="H3820">
        <v>-6.9365071493992296</v>
      </c>
      <c r="I3820">
        <v>-28.4056396482674</v>
      </c>
      <c r="J3820">
        <v>-4.11158684355755</v>
      </c>
      <c r="K3820">
        <v>17.482541937202001</v>
      </c>
      <c r="L3820">
        <v>20.428661809132599</v>
      </c>
      <c r="M3820">
        <v>44.917190968434198</v>
      </c>
      <c r="N3820">
        <v>0.58612621651449703</v>
      </c>
      <c r="O3820">
        <v>99.398677089597101</v>
      </c>
      <c r="P3820">
        <v>14.689655172413699</v>
      </c>
      <c r="Q3820">
        <v>2.5387342587339999E-3</v>
      </c>
    </row>
    <row r="3821" spans="1:17" hidden="1" x14ac:dyDescent="0.3">
      <c r="A3821" t="s">
        <v>7872</v>
      </c>
      <c r="B3821" t="s">
        <v>7873</v>
      </c>
      <c r="C3821" t="s">
        <v>10309</v>
      </c>
      <c r="D3821" t="s">
        <v>715</v>
      </c>
      <c r="E3821">
        <v>28.439441299999999</v>
      </c>
      <c r="F3821">
        <v>218.5</v>
      </c>
      <c r="G3821">
        <v>14.2978705511324</v>
      </c>
      <c r="H3821">
        <v>-3.6376967576199202</v>
      </c>
      <c r="I3821">
        <v>6.4392140348808899</v>
      </c>
      <c r="J3821">
        <v>-2.5716788512293101</v>
      </c>
      <c r="K3821">
        <v>220.73674470743899</v>
      </c>
      <c r="L3821">
        <v>200.54005747985599</v>
      </c>
      <c r="M3821">
        <v>45.044265632091097</v>
      </c>
      <c r="N3821">
        <v>1.09298080646053</v>
      </c>
      <c r="O3821">
        <v>19.9313501144164</v>
      </c>
      <c r="P3821">
        <v>50.171821305841902</v>
      </c>
      <c r="Q3821">
        <v>6.3771734464749E-2</v>
      </c>
    </row>
    <row r="3822" spans="1:17" hidden="1" x14ac:dyDescent="0.3">
      <c r="A3822" t="s">
        <v>7874</v>
      </c>
      <c r="B3822" t="s">
        <v>7875</v>
      </c>
      <c r="C3822" t="s">
        <v>10309</v>
      </c>
      <c r="D3822" t="s">
        <v>7876</v>
      </c>
      <c r="E3822">
        <v>28.391999999999999</v>
      </c>
      <c r="F3822">
        <v>210</v>
      </c>
      <c r="G3822">
        <v>27.947288396486801</v>
      </c>
      <c r="H3822">
        <v>-1.39659023454532E-2</v>
      </c>
      <c r="I3822">
        <v>43.360081343998701</v>
      </c>
      <c r="J3822">
        <v>2.40533264302355</v>
      </c>
      <c r="M3822">
        <v>59.305944052261999</v>
      </c>
      <c r="O3822">
        <v>11.619047619047601</v>
      </c>
      <c r="P3822">
        <v>72.413793103448199</v>
      </c>
    </row>
    <row r="3823" spans="1:17" hidden="1" x14ac:dyDescent="0.3">
      <c r="A3823" t="s">
        <v>7877</v>
      </c>
      <c r="B3823" t="s">
        <v>7878</v>
      </c>
      <c r="C3823" t="s">
        <v>10309</v>
      </c>
      <c r="D3823" t="s">
        <v>1336</v>
      </c>
      <c r="E3823">
        <v>28.388294607999999</v>
      </c>
      <c r="F3823">
        <v>236.96</v>
      </c>
      <c r="G3823">
        <v>-18.308609156893802</v>
      </c>
      <c r="H3823">
        <v>0.39523883594474901</v>
      </c>
      <c r="I3823">
        <v>-7.78036997852948</v>
      </c>
      <c r="J3823">
        <v>-2.7339196145509099</v>
      </c>
      <c r="K3823">
        <v>234.00238832380001</v>
      </c>
      <c r="L3823">
        <v>227.93803266774401</v>
      </c>
      <c r="M3823">
        <v>54.0220772595234</v>
      </c>
      <c r="N3823">
        <v>0.82994489668299098</v>
      </c>
      <c r="O3823">
        <v>12.677245104659001</v>
      </c>
      <c r="P3823">
        <v>10.832553788587401</v>
      </c>
      <c r="Q3823">
        <v>-6.2435120747125997E-2</v>
      </c>
    </row>
    <row r="3824" spans="1:17" hidden="1" x14ac:dyDescent="0.3">
      <c r="A3824" t="s">
        <v>7879</v>
      </c>
      <c r="B3824" t="s">
        <v>7880</v>
      </c>
      <c r="C3824" t="s">
        <v>10309</v>
      </c>
      <c r="D3824" t="s">
        <v>312</v>
      </c>
      <c r="E3824">
        <v>28.269682319999902</v>
      </c>
      <c r="F3824">
        <v>39.159999999999997</v>
      </c>
      <c r="G3824">
        <v>-12.547108324395699</v>
      </c>
      <c r="H3824">
        <v>-0.97550436388391404</v>
      </c>
      <c r="I3824">
        <v>-2.3107859651191101</v>
      </c>
      <c r="J3824">
        <v>-2.5946673569764398</v>
      </c>
      <c r="K3824">
        <v>39.055251554761803</v>
      </c>
      <c r="L3824">
        <v>36.818750768989197</v>
      </c>
      <c r="M3824">
        <v>99.990699005494903</v>
      </c>
      <c r="O3824">
        <v>0</v>
      </c>
      <c r="P3824">
        <v>21.2383900928792</v>
      </c>
    </row>
    <row r="3825" spans="1:17" hidden="1" x14ac:dyDescent="0.3">
      <c r="A3825" t="s">
        <v>7881</v>
      </c>
      <c r="B3825" t="s">
        <v>7882</v>
      </c>
      <c r="C3825" t="s">
        <v>10309</v>
      </c>
      <c r="D3825" t="s">
        <v>4070</v>
      </c>
      <c r="E3825">
        <v>28.2</v>
      </c>
      <c r="F3825">
        <v>141</v>
      </c>
      <c r="G3825">
        <v>-50.988885035079903</v>
      </c>
      <c r="H3825">
        <v>6.6580834223756202</v>
      </c>
      <c r="I3825">
        <v>-26.544362607454801</v>
      </c>
      <c r="J3825">
        <v>-2.1673169296260202</v>
      </c>
      <c r="K3825">
        <v>138.23433272812201</v>
      </c>
      <c r="M3825">
        <v>53.373072707203796</v>
      </c>
      <c r="N3825">
        <v>0.214285714285714</v>
      </c>
      <c r="O3825">
        <v>36.028368794326198</v>
      </c>
      <c r="P3825">
        <v>18.6868686868686</v>
      </c>
    </row>
    <row r="3826" spans="1:17" hidden="1" x14ac:dyDescent="0.3">
      <c r="A3826" t="s">
        <v>7883</v>
      </c>
      <c r="B3826" t="s">
        <v>7884</v>
      </c>
      <c r="C3826" t="s">
        <v>10309</v>
      </c>
      <c r="D3826" t="s">
        <v>630</v>
      </c>
      <c r="E3826">
        <v>28.134106675291001</v>
      </c>
      <c r="F3826">
        <v>26.46</v>
      </c>
      <c r="G3826">
        <v>9.3038680060640004</v>
      </c>
      <c r="H3826">
        <v>-0.97550436388391404</v>
      </c>
      <c r="I3826">
        <v>51.123432688370698</v>
      </c>
      <c r="J3826">
        <v>-2.5946673569764398</v>
      </c>
      <c r="K3826">
        <v>21.617444105022901</v>
      </c>
      <c r="L3826">
        <v>18.734232504635699</v>
      </c>
      <c r="M3826">
        <v>88.6084252441009</v>
      </c>
      <c r="N3826">
        <v>0</v>
      </c>
      <c r="O3826">
        <v>0</v>
      </c>
      <c r="P3826">
        <v>85.034965034964998</v>
      </c>
      <c r="Q3826">
        <v>0.16540025724671301</v>
      </c>
    </row>
    <row r="3827" spans="1:17" hidden="1" x14ac:dyDescent="0.3">
      <c r="A3827" t="s">
        <v>7885</v>
      </c>
      <c r="B3827" t="s">
        <v>7886</v>
      </c>
      <c r="C3827" t="s">
        <v>10309</v>
      </c>
      <c r="E3827">
        <v>28.120179960000002</v>
      </c>
      <c r="F3827">
        <v>155.55000000000001</v>
      </c>
      <c r="G3827">
        <v>39.283077733278397</v>
      </c>
      <c r="H3827">
        <v>-8.7080625034187999</v>
      </c>
      <c r="I3827">
        <v>5.9781874189113102</v>
      </c>
      <c r="J3827">
        <v>-7.56472723721597</v>
      </c>
      <c r="K3827">
        <v>181.11439492994</v>
      </c>
      <c r="L3827">
        <v>147.35371154248801</v>
      </c>
      <c r="M3827">
        <v>15.625892505246499</v>
      </c>
      <c r="N3827">
        <v>0.213189639336231</v>
      </c>
      <c r="O3827">
        <v>68.081002892960399</v>
      </c>
      <c r="P3827">
        <v>99.167733674775903</v>
      </c>
      <c r="Q3827">
        <v>9.9458245278971999E-2</v>
      </c>
    </row>
    <row r="3828" spans="1:17" hidden="1" x14ac:dyDescent="0.3">
      <c r="A3828" t="s">
        <v>7887</v>
      </c>
      <c r="B3828" t="s">
        <v>7888</v>
      </c>
      <c r="C3828" t="s">
        <v>10309</v>
      </c>
      <c r="D3828" t="s">
        <v>3440</v>
      </c>
      <c r="E3828">
        <v>28.08</v>
      </c>
      <c r="F3828">
        <v>79.569999999999993</v>
      </c>
      <c r="G3828">
        <v>38.358658616068602</v>
      </c>
      <c r="H3828">
        <v>1.5885982002186401</v>
      </c>
      <c r="I3828">
        <v>3.8497979764867201</v>
      </c>
      <c r="J3828">
        <v>6.4797153123160696</v>
      </c>
      <c r="K3828">
        <v>68.555432856846807</v>
      </c>
      <c r="L3828">
        <v>64.203735242260706</v>
      </c>
      <c r="M3828">
        <v>67.451055473263096</v>
      </c>
      <c r="N3828">
        <v>2.85684829642191</v>
      </c>
      <c r="O3828">
        <v>15.621465376398101</v>
      </c>
      <c r="P3828">
        <v>80.840909090908994</v>
      </c>
      <c r="Q3828">
        <v>8.9214264266001E-2</v>
      </c>
    </row>
    <row r="3829" spans="1:17" hidden="1" x14ac:dyDescent="0.3">
      <c r="A3829" t="s">
        <v>7889</v>
      </c>
      <c r="B3829" t="s">
        <v>7890</v>
      </c>
      <c r="C3829" t="s">
        <v>10309</v>
      </c>
      <c r="D3829" t="s">
        <v>630</v>
      </c>
      <c r="E3829">
        <v>28.050308000000001</v>
      </c>
      <c r="F3829">
        <v>23.7</v>
      </c>
      <c r="G3829">
        <v>-6.7031707493656896</v>
      </c>
      <c r="H3829">
        <v>3.9202345300417498</v>
      </c>
      <c r="I3829">
        <v>-14.538508737396301</v>
      </c>
      <c r="J3829">
        <v>-3.6635001915211198</v>
      </c>
      <c r="K3829">
        <v>22.5706291967774</v>
      </c>
      <c r="L3829">
        <v>23.703405774129902</v>
      </c>
      <c r="M3829">
        <v>53.318679178100901</v>
      </c>
      <c r="N3829">
        <v>0.44030500123619798</v>
      </c>
      <c r="O3829">
        <v>79.999999999999901</v>
      </c>
      <c r="P3829">
        <v>43.549364021804898</v>
      </c>
      <c r="Q3829">
        <v>-6.3425752827402995E-2</v>
      </c>
    </row>
    <row r="3830" spans="1:17" hidden="1" x14ac:dyDescent="0.3">
      <c r="A3830" t="s">
        <v>7891</v>
      </c>
      <c r="B3830" t="s">
        <v>7892</v>
      </c>
      <c r="C3830" t="s">
        <v>10309</v>
      </c>
      <c r="E3830">
        <v>27.975418967</v>
      </c>
      <c r="F3830">
        <v>14.29</v>
      </c>
      <c r="G3830">
        <v>90.4443600186667</v>
      </c>
      <c r="H3830">
        <v>13.5867851984056</v>
      </c>
      <c r="I3830">
        <v>49.3407977452881</v>
      </c>
      <c r="J3830">
        <v>12.5491566700963</v>
      </c>
      <c r="K3830">
        <v>11.921271948767</v>
      </c>
      <c r="L3830">
        <v>9.6232161197528701</v>
      </c>
      <c r="M3830">
        <v>61.623840664158799</v>
      </c>
      <c r="N3830">
        <v>1.24289573033734</v>
      </c>
      <c r="O3830">
        <v>0</v>
      </c>
      <c r="P3830">
        <v>141.38513513513499</v>
      </c>
      <c r="Q3830">
        <v>0.114240968143692</v>
      </c>
    </row>
    <row r="3831" spans="1:17" hidden="1" x14ac:dyDescent="0.3">
      <c r="A3831" t="s">
        <v>7893</v>
      </c>
      <c r="B3831" t="s">
        <v>7894</v>
      </c>
      <c r="C3831" t="s">
        <v>10309</v>
      </c>
      <c r="D3831" t="s">
        <v>413</v>
      </c>
      <c r="E3831">
        <v>27.93</v>
      </c>
      <c r="F3831">
        <v>0.36</v>
      </c>
      <c r="G3831">
        <v>-32.986736807367798</v>
      </c>
      <c r="H3831">
        <v>-3.7532821416616899</v>
      </c>
      <c r="I3831">
        <v>-26.596500250833301</v>
      </c>
      <c r="J3831">
        <v>-5.3724451347542201</v>
      </c>
      <c r="K3831">
        <v>0.36102499795270798</v>
      </c>
      <c r="L3831">
        <v>0.38061298486312001</v>
      </c>
      <c r="M3831">
        <v>43.377374430691297</v>
      </c>
      <c r="N3831">
        <v>0.56362381643222803</v>
      </c>
      <c r="O3831">
        <v>58.3333333333333</v>
      </c>
      <c r="P3831">
        <v>16.129032258064498</v>
      </c>
    </row>
    <row r="3832" spans="1:17" hidden="1" x14ac:dyDescent="0.3">
      <c r="A3832" t="s">
        <v>7895</v>
      </c>
      <c r="B3832" t="s">
        <v>7896</v>
      </c>
      <c r="C3832" t="s">
        <v>10309</v>
      </c>
      <c r="D3832" t="s">
        <v>1163</v>
      </c>
      <c r="E3832">
        <v>27.87904</v>
      </c>
      <c r="F3832">
        <v>24.9</v>
      </c>
      <c r="G3832">
        <v>-77.883707015112904</v>
      </c>
      <c r="H3832">
        <v>-10.4229196936521</v>
      </c>
      <c r="I3832">
        <v>-40.861718533268302</v>
      </c>
      <c r="J3832">
        <v>-4.9023596646687597</v>
      </c>
      <c r="K3832">
        <v>26.351721531833199</v>
      </c>
      <c r="L3832">
        <v>31.3178060911487</v>
      </c>
      <c r="M3832">
        <v>38.074547728627998</v>
      </c>
      <c r="N3832">
        <v>0.128592590555862</v>
      </c>
      <c r="O3832">
        <v>108.072289156626</v>
      </c>
      <c r="P3832">
        <v>13.0790190735694</v>
      </c>
      <c r="Q3832">
        <v>4.3167761078808001E-2</v>
      </c>
    </row>
    <row r="3833" spans="1:17" hidden="1" x14ac:dyDescent="0.3">
      <c r="A3833" t="s">
        <v>7897</v>
      </c>
      <c r="B3833" t="s">
        <v>7898</v>
      </c>
      <c r="C3833" t="s">
        <v>10309</v>
      </c>
      <c r="D3833" t="s">
        <v>726</v>
      </c>
      <c r="E3833">
        <v>27.800666394</v>
      </c>
      <c r="F3833">
        <v>44.52</v>
      </c>
      <c r="G3833">
        <v>10.4514676423038</v>
      </c>
      <c r="H3833">
        <v>4.7421989853983799</v>
      </c>
      <c r="I3833">
        <v>-0.75979623823359399</v>
      </c>
      <c r="J3833">
        <v>3.8616082392654199</v>
      </c>
      <c r="K3833">
        <v>40.823812216542102</v>
      </c>
      <c r="L3833">
        <v>37.615492889723598</v>
      </c>
      <c r="M3833">
        <v>53.1716620480071</v>
      </c>
      <c r="N3833">
        <v>1.9367609104044501</v>
      </c>
      <c r="O3833">
        <v>1.7520215633423</v>
      </c>
      <c r="P3833">
        <v>43.612903225806399</v>
      </c>
    </row>
    <row r="3834" spans="1:17" hidden="1" x14ac:dyDescent="0.3">
      <c r="A3834" t="s">
        <v>7899</v>
      </c>
      <c r="B3834" t="s">
        <v>7900</v>
      </c>
      <c r="C3834" t="s">
        <v>10309</v>
      </c>
      <c r="D3834" t="s">
        <v>630</v>
      </c>
      <c r="E3834">
        <v>27.72</v>
      </c>
      <c r="F3834">
        <v>66</v>
      </c>
      <c r="G3834">
        <v>21.9362850329472</v>
      </c>
      <c r="H3834">
        <v>-9.9661276402214707</v>
      </c>
      <c r="I3834">
        <v>7.6892140348808899</v>
      </c>
      <c r="J3834">
        <v>-2.5946673569764398</v>
      </c>
      <c r="K3834">
        <v>70.576213589270694</v>
      </c>
      <c r="L3834">
        <v>62.943653906432502</v>
      </c>
      <c r="M3834">
        <v>5.3978626289584204</v>
      </c>
      <c r="N3834">
        <v>1.19880119880119E-2</v>
      </c>
      <c r="O3834">
        <v>41.984848484848399</v>
      </c>
      <c r="P3834">
        <v>63.812360387192797</v>
      </c>
      <c r="Q3834">
        <v>0.120926455358343</v>
      </c>
    </row>
    <row r="3835" spans="1:17" hidden="1" x14ac:dyDescent="0.3">
      <c r="A3835" t="s">
        <v>7901</v>
      </c>
      <c r="B3835" t="s">
        <v>7902</v>
      </c>
      <c r="C3835" t="s">
        <v>10309</v>
      </c>
      <c r="D3835" t="s">
        <v>918</v>
      </c>
      <c r="E3835">
        <v>27.617316607999999</v>
      </c>
      <c r="F3835">
        <v>3.22</v>
      </c>
      <c r="G3835">
        <v>-102.9543481434</v>
      </c>
      <c r="H3835">
        <v>2.5614731280775098</v>
      </c>
      <c r="I3835">
        <v>-70.492604146937296</v>
      </c>
      <c r="J3835">
        <v>-2.5946673569764398</v>
      </c>
      <c r="K3835">
        <v>4.3759928593691004</v>
      </c>
      <c r="L3835">
        <v>8.2723280677541506</v>
      </c>
      <c r="M3835">
        <v>36.510021126436797</v>
      </c>
      <c r="N3835">
        <v>0.80134274305057995</v>
      </c>
      <c r="O3835">
        <v>333.22981366459601</v>
      </c>
      <c r="P3835">
        <v>9.15254237288136</v>
      </c>
      <c r="Q3835">
        <v>-0.15160807530759501</v>
      </c>
    </row>
    <row r="3836" spans="1:17" hidden="1" x14ac:dyDescent="0.3">
      <c r="A3836" t="s">
        <v>7903</v>
      </c>
      <c r="B3836" t="s">
        <v>7904</v>
      </c>
      <c r="C3836" t="s">
        <v>10309</v>
      </c>
      <c r="D3836" t="s">
        <v>413</v>
      </c>
      <c r="E3836">
        <v>27.570011999999998</v>
      </c>
      <c r="F3836">
        <v>14.1</v>
      </c>
      <c r="G3836">
        <v>25.5372906525864</v>
      </c>
      <c r="H3836">
        <v>-16.996945698011299</v>
      </c>
      <c r="I3836">
        <v>-34.496216428695199</v>
      </c>
      <c r="J3836">
        <v>-3.29889270908911</v>
      </c>
      <c r="K3836">
        <v>16.306699073896201</v>
      </c>
      <c r="L3836">
        <v>15.902175558436699</v>
      </c>
      <c r="M3836">
        <v>26.841416279896301</v>
      </c>
      <c r="N3836">
        <v>0.190749895816581</v>
      </c>
      <c r="O3836">
        <v>61.985815602836801</v>
      </c>
      <c r="P3836">
        <v>63.3835457705677</v>
      </c>
      <c r="Q3836">
        <v>8.6914309949896004E-2</v>
      </c>
    </row>
    <row r="3837" spans="1:17" hidden="1" x14ac:dyDescent="0.3">
      <c r="A3837" t="s">
        <v>7905</v>
      </c>
      <c r="B3837" t="s">
        <v>7906</v>
      </c>
      <c r="C3837" t="s">
        <v>10309</v>
      </c>
      <c r="D3837" t="s">
        <v>630</v>
      </c>
      <c r="E3837">
        <v>27.545857223999999</v>
      </c>
      <c r="F3837">
        <v>13.46</v>
      </c>
      <c r="G3837">
        <v>61.853885876101401</v>
      </c>
      <c r="H3837">
        <v>-8.5473059304635495</v>
      </c>
      <c r="I3837">
        <v>38.417097573514702</v>
      </c>
      <c r="J3837">
        <v>-16.776485538794599</v>
      </c>
      <c r="K3837">
        <v>15.6438841568656</v>
      </c>
      <c r="L3837">
        <v>12.9357368790764</v>
      </c>
      <c r="M3837">
        <v>27.508429084426002</v>
      </c>
      <c r="N3837">
        <v>2.77346775499471</v>
      </c>
      <c r="O3837">
        <v>73.476968796433795</v>
      </c>
      <c r="P3837">
        <v>124.333333333333</v>
      </c>
      <c r="Q3837">
        <v>0.13984234613945701</v>
      </c>
    </row>
    <row r="3838" spans="1:17" hidden="1" x14ac:dyDescent="0.3">
      <c r="A3838" t="s">
        <v>7907</v>
      </c>
      <c r="B3838" t="s">
        <v>7908</v>
      </c>
      <c r="C3838" t="s">
        <v>10309</v>
      </c>
      <c r="D3838" t="s">
        <v>297</v>
      </c>
      <c r="E3838">
        <v>27.51</v>
      </c>
      <c r="F3838">
        <v>65.5</v>
      </c>
      <c r="G3838">
        <v>32.032518648344599</v>
      </c>
      <c r="H3838">
        <v>-13.291434752103401</v>
      </c>
      <c r="I3838">
        <v>-22.695243483247399</v>
      </c>
      <c r="J3838">
        <v>-9.0900278137930002</v>
      </c>
      <c r="K3838">
        <v>72.361605889056094</v>
      </c>
      <c r="L3838">
        <v>66.436611635842297</v>
      </c>
      <c r="M3838">
        <v>36.3167717564843</v>
      </c>
      <c r="N3838">
        <v>0.72589167767503204</v>
      </c>
      <c r="O3838">
        <v>45.038167938931203</v>
      </c>
      <c r="P3838">
        <v>88.869665513264096</v>
      </c>
      <c r="Q3838">
        <v>7.4116937447465003E-2</v>
      </c>
    </row>
    <row r="3839" spans="1:17" hidden="1" x14ac:dyDescent="0.3">
      <c r="A3839" t="s">
        <v>7909</v>
      </c>
      <c r="B3839" t="s">
        <v>7910</v>
      </c>
      <c r="C3839" t="s">
        <v>10309</v>
      </c>
      <c r="D3839" t="s">
        <v>630</v>
      </c>
      <c r="E3839">
        <v>27.4707655959999</v>
      </c>
      <c r="F3839">
        <v>13.21</v>
      </c>
      <c r="G3839">
        <v>-18.097022896033401</v>
      </c>
      <c r="H3839">
        <v>7.2567313380225</v>
      </c>
      <c r="I3839">
        <v>-34.8327801000164</v>
      </c>
      <c r="J3839">
        <v>6.2032420506890498</v>
      </c>
      <c r="K3839">
        <v>12.190516139858</v>
      </c>
      <c r="L3839">
        <v>13.248030855101399</v>
      </c>
      <c r="M3839">
        <v>60.108618424455997</v>
      </c>
      <c r="N3839">
        <v>1.5729521441377601</v>
      </c>
      <c r="O3839">
        <v>70.325510976532897</v>
      </c>
      <c r="P3839">
        <v>32.1</v>
      </c>
      <c r="Q3839">
        <v>-2.6344542708127999E-2</v>
      </c>
    </row>
    <row r="3840" spans="1:17" hidden="1" x14ac:dyDescent="0.3">
      <c r="A3840" t="s">
        <v>7911</v>
      </c>
      <c r="B3840" t="s">
        <v>7912</v>
      </c>
      <c r="C3840" t="s">
        <v>10309</v>
      </c>
      <c r="D3840" t="s">
        <v>139</v>
      </c>
      <c r="E3840">
        <v>27.449453033999902</v>
      </c>
      <c r="F3840">
        <v>53.36</v>
      </c>
      <c r="G3840">
        <v>19.435825389630399</v>
      </c>
      <c r="H3840">
        <v>-4.5773143186350396</v>
      </c>
      <c r="I3840">
        <v>-13.6421469118646</v>
      </c>
      <c r="J3840">
        <v>-4.03804263454861</v>
      </c>
      <c r="K3840">
        <v>55.860588544279601</v>
      </c>
      <c r="L3840">
        <v>52.077699563604398</v>
      </c>
      <c r="M3840">
        <v>41.312729015913703</v>
      </c>
      <c r="N3840">
        <v>0.124212367035787</v>
      </c>
      <c r="O3840">
        <v>43.9280359820089</v>
      </c>
      <c r="P3840">
        <v>58.479358479358403</v>
      </c>
      <c r="Q3840">
        <v>5.6798745167212998E-2</v>
      </c>
    </row>
    <row r="3841" spans="1:17" hidden="1" x14ac:dyDescent="0.3">
      <c r="A3841" t="s">
        <v>7913</v>
      </c>
      <c r="B3841" t="s">
        <v>7914</v>
      </c>
      <c r="C3841" t="s">
        <v>10309</v>
      </c>
      <c r="D3841" t="s">
        <v>2556</v>
      </c>
      <c r="E3841">
        <v>27.425289360000001</v>
      </c>
      <c r="F3841">
        <v>19.28</v>
      </c>
      <c r="G3841">
        <v>81.160494760174998</v>
      </c>
      <c r="H3841">
        <v>25.965134905522401</v>
      </c>
      <c r="I3841">
        <v>6.33536788103474</v>
      </c>
      <c r="J3841">
        <v>6.7311753396527596</v>
      </c>
      <c r="K3841">
        <v>16.9416885916818</v>
      </c>
      <c r="L3841">
        <v>15.816489877582599</v>
      </c>
      <c r="M3841">
        <v>63.316926220703699</v>
      </c>
      <c r="N3841">
        <v>4.1001116882731496</v>
      </c>
      <c r="O3841">
        <v>22.6141078838174</v>
      </c>
      <c r="P3841">
        <v>121.609195402298</v>
      </c>
      <c r="Q3841">
        <v>6.7734928878079997E-2</v>
      </c>
    </row>
    <row r="3842" spans="1:17" hidden="1" x14ac:dyDescent="0.3">
      <c r="A3842" t="s">
        <v>7915</v>
      </c>
      <c r="B3842" t="s">
        <v>7916</v>
      </c>
      <c r="C3842" t="s">
        <v>10309</v>
      </c>
      <c r="D3842" t="s">
        <v>630</v>
      </c>
      <c r="E3842">
        <v>27.379699200000001</v>
      </c>
      <c r="F3842">
        <v>35.880000000000003</v>
      </c>
      <c r="G3842">
        <v>31.037483034271599</v>
      </c>
      <c r="H3842">
        <v>22.308386633011501</v>
      </c>
      <c r="I3842">
        <v>-6.6570757177692697</v>
      </c>
      <c r="J3842">
        <v>-2.4826225390492702</v>
      </c>
      <c r="K3842">
        <v>32.112055149464901</v>
      </c>
      <c r="L3842">
        <v>29.562498764395102</v>
      </c>
      <c r="M3842">
        <v>58.656693236990897</v>
      </c>
      <c r="N3842">
        <v>1.7493819168765901</v>
      </c>
      <c r="O3842">
        <v>27.7870680044593</v>
      </c>
      <c r="P3842">
        <v>66.883720930232499</v>
      </c>
      <c r="Q3842">
        <v>5.6871197974602002E-2</v>
      </c>
    </row>
    <row r="3843" spans="1:17" hidden="1" x14ac:dyDescent="0.3">
      <c r="A3843" t="s">
        <v>7917</v>
      </c>
      <c r="B3843" t="s">
        <v>7918</v>
      </c>
      <c r="C3843" t="s">
        <v>10309</v>
      </c>
      <c r="D3843" t="s">
        <v>248</v>
      </c>
      <c r="E3843">
        <v>27.375648300000002</v>
      </c>
      <c r="F3843">
        <v>4.8499999999999996</v>
      </c>
      <c r="G3843">
        <v>114.77642108736801</v>
      </c>
      <c r="H3843">
        <v>-9.9828573050603797</v>
      </c>
      <c r="I3843">
        <v>52.095993695897803</v>
      </c>
      <c r="J3843">
        <v>-8.8446673569764407</v>
      </c>
      <c r="K3843">
        <v>4.9764501237235397</v>
      </c>
      <c r="L3843">
        <v>3.4616216106083502</v>
      </c>
      <c r="M3843">
        <v>16.587990549840399</v>
      </c>
      <c r="N3843">
        <v>0.79843974858071798</v>
      </c>
      <c r="O3843">
        <v>31.5463917525773</v>
      </c>
      <c r="P3843">
        <v>361.90476190476102</v>
      </c>
      <c r="Q3843">
        <v>0.207248501825501</v>
      </c>
    </row>
    <row r="3844" spans="1:17" hidden="1" x14ac:dyDescent="0.3">
      <c r="A3844" t="s">
        <v>7919</v>
      </c>
      <c r="B3844" t="s">
        <v>7920</v>
      </c>
      <c r="C3844" t="s">
        <v>10309</v>
      </c>
      <c r="D3844" t="s">
        <v>521</v>
      </c>
      <c r="E3844">
        <v>27.356280638999898</v>
      </c>
      <c r="F3844">
        <v>45.56</v>
      </c>
      <c r="G3844">
        <v>140.434160934337</v>
      </c>
      <c r="H3844">
        <v>47.649283412007399</v>
      </c>
      <c r="I3844">
        <v>53.845304479811503</v>
      </c>
      <c r="J3844">
        <v>1.69411034137953</v>
      </c>
      <c r="K3844">
        <v>33.745865733933101</v>
      </c>
      <c r="L3844">
        <v>28.3705382226083</v>
      </c>
      <c r="M3844">
        <v>76.335123634544104</v>
      </c>
      <c r="N3844">
        <v>3.3936610908267499</v>
      </c>
      <c r="O3844">
        <v>2.78753292361719</v>
      </c>
      <c r="P3844">
        <v>187.082545683679</v>
      </c>
      <c r="Q3844">
        <v>0.12302351510954</v>
      </c>
    </row>
    <row r="3845" spans="1:17" hidden="1" x14ac:dyDescent="0.3">
      <c r="A3845" t="s">
        <v>7921</v>
      </c>
      <c r="B3845" t="s">
        <v>7922</v>
      </c>
      <c r="C3845" t="s">
        <v>10309</v>
      </c>
      <c r="D3845" t="s">
        <v>630</v>
      </c>
      <c r="E3845">
        <v>27.2376</v>
      </c>
      <c r="F3845">
        <v>50.31</v>
      </c>
      <c r="G3845">
        <v>-9.0958967621947497</v>
      </c>
      <c r="H3845">
        <v>32.146691466150301</v>
      </c>
      <c r="I3845">
        <v>23.883041863792599</v>
      </c>
      <c r="J3845">
        <v>-1.7146673569764499</v>
      </c>
      <c r="K3845">
        <v>44.073638448264603</v>
      </c>
      <c r="L3845">
        <v>40.007205786309903</v>
      </c>
      <c r="M3845">
        <v>64.594422285513005</v>
      </c>
      <c r="N3845">
        <v>1.23034224394362</v>
      </c>
      <c r="O3845">
        <v>5.9232756907175501</v>
      </c>
      <c r="P3845">
        <v>106.442347148132</v>
      </c>
      <c r="Q3845">
        <v>1.8555092128246999E-2</v>
      </c>
    </row>
    <row r="3846" spans="1:17" hidden="1" x14ac:dyDescent="0.3">
      <c r="A3846" t="s">
        <v>7923</v>
      </c>
      <c r="B3846" t="s">
        <v>7924</v>
      </c>
      <c r="C3846" t="s">
        <v>10309</v>
      </c>
      <c r="D3846" t="s">
        <v>1386</v>
      </c>
      <c r="E3846">
        <v>27.17886528</v>
      </c>
      <c r="F3846">
        <v>51.9</v>
      </c>
      <c r="G3846">
        <v>49.712318523266397</v>
      </c>
      <c r="H3846">
        <v>-11.696225084604601</v>
      </c>
      <c r="I3846">
        <v>-3.04762807038226</v>
      </c>
      <c r="J3846">
        <v>2.0958038029643902</v>
      </c>
      <c r="K3846">
        <v>48.366673750230198</v>
      </c>
      <c r="L3846">
        <v>44.173380172330297</v>
      </c>
      <c r="M3846">
        <v>54.170172001083301</v>
      </c>
      <c r="N3846">
        <v>0.53377057404947403</v>
      </c>
      <c r="O3846">
        <v>22.157996146435401</v>
      </c>
      <c r="P3846">
        <v>84.369449378330302</v>
      </c>
      <c r="Q3846">
        <v>4.4636337013894002E-2</v>
      </c>
    </row>
    <row r="3847" spans="1:17" hidden="1" x14ac:dyDescent="0.3">
      <c r="A3847" t="s">
        <v>7925</v>
      </c>
      <c r="B3847" t="s">
        <v>7926</v>
      </c>
      <c r="C3847" t="s">
        <v>10309</v>
      </c>
      <c r="D3847" t="s">
        <v>285</v>
      </c>
      <c r="E3847">
        <v>27.097241759999999</v>
      </c>
      <c r="F3847">
        <v>36.29</v>
      </c>
      <c r="G3847">
        <v>1.0556971696969</v>
      </c>
      <c r="H3847">
        <v>2.0341492420218201</v>
      </c>
      <c r="I3847">
        <v>-12.8861284308725</v>
      </c>
      <c r="J3847">
        <v>-9.0895127178011705</v>
      </c>
      <c r="K3847">
        <v>36.354020310145103</v>
      </c>
      <c r="L3847">
        <v>34.934300471338403</v>
      </c>
      <c r="M3847">
        <v>46.226114976882798</v>
      </c>
      <c r="N3847">
        <v>1.0837167280561499</v>
      </c>
      <c r="O3847">
        <v>50.592449710664098</v>
      </c>
      <c r="P3847">
        <v>57.782608695652101</v>
      </c>
      <c r="Q3847">
        <v>2.7479093396219002E-2</v>
      </c>
    </row>
    <row r="3848" spans="1:17" hidden="1" x14ac:dyDescent="0.3">
      <c r="A3848" t="s">
        <v>7927</v>
      </c>
      <c r="B3848" t="s">
        <v>7928</v>
      </c>
      <c r="C3848" t="s">
        <v>10309</v>
      </c>
      <c r="D3848" t="s">
        <v>2855</v>
      </c>
      <c r="E3848">
        <v>26.996821797999999</v>
      </c>
      <c r="F3848">
        <v>2.02</v>
      </c>
      <c r="G3848">
        <v>-36.732587921639997</v>
      </c>
      <c r="H3848">
        <v>-1.9370428254223699</v>
      </c>
      <c r="I3848">
        <v>10.859945742197899</v>
      </c>
      <c r="J3848">
        <v>-17.470700414827601</v>
      </c>
      <c r="K3848">
        <v>1.94718817192303</v>
      </c>
      <c r="L3848">
        <v>1.97151825257324</v>
      </c>
      <c r="M3848">
        <v>37.554363437180101</v>
      </c>
      <c r="N3848">
        <v>1.32895675752818</v>
      </c>
      <c r="O3848">
        <v>44.059405940593997</v>
      </c>
      <c r="P3848">
        <v>68.3333333333333</v>
      </c>
    </row>
    <row r="3849" spans="1:17" hidden="1" x14ac:dyDescent="0.3">
      <c r="A3849" t="s">
        <v>7929</v>
      </c>
      <c r="B3849" t="s">
        <v>7930</v>
      </c>
      <c r="C3849" t="s">
        <v>10309</v>
      </c>
      <c r="D3849" t="s">
        <v>54</v>
      </c>
      <c r="E3849">
        <v>26.995099679999999</v>
      </c>
      <c r="F3849">
        <v>45.6</v>
      </c>
      <c r="G3849">
        <v>-27.723578912630899</v>
      </c>
      <c r="H3849">
        <v>-0.97550436388391404</v>
      </c>
      <c r="I3849">
        <v>-12.3107859651191</v>
      </c>
      <c r="J3849">
        <v>-2.5946673569764398</v>
      </c>
      <c r="K3849">
        <v>45.600000048660696</v>
      </c>
      <c r="L3849">
        <v>45.601707261115301</v>
      </c>
      <c r="M3849">
        <v>0</v>
      </c>
      <c r="O3849">
        <v>5.26315789473683</v>
      </c>
      <c r="P3849">
        <v>0</v>
      </c>
    </row>
    <row r="3850" spans="1:17" hidden="1" x14ac:dyDescent="0.3">
      <c r="A3850" t="s">
        <v>7931</v>
      </c>
      <c r="B3850" t="s">
        <v>7932</v>
      </c>
      <c r="C3850" t="s">
        <v>10309</v>
      </c>
      <c r="D3850" t="s">
        <v>726</v>
      </c>
      <c r="E3850">
        <v>26.973934176</v>
      </c>
      <c r="F3850">
        <v>143.57</v>
      </c>
      <c r="G3850">
        <v>19.982182404241399</v>
      </c>
      <c r="H3850">
        <v>7.2606024829075997</v>
      </c>
      <c r="I3850">
        <v>5.2635322725354596</v>
      </c>
      <c r="J3850">
        <v>-2.7928413254101598</v>
      </c>
      <c r="K3850">
        <v>134.237049672707</v>
      </c>
      <c r="L3850">
        <v>120.112987846476</v>
      </c>
      <c r="M3850">
        <v>49.068310851650402</v>
      </c>
      <c r="N3850">
        <v>1.7921879615533101</v>
      </c>
      <c r="O3850">
        <v>5.5721947482067997E-2</v>
      </c>
      <c r="P3850">
        <v>67.526254375729195</v>
      </c>
    </row>
    <row r="3851" spans="1:17" hidden="1" x14ac:dyDescent="0.3">
      <c r="A3851" t="s">
        <v>7933</v>
      </c>
      <c r="B3851" t="s">
        <v>7934</v>
      </c>
      <c r="C3851" t="s">
        <v>10309</v>
      </c>
      <c r="D3851" t="s">
        <v>726</v>
      </c>
      <c r="E3851">
        <v>26.947385721</v>
      </c>
      <c r="F3851">
        <v>42.74</v>
      </c>
      <c r="G3851">
        <v>8.8870456478753201</v>
      </c>
      <c r="H3851">
        <v>3.6928003044207398</v>
      </c>
      <c r="I3851">
        <v>-0.30868952906038899</v>
      </c>
      <c r="J3851">
        <v>2.6945071363502899</v>
      </c>
      <c r="K3851">
        <v>39.501652318797397</v>
      </c>
      <c r="L3851">
        <v>36.3464531494513</v>
      </c>
      <c r="N3851">
        <v>2.8771263522627302</v>
      </c>
      <c r="O3851">
        <v>10.903135236312499</v>
      </c>
      <c r="P3851">
        <v>40.071444957886797</v>
      </c>
    </row>
    <row r="3852" spans="1:17" hidden="1" x14ac:dyDescent="0.3">
      <c r="A3852" t="s">
        <v>7935</v>
      </c>
      <c r="B3852" t="s">
        <v>7936</v>
      </c>
      <c r="C3852" t="s">
        <v>10309</v>
      </c>
      <c r="D3852" t="s">
        <v>46</v>
      </c>
      <c r="E3852">
        <v>26.841012800000001</v>
      </c>
      <c r="F3852">
        <v>1.1200000000000001</v>
      </c>
      <c r="G3852">
        <v>21.609754420702298</v>
      </c>
      <c r="H3852">
        <v>-20.9755043638839</v>
      </c>
      <c r="I3852">
        <v>-29.347823002156101</v>
      </c>
      <c r="J3852">
        <v>-7.6794131196882898</v>
      </c>
      <c r="K3852">
        <v>1.2652071902684301</v>
      </c>
      <c r="L3852">
        <v>1.0667485127762399</v>
      </c>
      <c r="M3852">
        <v>1.4206214098247001</v>
      </c>
      <c r="N3852">
        <v>0.71247507891631001</v>
      </c>
      <c r="O3852">
        <v>47.321428571428498</v>
      </c>
      <c r="P3852">
        <v>60</v>
      </c>
      <c r="Q3852">
        <v>6.9150403389959994E-2</v>
      </c>
    </row>
    <row r="3853" spans="1:17" hidden="1" x14ac:dyDescent="0.3">
      <c r="A3853" t="s">
        <v>7937</v>
      </c>
      <c r="B3853" t="s">
        <v>7938</v>
      </c>
      <c r="C3853" t="s">
        <v>10309</v>
      </c>
      <c r="D3853" t="s">
        <v>938</v>
      </c>
      <c r="E3853">
        <v>26.763100000000001</v>
      </c>
      <c r="F3853">
        <v>0.52</v>
      </c>
      <c r="G3853">
        <v>-46.473578912630899</v>
      </c>
      <c r="H3853">
        <v>-2.8622968167141001</v>
      </c>
      <c r="I3853">
        <v>-33.522907177240299</v>
      </c>
      <c r="J3853">
        <v>1.40533264302355</v>
      </c>
      <c r="K3853">
        <v>0.52304537843488197</v>
      </c>
      <c r="L3853">
        <v>0.58655290379706604</v>
      </c>
      <c r="M3853">
        <v>57.953177532633198</v>
      </c>
      <c r="N3853">
        <v>1.09729470630451</v>
      </c>
      <c r="O3853">
        <v>50</v>
      </c>
      <c r="P3853">
        <v>20.930232558139501</v>
      </c>
      <c r="Q3853">
        <v>-9.9191125347032005E-2</v>
      </c>
    </row>
    <row r="3854" spans="1:17" hidden="1" x14ac:dyDescent="0.3">
      <c r="A3854" t="s">
        <v>7939</v>
      </c>
      <c r="B3854" t="s">
        <v>7940</v>
      </c>
      <c r="C3854" t="s">
        <v>10309</v>
      </c>
      <c r="D3854" t="s">
        <v>21</v>
      </c>
      <c r="E3854">
        <v>26.740046795000001</v>
      </c>
      <c r="F3854">
        <v>376.8</v>
      </c>
      <c r="G3854">
        <v>4.0477097742023798</v>
      </c>
      <c r="H3854">
        <v>0.68688244514434105</v>
      </c>
      <c r="I3854">
        <v>-10.8841372437193</v>
      </c>
      <c r="J3854">
        <v>-0.946018708327791</v>
      </c>
      <c r="K3854">
        <v>363.32411160643301</v>
      </c>
      <c r="L3854">
        <v>328.74584019937402</v>
      </c>
      <c r="M3854">
        <v>74.284915173060398</v>
      </c>
      <c r="N3854">
        <v>0.91811854507137702</v>
      </c>
      <c r="O3854">
        <v>14.118895966029701</v>
      </c>
      <c r="P3854">
        <v>79.385860509402505</v>
      </c>
      <c r="Q3854">
        <v>2.0518194718030999E-2</v>
      </c>
    </row>
    <row r="3855" spans="1:17" hidden="1" x14ac:dyDescent="0.3">
      <c r="A3855" t="s">
        <v>7941</v>
      </c>
      <c r="B3855" t="s">
        <v>7942</v>
      </c>
      <c r="C3855" t="s">
        <v>10309</v>
      </c>
      <c r="E3855">
        <v>26.690625000000001</v>
      </c>
      <c r="F3855">
        <v>5.85</v>
      </c>
      <c r="G3855">
        <v>7.6930877540356599</v>
      </c>
      <c r="H3855">
        <v>-19.271593749358701</v>
      </c>
      <c r="I3855">
        <v>-35.840197729824901</v>
      </c>
      <c r="J3855">
        <v>-2.5946673569764398</v>
      </c>
      <c r="K3855">
        <v>6.5063246624904796</v>
      </c>
      <c r="L3855">
        <v>5.2563046987963897</v>
      </c>
      <c r="M3855">
        <v>1.9190793447976001E-2</v>
      </c>
      <c r="N3855">
        <v>0.995268794842466</v>
      </c>
      <c r="O3855">
        <v>49.743589743589702</v>
      </c>
      <c r="P3855">
        <v>35.4166666666666</v>
      </c>
    </row>
    <row r="3856" spans="1:17" hidden="1" x14ac:dyDescent="0.3">
      <c r="A3856" t="s">
        <v>7943</v>
      </c>
      <c r="B3856" t="s">
        <v>7944</v>
      </c>
      <c r="C3856" t="s">
        <v>10309</v>
      </c>
      <c r="D3856" t="s">
        <v>297</v>
      </c>
      <c r="E3856">
        <v>26.6767115</v>
      </c>
      <c r="F3856">
        <v>29.5</v>
      </c>
      <c r="G3856">
        <v>-11.5818466291664</v>
      </c>
      <c r="H3856">
        <v>5.57880275222095</v>
      </c>
      <c r="I3856">
        <v>-8.4375465284993805</v>
      </c>
      <c r="J3856">
        <v>0.85987809756900502</v>
      </c>
      <c r="K3856">
        <v>26.9611554608204</v>
      </c>
      <c r="L3856">
        <v>26.2931319707358</v>
      </c>
      <c r="M3856">
        <v>77.003523452346698</v>
      </c>
      <c r="N3856">
        <v>0.41474654377880099</v>
      </c>
      <c r="O3856">
        <v>2.71186440677966</v>
      </c>
      <c r="P3856">
        <v>36.258660508083103</v>
      </c>
    </row>
    <row r="3857" spans="1:17" hidden="1" x14ac:dyDescent="0.3">
      <c r="A3857" t="s">
        <v>7945</v>
      </c>
      <c r="B3857" t="s">
        <v>7946</v>
      </c>
      <c r="C3857" t="s">
        <v>10309</v>
      </c>
      <c r="D3857" t="s">
        <v>521</v>
      </c>
      <c r="E3857">
        <v>26.673048000000001</v>
      </c>
      <c r="F3857">
        <v>10.23</v>
      </c>
      <c r="G3857">
        <v>44.470725944990399</v>
      </c>
      <c r="H3857">
        <v>8.2718074640730599</v>
      </c>
      <c r="I3857">
        <v>-13.374615752353099</v>
      </c>
      <c r="J3857">
        <v>-3.6657481748927001</v>
      </c>
      <c r="K3857">
        <v>9.7624429945692803</v>
      </c>
      <c r="L3857">
        <v>8.57967265314511</v>
      </c>
      <c r="M3857">
        <v>46.627325790253003</v>
      </c>
      <c r="N3857">
        <v>0.70061119600814703</v>
      </c>
      <c r="O3857">
        <v>30.889540566959901</v>
      </c>
      <c r="P3857">
        <v>112.24066390041401</v>
      </c>
      <c r="Q3857">
        <v>8.3295553126469996E-2</v>
      </c>
    </row>
    <row r="3858" spans="1:17" hidden="1" x14ac:dyDescent="0.3">
      <c r="A3858" t="s">
        <v>7947</v>
      </c>
      <c r="B3858" t="s">
        <v>7948</v>
      </c>
      <c r="C3858" t="s">
        <v>10309</v>
      </c>
      <c r="D3858" t="s">
        <v>297</v>
      </c>
      <c r="E3858">
        <v>26.624580000000002</v>
      </c>
      <c r="F3858">
        <v>65.900000000000006</v>
      </c>
      <c r="G3858">
        <v>-11.168927338524099</v>
      </c>
      <c r="H3858">
        <v>-0.65027592962650704</v>
      </c>
      <c r="I3858">
        <v>-9.5828046712765396</v>
      </c>
      <c r="J3858">
        <v>-4.4431522054612902</v>
      </c>
      <c r="K3858">
        <v>62.3377401339485</v>
      </c>
      <c r="L3858">
        <v>61.480711660188703</v>
      </c>
      <c r="M3858">
        <v>58.295957265349202</v>
      </c>
      <c r="N3858">
        <v>1.1600192900425601</v>
      </c>
      <c r="O3858">
        <v>10.6221547799696</v>
      </c>
      <c r="P3858">
        <v>35.4573484069887</v>
      </c>
      <c r="Q3858">
        <v>3.5868328792169002E-2</v>
      </c>
    </row>
    <row r="3859" spans="1:17" hidden="1" x14ac:dyDescent="0.3">
      <c r="A3859" t="s">
        <v>7949</v>
      </c>
      <c r="B3859" t="s">
        <v>7950</v>
      </c>
      <c r="C3859" t="s">
        <v>10309</v>
      </c>
      <c r="D3859" t="s">
        <v>413</v>
      </c>
      <c r="E3859">
        <v>26.541450000000001</v>
      </c>
      <c r="F3859">
        <v>45.77</v>
      </c>
      <c r="G3859">
        <v>-8.8404620295140894</v>
      </c>
      <c r="H3859">
        <v>9.7800949469701202</v>
      </c>
      <c r="I3859">
        <v>23.223712110095502</v>
      </c>
      <c r="J3859">
        <v>4.4207904313707598</v>
      </c>
      <c r="K3859">
        <v>42.446947384980902</v>
      </c>
      <c r="L3859">
        <v>38.7255333905971</v>
      </c>
      <c r="M3859">
        <v>61.0676018759928</v>
      </c>
      <c r="N3859">
        <v>0.43095774810704501</v>
      </c>
      <c r="O3859">
        <v>9.8973126502075406</v>
      </c>
      <c r="P3859">
        <v>58.648180242634297</v>
      </c>
      <c r="Q3859">
        <v>5.6097844329689998E-2</v>
      </c>
    </row>
    <row r="3860" spans="1:17" hidden="1" x14ac:dyDescent="0.3">
      <c r="A3860" t="s">
        <v>7951</v>
      </c>
      <c r="B3860" t="s">
        <v>7952</v>
      </c>
      <c r="C3860" t="s">
        <v>10309</v>
      </c>
      <c r="D3860" t="s">
        <v>521</v>
      </c>
      <c r="E3860">
        <v>26.514880000000002</v>
      </c>
      <c r="F3860">
        <v>0.83</v>
      </c>
      <c r="G3860">
        <v>-78.318817007869001</v>
      </c>
      <c r="H3860">
        <v>-2.2100722651184799</v>
      </c>
      <c r="I3860">
        <v>-58.4146820690152</v>
      </c>
      <c r="J3860">
        <v>-11.6855764478855</v>
      </c>
      <c r="K3860">
        <v>0.81795532679012395</v>
      </c>
      <c r="L3860">
        <v>1.1190504658567899</v>
      </c>
      <c r="M3860">
        <v>40.664706112875599</v>
      </c>
      <c r="N3860">
        <v>1.0095869947361</v>
      </c>
      <c r="O3860">
        <v>256.62650602409599</v>
      </c>
      <c r="P3860">
        <v>27.692307692307601</v>
      </c>
      <c r="Q3860">
        <v>5.8919753238068001E-2</v>
      </c>
    </row>
    <row r="3861" spans="1:17" hidden="1" x14ac:dyDescent="0.3">
      <c r="A3861" t="s">
        <v>7953</v>
      </c>
      <c r="B3861" t="s">
        <v>7954</v>
      </c>
      <c r="C3861" t="s">
        <v>10309</v>
      </c>
      <c r="D3861" t="s">
        <v>3180</v>
      </c>
      <c r="E3861">
        <v>26.444998152</v>
      </c>
      <c r="F3861">
        <v>47.03</v>
      </c>
      <c r="G3861">
        <v>-81.456977830486295</v>
      </c>
      <c r="H3861">
        <v>9.2244956361160906</v>
      </c>
      <c r="I3861">
        <v>-26.017207983467699</v>
      </c>
      <c r="J3861">
        <v>-1.7814939477469101</v>
      </c>
      <c r="K3861">
        <v>47.590099586604303</v>
      </c>
      <c r="M3861">
        <v>53.220975997444498</v>
      </c>
      <c r="N3861">
        <v>0.83125000000000004</v>
      </c>
      <c r="O3861">
        <v>127.514352540931</v>
      </c>
      <c r="P3861">
        <v>46.96875</v>
      </c>
    </row>
    <row r="3862" spans="1:17" hidden="1" x14ac:dyDescent="0.3">
      <c r="A3862" t="s">
        <v>7955</v>
      </c>
      <c r="B3862" t="s">
        <v>7956</v>
      </c>
      <c r="C3862" t="s">
        <v>10309</v>
      </c>
      <c r="D3862" t="s">
        <v>7071</v>
      </c>
      <c r="E3862">
        <v>26.301316</v>
      </c>
      <c r="F3862">
        <v>0.74</v>
      </c>
      <c r="G3862">
        <v>-15.602366791418801</v>
      </c>
      <c r="H3862">
        <v>-10.8520475737604</v>
      </c>
      <c r="I3862">
        <v>-25.251962435707298</v>
      </c>
      <c r="J3862">
        <v>-6.5420357780290797</v>
      </c>
      <c r="K3862">
        <v>0.77123447677435397</v>
      </c>
      <c r="L3862">
        <v>0.75366622797521998</v>
      </c>
      <c r="M3862">
        <v>29.340564100911401</v>
      </c>
      <c r="N3862">
        <v>0.70365705381145705</v>
      </c>
      <c r="O3862">
        <v>50</v>
      </c>
      <c r="P3862">
        <v>39.622641509433898</v>
      </c>
      <c r="Q3862">
        <v>7.4609753905432993E-2</v>
      </c>
    </row>
    <row r="3863" spans="1:17" hidden="1" x14ac:dyDescent="0.3">
      <c r="A3863" t="s">
        <v>7957</v>
      </c>
      <c r="B3863" t="s">
        <v>7958</v>
      </c>
      <c r="C3863" t="s">
        <v>10309</v>
      </c>
      <c r="D3863" t="s">
        <v>51</v>
      </c>
      <c r="E3863">
        <v>26.295750000000002</v>
      </c>
      <c r="F3863">
        <v>18.850000000000001</v>
      </c>
      <c r="G3863">
        <v>-42.621998777190697</v>
      </c>
      <c r="H3863">
        <v>9.9068485772925605</v>
      </c>
      <c r="I3863">
        <v>-37.6573206185844</v>
      </c>
      <c r="J3863">
        <v>2.1275548652457799</v>
      </c>
      <c r="K3863">
        <v>18.910350648834498</v>
      </c>
      <c r="L3863">
        <v>21.4507380909224</v>
      </c>
      <c r="M3863">
        <v>78.245381349921303</v>
      </c>
      <c r="N3863">
        <v>1.3216783216783199</v>
      </c>
      <c r="O3863">
        <v>61.538461538461497</v>
      </c>
      <c r="P3863">
        <v>22.402597402597401</v>
      </c>
    </row>
    <row r="3864" spans="1:17" hidden="1" x14ac:dyDescent="0.3">
      <c r="A3864" t="s">
        <v>7959</v>
      </c>
      <c r="B3864" t="s">
        <v>7960</v>
      </c>
      <c r="C3864" t="s">
        <v>10309</v>
      </c>
      <c r="D3864" t="s">
        <v>630</v>
      </c>
      <c r="E3864">
        <v>26.243946000000001</v>
      </c>
      <c r="F3864">
        <v>9.92</v>
      </c>
      <c r="G3864">
        <v>-14.222434747871199</v>
      </c>
      <c r="H3864">
        <v>0.25779471114176999</v>
      </c>
      <c r="I3864">
        <v>-7.6694357541486404</v>
      </c>
      <c r="J3864">
        <v>9.0833371781709396</v>
      </c>
      <c r="K3864">
        <v>9.7645459276982898</v>
      </c>
      <c r="L3864">
        <v>9.4489412445340797</v>
      </c>
      <c r="M3864">
        <v>53.911804137076601</v>
      </c>
      <c r="N3864">
        <v>1.14235430235147</v>
      </c>
      <c r="O3864">
        <v>41.129032258064498</v>
      </c>
      <c r="P3864">
        <v>41.714285714285701</v>
      </c>
      <c r="Q3864">
        <v>4.214696664315E-2</v>
      </c>
    </row>
    <row r="3865" spans="1:17" hidden="1" x14ac:dyDescent="0.3">
      <c r="A3865" t="s">
        <v>7961</v>
      </c>
      <c r="B3865" t="s">
        <v>7962</v>
      </c>
      <c r="C3865" t="s">
        <v>10309</v>
      </c>
      <c r="D3865" t="s">
        <v>51</v>
      </c>
      <c r="E3865">
        <v>26.240687999999999</v>
      </c>
      <c r="F3865">
        <v>60.5</v>
      </c>
      <c r="G3865">
        <v>-51.909042571778798</v>
      </c>
      <c r="H3865">
        <v>-2.1382950615583298</v>
      </c>
      <c r="I3865">
        <v>-30.554029208362302</v>
      </c>
      <c r="J3865">
        <v>-6.6269254214925697</v>
      </c>
      <c r="K3865">
        <v>65.140146841770701</v>
      </c>
      <c r="M3865">
        <v>36.297640362918301</v>
      </c>
      <c r="N3865">
        <v>0.51604938271604905</v>
      </c>
      <c r="O3865">
        <v>38.842975206611499</v>
      </c>
      <c r="P3865">
        <v>5.4006968641114996</v>
      </c>
    </row>
    <row r="3866" spans="1:17" hidden="1" x14ac:dyDescent="0.3">
      <c r="A3866" t="s">
        <v>7963</v>
      </c>
      <c r="B3866" t="s">
        <v>7964</v>
      </c>
      <c r="C3866" t="s">
        <v>10309</v>
      </c>
      <c r="D3866" t="s">
        <v>1555</v>
      </c>
      <c r="E3866">
        <v>26.218783601999998</v>
      </c>
      <c r="F3866">
        <v>3.56</v>
      </c>
      <c r="G3866">
        <v>-41.940446382510501</v>
      </c>
      <c r="H3866">
        <v>14.912346103405801</v>
      </c>
      <c r="I3866">
        <v>-23.310785965119099</v>
      </c>
      <c r="J3866">
        <v>2.1940650373897599</v>
      </c>
      <c r="K3866">
        <v>3.3719442349511799</v>
      </c>
      <c r="L3866">
        <v>3.6752322658913799</v>
      </c>
      <c r="M3866">
        <v>70.121716193963906</v>
      </c>
      <c r="N3866">
        <v>1.30151646016663</v>
      </c>
      <c r="O3866">
        <v>65.730337078651701</v>
      </c>
      <c r="P3866">
        <v>27.1428571428571</v>
      </c>
      <c r="Q3866">
        <v>-6.8557563241573E-2</v>
      </c>
    </row>
    <row r="3867" spans="1:17" hidden="1" x14ac:dyDescent="0.3">
      <c r="A3867" t="s">
        <v>7965</v>
      </c>
      <c r="B3867" t="s">
        <v>7966</v>
      </c>
      <c r="C3867" t="s">
        <v>10309</v>
      </c>
      <c r="D3867" t="s">
        <v>715</v>
      </c>
      <c r="E3867">
        <v>26.16</v>
      </c>
      <c r="F3867">
        <v>4.47</v>
      </c>
      <c r="G3867">
        <v>-77.779444834418598</v>
      </c>
      <c r="H3867">
        <v>-8.7979145118754598</v>
      </c>
      <c r="I3867">
        <v>-49.6179388402944</v>
      </c>
      <c r="J3867">
        <v>-12.5120227288772</v>
      </c>
      <c r="K3867">
        <v>4.9763382757737098</v>
      </c>
      <c r="L3867">
        <v>6.2399468146489498</v>
      </c>
      <c r="M3867">
        <v>26.1871234646717</v>
      </c>
      <c r="N3867">
        <v>0.97425014031635004</v>
      </c>
      <c r="O3867">
        <v>166.89038031319899</v>
      </c>
      <c r="P3867">
        <v>9.5588235294117503</v>
      </c>
      <c r="Q3867">
        <v>4.1237663900635997E-2</v>
      </c>
    </row>
    <row r="3868" spans="1:17" hidden="1" x14ac:dyDescent="0.3">
      <c r="A3868" t="s">
        <v>7967</v>
      </c>
      <c r="B3868" t="s">
        <v>7968</v>
      </c>
      <c r="C3868" t="s">
        <v>10309</v>
      </c>
      <c r="D3868" t="s">
        <v>130</v>
      </c>
      <c r="E3868">
        <v>26.093432663999899</v>
      </c>
      <c r="F3868">
        <v>18.84</v>
      </c>
      <c r="G3868">
        <v>3.56561969364079</v>
      </c>
      <c r="H3868">
        <v>-4.2408104863328902</v>
      </c>
      <c r="I3868">
        <v>-38.774486199311099</v>
      </c>
      <c r="J3868">
        <v>0.56093656032497796</v>
      </c>
      <c r="K3868">
        <v>19.678569320659001</v>
      </c>
      <c r="L3868">
        <v>20.769696207808401</v>
      </c>
      <c r="M3868">
        <v>47.461017593707503</v>
      </c>
      <c r="N3868">
        <v>0.58156098141244805</v>
      </c>
      <c r="O3868">
        <v>98.354564755838595</v>
      </c>
      <c r="P3868">
        <v>32.582688247712802</v>
      </c>
      <c r="Q3868">
        <v>0.119305628177084</v>
      </c>
    </row>
    <row r="3869" spans="1:17" hidden="1" x14ac:dyDescent="0.3">
      <c r="A3869" t="s">
        <v>7969</v>
      </c>
      <c r="B3869" t="s">
        <v>7970</v>
      </c>
      <c r="C3869" t="s">
        <v>10309</v>
      </c>
      <c r="D3869" t="s">
        <v>77</v>
      </c>
      <c r="E3869">
        <v>26.0184</v>
      </c>
      <c r="F3869">
        <v>41.97</v>
      </c>
      <c r="G3869">
        <v>-17.911961958156802</v>
      </c>
      <c r="H3869">
        <v>-23.471144743655199</v>
      </c>
      <c r="I3869">
        <v>-2.4991690106450002</v>
      </c>
      <c r="J3869">
        <v>-9.5497731955435494</v>
      </c>
      <c r="M3869">
        <v>36.701908263319098</v>
      </c>
      <c r="O3869">
        <v>35.096497498212997</v>
      </c>
      <c r="P3869">
        <v>19.9142857142857</v>
      </c>
    </row>
    <row r="3870" spans="1:17" hidden="1" x14ac:dyDescent="0.3">
      <c r="A3870" t="s">
        <v>7971</v>
      </c>
      <c r="B3870" t="s">
        <v>7972</v>
      </c>
      <c r="C3870" t="s">
        <v>10309</v>
      </c>
      <c r="D3870" t="s">
        <v>3098</v>
      </c>
      <c r="E3870">
        <v>25.895078567999999</v>
      </c>
      <c r="F3870">
        <v>20.82</v>
      </c>
      <c r="G3870">
        <v>-13.4535459817857</v>
      </c>
      <c r="H3870">
        <v>-3.49331909072477</v>
      </c>
      <c r="I3870">
        <v>-42.491872484233703</v>
      </c>
      <c r="J3870">
        <v>-4.5067132460777897</v>
      </c>
      <c r="K3870">
        <v>21.463772671722499</v>
      </c>
      <c r="L3870">
        <v>22.232441641430899</v>
      </c>
      <c r="M3870">
        <v>40.119062362656301</v>
      </c>
      <c r="N3870">
        <v>1.15016468338546</v>
      </c>
      <c r="O3870">
        <v>84.918347742555198</v>
      </c>
      <c r="P3870">
        <v>32.527052832590698</v>
      </c>
      <c r="Q3870">
        <v>0.113559948915238</v>
      </c>
    </row>
    <row r="3871" spans="1:17" hidden="1" x14ac:dyDescent="0.3">
      <c r="A3871" t="s">
        <v>7973</v>
      </c>
      <c r="B3871" t="s">
        <v>7974</v>
      </c>
      <c r="C3871" t="s">
        <v>10309</v>
      </c>
      <c r="D3871" t="s">
        <v>221</v>
      </c>
      <c r="E3871">
        <v>25.8</v>
      </c>
      <c r="F3871">
        <v>65.790000000000006</v>
      </c>
      <c r="G3871">
        <v>103.68690297270101</v>
      </c>
      <c r="H3871">
        <v>11.944663703342901</v>
      </c>
      <c r="I3871">
        <v>31.0537814787684</v>
      </c>
      <c r="J3871">
        <v>-6.0088632240024999</v>
      </c>
      <c r="K3871">
        <v>65.4290433635379</v>
      </c>
      <c r="L3871">
        <v>52.4178635963003</v>
      </c>
      <c r="M3871">
        <v>32.210630667273897</v>
      </c>
      <c r="N3871">
        <v>0.436786231123581</v>
      </c>
      <c r="O3871">
        <v>30.870953032375699</v>
      </c>
      <c r="P3871">
        <v>143.576453165494</v>
      </c>
      <c r="Q3871">
        <v>5.7143503198273E-2</v>
      </c>
    </row>
    <row r="3872" spans="1:17" hidden="1" x14ac:dyDescent="0.3">
      <c r="A3872" t="s">
        <v>7975</v>
      </c>
      <c r="B3872" t="s">
        <v>7976</v>
      </c>
      <c r="C3872" t="s">
        <v>10309</v>
      </c>
      <c r="D3872" t="s">
        <v>21</v>
      </c>
      <c r="E3872">
        <v>25.759438343999999</v>
      </c>
      <c r="F3872">
        <v>16</v>
      </c>
      <c r="G3872">
        <v>-13.028238410838799</v>
      </c>
      <c r="H3872">
        <v>22.112730930233699</v>
      </c>
      <c r="I3872">
        <v>-5.0002561193779904</v>
      </c>
      <c r="J3872">
        <v>-8.5497235367517295</v>
      </c>
      <c r="K3872">
        <v>14.6534301957767</v>
      </c>
      <c r="L3872">
        <v>14.4207347807498</v>
      </c>
      <c r="M3872">
        <v>65.551405855598901</v>
      </c>
      <c r="N3872">
        <v>1.6050236655888199</v>
      </c>
      <c r="O3872">
        <v>28</v>
      </c>
      <c r="P3872">
        <v>72.972972972972897</v>
      </c>
      <c r="Q3872">
        <v>3.5688639681820997E-2</v>
      </c>
    </row>
    <row r="3873" spans="1:17" hidden="1" x14ac:dyDescent="0.3">
      <c r="A3873" t="s">
        <v>7977</v>
      </c>
      <c r="B3873" t="s">
        <v>7978</v>
      </c>
      <c r="C3873" t="s">
        <v>10309</v>
      </c>
      <c r="E3873">
        <v>25.708059706828699</v>
      </c>
      <c r="F3873">
        <v>570.95000000000005</v>
      </c>
      <c r="G3873">
        <v>53.243140580237402</v>
      </c>
      <c r="H3873">
        <v>26.213179084545501</v>
      </c>
      <c r="I3873">
        <v>19.199060862014299</v>
      </c>
      <c r="J3873">
        <v>-2.5946673569764398</v>
      </c>
      <c r="K3873">
        <v>535.18462584751501</v>
      </c>
      <c r="L3873">
        <v>469.15739937346899</v>
      </c>
      <c r="M3873">
        <v>49.882915386317201</v>
      </c>
      <c r="N3873">
        <v>0.476190476190476</v>
      </c>
      <c r="O3873">
        <v>5.2544005604693904</v>
      </c>
      <c r="P3873">
        <v>118.75478927203</v>
      </c>
    </row>
    <row r="3874" spans="1:17" hidden="1" x14ac:dyDescent="0.3">
      <c r="A3874" t="s">
        <v>7979</v>
      </c>
      <c r="B3874" t="s">
        <v>7980</v>
      </c>
      <c r="C3874" t="s">
        <v>10309</v>
      </c>
      <c r="D3874" t="s">
        <v>297</v>
      </c>
      <c r="E3874">
        <v>25.689976332000001</v>
      </c>
      <c r="F3874">
        <v>8.81</v>
      </c>
      <c r="G3874">
        <v>-0.77833395585865195</v>
      </c>
      <c r="H3874">
        <v>-4.7117681001476397</v>
      </c>
      <c r="I3874">
        <v>-29.974337366988198</v>
      </c>
      <c r="J3874">
        <v>-6.9614795840506796</v>
      </c>
      <c r="K3874">
        <v>9.2284755508862393</v>
      </c>
      <c r="L3874">
        <v>9.4007040058897804</v>
      </c>
      <c r="M3874">
        <v>39.900529412168702</v>
      </c>
      <c r="N3874">
        <v>1.19018024681745</v>
      </c>
      <c r="O3874">
        <v>56.072644721906897</v>
      </c>
      <c r="P3874">
        <v>36.589147286821699</v>
      </c>
      <c r="Q3874">
        <v>3.4088098345102999E-2</v>
      </c>
    </row>
    <row r="3875" spans="1:17" hidden="1" x14ac:dyDescent="0.3">
      <c r="A3875" t="s">
        <v>7981</v>
      </c>
      <c r="B3875" t="s">
        <v>7982</v>
      </c>
      <c r="C3875" t="s">
        <v>10309</v>
      </c>
      <c r="D3875" t="s">
        <v>521</v>
      </c>
      <c r="E3875">
        <v>25.625</v>
      </c>
      <c r="F3875">
        <v>52.27</v>
      </c>
      <c r="G3875">
        <v>131.42366947606499</v>
      </c>
      <c r="H3875">
        <v>21.048305159925601</v>
      </c>
      <c r="I3875">
        <v>54.579380062977897</v>
      </c>
      <c r="J3875">
        <v>3.4910291861823102</v>
      </c>
      <c r="K3875">
        <v>44.986229884946901</v>
      </c>
      <c r="L3875">
        <v>37.212788540621702</v>
      </c>
      <c r="M3875">
        <v>82.804500455425796</v>
      </c>
      <c r="N3875">
        <v>0.76355999388030404</v>
      </c>
      <c r="O3875">
        <v>26.3057202984503</v>
      </c>
      <c r="P3875">
        <v>181.02150537634401</v>
      </c>
      <c r="Q3875">
        <v>8.5216464457006993E-2</v>
      </c>
    </row>
    <row r="3876" spans="1:17" hidden="1" x14ac:dyDescent="0.3">
      <c r="A3876" t="s">
        <v>7983</v>
      </c>
      <c r="B3876" t="s">
        <v>7984</v>
      </c>
      <c r="C3876" t="s">
        <v>10309</v>
      </c>
      <c r="D3876" t="s">
        <v>95</v>
      </c>
      <c r="E3876">
        <v>25.564990184999999</v>
      </c>
      <c r="F3876">
        <v>4.8</v>
      </c>
      <c r="G3876">
        <v>35.541727209817999</v>
      </c>
      <c r="H3876">
        <v>19.543363560644298</v>
      </c>
      <c r="I3876">
        <v>-15.341088995422099</v>
      </c>
      <c r="J3876">
        <v>16.797856007509498</v>
      </c>
      <c r="K3876">
        <v>4.3757342860316299</v>
      </c>
      <c r="L3876">
        <v>4.0932103612808604</v>
      </c>
      <c r="M3876">
        <v>79.974142858923699</v>
      </c>
      <c r="N3876">
        <v>2.0761474878848998</v>
      </c>
      <c r="O3876">
        <v>35</v>
      </c>
      <c r="P3876">
        <v>83.908045977011497</v>
      </c>
      <c r="Q3876">
        <v>-2.8796023173765999E-2</v>
      </c>
    </row>
    <row r="3877" spans="1:17" hidden="1" x14ac:dyDescent="0.3">
      <c r="A3877" t="s">
        <v>7985</v>
      </c>
      <c r="B3877" t="s">
        <v>7986</v>
      </c>
      <c r="C3877" t="s">
        <v>10309</v>
      </c>
      <c r="D3877" t="s">
        <v>7987</v>
      </c>
      <c r="E3877">
        <v>25.485783026</v>
      </c>
      <c r="F3877">
        <v>17.47</v>
      </c>
      <c r="G3877">
        <v>-22.1008461435862</v>
      </c>
      <c r="H3877">
        <v>3.2012510840579802</v>
      </c>
      <c r="I3877">
        <v>-9.1820964727932601</v>
      </c>
      <c r="J3877">
        <v>-4.1955821654384096</v>
      </c>
      <c r="K3877">
        <v>16.730573483414599</v>
      </c>
      <c r="L3877">
        <v>16.947896741306501</v>
      </c>
      <c r="M3877">
        <v>58.678666106523998</v>
      </c>
      <c r="N3877">
        <v>0.86188633108843704</v>
      </c>
      <c r="O3877">
        <v>24.155695477962201</v>
      </c>
      <c r="P3877">
        <v>34.384615384615302</v>
      </c>
      <c r="Q3877">
        <v>-6.2208372087273998E-2</v>
      </c>
    </row>
    <row r="3878" spans="1:17" hidden="1" x14ac:dyDescent="0.3">
      <c r="A3878" t="s">
        <v>7988</v>
      </c>
      <c r="B3878" t="s">
        <v>7989</v>
      </c>
      <c r="C3878" t="s">
        <v>10309</v>
      </c>
      <c r="E3878">
        <v>25.481712959999999</v>
      </c>
      <c r="F3878">
        <v>2.33</v>
      </c>
      <c r="G3878">
        <v>-31.838805250079499</v>
      </c>
      <c r="H3878">
        <v>0.74863356715056895</v>
      </c>
      <c r="I3878">
        <v>-4.44041559474873</v>
      </c>
      <c r="J3878">
        <v>8.2034547087512504</v>
      </c>
      <c r="K3878">
        <v>2.3753474112383102</v>
      </c>
      <c r="L3878">
        <v>2.3856266282410199</v>
      </c>
      <c r="M3878">
        <v>54.084484817823899</v>
      </c>
      <c r="N3878">
        <v>0.74392421159663702</v>
      </c>
      <c r="O3878">
        <v>32.618025751072899</v>
      </c>
      <c r="P3878">
        <v>18.877551020408099</v>
      </c>
      <c r="Q3878">
        <v>2.5141296125858002E-2</v>
      </c>
    </row>
    <row r="3879" spans="1:17" hidden="1" x14ac:dyDescent="0.3">
      <c r="A3879" t="s">
        <v>7990</v>
      </c>
      <c r="B3879" t="s">
        <v>7991</v>
      </c>
      <c r="C3879" t="s">
        <v>10309</v>
      </c>
      <c r="D3879" t="s">
        <v>630</v>
      </c>
      <c r="E3879">
        <v>25.473044999999999</v>
      </c>
      <c r="F3879">
        <v>1.94</v>
      </c>
      <c r="G3879">
        <v>-3.3646045536566298</v>
      </c>
      <c r="H3879">
        <v>6.0765066167899603E-2</v>
      </c>
      <c r="I3879">
        <v>-16.271182004722998</v>
      </c>
      <c r="J3879">
        <v>1.1287368983427</v>
      </c>
      <c r="K3879">
        <v>1.90303233380598</v>
      </c>
      <c r="L3879">
        <v>1.85832804437926</v>
      </c>
      <c r="M3879">
        <v>57.458802275219497</v>
      </c>
      <c r="N3879">
        <v>0.92871335552179601</v>
      </c>
      <c r="O3879">
        <v>39.175257731958702</v>
      </c>
      <c r="P3879">
        <v>44.776119402985003</v>
      </c>
      <c r="Q3879">
        <v>3.2719025344829997E-2</v>
      </c>
    </row>
    <row r="3880" spans="1:17" hidden="1" x14ac:dyDescent="0.3">
      <c r="A3880" t="s">
        <v>7992</v>
      </c>
      <c r="B3880" t="s">
        <v>7993</v>
      </c>
      <c r="C3880" t="s">
        <v>10309</v>
      </c>
      <c r="D3880" t="s">
        <v>7189</v>
      </c>
      <c r="E3880">
        <v>25.401599999999998</v>
      </c>
      <c r="F3880">
        <v>632.25</v>
      </c>
      <c r="G3880">
        <v>19.6540434649913</v>
      </c>
      <c r="H3880">
        <v>6.1407862386452097</v>
      </c>
      <c r="I3880">
        <v>-26.155577134976699</v>
      </c>
      <c r="J3880">
        <v>-6.0223871781388896</v>
      </c>
      <c r="K3880">
        <v>644.93022985984101</v>
      </c>
      <c r="L3880">
        <v>601.94320250272801</v>
      </c>
      <c r="M3880">
        <v>47.858823150554201</v>
      </c>
      <c r="N3880">
        <v>0.59738643434971905</v>
      </c>
      <c r="O3880">
        <v>50.581257413997598</v>
      </c>
      <c r="P3880">
        <v>58.062499999999901</v>
      </c>
      <c r="Q3880">
        <v>-8.8493311137880001E-3</v>
      </c>
    </row>
    <row r="3881" spans="1:17" hidden="1" x14ac:dyDescent="0.3">
      <c r="A3881" t="s">
        <v>7994</v>
      </c>
      <c r="B3881" t="s">
        <v>7995</v>
      </c>
      <c r="C3881" t="s">
        <v>10309</v>
      </c>
      <c r="D3881" t="s">
        <v>130</v>
      </c>
      <c r="E3881">
        <v>25.287330000000001</v>
      </c>
      <c r="F3881">
        <v>8.31</v>
      </c>
      <c r="G3881">
        <v>-7.2887963039353298</v>
      </c>
      <c r="H3881">
        <v>-8.9489262907941995</v>
      </c>
      <c r="I3881">
        <v>-11.583513237846301</v>
      </c>
      <c r="J3881">
        <v>-2.5946673569764398</v>
      </c>
      <c r="K3881">
        <v>8.1015547337712004</v>
      </c>
      <c r="L3881">
        <v>5.8765690836547702</v>
      </c>
      <c r="M3881">
        <v>1.3700135253883901</v>
      </c>
      <c r="N3881">
        <v>0.34848519422829699</v>
      </c>
      <c r="O3881">
        <v>14.3200962695547</v>
      </c>
      <c r="P3881">
        <v>20.434782608695599</v>
      </c>
      <c r="Q3881">
        <v>0.11608488943533</v>
      </c>
    </row>
    <row r="3882" spans="1:17" hidden="1" x14ac:dyDescent="0.3">
      <c r="A3882" t="s">
        <v>7996</v>
      </c>
      <c r="B3882" t="s">
        <v>7997</v>
      </c>
      <c r="C3882" t="s">
        <v>10309</v>
      </c>
      <c r="D3882" t="s">
        <v>413</v>
      </c>
      <c r="E3882">
        <v>25.226400000000002</v>
      </c>
      <c r="F3882">
        <v>56</v>
      </c>
      <c r="G3882">
        <v>51.133016424322001</v>
      </c>
      <c r="H3882">
        <v>14.2645791434229</v>
      </c>
      <c r="I3882">
        <v>-0.97877801283281696</v>
      </c>
      <c r="J3882">
        <v>-8.7649886216373201</v>
      </c>
      <c r="K3882">
        <v>49.153758770825497</v>
      </c>
      <c r="L3882">
        <v>44.155982568621802</v>
      </c>
      <c r="M3882">
        <v>67.047543396810298</v>
      </c>
      <c r="N3882">
        <v>1.22709577559394</v>
      </c>
      <c r="O3882">
        <v>11.285714285714199</v>
      </c>
      <c r="P3882">
        <v>118.40873634945299</v>
      </c>
      <c r="Q3882">
        <v>8.5634729532427997E-2</v>
      </c>
    </row>
    <row r="3883" spans="1:17" hidden="1" x14ac:dyDescent="0.3">
      <c r="A3883" t="s">
        <v>7998</v>
      </c>
      <c r="B3883" t="s">
        <v>7999</v>
      </c>
      <c r="C3883" t="s">
        <v>10309</v>
      </c>
      <c r="D3883" t="s">
        <v>21</v>
      </c>
      <c r="E3883">
        <v>25.1919252</v>
      </c>
      <c r="F3883">
        <v>2.33</v>
      </c>
      <c r="G3883">
        <v>19.7447755177487</v>
      </c>
      <c r="H3883">
        <v>-3.5396069279864801</v>
      </c>
      <c r="I3883">
        <v>17.856811800243999</v>
      </c>
      <c r="J3883">
        <v>1.51492168411943</v>
      </c>
      <c r="K3883">
        <v>2.3865025838340301</v>
      </c>
      <c r="L3883">
        <v>2.09617977118572</v>
      </c>
      <c r="M3883">
        <v>46.698732040719896</v>
      </c>
      <c r="N3883">
        <v>1.3941675649579199</v>
      </c>
      <c r="O3883">
        <v>57.510729613733801</v>
      </c>
      <c r="P3883">
        <v>106.194690265486</v>
      </c>
      <c r="Q3883">
        <v>6.9337560060211995E-2</v>
      </c>
    </row>
    <row r="3884" spans="1:17" hidden="1" x14ac:dyDescent="0.3">
      <c r="A3884" t="s">
        <v>8000</v>
      </c>
      <c r="B3884" t="s">
        <v>8001</v>
      </c>
      <c r="C3884" t="s">
        <v>10309</v>
      </c>
      <c r="D3884" t="s">
        <v>1146</v>
      </c>
      <c r="E3884">
        <v>25.130409119999999</v>
      </c>
      <c r="F3884">
        <v>6.01</v>
      </c>
      <c r="G3884">
        <v>-92.781718447514706</v>
      </c>
      <c r="H3884">
        <v>-26.675869771922901</v>
      </c>
      <c r="I3884">
        <v>-82.109780939993399</v>
      </c>
      <c r="J3884">
        <v>-7.5790910329889103</v>
      </c>
      <c r="K3884">
        <v>9.4335093917577293</v>
      </c>
      <c r="L3884">
        <v>15.639507204147501</v>
      </c>
      <c r="M3884">
        <v>24.735907655392101</v>
      </c>
      <c r="N3884">
        <v>0.691363997210514</v>
      </c>
      <c r="O3884">
        <v>322.62895174708802</v>
      </c>
      <c r="P3884">
        <v>2.73504273504274</v>
      </c>
      <c r="Q3884">
        <v>5.6977098615016E-2</v>
      </c>
    </row>
    <row r="3885" spans="1:17" hidden="1" x14ac:dyDescent="0.3">
      <c r="A3885" t="s">
        <v>8002</v>
      </c>
      <c r="B3885" t="s">
        <v>8003</v>
      </c>
      <c r="C3885" t="s">
        <v>10309</v>
      </c>
      <c r="D3885" t="s">
        <v>1386</v>
      </c>
      <c r="E3885">
        <v>25.111555200000002</v>
      </c>
      <c r="F3885">
        <v>1.69</v>
      </c>
      <c r="G3885">
        <v>25.912784723732599</v>
      </c>
      <c r="H3885">
        <v>13.109002678369601</v>
      </c>
      <c r="I3885">
        <v>-9.88654354087668</v>
      </c>
      <c r="J3885">
        <v>5.4053326430235602</v>
      </c>
      <c r="K3885">
        <v>1.5360361239857701</v>
      </c>
      <c r="L3885">
        <v>1.4042876669353399</v>
      </c>
      <c r="M3885">
        <v>64.128866846568698</v>
      </c>
      <c r="N3885">
        <v>1.3789221801515601</v>
      </c>
      <c r="O3885">
        <v>15.3846153846153</v>
      </c>
      <c r="P3885">
        <v>159.99999999999901</v>
      </c>
      <c r="Q3885">
        <v>8.3253379494444002E-2</v>
      </c>
    </row>
    <row r="3886" spans="1:17" hidden="1" x14ac:dyDescent="0.3">
      <c r="A3886" t="s">
        <v>8004</v>
      </c>
      <c r="B3886" t="s">
        <v>8005</v>
      </c>
      <c r="C3886" t="s">
        <v>10309</v>
      </c>
      <c r="D3886" t="s">
        <v>742</v>
      </c>
      <c r="E3886">
        <v>25.110288000000001</v>
      </c>
      <c r="F3886">
        <v>10.58</v>
      </c>
      <c r="G3886">
        <v>150.69747371894701</v>
      </c>
      <c r="H3886">
        <v>74.328843462202997</v>
      </c>
      <c r="I3886">
        <v>46.786958395783103</v>
      </c>
      <c r="J3886">
        <v>-16.734360713024099</v>
      </c>
      <c r="K3886">
        <v>8.8604590280703501</v>
      </c>
      <c r="L3886">
        <v>6.7847070740916502</v>
      </c>
      <c r="M3886">
        <v>39.6428861429848</v>
      </c>
      <c r="N3886">
        <v>1.1814030261348001</v>
      </c>
      <c r="O3886">
        <v>39.697542533081197</v>
      </c>
      <c r="P3886">
        <v>185.945945945945</v>
      </c>
      <c r="Q3886">
        <v>-5.7047395769279996E-3</v>
      </c>
    </row>
    <row r="3887" spans="1:17" hidden="1" x14ac:dyDescent="0.3">
      <c r="A3887" t="s">
        <v>8006</v>
      </c>
      <c r="B3887" t="s">
        <v>8007</v>
      </c>
      <c r="C3887" t="s">
        <v>10309</v>
      </c>
      <c r="D3887" t="s">
        <v>521</v>
      </c>
      <c r="E3887">
        <v>25.108167000000002</v>
      </c>
      <c r="F3887">
        <v>113.55</v>
      </c>
      <c r="G3887">
        <v>89.389231794826003</v>
      </c>
      <c r="H3887">
        <v>16.2193992899014</v>
      </c>
      <c r="I3887">
        <v>16.723304943971701</v>
      </c>
      <c r="J3887">
        <v>2.40533264302355</v>
      </c>
      <c r="K3887">
        <v>104.459034748204</v>
      </c>
      <c r="L3887">
        <v>90.766020321609801</v>
      </c>
      <c r="M3887">
        <v>54.2007333302221</v>
      </c>
      <c r="N3887">
        <v>0.66077511175479398</v>
      </c>
      <c r="O3887">
        <v>24.711580801408999</v>
      </c>
      <c r="P3887">
        <v>119.54756380510401</v>
      </c>
      <c r="Q3887">
        <v>7.2810024598115003E-2</v>
      </c>
    </row>
    <row r="3888" spans="1:17" hidden="1" x14ac:dyDescent="0.3">
      <c r="A3888" t="s">
        <v>8008</v>
      </c>
      <c r="B3888" t="s">
        <v>8009</v>
      </c>
      <c r="C3888" t="s">
        <v>10309</v>
      </c>
      <c r="D3888" t="s">
        <v>72</v>
      </c>
      <c r="E3888">
        <v>25.052870325000001</v>
      </c>
      <c r="F3888">
        <v>50.11</v>
      </c>
      <c r="G3888">
        <v>71.917855350317197</v>
      </c>
      <c r="H3888">
        <v>-6.2316964606885996</v>
      </c>
      <c r="I3888">
        <v>-29.6619322623317</v>
      </c>
      <c r="J3888">
        <v>-2.5946673569764398</v>
      </c>
      <c r="K3888">
        <v>50.5515853018982</v>
      </c>
      <c r="L3888">
        <v>44.632229195117198</v>
      </c>
      <c r="M3888">
        <v>27.244905900127002</v>
      </c>
      <c r="N3888">
        <v>0.28831314834687499</v>
      </c>
      <c r="O3888">
        <v>35.701456795050802</v>
      </c>
      <c r="P3888">
        <v>117.869565217391</v>
      </c>
      <c r="Q3888">
        <v>7.4055969727441995E-2</v>
      </c>
    </row>
    <row r="3889" spans="1:17" hidden="1" x14ac:dyDescent="0.3">
      <c r="A3889" t="s">
        <v>8010</v>
      </c>
      <c r="B3889" t="s">
        <v>8011</v>
      </c>
      <c r="C3889" t="s">
        <v>10309</v>
      </c>
      <c r="D3889" t="s">
        <v>521</v>
      </c>
      <c r="E3889">
        <v>25.039344</v>
      </c>
      <c r="F3889">
        <v>76.69</v>
      </c>
      <c r="G3889">
        <v>68.414528504248693</v>
      </c>
      <c r="H3889">
        <v>3.0451141928171199</v>
      </c>
      <c r="I3889">
        <v>29.576355570495998</v>
      </c>
      <c r="J3889">
        <v>-2.5946673569764398</v>
      </c>
      <c r="K3889">
        <v>76.787044487329695</v>
      </c>
      <c r="L3889">
        <v>61.120646147275799</v>
      </c>
      <c r="M3889">
        <v>68.947223693588001</v>
      </c>
      <c r="N3889">
        <v>0.18903609236674301</v>
      </c>
      <c r="O3889">
        <v>17.3555874299126</v>
      </c>
      <c r="P3889">
        <v>152.51893315772099</v>
      </c>
    </row>
    <row r="3890" spans="1:17" hidden="1" x14ac:dyDescent="0.3">
      <c r="A3890" t="s">
        <v>8012</v>
      </c>
      <c r="B3890" t="s">
        <v>8013</v>
      </c>
      <c r="C3890" t="s">
        <v>10309</v>
      </c>
      <c r="D3890" t="s">
        <v>121</v>
      </c>
      <c r="E3890">
        <v>25.019504000000001</v>
      </c>
      <c r="F3890">
        <v>18.75</v>
      </c>
      <c r="G3890">
        <v>-65.944336738001596</v>
      </c>
      <c r="H3890">
        <v>-15.5822459369176</v>
      </c>
      <c r="I3890">
        <v>-40.195401349734396</v>
      </c>
      <c r="J3890">
        <v>-3.1182275664005301</v>
      </c>
      <c r="K3890">
        <v>20.942281235065298</v>
      </c>
      <c r="M3890">
        <v>27.346981875134102</v>
      </c>
      <c r="N3890">
        <v>0.75986842105263097</v>
      </c>
      <c r="O3890">
        <v>88.799999999999898</v>
      </c>
      <c r="P3890">
        <v>4.1666666666666696</v>
      </c>
    </row>
    <row r="3891" spans="1:17" hidden="1" x14ac:dyDescent="0.3">
      <c r="A3891" t="s">
        <v>8014</v>
      </c>
      <c r="B3891" t="s">
        <v>8015</v>
      </c>
      <c r="C3891" t="s">
        <v>10309</v>
      </c>
      <c r="D3891" t="s">
        <v>413</v>
      </c>
      <c r="E3891">
        <v>24.9969094</v>
      </c>
      <c r="F3891">
        <v>41.77</v>
      </c>
      <c r="G3891">
        <v>16.261253903639201</v>
      </c>
      <c r="H3891">
        <v>-2.2556976005988898</v>
      </c>
      <c r="I3891">
        <v>-17.249338536807699</v>
      </c>
      <c r="J3891">
        <v>0.87368707340329399</v>
      </c>
      <c r="K3891">
        <v>39.652377318769702</v>
      </c>
      <c r="L3891">
        <v>36.548997444553201</v>
      </c>
      <c r="M3891">
        <v>45.5900445785432</v>
      </c>
      <c r="N3891">
        <v>0.48580929558661101</v>
      </c>
      <c r="O3891">
        <v>23.0548240363897</v>
      </c>
      <c r="P3891">
        <v>65.425742574257399</v>
      </c>
      <c r="Q3891">
        <v>1.9690869055158999E-2</v>
      </c>
    </row>
    <row r="3892" spans="1:17" hidden="1" x14ac:dyDescent="0.3">
      <c r="A3892" t="s">
        <v>8016</v>
      </c>
      <c r="B3892" t="s">
        <v>8017</v>
      </c>
      <c r="C3892" t="s">
        <v>10309</v>
      </c>
      <c r="D3892" t="s">
        <v>288</v>
      </c>
      <c r="E3892">
        <v>24.864599999999999</v>
      </c>
      <c r="F3892">
        <v>27.15</v>
      </c>
      <c r="G3892">
        <v>-76.737663419673197</v>
      </c>
      <c r="H3892">
        <v>-4.46968073659606</v>
      </c>
      <c r="I3892">
        <v>-44.1802966301128</v>
      </c>
      <c r="J3892">
        <v>-2.5946673569764398</v>
      </c>
      <c r="K3892">
        <v>30.4654856455433</v>
      </c>
      <c r="M3892">
        <v>44.920506412323697</v>
      </c>
      <c r="N3892">
        <v>1.07758620689655</v>
      </c>
      <c r="O3892">
        <v>115.653775322283</v>
      </c>
      <c r="P3892">
        <v>10.8163265306122</v>
      </c>
    </row>
    <row r="3893" spans="1:17" hidden="1" x14ac:dyDescent="0.3">
      <c r="A3893" t="s">
        <v>8018</v>
      </c>
      <c r="B3893" t="s">
        <v>8019</v>
      </c>
      <c r="C3893" t="s">
        <v>10309</v>
      </c>
      <c r="D3893" t="s">
        <v>726</v>
      </c>
      <c r="E3893">
        <v>24.859794348000001</v>
      </c>
      <c r="F3893">
        <v>783.28</v>
      </c>
      <c r="G3893">
        <v>39.027533428501101</v>
      </c>
      <c r="H3893">
        <v>2.6244956361160798</v>
      </c>
      <c r="I3893">
        <v>14.849186761268101</v>
      </c>
      <c r="J3893">
        <v>-0.46398740587298198</v>
      </c>
      <c r="K3893">
        <v>756.03635056689097</v>
      </c>
      <c r="L3893">
        <v>660.26922150160897</v>
      </c>
      <c r="M3893">
        <v>42.579740679890797</v>
      </c>
      <c r="N3893">
        <v>0.99885181711621995</v>
      </c>
      <c r="O3893">
        <v>1.30476968644674</v>
      </c>
      <c r="P3893">
        <v>75.761247615841995</v>
      </c>
      <c r="Q3893">
        <v>-2.2826330923839998E-3</v>
      </c>
    </row>
    <row r="3894" spans="1:17" hidden="1" x14ac:dyDescent="0.3">
      <c r="A3894" t="s">
        <v>8020</v>
      </c>
      <c r="B3894" t="s">
        <v>8021</v>
      </c>
      <c r="C3894" t="s">
        <v>10309</v>
      </c>
      <c r="D3894" t="s">
        <v>46</v>
      </c>
      <c r="E3894">
        <v>24.858899999999998</v>
      </c>
      <c r="F3894">
        <v>33.700000000000003</v>
      </c>
      <c r="G3894">
        <v>-78.454573064677703</v>
      </c>
      <c r="H3894">
        <v>-3.8326472210267699</v>
      </c>
      <c r="I3894">
        <v>-35.8068132068898</v>
      </c>
      <c r="J3894">
        <v>-0.492565254874335</v>
      </c>
      <c r="K3894">
        <v>35.102340830245303</v>
      </c>
      <c r="M3894">
        <v>51.6502970520974</v>
      </c>
      <c r="N3894">
        <v>0.652961331375428</v>
      </c>
      <c r="O3894">
        <v>122.25519287833799</v>
      </c>
      <c r="P3894">
        <v>6.9841269841270002</v>
      </c>
    </row>
    <row r="3895" spans="1:17" hidden="1" x14ac:dyDescent="0.3">
      <c r="A3895" t="s">
        <v>8022</v>
      </c>
      <c r="B3895" t="s">
        <v>8023</v>
      </c>
      <c r="C3895" t="s">
        <v>10309</v>
      </c>
      <c r="D3895" t="s">
        <v>630</v>
      </c>
      <c r="E3895">
        <v>24.843908639999999</v>
      </c>
      <c r="F3895">
        <v>3.39</v>
      </c>
      <c r="G3895">
        <v>-6.2182025685449602</v>
      </c>
      <c r="H3895">
        <v>8.5326923574275604</v>
      </c>
      <c r="I3895">
        <v>-24.9396519445005</v>
      </c>
      <c r="J3895">
        <v>-5.2185740625158097</v>
      </c>
      <c r="K3895">
        <v>3.1880190920798599</v>
      </c>
      <c r="L3895">
        <v>3.13975449807478</v>
      </c>
      <c r="M3895">
        <v>54.435068226448401</v>
      </c>
      <c r="N3895">
        <v>2.2253759015653301</v>
      </c>
      <c r="O3895">
        <v>33.628318584070797</v>
      </c>
      <c r="P3895">
        <v>40.6639004149377</v>
      </c>
      <c r="Q3895">
        <v>4.9634325373962E-2</v>
      </c>
    </row>
    <row r="3896" spans="1:17" hidden="1" x14ac:dyDescent="0.3">
      <c r="A3896" t="s">
        <v>8024</v>
      </c>
      <c r="B3896" t="s">
        <v>8025</v>
      </c>
      <c r="C3896" t="s">
        <v>10309</v>
      </c>
      <c r="D3896" t="s">
        <v>368</v>
      </c>
      <c r="E3896">
        <v>24.84</v>
      </c>
      <c r="F3896">
        <v>77</v>
      </c>
      <c r="G3896">
        <v>60.035504237820099</v>
      </c>
      <c r="H3896">
        <v>14.024495636116001</v>
      </c>
      <c r="I3896">
        <v>22.422372390086402</v>
      </c>
      <c r="J3896">
        <v>3.5591787968697002</v>
      </c>
      <c r="K3896">
        <v>77.332120411743901</v>
      </c>
      <c r="L3896">
        <v>68.166171745237406</v>
      </c>
      <c r="M3896">
        <v>66.178665782995793</v>
      </c>
      <c r="N3896">
        <v>1.1914946523686401</v>
      </c>
      <c r="O3896">
        <v>28.493506493506398</v>
      </c>
      <c r="P3896">
        <v>113.888888888888</v>
      </c>
      <c r="Q3896">
        <v>5.7456842882601E-2</v>
      </c>
    </row>
    <row r="3897" spans="1:17" hidden="1" x14ac:dyDescent="0.3">
      <c r="A3897" t="s">
        <v>8026</v>
      </c>
      <c r="B3897" t="s">
        <v>8027</v>
      </c>
      <c r="C3897" t="s">
        <v>10309</v>
      </c>
      <c r="D3897" t="s">
        <v>95</v>
      </c>
      <c r="E3897">
        <v>24.815204699999999</v>
      </c>
      <c r="F3897">
        <v>16.87</v>
      </c>
      <c r="G3897">
        <v>9.6542712502354799</v>
      </c>
      <c r="H3897">
        <v>-0.85414514058294599</v>
      </c>
      <c r="I3897">
        <v>-22.909620093365</v>
      </c>
      <c r="J3897">
        <v>-4.9615312623018797</v>
      </c>
      <c r="K3897">
        <v>17.110083865560402</v>
      </c>
      <c r="L3897">
        <v>16.7484066984909</v>
      </c>
      <c r="M3897">
        <v>42.485890153221597</v>
      </c>
      <c r="N3897">
        <v>0.74494311374857902</v>
      </c>
      <c r="O3897">
        <v>49.673977474807302</v>
      </c>
      <c r="P3897">
        <v>53.363636363636303</v>
      </c>
      <c r="Q3897">
        <v>2.2315455817929999E-2</v>
      </c>
    </row>
    <row r="3898" spans="1:17" hidden="1" x14ac:dyDescent="0.3">
      <c r="A3898" t="s">
        <v>8028</v>
      </c>
      <c r="B3898" t="s">
        <v>8029</v>
      </c>
      <c r="C3898" t="s">
        <v>10309</v>
      </c>
      <c r="D3898" t="s">
        <v>2172</v>
      </c>
      <c r="E3898">
        <v>24.731641365000002</v>
      </c>
      <c r="F3898">
        <v>13.05</v>
      </c>
      <c r="G3898">
        <v>-55.424409937561698</v>
      </c>
      <c r="H3898">
        <v>-7.9967809596285901</v>
      </c>
      <c r="I3898">
        <v>-3.47008538129925</v>
      </c>
      <c r="J3898">
        <v>-7.9376276457851098</v>
      </c>
      <c r="K3898">
        <v>14.432705314713701</v>
      </c>
      <c r="L3898">
        <v>14.588206851584101</v>
      </c>
      <c r="M3898">
        <v>31.624652753576399</v>
      </c>
      <c r="N3898">
        <v>0.18887814313346199</v>
      </c>
      <c r="O3898">
        <v>44.061302681992302</v>
      </c>
      <c r="P3898">
        <v>20.8333333333333</v>
      </c>
    </row>
    <row r="3899" spans="1:17" hidden="1" x14ac:dyDescent="0.3">
      <c r="A3899" t="s">
        <v>8030</v>
      </c>
      <c r="B3899" t="s">
        <v>8031</v>
      </c>
      <c r="C3899" t="s">
        <v>10309</v>
      </c>
      <c r="D3899" t="s">
        <v>726</v>
      </c>
      <c r="E3899">
        <v>24.652576575000001</v>
      </c>
      <c r="F3899">
        <v>14.45</v>
      </c>
      <c r="G3899">
        <v>20.026932334812699</v>
      </c>
      <c r="H3899">
        <v>8.6676239580598899</v>
      </c>
      <c r="I3899">
        <v>4.8830502068192398</v>
      </c>
      <c r="J3899">
        <v>-0.97608889110734898</v>
      </c>
      <c r="K3899">
        <v>13.5319497883703</v>
      </c>
      <c r="L3899">
        <v>12.0920716426188</v>
      </c>
      <c r="M3899">
        <v>43.246163025678499</v>
      </c>
      <c r="N3899">
        <v>0.37490123716253398</v>
      </c>
      <c r="O3899">
        <v>0.69204152249135997</v>
      </c>
      <c r="P3899">
        <v>74.727932285368794</v>
      </c>
    </row>
    <row r="3900" spans="1:17" hidden="1" x14ac:dyDescent="0.3">
      <c r="A3900" t="s">
        <v>8032</v>
      </c>
      <c r="B3900" t="s">
        <v>8033</v>
      </c>
      <c r="C3900" t="s">
        <v>10309</v>
      </c>
      <c r="D3900" t="s">
        <v>46</v>
      </c>
      <c r="E3900">
        <v>24.641919999999999</v>
      </c>
      <c r="F3900">
        <v>27.7</v>
      </c>
      <c r="G3900">
        <v>98.768653303231602</v>
      </c>
      <c r="H3900">
        <v>-1.69235024202011</v>
      </c>
      <c r="I3900">
        <v>141.81765440185299</v>
      </c>
      <c r="J3900">
        <v>-1.3149598615468301</v>
      </c>
      <c r="K3900">
        <v>26.227008293782198</v>
      </c>
      <c r="L3900">
        <v>19.577051609691601</v>
      </c>
      <c r="M3900">
        <v>65.313575457711707</v>
      </c>
      <c r="N3900">
        <v>0.70161290322580605</v>
      </c>
      <c r="O3900">
        <v>2.3104693140794299</v>
      </c>
      <c r="P3900">
        <v>240.71340713407099</v>
      </c>
    </row>
    <row r="3901" spans="1:17" hidden="1" x14ac:dyDescent="0.3">
      <c r="A3901" t="s">
        <v>8034</v>
      </c>
      <c r="B3901" t="s">
        <v>8035</v>
      </c>
      <c r="C3901" t="s">
        <v>10309</v>
      </c>
      <c r="D3901" t="s">
        <v>118</v>
      </c>
      <c r="E3901">
        <v>24.64</v>
      </c>
      <c r="F3901">
        <v>7.08</v>
      </c>
      <c r="G3901">
        <v>-27.864622636185199</v>
      </c>
      <c r="H3901">
        <v>-2.37606458797354</v>
      </c>
      <c r="I3901">
        <v>-51.381353951349702</v>
      </c>
      <c r="J3901">
        <v>-2.3097670720761498</v>
      </c>
      <c r="K3901">
        <v>7.3666504140876397</v>
      </c>
      <c r="L3901">
        <v>8.3330823638302292</v>
      </c>
      <c r="M3901">
        <v>43.778537872691203</v>
      </c>
      <c r="N3901">
        <v>0.84827196028117802</v>
      </c>
      <c r="O3901">
        <v>75.706214689265494</v>
      </c>
      <c r="P3901">
        <v>15.6862745098039</v>
      </c>
      <c r="Q3901">
        <v>1.7947185056544999E-2</v>
      </c>
    </row>
    <row r="3902" spans="1:17" hidden="1" x14ac:dyDescent="0.3">
      <c r="A3902" t="s">
        <v>8036</v>
      </c>
      <c r="B3902" t="s">
        <v>8037</v>
      </c>
      <c r="C3902" t="s">
        <v>10309</v>
      </c>
      <c r="D3902" t="s">
        <v>450</v>
      </c>
      <c r="E3902">
        <v>24.523589999999999</v>
      </c>
      <c r="F3902">
        <v>20.32</v>
      </c>
      <c r="G3902">
        <v>194.81610362705101</v>
      </c>
      <c r="H3902">
        <v>-5.1363920199171904</v>
      </c>
      <c r="I3902">
        <v>31.1920388936379</v>
      </c>
      <c r="J3902">
        <v>-8.4529779836794301</v>
      </c>
      <c r="K3902">
        <v>19.619575146240301</v>
      </c>
      <c r="L3902">
        <v>15.0004217551559</v>
      </c>
      <c r="M3902">
        <v>28.9594334529172</v>
      </c>
      <c r="N3902">
        <v>0.164128419118863</v>
      </c>
      <c r="O3902">
        <v>27.854330708661401</v>
      </c>
      <c r="P3902">
        <v>235.31353135313501</v>
      </c>
      <c r="Q3902">
        <v>0.15738597437040799</v>
      </c>
    </row>
    <row r="3903" spans="1:17" hidden="1" x14ac:dyDescent="0.3">
      <c r="A3903" t="s">
        <v>8038</v>
      </c>
      <c r="B3903" t="s">
        <v>8039</v>
      </c>
      <c r="C3903" t="s">
        <v>10309</v>
      </c>
      <c r="D3903" t="s">
        <v>51</v>
      </c>
      <c r="E3903">
        <v>24.50369646</v>
      </c>
      <c r="F3903">
        <v>37.21</v>
      </c>
      <c r="G3903">
        <v>-32.4673637934021</v>
      </c>
      <c r="H3903">
        <v>-3.6390678497903002</v>
      </c>
      <c r="I3903">
        <v>-34.269678582568702</v>
      </c>
      <c r="J3903">
        <v>-6.9159688313028296</v>
      </c>
      <c r="K3903">
        <v>40.116921919823596</v>
      </c>
      <c r="L3903">
        <v>42.608628950100098</v>
      </c>
      <c r="M3903">
        <v>39.7600028826065</v>
      </c>
      <c r="N3903">
        <v>0.93870041676419802</v>
      </c>
      <c r="O3903">
        <v>88.1214727223864</v>
      </c>
      <c r="P3903">
        <v>18.8817891373801</v>
      </c>
      <c r="Q3903">
        <v>6.4028933187500001E-3</v>
      </c>
    </row>
    <row r="3904" spans="1:17" hidden="1" x14ac:dyDescent="0.3">
      <c r="A3904" t="s">
        <v>8040</v>
      </c>
      <c r="B3904" t="s">
        <v>8041</v>
      </c>
      <c r="C3904" t="s">
        <v>10309</v>
      </c>
      <c r="D3904" t="s">
        <v>413</v>
      </c>
      <c r="E3904">
        <v>24.439568999999999</v>
      </c>
      <c r="F3904">
        <v>48.01</v>
      </c>
      <c r="G3904">
        <v>42.705956053645103</v>
      </c>
      <c r="H3904">
        <v>-2.40436739715601</v>
      </c>
      <c r="I3904">
        <v>-42.731075820191499</v>
      </c>
      <c r="J3904">
        <v>-8.86407729486465</v>
      </c>
      <c r="K3904">
        <v>50.367679184355403</v>
      </c>
      <c r="L3904">
        <v>50.753269187691203</v>
      </c>
      <c r="M3904">
        <v>44.837445737608597</v>
      </c>
      <c r="N3904">
        <v>1.66002413086786</v>
      </c>
      <c r="O3904">
        <v>128.43157675484201</v>
      </c>
      <c r="P3904">
        <v>70.429534966276094</v>
      </c>
    </row>
    <row r="3905" spans="1:17" hidden="1" x14ac:dyDescent="0.3">
      <c r="A3905" t="s">
        <v>8042</v>
      </c>
      <c r="B3905" t="s">
        <v>8043</v>
      </c>
      <c r="C3905" t="s">
        <v>10309</v>
      </c>
      <c r="D3905" t="s">
        <v>124</v>
      </c>
      <c r="E3905">
        <v>24.429020000000001</v>
      </c>
      <c r="F3905">
        <v>22.33</v>
      </c>
      <c r="G3905">
        <v>-23.426521462841102</v>
      </c>
      <c r="H3905">
        <v>-4.9737846734282103</v>
      </c>
      <c r="I3905">
        <v>32.313566366487102</v>
      </c>
      <c r="J3905">
        <v>-7.5733907612317699</v>
      </c>
      <c r="K3905">
        <v>23.359352399110399</v>
      </c>
      <c r="L3905">
        <v>21.294237927616098</v>
      </c>
      <c r="M3905">
        <v>40.434567122718803</v>
      </c>
      <c r="N3905">
        <v>1.0935152787497</v>
      </c>
      <c r="O3905">
        <v>32.5570980743394</v>
      </c>
      <c r="P3905">
        <v>60.4166666666666</v>
      </c>
      <c r="Q3905">
        <v>7.8246370203980994E-2</v>
      </c>
    </row>
    <row r="3906" spans="1:17" hidden="1" x14ac:dyDescent="0.3">
      <c r="A3906" t="s">
        <v>8044</v>
      </c>
      <c r="B3906" t="s">
        <v>8045</v>
      </c>
      <c r="C3906" t="s">
        <v>10309</v>
      </c>
      <c r="D3906" t="s">
        <v>130</v>
      </c>
      <c r="E3906">
        <v>24.423317879999999</v>
      </c>
      <c r="F3906">
        <v>16.399999999999999</v>
      </c>
      <c r="G3906">
        <v>-5.5931859894901201</v>
      </c>
      <c r="H3906">
        <v>-1.87035303188851</v>
      </c>
      <c r="I3906">
        <v>-12.2495918825592</v>
      </c>
      <c r="J3906">
        <v>1.0670674632677399</v>
      </c>
      <c r="K3906">
        <v>20.078539679257499</v>
      </c>
      <c r="L3906">
        <v>20.567302919445201</v>
      </c>
      <c r="M3906">
        <v>33.686981725690302</v>
      </c>
      <c r="N3906">
        <v>1</v>
      </c>
      <c r="Q3906">
        <v>-3.2586267451102997E-2</v>
      </c>
    </row>
    <row r="3907" spans="1:17" hidden="1" x14ac:dyDescent="0.3">
      <c r="A3907" t="s">
        <v>8046</v>
      </c>
      <c r="B3907" t="s">
        <v>8047</v>
      </c>
      <c r="C3907" t="s">
        <v>10309</v>
      </c>
      <c r="D3907" t="s">
        <v>139</v>
      </c>
      <c r="E3907">
        <v>24.384565500000001</v>
      </c>
      <c r="F3907">
        <v>19.39</v>
      </c>
      <c r="G3907">
        <v>8.3465965259655093</v>
      </c>
      <c r="H3907">
        <v>-3.9091121868381098</v>
      </c>
      <c r="I3907">
        <v>-15.1178035089787</v>
      </c>
      <c r="J3907">
        <v>-2.64766152761768</v>
      </c>
      <c r="K3907">
        <v>19.367257854253701</v>
      </c>
      <c r="L3907">
        <v>18.919578610242201</v>
      </c>
      <c r="M3907">
        <v>40.694143989592902</v>
      </c>
      <c r="N3907">
        <v>0.40404244958200403</v>
      </c>
      <c r="O3907">
        <v>62.197008767405798</v>
      </c>
      <c r="P3907">
        <v>49.153846153846096</v>
      </c>
      <c r="Q3907">
        <v>3.4464905200061E-2</v>
      </c>
    </row>
    <row r="3908" spans="1:17" hidden="1" x14ac:dyDescent="0.3">
      <c r="A3908" t="s">
        <v>8048</v>
      </c>
      <c r="B3908" t="s">
        <v>8049</v>
      </c>
      <c r="C3908" t="s">
        <v>10309</v>
      </c>
      <c r="D3908" t="s">
        <v>46</v>
      </c>
      <c r="E3908">
        <v>24.323308271999998</v>
      </c>
      <c r="F3908">
        <v>1.4</v>
      </c>
      <c r="G3908">
        <v>-60.090728671085003</v>
      </c>
      <c r="H3908">
        <v>2.6216179382743601</v>
      </c>
      <c r="I3908">
        <v>-44.349620916575397</v>
      </c>
      <c r="J3908">
        <v>-2.5946673569764398</v>
      </c>
      <c r="K3908">
        <v>1.47841999841609</v>
      </c>
      <c r="L3908">
        <v>1.82041158661872</v>
      </c>
      <c r="M3908">
        <v>55.523252537527597</v>
      </c>
      <c r="N3908">
        <v>0.43215736397258198</v>
      </c>
      <c r="O3908">
        <v>157.142857142857</v>
      </c>
      <c r="P3908">
        <v>8.5271317829457303</v>
      </c>
      <c r="Q3908">
        <v>6.0285373520810003E-2</v>
      </c>
    </row>
    <row r="3909" spans="1:17" hidden="1" x14ac:dyDescent="0.3">
      <c r="A3909" t="s">
        <v>8050</v>
      </c>
      <c r="B3909" t="s">
        <v>8051</v>
      </c>
      <c r="C3909" t="s">
        <v>10309</v>
      </c>
      <c r="D3909" t="s">
        <v>742</v>
      </c>
      <c r="E3909">
        <v>24.31</v>
      </c>
      <c r="F3909">
        <v>22.1</v>
      </c>
      <c r="G3909">
        <v>-36.098371615781801</v>
      </c>
      <c r="H3909">
        <v>-0.97550436388391404</v>
      </c>
      <c r="I3909">
        <v>7.1486734943403603</v>
      </c>
      <c r="J3909">
        <v>-2.5946673569764398</v>
      </c>
      <c r="K3909">
        <v>21.674615061503101</v>
      </c>
      <c r="L3909">
        <v>21.3053770882787</v>
      </c>
      <c r="M3909">
        <v>99.991342128637498</v>
      </c>
      <c r="N3909">
        <v>0</v>
      </c>
      <c r="O3909">
        <v>22.171945701357402</v>
      </c>
      <c r="P3909">
        <v>35.582822085889497</v>
      </c>
    </row>
    <row r="3910" spans="1:17" hidden="1" x14ac:dyDescent="0.3">
      <c r="A3910" t="s">
        <v>8052</v>
      </c>
      <c r="B3910" t="s">
        <v>8053</v>
      </c>
      <c r="C3910" t="s">
        <v>10309</v>
      </c>
      <c r="D3910" t="s">
        <v>521</v>
      </c>
      <c r="E3910">
        <v>24.28848</v>
      </c>
      <c r="F3910">
        <v>18.68</v>
      </c>
      <c r="G3910">
        <v>15.968728779676701</v>
      </c>
      <c r="H3910">
        <v>6.2597897537631404</v>
      </c>
      <c r="I3910">
        <v>-19.606071324920499</v>
      </c>
      <c r="J3910">
        <v>4.3889007181409303</v>
      </c>
      <c r="K3910">
        <v>17.286432134749798</v>
      </c>
      <c r="L3910">
        <v>17.433267127171</v>
      </c>
      <c r="M3910">
        <v>70.792660820436794</v>
      </c>
      <c r="N3910">
        <v>1.2149188174049399</v>
      </c>
      <c r="O3910">
        <v>77.997858672376793</v>
      </c>
      <c r="P3910">
        <v>66.044444444444395</v>
      </c>
      <c r="Q3910">
        <v>7.8113312625659997E-3</v>
      </c>
    </row>
    <row r="3911" spans="1:17" hidden="1" x14ac:dyDescent="0.3">
      <c r="A3911" t="s">
        <v>8054</v>
      </c>
      <c r="B3911" t="s">
        <v>8055</v>
      </c>
      <c r="C3911" t="s">
        <v>10309</v>
      </c>
      <c r="D3911" t="s">
        <v>630</v>
      </c>
      <c r="E3911">
        <v>24.281986400000001</v>
      </c>
      <c r="F3911">
        <v>26.19</v>
      </c>
      <c r="G3911">
        <v>3.5546165760908299</v>
      </c>
      <c r="H3911">
        <v>-0.86824658769513696</v>
      </c>
      <c r="I3911">
        <v>-32.705922743234602</v>
      </c>
      <c r="J3911">
        <v>-4.3490533218887197</v>
      </c>
      <c r="K3911">
        <v>28.517899693162502</v>
      </c>
      <c r="L3911">
        <v>29.152260677974901</v>
      </c>
      <c r="M3911">
        <v>52.528098988894499</v>
      </c>
      <c r="N3911">
        <v>0.56893351862644004</v>
      </c>
      <c r="O3911">
        <v>58.6483390607101</v>
      </c>
      <c r="P3911">
        <v>82.508710801393704</v>
      </c>
      <c r="Q3911">
        <v>0.101275037360255</v>
      </c>
    </row>
    <row r="3912" spans="1:17" hidden="1" x14ac:dyDescent="0.3">
      <c r="A3912" t="s">
        <v>8056</v>
      </c>
      <c r="B3912" t="s">
        <v>8057</v>
      </c>
      <c r="C3912" t="s">
        <v>10309</v>
      </c>
      <c r="D3912" t="s">
        <v>54</v>
      </c>
      <c r="E3912">
        <v>24.254999999999999</v>
      </c>
      <c r="F3912">
        <v>990</v>
      </c>
      <c r="G3912">
        <v>-17.367988677428599</v>
      </c>
      <c r="H3912">
        <v>4.4670347776646997</v>
      </c>
      <c r="I3912">
        <v>-6.8682468235704803</v>
      </c>
      <c r="J3912">
        <v>-2.5946673569764398</v>
      </c>
      <c r="K3912">
        <v>949.65448419827999</v>
      </c>
      <c r="L3912">
        <v>907.79807641722698</v>
      </c>
      <c r="M3912">
        <v>100</v>
      </c>
      <c r="N3912">
        <v>9.8333333333333304</v>
      </c>
      <c r="O3912">
        <v>2.5656565656565702</v>
      </c>
      <c r="P3912">
        <v>10.3555902352023</v>
      </c>
    </row>
    <row r="3913" spans="1:17" hidden="1" x14ac:dyDescent="0.3">
      <c r="A3913" t="s">
        <v>8058</v>
      </c>
      <c r="B3913" t="s">
        <v>8059</v>
      </c>
      <c r="C3913" t="s">
        <v>10309</v>
      </c>
      <c r="D3913" t="s">
        <v>186</v>
      </c>
      <c r="E3913">
        <v>24.250724999999999</v>
      </c>
      <c r="F3913">
        <v>50</v>
      </c>
      <c r="G3913">
        <v>5.8591087710452099</v>
      </c>
      <c r="H3913">
        <v>-2.4547943047123102</v>
      </c>
      <c r="I3913">
        <v>10.0882348427144</v>
      </c>
      <c r="J3913">
        <v>-5.5101192520201696</v>
      </c>
      <c r="K3913">
        <v>46.646165344378403</v>
      </c>
      <c r="L3913">
        <v>42.878802987092897</v>
      </c>
      <c r="M3913">
        <v>54.196732596950199</v>
      </c>
      <c r="N3913">
        <v>0.152196613344903</v>
      </c>
      <c r="O3913">
        <v>27.8</v>
      </c>
      <c r="P3913">
        <v>47.492625368731503</v>
      </c>
      <c r="Q3913">
        <v>4.8044797142454E-2</v>
      </c>
    </row>
    <row r="3914" spans="1:17" hidden="1" x14ac:dyDescent="0.3">
      <c r="A3914" t="s">
        <v>8060</v>
      </c>
      <c r="B3914" t="s">
        <v>8061</v>
      </c>
      <c r="C3914" t="s">
        <v>10309</v>
      </c>
      <c r="D3914" t="s">
        <v>413</v>
      </c>
      <c r="E3914">
        <v>24.143512000000001</v>
      </c>
      <c r="F3914">
        <v>81.81</v>
      </c>
      <c r="G3914">
        <v>23.776421087368998</v>
      </c>
      <c r="H3914">
        <v>78.563666143028499</v>
      </c>
      <c r="I3914">
        <v>53.195991295653698</v>
      </c>
      <c r="J3914">
        <v>13.151024859304</v>
      </c>
      <c r="K3914">
        <v>54.342046693821899</v>
      </c>
      <c r="L3914">
        <v>52.019751117287697</v>
      </c>
      <c r="M3914">
        <v>95.345285390488499</v>
      </c>
      <c r="N3914">
        <v>1.70625429385059</v>
      </c>
      <c r="O3914">
        <v>0</v>
      </c>
      <c r="P3914">
        <v>102</v>
      </c>
      <c r="Q3914">
        <v>0.124708875340983</v>
      </c>
    </row>
    <row r="3915" spans="1:17" hidden="1" x14ac:dyDescent="0.3">
      <c r="A3915" t="s">
        <v>8062</v>
      </c>
      <c r="B3915" t="s">
        <v>8063</v>
      </c>
      <c r="C3915" t="s">
        <v>10309</v>
      </c>
      <c r="D3915" t="s">
        <v>5784</v>
      </c>
      <c r="E3915">
        <v>24.138176000000001</v>
      </c>
      <c r="F3915">
        <v>32.799999999999997</v>
      </c>
      <c r="G3915">
        <v>65.217597557957205</v>
      </c>
      <c r="H3915">
        <v>16.1673527789732</v>
      </c>
      <c r="I3915">
        <v>47.689214034880798</v>
      </c>
      <c r="J3915">
        <v>-6.12407912168233</v>
      </c>
      <c r="K3915">
        <v>29.3648750161131</v>
      </c>
      <c r="L3915">
        <v>25.393275714388899</v>
      </c>
      <c r="M3915">
        <v>64.563221753442306</v>
      </c>
      <c r="N3915">
        <v>1.8589344125963201</v>
      </c>
      <c r="O3915">
        <v>6.7073170731707297</v>
      </c>
      <c r="P3915">
        <v>122.37288135593199</v>
      </c>
      <c r="Q3915">
        <v>0.103870627188417</v>
      </c>
    </row>
    <row r="3916" spans="1:17" hidden="1" x14ac:dyDescent="0.3">
      <c r="A3916" t="s">
        <v>8064</v>
      </c>
      <c r="B3916" t="s">
        <v>8065</v>
      </c>
      <c r="C3916" t="s">
        <v>10309</v>
      </c>
      <c r="D3916" t="s">
        <v>312</v>
      </c>
      <c r="E3916">
        <v>24.041160699999999</v>
      </c>
      <c r="F3916">
        <v>21.98</v>
      </c>
      <c r="G3916">
        <v>86.089650659353396</v>
      </c>
      <c r="H3916">
        <v>0.37082804094430699</v>
      </c>
      <c r="I3916">
        <v>-29.957844788648501</v>
      </c>
      <c r="J3916">
        <v>-7.5990189670721904</v>
      </c>
      <c r="K3916">
        <v>22.1946884612825</v>
      </c>
      <c r="L3916">
        <v>20.6197776345489</v>
      </c>
      <c r="M3916">
        <v>46.790559558184697</v>
      </c>
      <c r="N3916">
        <v>0.70930261569132302</v>
      </c>
      <c r="O3916">
        <v>47.543221110100099</v>
      </c>
      <c r="P3916">
        <v>122.02020202020201</v>
      </c>
      <c r="Q3916">
        <v>4.9066639770171998E-2</v>
      </c>
    </row>
    <row r="3917" spans="1:17" hidden="1" x14ac:dyDescent="0.3">
      <c r="A3917" t="s">
        <v>8066</v>
      </c>
      <c r="B3917" t="s">
        <v>8067</v>
      </c>
      <c r="C3917" t="s">
        <v>10309</v>
      </c>
      <c r="D3917" t="s">
        <v>2966</v>
      </c>
      <c r="E3917">
        <v>24.006315300000001</v>
      </c>
      <c r="F3917">
        <v>59</v>
      </c>
      <c r="G3917">
        <v>-59.5942486585894</v>
      </c>
      <c r="H3917">
        <v>-18.342451142595401</v>
      </c>
      <c r="I3917">
        <v>-16.9957617324858</v>
      </c>
      <c r="J3917">
        <v>-7.1871641228237904</v>
      </c>
      <c r="K3917">
        <v>64.995783330708505</v>
      </c>
      <c r="L3917">
        <v>70.456809656033897</v>
      </c>
      <c r="M3917">
        <v>36.652568066342603</v>
      </c>
      <c r="N3917">
        <v>0.33964143426294802</v>
      </c>
      <c r="O3917">
        <v>100.864406779661</v>
      </c>
      <c r="P3917">
        <v>0</v>
      </c>
    </row>
    <row r="3918" spans="1:17" hidden="1" x14ac:dyDescent="0.3">
      <c r="A3918" t="s">
        <v>8068</v>
      </c>
      <c r="B3918" t="s">
        <v>8069</v>
      </c>
      <c r="C3918" t="s">
        <v>10309</v>
      </c>
      <c r="E3918">
        <v>24.00126152</v>
      </c>
      <c r="F3918">
        <v>163.65</v>
      </c>
      <c r="G3918">
        <v>-29.3762231434002</v>
      </c>
      <c r="H3918">
        <v>3.8610969433056299</v>
      </c>
      <c r="I3918">
        <v>-8.3069728097330096</v>
      </c>
      <c r="J3918">
        <v>-0.75339751570660096</v>
      </c>
      <c r="K3918">
        <v>153.956987601744</v>
      </c>
      <c r="L3918">
        <v>153.017370888904</v>
      </c>
      <c r="M3918">
        <v>70.455056321974396</v>
      </c>
      <c r="N3918">
        <v>2.5682030440983898</v>
      </c>
      <c r="O3918">
        <v>8.7687137183012496</v>
      </c>
      <c r="P3918">
        <v>25.498466257668699</v>
      </c>
      <c r="Q3918">
        <v>0.11540677647273399</v>
      </c>
    </row>
    <row r="3919" spans="1:17" hidden="1" x14ac:dyDescent="0.3">
      <c r="A3919" t="s">
        <v>8070</v>
      </c>
      <c r="B3919" t="s">
        <v>8071</v>
      </c>
      <c r="C3919" t="s">
        <v>10309</v>
      </c>
      <c r="D3919" t="s">
        <v>559</v>
      </c>
      <c r="E3919">
        <v>24.0008625</v>
      </c>
      <c r="F3919">
        <v>88.41</v>
      </c>
      <c r="G3919">
        <v>14.460403075146401</v>
      </c>
      <c r="H3919">
        <v>10.644213945975199</v>
      </c>
      <c r="I3919">
        <v>3.8042652563150798</v>
      </c>
      <c r="J3919">
        <v>-2.2655117676613301</v>
      </c>
      <c r="K3919">
        <v>73.157973043446702</v>
      </c>
      <c r="L3919">
        <v>70.650445029469395</v>
      </c>
      <c r="M3919">
        <v>79.463732236094998</v>
      </c>
      <c r="N3919">
        <v>3.2754181339028099</v>
      </c>
      <c r="O3919">
        <v>1.57222033706594</v>
      </c>
      <c r="P3919">
        <v>52.431034482758598</v>
      </c>
      <c r="Q3919">
        <v>-3.7593173998714001E-2</v>
      </c>
    </row>
    <row r="3920" spans="1:17" hidden="1" x14ac:dyDescent="0.3">
      <c r="A3920" t="s">
        <v>8072</v>
      </c>
      <c r="B3920" t="s">
        <v>8073</v>
      </c>
      <c r="C3920" t="s">
        <v>10309</v>
      </c>
      <c r="D3920" t="s">
        <v>559</v>
      </c>
      <c r="E3920">
        <v>23.915400000000002</v>
      </c>
      <c r="F3920">
        <v>52.19</v>
      </c>
      <c r="G3920">
        <v>-43.546159557792201</v>
      </c>
      <c r="H3920">
        <v>-8.6145166218338094</v>
      </c>
      <c r="I3920">
        <v>-21.545568573814698</v>
      </c>
      <c r="J3920">
        <v>-4.1287582660673401</v>
      </c>
      <c r="K3920">
        <v>54.128916686254499</v>
      </c>
      <c r="L3920">
        <v>55.945904375839199</v>
      </c>
      <c r="M3920">
        <v>46.258307950374899</v>
      </c>
      <c r="N3920">
        <v>0.39439164506692098</v>
      </c>
      <c r="O3920">
        <v>40.352557961295197</v>
      </c>
      <c r="P3920">
        <v>18.130375735626899</v>
      </c>
      <c r="Q3920">
        <v>-6.0281055038529999E-3</v>
      </c>
    </row>
    <row r="3921" spans="1:17" hidden="1" x14ac:dyDescent="0.3">
      <c r="A3921" t="s">
        <v>8074</v>
      </c>
      <c r="B3921" t="s">
        <v>8075</v>
      </c>
      <c r="C3921" t="s">
        <v>10309</v>
      </c>
      <c r="D3921" t="s">
        <v>7145</v>
      </c>
      <c r="E3921">
        <v>23.879192144999902</v>
      </c>
      <c r="F3921">
        <v>11.61</v>
      </c>
      <c r="G3921">
        <v>7.2764210873690098</v>
      </c>
      <c r="H3921">
        <v>-13.4570405529533</v>
      </c>
      <c r="I3921">
        <v>8.7528219598026809</v>
      </c>
      <c r="J3921">
        <v>3.7787617274041501</v>
      </c>
      <c r="K3921">
        <v>12.344940928439501</v>
      </c>
      <c r="L3921">
        <v>10.8767730132396</v>
      </c>
      <c r="M3921">
        <v>44.581906022666402</v>
      </c>
      <c r="N3921">
        <v>0.67173829398810703</v>
      </c>
      <c r="O3921">
        <v>32.902670111972398</v>
      </c>
      <c r="P3921">
        <v>50.975292587776302</v>
      </c>
      <c r="Q3921">
        <v>6.3392592801225001E-2</v>
      </c>
    </row>
    <row r="3922" spans="1:17" hidden="1" x14ac:dyDescent="0.3">
      <c r="A3922" t="s">
        <v>8076</v>
      </c>
      <c r="B3922" t="s">
        <v>8077</v>
      </c>
      <c r="C3922" t="s">
        <v>10309</v>
      </c>
      <c r="D3922" t="s">
        <v>404</v>
      </c>
      <c r="E3922">
        <v>23.868383999999999</v>
      </c>
      <c r="F3922">
        <v>44.99</v>
      </c>
      <c r="G3922">
        <v>-21.364240851165199</v>
      </c>
      <c r="H3922">
        <v>22.321792933413299</v>
      </c>
      <c r="I3922">
        <v>3.0481883938552499</v>
      </c>
      <c r="J3922">
        <v>3.2522003924434899</v>
      </c>
      <c r="K3922">
        <v>41.544855952084198</v>
      </c>
      <c r="L3922">
        <v>39.415505826297803</v>
      </c>
      <c r="M3922">
        <v>63.852281665703899</v>
      </c>
      <c r="N3922">
        <v>0.64702814539132902</v>
      </c>
      <c r="O3922">
        <v>11.1358079573238</v>
      </c>
      <c r="P3922">
        <v>44.895330112721403</v>
      </c>
      <c r="Q3922">
        <v>-5.6157608315950003E-3</v>
      </c>
    </row>
    <row r="3923" spans="1:17" hidden="1" x14ac:dyDescent="0.3">
      <c r="A3923" t="s">
        <v>8078</v>
      </c>
      <c r="B3923" t="s">
        <v>8079</v>
      </c>
      <c r="C3923" t="s">
        <v>10309</v>
      </c>
      <c r="D3923" t="s">
        <v>297</v>
      </c>
      <c r="E3923">
        <v>23.845267736</v>
      </c>
      <c r="F3923">
        <v>27.83</v>
      </c>
      <c r="G3923">
        <v>-50.4394911592291</v>
      </c>
      <c r="H3923">
        <v>3.09317798027435</v>
      </c>
      <c r="I3923">
        <v>-15.375920064735899</v>
      </c>
      <c r="J3923">
        <v>-3.4833982492622599</v>
      </c>
      <c r="K3923">
        <v>27.161454200329601</v>
      </c>
      <c r="L3923">
        <v>29.834953257308999</v>
      </c>
      <c r="M3923">
        <v>58.734542427989098</v>
      </c>
      <c r="N3923">
        <v>2.19778922293977</v>
      </c>
      <c r="O3923">
        <v>42.292490118577099</v>
      </c>
      <c r="P3923">
        <v>20.060396893874</v>
      </c>
      <c r="Q3923">
        <v>2.2873656582919999E-3</v>
      </c>
    </row>
    <row r="3924" spans="1:17" hidden="1" x14ac:dyDescent="0.3">
      <c r="A3924" t="s">
        <v>8080</v>
      </c>
      <c r="B3924" t="s">
        <v>8081</v>
      </c>
      <c r="C3924" t="s">
        <v>10309</v>
      </c>
      <c r="D3924" t="s">
        <v>139</v>
      </c>
      <c r="E3924">
        <v>23.836787999999999</v>
      </c>
      <c r="F3924">
        <v>91.8</v>
      </c>
      <c r="G3924">
        <v>-56.394907583959601</v>
      </c>
      <c r="H3924">
        <v>-0.97550436388391404</v>
      </c>
      <c r="I3924">
        <v>-44.0072145365476</v>
      </c>
      <c r="J3924">
        <v>-2.5946673569764398</v>
      </c>
      <c r="K3924">
        <v>97.842793055373406</v>
      </c>
      <c r="L3924">
        <v>113.48839940517399</v>
      </c>
      <c r="M3924">
        <v>2.8531620086240999</v>
      </c>
      <c r="N3924">
        <v>0</v>
      </c>
      <c r="O3924">
        <v>46.405228758169898</v>
      </c>
      <c r="P3924">
        <v>0</v>
      </c>
    </row>
    <row r="3925" spans="1:17" hidden="1" x14ac:dyDescent="0.3">
      <c r="A3925" t="s">
        <v>8082</v>
      </c>
      <c r="B3925" t="s">
        <v>8083</v>
      </c>
      <c r="C3925" t="s">
        <v>10309</v>
      </c>
      <c r="D3925" t="s">
        <v>54</v>
      </c>
      <c r="E3925">
        <v>23.821325000000002</v>
      </c>
      <c r="F3925">
        <v>2.0499999999999998</v>
      </c>
      <c r="G3925">
        <v>7.8027368768427001</v>
      </c>
      <c r="H3925">
        <v>2.0244956361160802</v>
      </c>
      <c r="I3925">
        <v>-34.952295399081301</v>
      </c>
      <c r="J3925">
        <v>-6.3329851139857896</v>
      </c>
      <c r="K3925">
        <v>2.07299171685673</v>
      </c>
      <c r="L3925">
        <v>2.1032621884529501</v>
      </c>
      <c r="M3925">
        <v>43.683435420285498</v>
      </c>
      <c r="N3925">
        <v>0.94333863788193095</v>
      </c>
      <c r="O3925">
        <v>56.097560975609703</v>
      </c>
      <c r="P3925">
        <v>35.761589403973403</v>
      </c>
      <c r="Q3925">
        <v>4.6460891855973997E-2</v>
      </c>
    </row>
    <row r="3926" spans="1:17" hidden="1" x14ac:dyDescent="0.3">
      <c r="A3926" t="s">
        <v>8084</v>
      </c>
      <c r="B3926" t="s">
        <v>8085</v>
      </c>
      <c r="C3926" t="s">
        <v>10309</v>
      </c>
      <c r="D3926" t="s">
        <v>413</v>
      </c>
      <c r="E3926">
        <v>23.819736859999999</v>
      </c>
      <c r="F3926">
        <v>33.49</v>
      </c>
      <c r="G3926">
        <v>48.8183293635946</v>
      </c>
      <c r="H3926">
        <v>19.251204810752899</v>
      </c>
      <c r="I3926">
        <v>0.22281618541852999</v>
      </c>
      <c r="J3926">
        <v>5.2198180305711901</v>
      </c>
      <c r="K3926">
        <v>30.426971293888101</v>
      </c>
      <c r="L3926">
        <v>26.953587912420101</v>
      </c>
      <c r="M3926">
        <v>64.535474876466495</v>
      </c>
      <c r="N3926">
        <v>0.77915492957746402</v>
      </c>
      <c r="O3926">
        <v>24.932815765900202</v>
      </c>
      <c r="P3926">
        <v>111.962025316455</v>
      </c>
      <c r="Q3926">
        <v>0.109057448445413</v>
      </c>
    </row>
    <row r="3927" spans="1:17" hidden="1" x14ac:dyDescent="0.3">
      <c r="A3927" t="s">
        <v>8086</v>
      </c>
      <c r="B3927" t="s">
        <v>8087</v>
      </c>
      <c r="C3927" t="s">
        <v>10309</v>
      </c>
      <c r="D3927" t="s">
        <v>186</v>
      </c>
      <c r="E3927">
        <v>23.808287249999999</v>
      </c>
      <c r="F3927">
        <v>49.25</v>
      </c>
      <c r="G3927">
        <v>54.751411824679103</v>
      </c>
      <c r="H3927">
        <v>2.70870616243187</v>
      </c>
      <c r="I3927">
        <v>3.6261255226398399</v>
      </c>
      <c r="J3927">
        <v>-2.5946673569764398</v>
      </c>
      <c r="K3927">
        <v>46.1423697757265</v>
      </c>
      <c r="L3927">
        <v>40.910949657890903</v>
      </c>
      <c r="M3927">
        <v>91.641359311955199</v>
      </c>
      <c r="N3927">
        <v>0.52631578947368396</v>
      </c>
      <c r="O3927">
        <v>3.3502538071066001</v>
      </c>
      <c r="P3927">
        <v>111.373390557939</v>
      </c>
    </row>
    <row r="3928" spans="1:17" hidden="1" x14ac:dyDescent="0.3">
      <c r="A3928" t="s">
        <v>8088</v>
      </c>
      <c r="B3928" t="s">
        <v>8089</v>
      </c>
      <c r="C3928" t="s">
        <v>10309</v>
      </c>
      <c r="D3928" t="s">
        <v>3798</v>
      </c>
      <c r="E3928">
        <v>23.80592</v>
      </c>
      <c r="F3928">
        <v>92</v>
      </c>
      <c r="G3928">
        <v>-63.162175403859003</v>
      </c>
      <c r="H3928">
        <v>-0.40707410590403198</v>
      </c>
      <c r="I3928">
        <v>-47.749382456347099</v>
      </c>
      <c r="J3928">
        <v>-3.6167222251851601</v>
      </c>
      <c r="K3928">
        <v>95.174493198734496</v>
      </c>
      <c r="M3928">
        <v>48.623674052181201</v>
      </c>
      <c r="N3928">
        <v>0.131175468483816</v>
      </c>
      <c r="O3928">
        <v>70.434782608695599</v>
      </c>
      <c r="P3928">
        <v>18.556701030927801</v>
      </c>
    </row>
    <row r="3929" spans="1:17" hidden="1" x14ac:dyDescent="0.3">
      <c r="A3929" t="s">
        <v>8090</v>
      </c>
      <c r="B3929" t="s">
        <v>8091</v>
      </c>
      <c r="C3929" t="s">
        <v>10309</v>
      </c>
      <c r="D3929" t="s">
        <v>413</v>
      </c>
      <c r="E3929">
        <v>23.802510000000002</v>
      </c>
      <c r="F3929">
        <v>47.51</v>
      </c>
      <c r="G3929">
        <v>234.39532352639301</v>
      </c>
      <c r="H3929">
        <v>-0.97550436388391404</v>
      </c>
      <c r="I3929">
        <v>-12.3107859651191</v>
      </c>
      <c r="J3929">
        <v>-2.5946673569764398</v>
      </c>
      <c r="K3929">
        <v>47.4902102478937</v>
      </c>
      <c r="L3929">
        <v>44.019865849281899</v>
      </c>
      <c r="M3929">
        <v>100</v>
      </c>
      <c r="O3929">
        <v>0</v>
      </c>
      <c r="P3929">
        <v>262.118902439024</v>
      </c>
    </row>
    <row r="3930" spans="1:17" hidden="1" x14ac:dyDescent="0.3">
      <c r="A3930" t="s">
        <v>8092</v>
      </c>
      <c r="B3930" t="s">
        <v>8093</v>
      </c>
      <c r="C3930" t="s">
        <v>10309</v>
      </c>
      <c r="D3930" t="s">
        <v>139</v>
      </c>
      <c r="E3930">
        <v>23.758339400000001</v>
      </c>
      <c r="F3930">
        <v>17.809999999999999</v>
      </c>
      <c r="G3930">
        <v>-63.450753217935898</v>
      </c>
      <c r="H3930">
        <v>-22.410689549069101</v>
      </c>
      <c r="I3930">
        <v>-23.349747004080101</v>
      </c>
      <c r="J3930">
        <v>-2.77113794521174</v>
      </c>
      <c r="K3930">
        <v>19.498493955485198</v>
      </c>
      <c r="L3930">
        <v>19.990294564644</v>
      </c>
      <c r="M3930">
        <v>34.841755678393604</v>
      </c>
      <c r="N3930">
        <v>0.248772403633685</v>
      </c>
      <c r="O3930">
        <v>61.875350926445797</v>
      </c>
      <c r="P3930">
        <v>29.057971014492701</v>
      </c>
    </row>
    <row r="3931" spans="1:17" hidden="1" x14ac:dyDescent="0.3">
      <c r="A3931" t="s">
        <v>8094</v>
      </c>
      <c r="B3931" t="s">
        <v>8095</v>
      </c>
      <c r="C3931" t="s">
        <v>10309</v>
      </c>
      <c r="D3931" t="s">
        <v>5784</v>
      </c>
      <c r="E3931">
        <v>23.721889008000002</v>
      </c>
      <c r="F3931">
        <v>33.799999999999997</v>
      </c>
      <c r="G3931">
        <v>-56.189187378239403</v>
      </c>
      <c r="H3931">
        <v>-11.681477986847399</v>
      </c>
      <c r="I3931">
        <v>-40.7763944307275</v>
      </c>
      <c r="J3931">
        <v>-1.7771491088012601</v>
      </c>
      <c r="M3931">
        <v>30.837098084702301</v>
      </c>
      <c r="O3931">
        <v>78.372781065088702</v>
      </c>
      <c r="P3931">
        <v>0</v>
      </c>
    </row>
    <row r="3932" spans="1:17" hidden="1" x14ac:dyDescent="0.3">
      <c r="A3932" t="s">
        <v>8096</v>
      </c>
      <c r="B3932" t="s">
        <v>8097</v>
      </c>
      <c r="C3932" t="s">
        <v>10309</v>
      </c>
      <c r="D3932" t="s">
        <v>521</v>
      </c>
      <c r="E3932">
        <v>23.646999999999998</v>
      </c>
      <c r="F3932">
        <v>14.44</v>
      </c>
      <c r="G3932">
        <v>-14.9991448767215</v>
      </c>
      <c r="H3932">
        <v>5.8601331169148603</v>
      </c>
      <c r="I3932">
        <v>-18.726858550990698</v>
      </c>
      <c r="J3932">
        <v>-14.277207039516099</v>
      </c>
      <c r="K3932">
        <v>14.026682994167899</v>
      </c>
      <c r="L3932">
        <v>13.826789443937701</v>
      </c>
      <c r="M3932">
        <v>42.792722612572398</v>
      </c>
      <c r="N3932">
        <v>0.52890437052389006</v>
      </c>
      <c r="O3932">
        <v>24.6537396121883</v>
      </c>
      <c r="P3932">
        <v>33.3333333333333</v>
      </c>
      <c r="Q3932">
        <v>4.4272544050825001E-2</v>
      </c>
    </row>
    <row r="3933" spans="1:17" hidden="1" x14ac:dyDescent="0.3">
      <c r="A3933" t="s">
        <v>8098</v>
      </c>
      <c r="B3933" t="s">
        <v>8099</v>
      </c>
      <c r="C3933" t="s">
        <v>10309</v>
      </c>
      <c r="D3933" t="s">
        <v>268</v>
      </c>
      <c r="E3933">
        <v>23.5523028</v>
      </c>
      <c r="F3933">
        <v>65.239999999999995</v>
      </c>
      <c r="G3933">
        <v>-36.158666631929201</v>
      </c>
      <c r="H3933">
        <v>17.634917472344299</v>
      </c>
      <c r="I3933">
        <v>-28.968936195062899</v>
      </c>
      <c r="J3933">
        <v>13.1222786392991</v>
      </c>
      <c r="K3933">
        <v>57.166752495938397</v>
      </c>
      <c r="L3933">
        <v>56.991431276098197</v>
      </c>
      <c r="M3933">
        <v>82.018853738928698</v>
      </c>
      <c r="N3933">
        <v>0.86804344058690996</v>
      </c>
      <c r="O3933">
        <v>31.3764561618638</v>
      </c>
      <c r="P3933">
        <v>48.104426787741197</v>
      </c>
      <c r="Q3933">
        <v>5.3073688649302002E-2</v>
      </c>
    </row>
    <row r="3934" spans="1:17" hidden="1" x14ac:dyDescent="0.3">
      <c r="A3934" t="s">
        <v>8100</v>
      </c>
      <c r="B3934" t="s">
        <v>8101</v>
      </c>
      <c r="C3934" t="s">
        <v>10309</v>
      </c>
      <c r="D3934" t="s">
        <v>21</v>
      </c>
      <c r="E3934">
        <v>23.461016600000001</v>
      </c>
      <c r="F3934">
        <v>8.2100000000000009</v>
      </c>
      <c r="G3934">
        <v>208.751830923434</v>
      </c>
      <c r="H3934">
        <v>-22.224245552202099</v>
      </c>
      <c r="I3934">
        <v>51.235030767948601</v>
      </c>
      <c r="J3934">
        <v>9.6004545942430699</v>
      </c>
      <c r="K3934">
        <v>7.7913455926674304</v>
      </c>
      <c r="L3934">
        <v>5.9166742955968097</v>
      </c>
      <c r="M3934">
        <v>52.555506287620901</v>
      </c>
      <c r="N3934">
        <v>0.832147467068306</v>
      </c>
      <c r="O3934">
        <v>41.656516443361703</v>
      </c>
      <c r="P3934">
        <v>249.36170212765899</v>
      </c>
      <c r="Q3934">
        <v>0.14366099458193701</v>
      </c>
    </row>
    <row r="3935" spans="1:17" hidden="1" x14ac:dyDescent="0.3">
      <c r="A3935" t="s">
        <v>8102</v>
      </c>
      <c r="B3935" t="s">
        <v>8103</v>
      </c>
      <c r="C3935" t="s">
        <v>10309</v>
      </c>
      <c r="D3935" t="s">
        <v>630</v>
      </c>
      <c r="E3935">
        <v>23.452000000000002</v>
      </c>
      <c r="F3935">
        <v>36.159999999999997</v>
      </c>
      <c r="G3935">
        <v>9.9239277489601694</v>
      </c>
      <c r="H3935">
        <v>25.6209868641862</v>
      </c>
      <c r="I3935">
        <v>33.378174550593997</v>
      </c>
      <c r="J3935">
        <v>7.4053326430235504</v>
      </c>
      <c r="K3935">
        <v>30.378097571808102</v>
      </c>
      <c r="L3935">
        <v>28.344493494836801</v>
      </c>
      <c r="M3935">
        <v>86.938223905904806</v>
      </c>
      <c r="N3935">
        <v>1.6788223240425</v>
      </c>
      <c r="O3935">
        <v>17.533185840707901</v>
      </c>
      <c r="P3935">
        <v>62.079784849843101</v>
      </c>
      <c r="Q3935">
        <v>0.17838571626708299</v>
      </c>
    </row>
    <row r="3936" spans="1:17" hidden="1" x14ac:dyDescent="0.3">
      <c r="A3936" t="s">
        <v>8104</v>
      </c>
      <c r="B3936" t="s">
        <v>8105</v>
      </c>
      <c r="C3936" t="s">
        <v>10309</v>
      </c>
      <c r="D3936" t="s">
        <v>312</v>
      </c>
      <c r="E3936">
        <v>23.411810800000001</v>
      </c>
      <c r="F3936">
        <v>26.49</v>
      </c>
      <c r="G3936">
        <v>28.929289212738599</v>
      </c>
      <c r="H3936">
        <v>11.8979578505273</v>
      </c>
      <c r="I3936">
        <v>-15.384331519454999</v>
      </c>
      <c r="J3936">
        <v>-5.6512711305613399</v>
      </c>
      <c r="K3936">
        <v>24.453043133340501</v>
      </c>
      <c r="L3936">
        <v>22.082392729636499</v>
      </c>
      <c r="M3936">
        <v>57.431126406586699</v>
      </c>
      <c r="N3936">
        <v>1.7988581032650299</v>
      </c>
      <c r="O3936">
        <v>20.762551906379699</v>
      </c>
      <c r="P3936">
        <v>99.172932330826995</v>
      </c>
      <c r="Q3936">
        <v>0.123877999763403</v>
      </c>
    </row>
    <row r="3937" spans="1:17" hidden="1" x14ac:dyDescent="0.3">
      <c r="A3937" t="s">
        <v>8106</v>
      </c>
      <c r="B3937" t="s">
        <v>8107</v>
      </c>
      <c r="C3937" t="s">
        <v>10309</v>
      </c>
      <c r="D3937" t="s">
        <v>521</v>
      </c>
      <c r="E3937">
        <v>23.404275999999999</v>
      </c>
      <c r="F3937">
        <v>77.900000000000006</v>
      </c>
      <c r="G3937">
        <v>63.4889885885963</v>
      </c>
      <c r="H3937">
        <v>-32.6421710305505</v>
      </c>
      <c r="I3937">
        <v>70.338686485056698</v>
      </c>
      <c r="J3937">
        <v>-4.5825888466593803</v>
      </c>
      <c r="K3937">
        <v>79.879824221062194</v>
      </c>
      <c r="L3937">
        <v>57.4241815810501</v>
      </c>
      <c r="M3937">
        <v>10.959606705308801</v>
      </c>
      <c r="N3937">
        <v>0.38904502258918799</v>
      </c>
      <c r="O3937">
        <v>46.4569961489088</v>
      </c>
      <c r="P3937">
        <v>111.397557666214</v>
      </c>
    </row>
    <row r="3938" spans="1:17" hidden="1" x14ac:dyDescent="0.3">
      <c r="A3938" t="s">
        <v>8108</v>
      </c>
      <c r="B3938" t="s">
        <v>8109</v>
      </c>
      <c r="C3938" t="s">
        <v>10309</v>
      </c>
      <c r="D3938" t="s">
        <v>630</v>
      </c>
      <c r="E3938">
        <v>23.354189999999999</v>
      </c>
      <c r="F3938">
        <v>63</v>
      </c>
      <c r="G3938">
        <v>252.94107365534401</v>
      </c>
      <c r="H3938">
        <v>25.625377433302699</v>
      </c>
      <c r="I3938">
        <v>4.3558807015475596</v>
      </c>
      <c r="J3938">
        <v>-3.7422083405829998</v>
      </c>
      <c r="K3938">
        <v>49.175893971253302</v>
      </c>
      <c r="L3938">
        <v>41.215983534306801</v>
      </c>
      <c r="M3938">
        <v>64.633805307109697</v>
      </c>
      <c r="N3938">
        <v>1.8124267935192</v>
      </c>
      <c r="O3938">
        <v>1.4285714285714199</v>
      </c>
      <c r="P3938">
        <v>280.664652567975</v>
      </c>
      <c r="Q3938">
        <v>0.16668516607877901</v>
      </c>
    </row>
    <row r="3939" spans="1:17" hidden="1" x14ac:dyDescent="0.3">
      <c r="A3939" t="s">
        <v>8110</v>
      </c>
      <c r="B3939" t="s">
        <v>8111</v>
      </c>
      <c r="C3939" t="s">
        <v>10309</v>
      </c>
      <c r="D3939" t="s">
        <v>21</v>
      </c>
      <c r="E3939">
        <v>23.334</v>
      </c>
      <c r="F3939">
        <v>77.13</v>
      </c>
      <c r="G3939">
        <v>70.334177284660001</v>
      </c>
      <c r="H3939">
        <v>-27.997459702596601</v>
      </c>
      <c r="I3939">
        <v>-1.2044765442029499</v>
      </c>
      <c r="J3939">
        <v>-7.2175980743277597</v>
      </c>
      <c r="K3939">
        <v>81.427860230177998</v>
      </c>
      <c r="L3939">
        <v>69.431378810419204</v>
      </c>
      <c r="M3939">
        <v>32.8219996370239</v>
      </c>
      <c r="N3939">
        <v>0.41345059773653398</v>
      </c>
      <c r="O3939">
        <v>52.703228315830401</v>
      </c>
      <c r="P3939">
        <v>110.73770491803199</v>
      </c>
      <c r="Q3939">
        <v>0.12893668983748599</v>
      </c>
    </row>
    <row r="3940" spans="1:17" hidden="1" x14ac:dyDescent="0.3">
      <c r="A3940" t="s">
        <v>8112</v>
      </c>
      <c r="B3940" t="s">
        <v>8113</v>
      </c>
      <c r="C3940" t="s">
        <v>10309</v>
      </c>
      <c r="D3940" t="s">
        <v>1450</v>
      </c>
      <c r="E3940">
        <v>23.31711</v>
      </c>
      <c r="F3940">
        <v>36.49</v>
      </c>
      <c r="G3940">
        <v>90.127167356025694</v>
      </c>
      <c r="H3940">
        <v>-8.3612911659143592</v>
      </c>
      <c r="I3940">
        <v>34.648537433994797</v>
      </c>
      <c r="J3940">
        <v>-5.1580852474971399</v>
      </c>
      <c r="K3940">
        <v>28.697893544910901</v>
      </c>
      <c r="L3940">
        <v>24.454484261911698</v>
      </c>
      <c r="M3940">
        <v>4.3211479948522999</v>
      </c>
      <c r="N3940">
        <v>0.38400000000000001</v>
      </c>
      <c r="O3940">
        <v>10.441216771718199</v>
      </c>
      <c r="P3940">
        <v>121.01756511205301</v>
      </c>
    </row>
    <row r="3941" spans="1:17" hidden="1" x14ac:dyDescent="0.3">
      <c r="A3941" t="s">
        <v>8114</v>
      </c>
      <c r="B3941" t="s">
        <v>8115</v>
      </c>
      <c r="C3941" t="s">
        <v>10309</v>
      </c>
      <c r="D3941" t="s">
        <v>726</v>
      </c>
      <c r="E3941">
        <v>23.31605892</v>
      </c>
      <c r="F3941">
        <v>83.21</v>
      </c>
      <c r="G3941">
        <v>-8.5798217534099201</v>
      </c>
      <c r="H3941">
        <v>-4.71113654779196</v>
      </c>
      <c r="I3941">
        <v>7.0894149245350704</v>
      </c>
      <c r="J3941">
        <v>2.2763569355354498</v>
      </c>
      <c r="K3941">
        <v>83.311696090480595</v>
      </c>
      <c r="L3941">
        <v>78.845898477094494</v>
      </c>
      <c r="M3941">
        <v>58.062255720738897</v>
      </c>
      <c r="N3941">
        <v>0.97931643095874199</v>
      </c>
      <c r="O3941">
        <v>11.825501742579</v>
      </c>
      <c r="P3941">
        <v>25.9612473508931</v>
      </c>
    </row>
    <row r="3942" spans="1:17" hidden="1" x14ac:dyDescent="0.3">
      <c r="A3942" t="s">
        <v>8116</v>
      </c>
      <c r="B3942" t="s">
        <v>8117</v>
      </c>
      <c r="C3942" t="s">
        <v>10309</v>
      </c>
      <c r="D3942" t="s">
        <v>356</v>
      </c>
      <c r="E3942">
        <v>23.296104941999999</v>
      </c>
      <c r="F3942">
        <v>46.47</v>
      </c>
      <c r="G3942">
        <v>30.1228884786733</v>
      </c>
      <c r="H3942">
        <v>25.807652324743898</v>
      </c>
      <c r="I3942">
        <v>20.688641625035402</v>
      </c>
      <c r="J3942">
        <v>13.1177509436771</v>
      </c>
      <c r="K3942">
        <v>37.317137863675399</v>
      </c>
      <c r="L3942">
        <v>37.903842799884302</v>
      </c>
      <c r="M3942">
        <v>89.113650659453498</v>
      </c>
      <c r="N3942">
        <v>3.0503805999338001</v>
      </c>
      <c r="O3942">
        <v>13.5571336346029</v>
      </c>
      <c r="P3942">
        <v>85.88</v>
      </c>
      <c r="Q3942">
        <v>3.5746975892901003E-2</v>
      </c>
    </row>
    <row r="3943" spans="1:17" hidden="1" x14ac:dyDescent="0.3">
      <c r="A3943" t="s">
        <v>8118</v>
      </c>
      <c r="B3943" t="s">
        <v>8119</v>
      </c>
      <c r="C3943" t="s">
        <v>10309</v>
      </c>
      <c r="D3943" t="s">
        <v>450</v>
      </c>
      <c r="E3943">
        <v>23.233080000000001</v>
      </c>
      <c r="F3943">
        <v>34.43</v>
      </c>
      <c r="G3943">
        <v>13.498734458985</v>
      </c>
      <c r="H3943">
        <v>13.368341007428301</v>
      </c>
      <c r="I3943">
        <v>-7.9774526317857699</v>
      </c>
      <c r="J3943">
        <v>-22.613642689044699</v>
      </c>
      <c r="K3943">
        <v>31.4874353750834</v>
      </c>
      <c r="L3943">
        <v>29.2674742786214</v>
      </c>
      <c r="M3943">
        <v>49.683449463986797</v>
      </c>
      <c r="N3943">
        <v>0.33790978359717799</v>
      </c>
      <c r="O3943">
        <v>22.4513505663665</v>
      </c>
      <c r="P3943">
        <v>60.065086006508501</v>
      </c>
      <c r="Q3943">
        <v>4.0355006493969003E-2</v>
      </c>
    </row>
    <row r="3944" spans="1:17" hidden="1" x14ac:dyDescent="0.3">
      <c r="A3944" t="s">
        <v>8120</v>
      </c>
      <c r="B3944" t="s">
        <v>8121</v>
      </c>
      <c r="C3944" t="s">
        <v>10309</v>
      </c>
      <c r="D3944" t="s">
        <v>258</v>
      </c>
      <c r="E3944">
        <v>23.224883899999998</v>
      </c>
      <c r="F3944">
        <v>79.22</v>
      </c>
      <c r="G3944">
        <v>925.73386789587903</v>
      </c>
      <c r="H3944">
        <v>-7.1289932759935102</v>
      </c>
      <c r="I3944">
        <v>88.144679621925405</v>
      </c>
      <c r="J3944">
        <v>5.4523851761073496</v>
      </c>
      <c r="K3944">
        <v>71.758777831736595</v>
      </c>
      <c r="L3944">
        <v>49.576068157010198</v>
      </c>
      <c r="M3944">
        <v>66.544053874543295</v>
      </c>
      <c r="N3944">
        <v>0.73196825348278804</v>
      </c>
      <c r="O3944">
        <v>17.785912648321101</v>
      </c>
      <c r="P3944">
        <v>953.45744680850999</v>
      </c>
    </row>
    <row r="3945" spans="1:17" hidden="1" x14ac:dyDescent="0.3">
      <c r="A3945" t="s">
        <v>8122</v>
      </c>
      <c r="B3945" t="s">
        <v>8123</v>
      </c>
      <c r="C3945" t="s">
        <v>10309</v>
      </c>
      <c r="D3945" t="s">
        <v>51</v>
      </c>
      <c r="E3945">
        <v>23.165854100000001</v>
      </c>
      <c r="F3945">
        <v>81.239999999999995</v>
      </c>
      <c r="G3945">
        <v>-0.78607891263099094</v>
      </c>
      <c r="H3945">
        <v>9.2393199354474103</v>
      </c>
      <c r="I3945">
        <v>-10.9508358715445</v>
      </c>
      <c r="J3945">
        <v>-3.9695877898217602</v>
      </c>
      <c r="K3945">
        <v>74.418405048890406</v>
      </c>
      <c r="L3945">
        <v>70.550657601634299</v>
      </c>
      <c r="M3945">
        <v>47.170450427384203</v>
      </c>
      <c r="N3945">
        <v>0.51569300875616497</v>
      </c>
      <c r="O3945">
        <v>28.938946331856201</v>
      </c>
      <c r="P3945">
        <v>45.071428571428498</v>
      </c>
      <c r="Q3945">
        <v>5.8031561703809E-2</v>
      </c>
    </row>
    <row r="3946" spans="1:17" hidden="1" x14ac:dyDescent="0.3">
      <c r="A3946" t="s">
        <v>8124</v>
      </c>
      <c r="B3946" t="s">
        <v>8125</v>
      </c>
      <c r="C3946" t="s">
        <v>10309</v>
      </c>
      <c r="D3946" t="s">
        <v>54</v>
      </c>
      <c r="E3946">
        <v>23.114999999999998</v>
      </c>
      <c r="F3946">
        <v>2.33</v>
      </c>
      <c r="G3946">
        <v>-61.904369873082899</v>
      </c>
      <c r="H3946">
        <v>-0.53882314117649999</v>
      </c>
      <c r="I3946">
        <v>-9.2134408323757295</v>
      </c>
      <c r="J3946">
        <v>-3.45673632249368</v>
      </c>
      <c r="K3946">
        <v>2.33648819963694</v>
      </c>
      <c r="L3946">
        <v>2.78515369168881</v>
      </c>
      <c r="M3946">
        <v>42.307056395051902</v>
      </c>
      <c r="N3946">
        <v>0.54034122642400295</v>
      </c>
      <c r="O3946">
        <v>59.656652360514997</v>
      </c>
      <c r="P3946">
        <v>22.6315789473684</v>
      </c>
      <c r="Q3946">
        <v>5.6109646380072001E-2</v>
      </c>
    </row>
    <row r="3947" spans="1:17" hidden="1" x14ac:dyDescent="0.3">
      <c r="A3947" t="s">
        <v>8126</v>
      </c>
      <c r="B3947" t="s">
        <v>8127</v>
      </c>
      <c r="C3947" t="s">
        <v>10309</v>
      </c>
      <c r="D3947" t="s">
        <v>72</v>
      </c>
      <c r="E3947">
        <v>23.1</v>
      </c>
      <c r="F3947">
        <v>24.25</v>
      </c>
      <c r="G3947">
        <v>-26.513228328323802</v>
      </c>
      <c r="H3947">
        <v>-4.8856541142998697</v>
      </c>
      <c r="I3947">
        <v>-20.419918212182299</v>
      </c>
      <c r="J3947">
        <v>1.22555736212468</v>
      </c>
      <c r="K3947">
        <v>24.7962723669044</v>
      </c>
      <c r="L3947">
        <v>25.586382115788801</v>
      </c>
      <c r="M3947">
        <v>54.1825826754025</v>
      </c>
      <c r="N3947">
        <v>1.6034737473803899</v>
      </c>
      <c r="O3947">
        <v>88.824742268041206</v>
      </c>
      <c r="P3947">
        <v>15.973218555714899</v>
      </c>
    </row>
    <row r="3948" spans="1:17" hidden="1" x14ac:dyDescent="0.3">
      <c r="A3948" t="s">
        <v>8128</v>
      </c>
      <c r="B3948" t="s">
        <v>8129</v>
      </c>
      <c r="C3948" t="s">
        <v>10309</v>
      </c>
      <c r="D3948" t="s">
        <v>742</v>
      </c>
      <c r="E3948">
        <v>23.091247410000001</v>
      </c>
      <c r="F3948">
        <v>2.6</v>
      </c>
      <c r="K3948">
        <v>2.9214051989229399</v>
      </c>
      <c r="L3948">
        <v>4.2861502767889696</v>
      </c>
      <c r="M3948">
        <v>64.437260219561196</v>
      </c>
      <c r="N3948">
        <v>1</v>
      </c>
      <c r="Q3948">
        <v>-8.2544193203107005E-2</v>
      </c>
    </row>
    <row r="3949" spans="1:17" hidden="1" x14ac:dyDescent="0.3">
      <c r="A3949" t="s">
        <v>8130</v>
      </c>
      <c r="B3949" t="s">
        <v>8131</v>
      </c>
      <c r="C3949" t="s">
        <v>10309</v>
      </c>
      <c r="D3949" t="s">
        <v>630</v>
      </c>
      <c r="E3949">
        <v>23.041011999999998</v>
      </c>
      <c r="F3949">
        <v>44</v>
      </c>
      <c r="G3949">
        <v>160.611938780684</v>
      </c>
      <c r="H3949">
        <v>-9.6929392336233899</v>
      </c>
      <c r="I3949">
        <v>5.5884637669280499</v>
      </c>
      <c r="J3949">
        <v>-10.3695205661281</v>
      </c>
      <c r="K3949">
        <v>45.081684270910699</v>
      </c>
      <c r="L3949">
        <v>34.519770202558902</v>
      </c>
      <c r="M3949">
        <v>41.364084682614703</v>
      </c>
      <c r="N3949">
        <v>0.25555748906599801</v>
      </c>
      <c r="O3949">
        <v>20.227272727272702</v>
      </c>
      <c r="P3949">
        <v>263.636363636363</v>
      </c>
      <c r="Q3949">
        <v>0.115148428863318</v>
      </c>
    </row>
    <row r="3950" spans="1:17" hidden="1" x14ac:dyDescent="0.3">
      <c r="A3950" t="s">
        <v>8132</v>
      </c>
      <c r="B3950" t="s">
        <v>8133</v>
      </c>
      <c r="C3950" t="s">
        <v>10309</v>
      </c>
      <c r="D3950" t="s">
        <v>258</v>
      </c>
      <c r="E3950">
        <v>23.0184</v>
      </c>
      <c r="F3950">
        <v>70.650000000000006</v>
      </c>
      <c r="G3950">
        <v>16.5484243546755</v>
      </c>
      <c r="H3950">
        <v>35.119170192329101</v>
      </c>
      <c r="I3950">
        <v>17.656101452099399</v>
      </c>
      <c r="J3950">
        <v>6.9291421668330697</v>
      </c>
      <c r="K3950">
        <v>57.484644615346198</v>
      </c>
      <c r="L3950">
        <v>52.504223086741497</v>
      </c>
      <c r="M3950">
        <v>63.751608272242898</v>
      </c>
      <c r="N3950">
        <v>2.01909895667163</v>
      </c>
      <c r="O3950">
        <v>7.5583864118895701</v>
      </c>
      <c r="P3950">
        <v>65.456674473067906</v>
      </c>
      <c r="Q3950">
        <v>4.2182768913398998E-2</v>
      </c>
    </row>
    <row r="3951" spans="1:17" hidden="1" x14ac:dyDescent="0.3">
      <c r="A3951" t="s">
        <v>8134</v>
      </c>
      <c r="B3951" t="s">
        <v>8135</v>
      </c>
      <c r="C3951" t="s">
        <v>10309</v>
      </c>
      <c r="D3951" t="s">
        <v>8136</v>
      </c>
      <c r="E3951">
        <v>22.9663</v>
      </c>
      <c r="F3951">
        <v>38.15</v>
      </c>
      <c r="G3951">
        <v>-43.2461652722412</v>
      </c>
      <c r="H3951">
        <v>-2.6507620958426701</v>
      </c>
      <c r="I3951">
        <v>-27.8333723247293</v>
      </c>
      <c r="J3951">
        <v>4.5682539913381497</v>
      </c>
      <c r="M3951">
        <v>60.875628257028701</v>
      </c>
      <c r="O3951">
        <v>36.985583224115302</v>
      </c>
      <c r="P3951">
        <v>9.3123209169054295</v>
      </c>
    </row>
    <row r="3952" spans="1:17" hidden="1" x14ac:dyDescent="0.3">
      <c r="A3952" t="s">
        <v>8137</v>
      </c>
      <c r="B3952" t="s">
        <v>8138</v>
      </c>
      <c r="C3952" t="s">
        <v>10309</v>
      </c>
      <c r="D3952" t="s">
        <v>421</v>
      </c>
      <c r="E3952">
        <v>22.914936000000001</v>
      </c>
      <c r="F3952">
        <v>20.91</v>
      </c>
      <c r="G3952">
        <v>-30.828305511333401</v>
      </c>
      <c r="H3952">
        <v>9.0244956361160806</v>
      </c>
      <c r="I3952">
        <v>-7.7607859651190996</v>
      </c>
      <c r="J3952">
        <v>4.0978641658169499</v>
      </c>
      <c r="K3952">
        <v>21.5461745110726</v>
      </c>
      <c r="L3952">
        <v>21.74913512226</v>
      </c>
      <c r="M3952">
        <v>60.200923321869404</v>
      </c>
      <c r="N3952">
        <v>0.49630541871921102</v>
      </c>
      <c r="O3952">
        <v>33.3333333333333</v>
      </c>
      <c r="P3952">
        <v>33.6102236421725</v>
      </c>
      <c r="Q3952">
        <v>0.12621844663425899</v>
      </c>
    </row>
    <row r="3953" spans="1:17" hidden="1" x14ac:dyDescent="0.3">
      <c r="A3953" t="s">
        <v>8139</v>
      </c>
      <c r="B3953" t="s">
        <v>8140</v>
      </c>
      <c r="C3953" t="s">
        <v>10309</v>
      </c>
      <c r="D3953" t="s">
        <v>72</v>
      </c>
      <c r="E3953">
        <v>22.885703400000001</v>
      </c>
      <c r="F3953">
        <v>23.72</v>
      </c>
      <c r="G3953">
        <v>-41.469033458085498</v>
      </c>
      <c r="H3953">
        <v>5.8791594105195397</v>
      </c>
      <c r="I3953">
        <v>-18.332972969873399</v>
      </c>
      <c r="J3953">
        <v>-10.3474763457404</v>
      </c>
      <c r="K3953">
        <v>24.292826495818101</v>
      </c>
      <c r="L3953">
        <v>26.813058433391401</v>
      </c>
      <c r="M3953">
        <v>58.092415553564202</v>
      </c>
      <c r="N3953">
        <v>0.77102614018467797</v>
      </c>
      <c r="O3953">
        <v>28.583473861720002</v>
      </c>
      <c r="P3953">
        <v>7.6225045372050699</v>
      </c>
      <c r="Q3953">
        <v>-3.5907705240537997E-2</v>
      </c>
    </row>
    <row r="3954" spans="1:17" hidden="1" x14ac:dyDescent="0.3">
      <c r="A3954" t="s">
        <v>8141</v>
      </c>
      <c r="B3954" t="s">
        <v>8142</v>
      </c>
      <c r="C3954" t="s">
        <v>10309</v>
      </c>
      <c r="D3954" t="s">
        <v>5807</v>
      </c>
      <c r="E3954">
        <v>22.794</v>
      </c>
      <c r="F3954">
        <v>39.01</v>
      </c>
      <c r="G3954">
        <v>-26.5303234003093</v>
      </c>
      <c r="H3954">
        <v>-13.622089785819901</v>
      </c>
      <c r="I3954">
        <v>-28.2193869567121</v>
      </c>
      <c r="J3954">
        <v>-8.3266772825347406</v>
      </c>
      <c r="K3954">
        <v>41.651789801833097</v>
      </c>
      <c r="L3954">
        <v>43.621680216331903</v>
      </c>
      <c r="M3954">
        <v>25.889796596622102</v>
      </c>
      <c r="N3954">
        <v>1.48474049813792</v>
      </c>
      <c r="O3954">
        <v>65.060240963855406</v>
      </c>
      <c r="P3954">
        <v>15.894236482471699</v>
      </c>
      <c r="Q3954">
        <v>3.9290429474554002E-2</v>
      </c>
    </row>
    <row r="3955" spans="1:17" hidden="1" x14ac:dyDescent="0.3">
      <c r="A3955" t="s">
        <v>8143</v>
      </c>
      <c r="B3955" t="s">
        <v>8144</v>
      </c>
      <c r="C3955" t="s">
        <v>10309</v>
      </c>
      <c r="D3955" t="s">
        <v>258</v>
      </c>
      <c r="E3955">
        <v>22.778846719999901</v>
      </c>
      <c r="F3955">
        <v>31.83</v>
      </c>
      <c r="G3955">
        <v>28.0767147731252</v>
      </c>
      <c r="H3955">
        <v>-3.22550436388391</v>
      </c>
      <c r="I3955">
        <v>-14.6727491553031</v>
      </c>
      <c r="J3955">
        <v>-8.2356929980020794</v>
      </c>
      <c r="K3955">
        <v>32.090806937173497</v>
      </c>
      <c r="L3955">
        <v>29.732925409780702</v>
      </c>
      <c r="M3955">
        <v>45.1078026002724</v>
      </c>
      <c r="N3955">
        <v>1.4015847613099599</v>
      </c>
      <c r="O3955">
        <v>21.583411875589</v>
      </c>
      <c r="P3955">
        <v>64.241486068111399</v>
      </c>
      <c r="Q3955">
        <v>8.8090359109301006E-2</v>
      </c>
    </row>
    <row r="3956" spans="1:17" hidden="1" x14ac:dyDescent="0.3">
      <c r="A3956" t="s">
        <v>8145</v>
      </c>
      <c r="B3956" t="s">
        <v>8146</v>
      </c>
      <c r="C3956" t="s">
        <v>10309</v>
      </c>
      <c r="E3956">
        <v>22.760117099999999</v>
      </c>
      <c r="F3956">
        <v>21.84</v>
      </c>
      <c r="G3956">
        <v>15.489535841467299</v>
      </c>
      <c r="H3956">
        <v>-16.547962330257</v>
      </c>
      <c r="I3956">
        <v>-19.7684130837631</v>
      </c>
      <c r="J3956">
        <v>1.5534807911716999</v>
      </c>
      <c r="K3956">
        <v>22.420380069832799</v>
      </c>
      <c r="L3956">
        <v>21.791382525088601</v>
      </c>
      <c r="M3956">
        <v>39.7915102533184</v>
      </c>
      <c r="N3956">
        <v>0.68918826555389601</v>
      </c>
      <c r="O3956">
        <v>41.849816849816797</v>
      </c>
      <c r="P3956">
        <v>53.155680224403902</v>
      </c>
      <c r="Q3956">
        <v>5.2689847974250002E-3</v>
      </c>
    </row>
    <row r="3957" spans="1:17" hidden="1" x14ac:dyDescent="0.3">
      <c r="A3957" t="s">
        <v>8147</v>
      </c>
      <c r="B3957" t="s">
        <v>8148</v>
      </c>
      <c r="C3957" t="s">
        <v>10309</v>
      </c>
      <c r="D3957" t="s">
        <v>742</v>
      </c>
      <c r="E3957">
        <v>22.750776399999999</v>
      </c>
      <c r="F3957">
        <v>22.8</v>
      </c>
      <c r="G3957">
        <v>6.3940681461925504</v>
      </c>
      <c r="H3957">
        <v>22.913384525004901</v>
      </c>
      <c r="I3957">
        <v>12.963939309606101</v>
      </c>
      <c r="J3957">
        <v>-3.48355624586533</v>
      </c>
      <c r="K3957">
        <v>20.2727086533218</v>
      </c>
      <c r="L3957">
        <v>18.6806942932784</v>
      </c>
      <c r="M3957">
        <v>59.038345410541403</v>
      </c>
      <c r="N3957">
        <v>0.36651203045722303</v>
      </c>
      <c r="O3957">
        <v>6.8859649122807003</v>
      </c>
      <c r="P3957">
        <v>72.075471698113205</v>
      </c>
      <c r="Q3957">
        <v>2.8986443522607E-2</v>
      </c>
    </row>
    <row r="3958" spans="1:17" hidden="1" x14ac:dyDescent="0.3">
      <c r="A3958" t="s">
        <v>8149</v>
      </c>
      <c r="B3958" t="s">
        <v>8150</v>
      </c>
      <c r="C3958" t="s">
        <v>10309</v>
      </c>
      <c r="D3958" t="s">
        <v>21</v>
      </c>
      <c r="E3958">
        <v>22.734499952</v>
      </c>
      <c r="F3958">
        <v>3.97</v>
      </c>
      <c r="G3958">
        <v>-12.3166021684449</v>
      </c>
      <c r="H3958">
        <v>14.5732761239209</v>
      </c>
      <c r="I3958">
        <v>3.0961907790669398</v>
      </c>
      <c r="J3958">
        <v>12.9541131308284</v>
      </c>
      <c r="M3958">
        <v>100</v>
      </c>
      <c r="O3958">
        <v>0</v>
      </c>
      <c r="P3958">
        <v>21.0365853658536</v>
      </c>
    </row>
    <row r="3959" spans="1:17" hidden="1" x14ac:dyDescent="0.3">
      <c r="A3959" t="s">
        <v>8151</v>
      </c>
      <c r="B3959" t="s">
        <v>8152</v>
      </c>
      <c r="C3959" t="s">
        <v>10309</v>
      </c>
      <c r="D3959" t="s">
        <v>938</v>
      </c>
      <c r="E3959">
        <v>22.718160000000001</v>
      </c>
      <c r="F3959">
        <v>11.68</v>
      </c>
      <c r="G3959">
        <v>-33.454006676957</v>
      </c>
      <c r="H3959">
        <v>9.1235055371061797</v>
      </c>
      <c r="I3959">
        <v>-34.599541786808999</v>
      </c>
      <c r="J3959">
        <v>8.3833765551992006</v>
      </c>
      <c r="K3959">
        <v>10.4584444872161</v>
      </c>
      <c r="L3959">
        <v>11.9207392115282</v>
      </c>
      <c r="M3959">
        <v>76.110081145010199</v>
      </c>
      <c r="N3959">
        <v>1.71928448230436</v>
      </c>
      <c r="O3959">
        <v>50.684931506849303</v>
      </c>
      <c r="P3959">
        <v>42.265529841656502</v>
      </c>
      <c r="Q3959">
        <v>-7.1023391403184005E-2</v>
      </c>
    </row>
    <row r="3960" spans="1:17" hidden="1" x14ac:dyDescent="0.3">
      <c r="A3960" t="s">
        <v>8153</v>
      </c>
      <c r="B3960" t="s">
        <v>8154</v>
      </c>
      <c r="C3960" t="s">
        <v>10309</v>
      </c>
      <c r="D3960" t="s">
        <v>288</v>
      </c>
      <c r="E3960">
        <v>22.717847190000001</v>
      </c>
      <c r="F3960">
        <v>11.65</v>
      </c>
      <c r="G3960">
        <v>10.1462435725761</v>
      </c>
      <c r="H3960">
        <v>-1.8683615067410499</v>
      </c>
      <c r="I3960">
        <v>0.358459682849952</v>
      </c>
      <c r="J3960">
        <v>8.6277775328030994</v>
      </c>
      <c r="K3960">
        <v>10.7917468356629</v>
      </c>
      <c r="L3960">
        <v>10.239490561773099</v>
      </c>
      <c r="M3960">
        <v>59.046092136274297</v>
      </c>
      <c r="N3960">
        <v>0.16025989245318001</v>
      </c>
      <c r="O3960">
        <v>32.103004291845401</v>
      </c>
      <c r="P3960">
        <v>62.937062937062898</v>
      </c>
    </row>
    <row r="3961" spans="1:17" hidden="1" x14ac:dyDescent="0.3">
      <c r="A3961" t="s">
        <v>8155</v>
      </c>
      <c r="B3961" t="s">
        <v>8156</v>
      </c>
      <c r="C3961" t="s">
        <v>10309</v>
      </c>
      <c r="D3961" t="s">
        <v>4070</v>
      </c>
      <c r="E3961">
        <v>22.707999999999998</v>
      </c>
      <c r="F3961">
        <v>70</v>
      </c>
      <c r="G3961">
        <v>-30.501356690408699</v>
      </c>
      <c r="H3961">
        <v>1.9656721067043199</v>
      </c>
      <c r="I3961">
        <v>-22.567196221529301</v>
      </c>
      <c r="J3961">
        <v>-2.5946673569764398</v>
      </c>
      <c r="K3961">
        <v>68.336921099221897</v>
      </c>
      <c r="L3961">
        <v>68.944690206163898</v>
      </c>
      <c r="M3961">
        <v>62.7714208347615</v>
      </c>
      <c r="N3961">
        <v>0.871428571428571</v>
      </c>
      <c r="O3961">
        <v>25.714285714285701</v>
      </c>
      <c r="P3961">
        <v>25</v>
      </c>
    </row>
    <row r="3962" spans="1:17" hidden="1" x14ac:dyDescent="0.3">
      <c r="A3962" t="s">
        <v>8157</v>
      </c>
      <c r="B3962" t="s">
        <v>8158</v>
      </c>
      <c r="C3962" t="s">
        <v>10309</v>
      </c>
      <c r="D3962" t="s">
        <v>630</v>
      </c>
      <c r="E3962">
        <v>22.698</v>
      </c>
      <c r="F3962">
        <v>14.84</v>
      </c>
      <c r="G3962">
        <v>94.432109710123498</v>
      </c>
      <c r="H3962">
        <v>-14.2651348763988</v>
      </c>
      <c r="I3962">
        <v>-1.3989772954629001</v>
      </c>
      <c r="J3962">
        <v>-8.3589160616396505</v>
      </c>
      <c r="K3962">
        <v>14.899057787954501</v>
      </c>
      <c r="L3962">
        <v>12.729252520723</v>
      </c>
      <c r="M3962">
        <v>21.558645607935301</v>
      </c>
      <c r="N3962">
        <v>0.93947521336137096</v>
      </c>
      <c r="O3962">
        <v>46.630727762803197</v>
      </c>
      <c r="P3962">
        <v>122.155688622754</v>
      </c>
      <c r="Q3962">
        <v>0.22890185234420399</v>
      </c>
    </row>
    <row r="3963" spans="1:17" hidden="1" x14ac:dyDescent="0.3">
      <c r="A3963" t="s">
        <v>8159</v>
      </c>
      <c r="B3963" t="s">
        <v>8160</v>
      </c>
      <c r="C3963" t="s">
        <v>10309</v>
      </c>
      <c r="D3963" t="s">
        <v>51</v>
      </c>
      <c r="E3963">
        <v>22.658999999999999</v>
      </c>
      <c r="F3963">
        <v>9.1999999999999993</v>
      </c>
      <c r="G3963">
        <v>-66.796426594750102</v>
      </c>
      <c r="H3963">
        <v>-9.4262085892360208</v>
      </c>
      <c r="I3963">
        <v>-43.500015583668102</v>
      </c>
      <c r="J3963">
        <v>-2.0421811691311502</v>
      </c>
      <c r="K3963">
        <v>9.7409056179117997</v>
      </c>
      <c r="L3963">
        <v>11.228804679117401</v>
      </c>
      <c r="M3963">
        <v>40.296746086065703</v>
      </c>
      <c r="N3963">
        <v>0.50359712230215803</v>
      </c>
      <c r="O3963">
        <v>111.304347826086</v>
      </c>
      <c r="P3963">
        <v>8.2352941176470509</v>
      </c>
      <c r="Q3963">
        <v>-4.8586690963670999E-2</v>
      </c>
    </row>
    <row r="3964" spans="1:17" hidden="1" x14ac:dyDescent="0.3">
      <c r="A3964" t="s">
        <v>8161</v>
      </c>
      <c r="B3964" t="s">
        <v>8162</v>
      </c>
      <c r="C3964" t="s">
        <v>10309</v>
      </c>
      <c r="E3964">
        <v>22.65857145</v>
      </c>
      <c r="F3964">
        <v>37.86</v>
      </c>
      <c r="G3964">
        <v>167.59623387988</v>
      </c>
      <c r="H3964">
        <v>-18.212135073087399</v>
      </c>
      <c r="I3964">
        <v>-26.944382357452799</v>
      </c>
      <c r="J3964">
        <v>5.6286219587498501</v>
      </c>
      <c r="K3964">
        <v>41.311450455962103</v>
      </c>
      <c r="L3964">
        <v>35.542456699588698</v>
      </c>
      <c r="M3964">
        <v>31.863419051890499</v>
      </c>
      <c r="N3964">
        <v>1.84415270362286</v>
      </c>
      <c r="O3964">
        <v>49.418911780243</v>
      </c>
      <c r="P3964">
        <v>195.31981279251099</v>
      </c>
      <c r="Q3964">
        <v>8.0105830477863002E-2</v>
      </c>
    </row>
    <row r="3965" spans="1:17" hidden="1" x14ac:dyDescent="0.3">
      <c r="A3965" t="s">
        <v>8163</v>
      </c>
      <c r="B3965" t="s">
        <v>8164</v>
      </c>
      <c r="C3965" t="s">
        <v>10309</v>
      </c>
      <c r="D3965" t="s">
        <v>72</v>
      </c>
      <c r="E3965">
        <v>22.638577000000002</v>
      </c>
      <c r="F3965">
        <v>11.11</v>
      </c>
      <c r="G3965">
        <v>-51.471005130887598</v>
      </c>
      <c r="H3965">
        <v>-13.485401434350999</v>
      </c>
      <c r="I3965">
        <v>-25.1735310631583</v>
      </c>
      <c r="J3965">
        <v>-6.5077108352373099</v>
      </c>
      <c r="K3965">
        <v>12.045214574617701</v>
      </c>
      <c r="L3965">
        <v>15.146807198524501</v>
      </c>
      <c r="M3965">
        <v>38.3593425911452</v>
      </c>
      <c r="N3965">
        <v>0.79294683048836201</v>
      </c>
      <c r="O3965">
        <v>67.146714671467095</v>
      </c>
      <c r="P3965">
        <v>8.3902439024390105</v>
      </c>
      <c r="Q3965">
        <v>6.1293700195245E-2</v>
      </c>
    </row>
    <row r="3966" spans="1:17" hidden="1" x14ac:dyDescent="0.3">
      <c r="A3966" t="s">
        <v>8165</v>
      </c>
      <c r="B3966" t="s">
        <v>8166</v>
      </c>
      <c r="C3966" t="s">
        <v>10309</v>
      </c>
      <c r="D3966" t="s">
        <v>918</v>
      </c>
      <c r="E3966">
        <v>22.623775972000001</v>
      </c>
      <c r="F3966">
        <v>20.170000000000002</v>
      </c>
      <c r="G3966">
        <v>138.02082161437801</v>
      </c>
      <c r="H3966">
        <v>-20.293686182065699</v>
      </c>
      <c r="I3966">
        <v>-40.275071679404803</v>
      </c>
      <c r="J3966">
        <v>-14.239111801420799</v>
      </c>
      <c r="K3966">
        <v>25.1507206692464</v>
      </c>
      <c r="L3966">
        <v>25.3016931301418</v>
      </c>
      <c r="M3966">
        <v>9.9660160112062393</v>
      </c>
      <c r="N3966">
        <v>1.0494905385735001</v>
      </c>
      <c r="O3966">
        <v>100.347050074367</v>
      </c>
      <c r="P3966">
        <v>165.74440052700899</v>
      </c>
      <c r="Q3966">
        <v>8.6586919253497999E-2</v>
      </c>
    </row>
    <row r="3967" spans="1:17" hidden="1" x14ac:dyDescent="0.3">
      <c r="A3967" t="s">
        <v>8167</v>
      </c>
      <c r="B3967" t="s">
        <v>8168</v>
      </c>
      <c r="C3967" t="s">
        <v>10309</v>
      </c>
      <c r="D3967" t="s">
        <v>315</v>
      </c>
      <c r="E3967">
        <v>22.609207463999901</v>
      </c>
      <c r="F3967">
        <v>39.99</v>
      </c>
      <c r="G3967">
        <v>371.52735741695699</v>
      </c>
      <c r="H3967">
        <v>68.691306540486494</v>
      </c>
      <c r="I3967">
        <v>188.81873210717001</v>
      </c>
      <c r="J3967">
        <v>3.4642993728044602</v>
      </c>
      <c r="K3967">
        <v>25.6241208868868</v>
      </c>
      <c r="L3967">
        <v>15.916438159253699</v>
      </c>
      <c r="M3967">
        <v>99.876754767204503</v>
      </c>
      <c r="N3967">
        <v>3.6284151413046701</v>
      </c>
      <c r="O3967">
        <v>0</v>
      </c>
      <c r="P3967">
        <v>433.2</v>
      </c>
      <c r="Q3967">
        <v>0.11558466398456101</v>
      </c>
    </row>
    <row r="3968" spans="1:17" hidden="1" x14ac:dyDescent="0.3">
      <c r="A3968" t="s">
        <v>8169</v>
      </c>
      <c r="B3968" t="s">
        <v>8170</v>
      </c>
      <c r="C3968" t="s">
        <v>10309</v>
      </c>
      <c r="D3968" t="s">
        <v>21</v>
      </c>
      <c r="E3968">
        <v>22.572707625</v>
      </c>
      <c r="F3968">
        <v>185.05</v>
      </c>
      <c r="G3968">
        <v>76.3006768756821</v>
      </c>
      <c r="H3968">
        <v>21.335390847774601</v>
      </c>
      <c r="I3968">
        <v>23.2569796026464</v>
      </c>
      <c r="J3968">
        <v>-16.8282439993122</v>
      </c>
      <c r="K3968">
        <v>167.45324298953901</v>
      </c>
      <c r="L3968">
        <v>136.97617429869501</v>
      </c>
      <c r="M3968">
        <v>37.059783184474597</v>
      </c>
      <c r="N3968">
        <v>1.62790528085563</v>
      </c>
      <c r="O3968">
        <v>32.342610105376899</v>
      </c>
      <c r="P3968">
        <v>113.93063583815</v>
      </c>
      <c r="Q3968">
        <v>0.221189943972459</v>
      </c>
    </row>
    <row r="3969" spans="1:17" hidden="1" x14ac:dyDescent="0.3">
      <c r="A3969" t="s">
        <v>8171</v>
      </c>
      <c r="B3969" t="s">
        <v>8172</v>
      </c>
      <c r="C3969" t="s">
        <v>10309</v>
      </c>
      <c r="D3969" t="s">
        <v>3603</v>
      </c>
      <c r="E3969">
        <v>22.569266043999999</v>
      </c>
      <c r="F3969">
        <v>43.15</v>
      </c>
      <c r="G3969">
        <v>-37.827745579297599</v>
      </c>
      <c r="H3969">
        <v>-3.9867403189400998</v>
      </c>
      <c r="I3969">
        <v>-20.1886681171259</v>
      </c>
      <c r="J3969">
        <v>-2.5946673569764398</v>
      </c>
      <c r="K3969">
        <v>45.3994562924047</v>
      </c>
      <c r="L3969">
        <v>46.918873617393302</v>
      </c>
      <c r="M3969">
        <v>6.2140394972507202</v>
      </c>
      <c r="N3969">
        <v>1.40851795263559</v>
      </c>
      <c r="O3969">
        <v>31.4020857473928</v>
      </c>
      <c r="P3969">
        <v>1.8168947616800299</v>
      </c>
    </row>
    <row r="3970" spans="1:17" hidden="1" x14ac:dyDescent="0.3">
      <c r="A3970" t="s">
        <v>8173</v>
      </c>
      <c r="B3970" t="s">
        <v>8174</v>
      </c>
      <c r="C3970" t="s">
        <v>10309</v>
      </c>
      <c r="D3970" t="s">
        <v>726</v>
      </c>
      <c r="E3970">
        <v>22.46870916</v>
      </c>
      <c r="F3970">
        <v>121.24</v>
      </c>
      <c r="G3970">
        <v>16.4895767909493</v>
      </c>
      <c r="H3970">
        <v>3.4866194686999599</v>
      </c>
      <c r="I3970">
        <v>8.1821577836385799</v>
      </c>
      <c r="J3970">
        <v>-0.72251353677067798</v>
      </c>
      <c r="K3970">
        <v>116.291602620982</v>
      </c>
      <c r="L3970">
        <v>104.881987456554</v>
      </c>
      <c r="M3970">
        <v>31.967359018905899</v>
      </c>
      <c r="N3970">
        <v>3.0147274063518799</v>
      </c>
      <c r="O3970">
        <v>2.8538436159683398</v>
      </c>
      <c r="P3970">
        <v>46.0546922057583</v>
      </c>
    </row>
    <row r="3971" spans="1:17" hidden="1" x14ac:dyDescent="0.3">
      <c r="A3971" t="s">
        <v>8175</v>
      </c>
      <c r="B3971" t="s">
        <v>8176</v>
      </c>
      <c r="C3971" t="s">
        <v>10309</v>
      </c>
      <c r="D3971" t="s">
        <v>715</v>
      </c>
      <c r="E3971">
        <v>22.385000000000002</v>
      </c>
      <c r="F3971">
        <v>20.5</v>
      </c>
      <c r="G3971">
        <v>16.338262267973299</v>
      </c>
      <c r="H3971">
        <v>-1.7072116809570701</v>
      </c>
      <c r="I3971">
        <v>-2.5677452798942602</v>
      </c>
      <c r="J3971">
        <v>-4.5223782003499302</v>
      </c>
      <c r="K3971">
        <v>20.1113837509942</v>
      </c>
      <c r="L3971">
        <v>18.8991518863726</v>
      </c>
      <c r="M3971">
        <v>50.458975312819</v>
      </c>
      <c r="N3971">
        <v>0.153187485297577</v>
      </c>
      <c r="O3971">
        <v>12.146341463414601</v>
      </c>
      <c r="P3971">
        <v>57.0881226053639</v>
      </c>
      <c r="Q3971">
        <v>4.2606374624979002E-2</v>
      </c>
    </row>
    <row r="3972" spans="1:17" hidden="1" x14ac:dyDescent="0.3">
      <c r="A3972" t="s">
        <v>8177</v>
      </c>
      <c r="B3972" t="s">
        <v>8178</v>
      </c>
      <c r="C3972" t="s">
        <v>10309</v>
      </c>
      <c r="D3972" t="s">
        <v>521</v>
      </c>
      <c r="E3972">
        <v>22.367495000000002</v>
      </c>
      <c r="F3972">
        <v>69.75</v>
      </c>
      <c r="G3972">
        <v>-3.1700074840595498</v>
      </c>
      <c r="H3972">
        <v>-23.622190729439001</v>
      </c>
      <c r="I3972">
        <v>-30.444588782020499</v>
      </c>
      <c r="J3972">
        <v>-7.5972593735653504</v>
      </c>
      <c r="K3972">
        <v>83.984971317564003</v>
      </c>
      <c r="L3972">
        <v>74.608377993545005</v>
      </c>
      <c r="M3972">
        <v>2.2901336875607998</v>
      </c>
      <c r="N3972">
        <v>0.332374189389055</v>
      </c>
      <c r="O3972">
        <v>62.121863799283098</v>
      </c>
      <c r="Q3972">
        <v>0.101041309718458</v>
      </c>
    </row>
    <row r="3973" spans="1:17" hidden="1" x14ac:dyDescent="0.3">
      <c r="A3973" t="s">
        <v>8179</v>
      </c>
      <c r="B3973" t="s">
        <v>8180</v>
      </c>
      <c r="C3973" t="s">
        <v>10309</v>
      </c>
      <c r="E3973">
        <v>22.34958906</v>
      </c>
      <c r="F3973">
        <v>48.7</v>
      </c>
      <c r="G3973">
        <v>112.177898919881</v>
      </c>
      <c r="H3973">
        <v>14.728938496653001</v>
      </c>
      <c r="I3973">
        <v>75.865411871047797</v>
      </c>
      <c r="J3973">
        <v>-2.5946673569764398</v>
      </c>
      <c r="K3973">
        <v>40.307638188782299</v>
      </c>
      <c r="L3973">
        <v>29.703941702286699</v>
      </c>
      <c r="M3973">
        <v>100</v>
      </c>
      <c r="N3973">
        <v>1.37136588041689E-2</v>
      </c>
      <c r="O3973">
        <v>0</v>
      </c>
      <c r="P3973">
        <v>139.901477832512</v>
      </c>
    </row>
    <row r="3974" spans="1:17" hidden="1" x14ac:dyDescent="0.3">
      <c r="A3974" t="s">
        <v>8181</v>
      </c>
      <c r="B3974" t="s">
        <v>8182</v>
      </c>
      <c r="C3974" t="s">
        <v>10309</v>
      </c>
      <c r="D3974" t="s">
        <v>2172</v>
      </c>
      <c r="E3974">
        <v>22.331095040000001</v>
      </c>
      <c r="F3974">
        <v>23.35</v>
      </c>
      <c r="G3974">
        <v>51.891805702753601</v>
      </c>
      <c r="H3974">
        <v>5.79357868940461</v>
      </c>
      <c r="I3974">
        <v>13.294378101583399</v>
      </c>
      <c r="J3974">
        <v>4.63773380020774</v>
      </c>
      <c r="K3974">
        <v>21.274029844464799</v>
      </c>
      <c r="L3974">
        <v>19.112485028318901</v>
      </c>
      <c r="M3974">
        <v>54.817531414491903</v>
      </c>
      <c r="N3974">
        <v>3.69702905786309</v>
      </c>
      <c r="O3974">
        <v>19.0578158458244</v>
      </c>
      <c r="P3974">
        <v>90.301548492257496</v>
      </c>
      <c r="Q3974">
        <v>-1.0162124632038E-2</v>
      </c>
    </row>
    <row r="3975" spans="1:17" hidden="1" x14ac:dyDescent="0.3">
      <c r="A3975" t="s">
        <v>8183</v>
      </c>
      <c r="B3975" t="s">
        <v>8184</v>
      </c>
      <c r="C3975" t="s">
        <v>10309</v>
      </c>
      <c r="D3975" t="s">
        <v>559</v>
      </c>
      <c r="E3975">
        <v>22.32713</v>
      </c>
      <c r="F3975">
        <v>10.85</v>
      </c>
      <c r="G3975">
        <v>-11.6807981639678</v>
      </c>
      <c r="H3975">
        <v>20.253545915445699</v>
      </c>
      <c r="I3975">
        <v>20.818048390709102</v>
      </c>
      <c r="J3975">
        <v>-2.5946673569764398</v>
      </c>
      <c r="K3975">
        <v>7.6048168469705102</v>
      </c>
      <c r="L3975">
        <v>8.2854096298438495</v>
      </c>
      <c r="M3975">
        <v>98.719527114576593</v>
      </c>
      <c r="N3975">
        <v>4.2632830763396203</v>
      </c>
      <c r="O3975">
        <v>9.6774193548387206</v>
      </c>
      <c r="P3975">
        <v>92.035398230088404</v>
      </c>
      <c r="Q3975">
        <v>7.79766379731E-3</v>
      </c>
    </row>
    <row r="3976" spans="1:17" hidden="1" x14ac:dyDescent="0.3">
      <c r="A3976" t="s">
        <v>8185</v>
      </c>
      <c r="B3976" t="s">
        <v>8186</v>
      </c>
      <c r="C3976" t="s">
        <v>10309</v>
      </c>
      <c r="D3976" t="s">
        <v>630</v>
      </c>
      <c r="E3976">
        <v>22.310503799999999</v>
      </c>
      <c r="F3976">
        <v>44.21</v>
      </c>
      <c r="G3976">
        <v>487.15820133771598</v>
      </c>
      <c r="H3976">
        <v>10.9599795070838</v>
      </c>
      <c r="I3976">
        <v>327.15243471082499</v>
      </c>
      <c r="J3976">
        <v>-8.4389587366466507</v>
      </c>
      <c r="K3976">
        <v>37.971765278538399</v>
      </c>
      <c r="L3976">
        <v>22.420632988152398</v>
      </c>
      <c r="M3976">
        <v>52.950468561681298</v>
      </c>
      <c r="N3976">
        <v>0.67444738789562297</v>
      </c>
      <c r="O3976">
        <v>10.5179823569328</v>
      </c>
      <c r="P3976">
        <v>545.40145985401398</v>
      </c>
      <c r="Q3976">
        <v>0.15619727502931799</v>
      </c>
    </row>
    <row r="3977" spans="1:17" hidden="1" x14ac:dyDescent="0.3">
      <c r="A3977" t="s">
        <v>8187</v>
      </c>
      <c r="B3977" t="s">
        <v>8188</v>
      </c>
      <c r="C3977" t="s">
        <v>10309</v>
      </c>
      <c r="D3977" t="s">
        <v>72</v>
      </c>
      <c r="E3977">
        <v>22.202000000000002</v>
      </c>
      <c r="F3977">
        <v>1.67</v>
      </c>
      <c r="G3977">
        <v>-77.723578912630899</v>
      </c>
      <c r="H3977">
        <v>-31.587749261843101</v>
      </c>
      <c r="I3977">
        <v>-62.310785965119102</v>
      </c>
      <c r="J3977">
        <v>-7.6226003178703001</v>
      </c>
      <c r="M3977">
        <v>0.98008086305968301</v>
      </c>
      <c r="O3977">
        <v>114.97005988023901</v>
      </c>
      <c r="P3977">
        <v>0</v>
      </c>
    </row>
    <row r="3978" spans="1:17" hidden="1" x14ac:dyDescent="0.3">
      <c r="A3978" t="s">
        <v>8189</v>
      </c>
      <c r="B3978" t="s">
        <v>8190</v>
      </c>
      <c r="C3978" t="s">
        <v>10309</v>
      </c>
      <c r="D3978" t="s">
        <v>54</v>
      </c>
      <c r="E3978">
        <v>22.200749999999999</v>
      </c>
      <c r="F3978">
        <v>3.11</v>
      </c>
      <c r="G3978">
        <v>261.02642108736802</v>
      </c>
      <c r="H3978">
        <v>66.821105805607601</v>
      </c>
      <c r="I3978">
        <v>136.48921403488001</v>
      </c>
      <c r="J3978">
        <v>12.521611712791</v>
      </c>
      <c r="K3978">
        <v>2.07055384548512</v>
      </c>
      <c r="L3978">
        <v>1.5790808887602099</v>
      </c>
      <c r="M3978">
        <v>94.547338164740907</v>
      </c>
      <c r="N3978">
        <v>1.58216156972421</v>
      </c>
      <c r="O3978">
        <v>0</v>
      </c>
      <c r="P3978">
        <v>303.896103896103</v>
      </c>
      <c r="Q3978">
        <v>6.3922902664138997E-2</v>
      </c>
    </row>
    <row r="3979" spans="1:17" hidden="1" x14ac:dyDescent="0.3">
      <c r="A3979" t="s">
        <v>8191</v>
      </c>
      <c r="B3979" t="s">
        <v>8192</v>
      </c>
      <c r="C3979" t="s">
        <v>10309</v>
      </c>
      <c r="D3979" t="s">
        <v>221</v>
      </c>
      <c r="E3979">
        <v>22.103247499999998</v>
      </c>
      <c r="F3979">
        <v>31.26</v>
      </c>
      <c r="G3979">
        <v>320.76996484633599</v>
      </c>
      <c r="H3979">
        <v>49.935376975357798</v>
      </c>
      <c r="I3979">
        <v>165.55588070154701</v>
      </c>
      <c r="J3979">
        <v>7.7365061491430502</v>
      </c>
      <c r="K3979">
        <v>21.353943191598301</v>
      </c>
      <c r="L3979">
        <v>13.4036316920134</v>
      </c>
      <c r="M3979">
        <v>99.998966485623498</v>
      </c>
      <c r="N3979">
        <v>1.3553013416652699</v>
      </c>
      <c r="O3979">
        <v>0</v>
      </c>
      <c r="P3979">
        <v>423.61809045226101</v>
      </c>
      <c r="Q3979">
        <v>0.15442632730969699</v>
      </c>
    </row>
    <row r="3980" spans="1:17" hidden="1" x14ac:dyDescent="0.3">
      <c r="A3980" t="s">
        <v>8193</v>
      </c>
      <c r="B3980" t="s">
        <v>8194</v>
      </c>
      <c r="C3980" t="s">
        <v>10309</v>
      </c>
      <c r="D3980" t="s">
        <v>335</v>
      </c>
      <c r="E3980">
        <v>22.01432256</v>
      </c>
      <c r="F3980">
        <v>36.28</v>
      </c>
      <c r="G3980">
        <v>-33.3427256347953</v>
      </c>
      <c r="H3980">
        <v>-4.2194721923021197</v>
      </c>
      <c r="I3980">
        <v>-34.506797116738198</v>
      </c>
      <c r="J3980">
        <v>-6.6616530029094401</v>
      </c>
      <c r="K3980">
        <v>37.353504016247001</v>
      </c>
      <c r="L3980">
        <v>38.047791342260297</v>
      </c>
      <c r="M3980">
        <v>40.675958148946002</v>
      </c>
      <c r="N3980">
        <v>0.90864825736629096</v>
      </c>
      <c r="O3980">
        <v>58.654906284454199</v>
      </c>
      <c r="P3980">
        <v>11.9062307217766</v>
      </c>
      <c r="Q3980">
        <v>9.7461242583473995E-2</v>
      </c>
    </row>
    <row r="3981" spans="1:17" hidden="1" x14ac:dyDescent="0.3">
      <c r="A3981" t="s">
        <v>8195</v>
      </c>
      <c r="B3981" t="s">
        <v>8196</v>
      </c>
      <c r="C3981" t="s">
        <v>10309</v>
      </c>
      <c r="D3981" t="s">
        <v>1336</v>
      </c>
      <c r="E3981">
        <v>21.997200029999998</v>
      </c>
      <c r="F3981">
        <v>57.46</v>
      </c>
      <c r="G3981">
        <v>-20.321709753752401</v>
      </c>
      <c r="H3981">
        <v>6.3228030482288394E-2</v>
      </c>
      <c r="I3981">
        <v>-8.5736492978506398</v>
      </c>
      <c r="J3981">
        <v>-3.54392520992777</v>
      </c>
      <c r="K3981">
        <v>56.990837693836497</v>
      </c>
      <c r="L3981">
        <v>55.607363424758802</v>
      </c>
      <c r="M3981">
        <v>48.752273491280398</v>
      </c>
      <c r="N3981">
        <v>1.056140444208</v>
      </c>
      <c r="O3981">
        <v>2.2450400278454401</v>
      </c>
      <c r="P3981">
        <v>8.9289099526066398</v>
      </c>
    </row>
    <row r="3982" spans="1:17" hidden="1" x14ac:dyDescent="0.3">
      <c r="A3982" t="s">
        <v>8197</v>
      </c>
      <c r="B3982" t="s">
        <v>8198</v>
      </c>
      <c r="C3982" t="s">
        <v>10309</v>
      </c>
      <c r="E3982">
        <v>21.982099999999999</v>
      </c>
      <c r="F3982">
        <v>71.25</v>
      </c>
      <c r="G3982">
        <v>175.46791044907101</v>
      </c>
      <c r="H3982">
        <v>-14.9405613888778</v>
      </c>
      <c r="I3982">
        <v>68.114638192895498</v>
      </c>
      <c r="J3982">
        <v>-7.8332080492121801</v>
      </c>
      <c r="K3982">
        <v>81.815971711863796</v>
      </c>
      <c r="L3982">
        <v>62.631649371896799</v>
      </c>
      <c r="M3982">
        <v>31.681535456808898</v>
      </c>
      <c r="N3982">
        <v>1.0992082935760801</v>
      </c>
      <c r="O3982">
        <v>42.6947368421052</v>
      </c>
      <c r="P3982">
        <v>206.451612903225</v>
      </c>
      <c r="Q3982">
        <v>8.4793898507372997E-2</v>
      </c>
    </row>
    <row r="3983" spans="1:17" hidden="1" x14ac:dyDescent="0.3">
      <c r="A3983" t="s">
        <v>8199</v>
      </c>
      <c r="B3983" t="s">
        <v>8200</v>
      </c>
      <c r="C3983" t="s">
        <v>10309</v>
      </c>
      <c r="D3983" t="s">
        <v>742</v>
      </c>
      <c r="E3983">
        <v>21.966899999999999</v>
      </c>
      <c r="F3983">
        <v>55</v>
      </c>
      <c r="G3983">
        <v>1.9016862299568</v>
      </c>
      <c r="H3983">
        <v>-3.4016647014366601</v>
      </c>
      <c r="I3983">
        <v>4.8351139283846098</v>
      </c>
      <c r="J3983">
        <v>13.030332643023501</v>
      </c>
      <c r="K3983">
        <v>48.967463941787102</v>
      </c>
      <c r="L3983">
        <v>41.398451003756399</v>
      </c>
      <c r="M3983">
        <v>63.676614764617298</v>
      </c>
      <c r="N3983">
        <v>0.90491803278688498</v>
      </c>
      <c r="O3983">
        <v>25.181818181818102</v>
      </c>
      <c r="P3983">
        <v>107.54716981132</v>
      </c>
    </row>
    <row r="3984" spans="1:17" hidden="1" x14ac:dyDescent="0.3">
      <c r="A3984" t="s">
        <v>8201</v>
      </c>
      <c r="B3984" t="s">
        <v>8202</v>
      </c>
      <c r="C3984" t="s">
        <v>10309</v>
      </c>
      <c r="D3984" t="s">
        <v>6921</v>
      </c>
      <c r="E3984">
        <v>21.918600000000001</v>
      </c>
      <c r="F3984">
        <v>94.6</v>
      </c>
      <c r="G3984">
        <v>18.489713204834199</v>
      </c>
      <c r="H3984">
        <v>15.3365523737047</v>
      </c>
      <c r="I3984">
        <v>8.9712653169321701</v>
      </c>
      <c r="J3984">
        <v>3.5229797018470799</v>
      </c>
      <c r="K3984">
        <v>79.514240912537801</v>
      </c>
      <c r="L3984">
        <v>82.526973972399603</v>
      </c>
      <c r="M3984">
        <v>68.158302641525907</v>
      </c>
      <c r="N3984">
        <v>0.39117929050814898</v>
      </c>
      <c r="O3984">
        <v>21.564482029598299</v>
      </c>
      <c r="P3984">
        <v>89.199999999999903</v>
      </c>
      <c r="Q3984">
        <v>3.5469028445561997E-2</v>
      </c>
    </row>
    <row r="3985" spans="1:17" hidden="1" x14ac:dyDescent="0.3">
      <c r="A3985" t="s">
        <v>8203</v>
      </c>
      <c r="B3985" t="s">
        <v>8204</v>
      </c>
      <c r="C3985" t="s">
        <v>10309</v>
      </c>
      <c r="D3985" t="s">
        <v>630</v>
      </c>
      <c r="E3985">
        <v>21.909800430000001</v>
      </c>
      <c r="F3985">
        <v>3.57</v>
      </c>
      <c r="G3985">
        <v>-63.399254588306597</v>
      </c>
      <c r="H3985">
        <v>4.0244956361160797</v>
      </c>
      <c r="I3985">
        <v>-28.1126727575719</v>
      </c>
      <c r="J3985">
        <v>2.40533264302355</v>
      </c>
      <c r="K3985">
        <v>3.45507009498301</v>
      </c>
      <c r="L3985">
        <v>4.0989060724776403</v>
      </c>
      <c r="M3985">
        <v>98.319246447464096</v>
      </c>
      <c r="N3985">
        <v>0.13657407407407399</v>
      </c>
      <c r="O3985">
        <v>105.88235294117599</v>
      </c>
      <c r="P3985">
        <v>9.50920245398774</v>
      </c>
    </row>
    <row r="3986" spans="1:17" hidden="1" x14ac:dyDescent="0.3">
      <c r="A3986" t="s">
        <v>8205</v>
      </c>
      <c r="B3986" t="s">
        <v>8206</v>
      </c>
      <c r="C3986" t="s">
        <v>10309</v>
      </c>
      <c r="D3986" t="s">
        <v>368</v>
      </c>
      <c r="E3986">
        <v>21.813400607999998</v>
      </c>
      <c r="F3986">
        <v>14</v>
      </c>
      <c r="G3986">
        <v>13.263329445878499</v>
      </c>
      <c r="H3986">
        <v>14.7622005541488</v>
      </c>
      <c r="I3986">
        <v>-17.716191370524498</v>
      </c>
      <c r="J3986">
        <v>0.92439422660125603</v>
      </c>
      <c r="K3986">
        <v>13.908172116995001</v>
      </c>
      <c r="L3986">
        <v>12.8088435462041</v>
      </c>
      <c r="M3986">
        <v>48.384465711454901</v>
      </c>
      <c r="N3986">
        <v>1.1129458107294601</v>
      </c>
      <c r="O3986">
        <v>19.714285714285701</v>
      </c>
      <c r="P3986">
        <v>63.742690058479504</v>
      </c>
      <c r="Q3986">
        <v>7.8502555768056995E-2</v>
      </c>
    </row>
    <row r="3987" spans="1:17" hidden="1" x14ac:dyDescent="0.3">
      <c r="A3987" t="s">
        <v>8207</v>
      </c>
      <c r="B3987" t="s">
        <v>8208</v>
      </c>
      <c r="C3987" t="s">
        <v>10309</v>
      </c>
      <c r="D3987" t="s">
        <v>18</v>
      </c>
      <c r="E3987">
        <v>21.802499999999998</v>
      </c>
      <c r="F3987">
        <v>254.35</v>
      </c>
      <c r="G3987">
        <v>13.1905485111917</v>
      </c>
      <c r="H3987">
        <v>-7.7845060949860398</v>
      </c>
      <c r="I3987">
        <v>12.9847805373439</v>
      </c>
      <c r="J3987">
        <v>13.1206419336851</v>
      </c>
      <c r="K3987">
        <v>223.630701277865</v>
      </c>
      <c r="L3987">
        <v>210.52942710796</v>
      </c>
      <c r="M3987">
        <v>74.765476355935604</v>
      </c>
      <c r="N3987">
        <v>1.6839458850056299</v>
      </c>
      <c r="O3987">
        <v>15.9819146844898</v>
      </c>
      <c r="P3987">
        <v>134.85687903970401</v>
      </c>
    </row>
    <row r="3988" spans="1:17" hidden="1" x14ac:dyDescent="0.3">
      <c r="A3988" t="s">
        <v>8209</v>
      </c>
      <c r="B3988" t="s">
        <v>8210</v>
      </c>
      <c r="C3988" t="s">
        <v>10309</v>
      </c>
      <c r="E3988">
        <v>21.8</v>
      </c>
      <c r="F3988">
        <v>21.14</v>
      </c>
      <c r="G3988">
        <v>-43.061984999935703</v>
      </c>
      <c r="H3988">
        <v>23.524781187229699</v>
      </c>
      <c r="I3988">
        <v>-21.814210622653299</v>
      </c>
      <c r="J3988">
        <v>10.7109459486368</v>
      </c>
      <c r="K3988">
        <v>18.8156030026372</v>
      </c>
      <c r="L3988">
        <v>20.578310856355799</v>
      </c>
      <c r="M3988">
        <v>92.368435729177605</v>
      </c>
      <c r="N3988">
        <v>1.19029220890568</v>
      </c>
      <c r="O3988">
        <v>32.450331125827802</v>
      </c>
      <c r="P3988">
        <v>34.137055837563402</v>
      </c>
      <c r="Q3988">
        <v>7.8680184247488003E-2</v>
      </c>
    </row>
    <row r="3989" spans="1:17" hidden="1" x14ac:dyDescent="0.3">
      <c r="A3989" t="s">
        <v>8211</v>
      </c>
      <c r="B3989" t="s">
        <v>8212</v>
      </c>
      <c r="C3989" t="s">
        <v>10309</v>
      </c>
      <c r="D3989" t="s">
        <v>630</v>
      </c>
      <c r="E3989">
        <v>21.774000000000001</v>
      </c>
      <c r="F3989">
        <v>23</v>
      </c>
      <c r="G3989">
        <v>-0.158409750124057</v>
      </c>
      <c r="H3989">
        <v>1.9432203779212101</v>
      </c>
      <c r="I3989">
        <v>-7.9550690867161897</v>
      </c>
      <c r="J3989">
        <v>-9.9886067509158298</v>
      </c>
      <c r="K3989">
        <v>22.9145688678502</v>
      </c>
      <c r="L3989">
        <v>21.853650186795299</v>
      </c>
      <c r="M3989">
        <v>39.982587709507698</v>
      </c>
      <c r="N3989">
        <v>0.98792342766424801</v>
      </c>
      <c r="O3989">
        <v>44.521739130434803</v>
      </c>
      <c r="P3989">
        <v>38.138138138138103</v>
      </c>
      <c r="Q3989">
        <v>8.2414099745035996E-2</v>
      </c>
    </row>
    <row r="3990" spans="1:17" hidden="1" x14ac:dyDescent="0.3">
      <c r="A3990" t="s">
        <v>8213</v>
      </c>
      <c r="B3990" t="s">
        <v>8214</v>
      </c>
      <c r="C3990" t="s">
        <v>10309</v>
      </c>
      <c r="D3990" t="s">
        <v>521</v>
      </c>
      <c r="E3990">
        <v>21.709328899999999</v>
      </c>
      <c r="F3990">
        <v>57.89</v>
      </c>
      <c r="G3990">
        <v>447.72373719074801</v>
      </c>
      <c r="H3990">
        <v>18.508499764082998</v>
      </c>
      <c r="I3990">
        <v>99.043722979751195</v>
      </c>
      <c r="J3990">
        <v>3.5087050770411401</v>
      </c>
      <c r="K3990">
        <v>55.882288512327001</v>
      </c>
      <c r="L3990">
        <v>42.829123066970602</v>
      </c>
      <c r="M3990">
        <v>69.758372877686696</v>
      </c>
      <c r="N3990">
        <v>1.1490973288673301</v>
      </c>
      <c r="O3990">
        <v>34.531007082397601</v>
      </c>
      <c r="P3990">
        <v>475.44731610337902</v>
      </c>
    </row>
    <row r="3991" spans="1:17" hidden="1" x14ac:dyDescent="0.3">
      <c r="A3991" t="s">
        <v>8215</v>
      </c>
      <c r="B3991" t="s">
        <v>8216</v>
      </c>
      <c r="C3991" t="s">
        <v>10309</v>
      </c>
      <c r="D3991" t="s">
        <v>521</v>
      </c>
      <c r="E3991">
        <v>21.624714000000001</v>
      </c>
      <c r="F3991">
        <v>1</v>
      </c>
      <c r="G3991">
        <v>-30.6081942972463</v>
      </c>
      <c r="H3991">
        <v>-3.8326472210267699</v>
      </c>
      <c r="I3991">
        <v>-47.375721030054102</v>
      </c>
      <c r="J3991">
        <v>-2.5946673569764398</v>
      </c>
      <c r="K3991">
        <v>1.0560716082912001</v>
      </c>
      <c r="L3991">
        <v>1.2040891477635001</v>
      </c>
      <c r="M3991">
        <v>49.538074217414497</v>
      </c>
      <c r="N3991">
        <v>0.57514978999716804</v>
      </c>
      <c r="O3991">
        <v>154.99999999999901</v>
      </c>
      <c r="P3991">
        <v>5.26315789473683</v>
      </c>
      <c r="Q3991">
        <v>2.6088691058725001E-2</v>
      </c>
    </row>
    <row r="3992" spans="1:17" hidden="1" x14ac:dyDescent="0.3">
      <c r="A3992" t="s">
        <v>8217</v>
      </c>
      <c r="B3992" t="s">
        <v>8218</v>
      </c>
      <c r="C3992" t="s">
        <v>10309</v>
      </c>
      <c r="D3992" t="s">
        <v>521</v>
      </c>
      <c r="E3992">
        <v>21.590606000000001</v>
      </c>
      <c r="F3992">
        <v>20.82</v>
      </c>
      <c r="G3992">
        <v>31.9389977744855</v>
      </c>
      <c r="H3992">
        <v>31.689072438623899</v>
      </c>
      <c r="I3992">
        <v>-15.787837425480699</v>
      </c>
      <c r="J3992">
        <v>5.0898110145248303</v>
      </c>
      <c r="K3992">
        <v>17.7313458422907</v>
      </c>
      <c r="L3992">
        <v>18.063896478078899</v>
      </c>
      <c r="M3992">
        <v>69.355133557967804</v>
      </c>
      <c r="N3992">
        <v>3.6307895979777798</v>
      </c>
      <c r="O3992">
        <v>27.281460134486</v>
      </c>
      <c r="P3992">
        <v>67.4979887369268</v>
      </c>
      <c r="Q3992">
        <v>-4.2105475639643002E-2</v>
      </c>
    </row>
    <row r="3993" spans="1:17" hidden="1" x14ac:dyDescent="0.3">
      <c r="A3993" t="s">
        <v>8219</v>
      </c>
      <c r="B3993" t="s">
        <v>8220</v>
      </c>
      <c r="C3993" t="s">
        <v>10309</v>
      </c>
      <c r="D3993" t="s">
        <v>521</v>
      </c>
      <c r="E3993">
        <v>21.512395699999999</v>
      </c>
      <c r="F3993">
        <v>0.74</v>
      </c>
      <c r="G3993">
        <v>127.44883488047201</v>
      </c>
      <c r="H3993">
        <v>4.7387813504018004</v>
      </c>
      <c r="I3993">
        <v>-36.022126171304599</v>
      </c>
      <c r="J3993">
        <v>-5.2262463043448601</v>
      </c>
      <c r="K3993">
        <v>0.76828061102900103</v>
      </c>
      <c r="L3993">
        <v>0.75504174465315499</v>
      </c>
      <c r="M3993">
        <v>49.327584885790799</v>
      </c>
      <c r="N3993">
        <v>1.12111972165825</v>
      </c>
      <c r="O3993">
        <v>54.054054054053999</v>
      </c>
      <c r="P3993">
        <v>164.28571428571399</v>
      </c>
    </row>
    <row r="3994" spans="1:17" hidden="1" x14ac:dyDescent="0.3">
      <c r="A3994" t="s">
        <v>8221</v>
      </c>
      <c r="B3994" t="s">
        <v>8222</v>
      </c>
      <c r="C3994" t="s">
        <v>10309</v>
      </c>
      <c r="D3994" t="s">
        <v>203</v>
      </c>
      <c r="E3994">
        <v>21.48263</v>
      </c>
      <c r="F3994">
        <v>13.14</v>
      </c>
      <c r="G3994">
        <v>37.976294983964202</v>
      </c>
      <c r="H3994">
        <v>-0.200310565434305</v>
      </c>
      <c r="I3994">
        <v>15.8843359861004</v>
      </c>
      <c r="J3994">
        <v>-3.81047282810106</v>
      </c>
      <c r="K3994">
        <v>12.998292460757799</v>
      </c>
      <c r="L3994">
        <v>11.3346589395822</v>
      </c>
      <c r="M3994">
        <v>46.344580712518997</v>
      </c>
      <c r="N3994">
        <v>0.26507474243679402</v>
      </c>
      <c r="O3994">
        <v>36.986301369863</v>
      </c>
      <c r="P3994">
        <v>81.241379310344797</v>
      </c>
      <c r="Q3994">
        <v>6.0726499996534997E-2</v>
      </c>
    </row>
    <row r="3995" spans="1:17" hidden="1" x14ac:dyDescent="0.3">
      <c r="A3995" t="s">
        <v>8223</v>
      </c>
      <c r="B3995" t="s">
        <v>8224</v>
      </c>
      <c r="C3995" t="s">
        <v>10309</v>
      </c>
      <c r="D3995" t="s">
        <v>288</v>
      </c>
      <c r="E3995">
        <v>21.453655749999999</v>
      </c>
      <c r="F3995">
        <v>62.72</v>
      </c>
      <c r="G3995">
        <v>68.276421087369002</v>
      </c>
      <c r="H3995">
        <v>-5.9683490132717303</v>
      </c>
      <c r="I3995">
        <v>13.6329891352825</v>
      </c>
      <c r="J3995">
        <v>-2.5946673569764398</v>
      </c>
      <c r="K3995">
        <v>56.713448759895797</v>
      </c>
      <c r="L3995">
        <v>49.533981104939002</v>
      </c>
      <c r="M3995">
        <v>50.705816369674899</v>
      </c>
      <c r="N3995">
        <v>1.6954022988505699</v>
      </c>
      <c r="O3995">
        <v>5.2774234693877498</v>
      </c>
      <c r="P3995">
        <v>152.39436619718299</v>
      </c>
    </row>
    <row r="3996" spans="1:17" hidden="1" x14ac:dyDescent="0.3">
      <c r="A3996" t="s">
        <v>8225</v>
      </c>
      <c r="B3996" t="s">
        <v>8226</v>
      </c>
      <c r="C3996" t="s">
        <v>10309</v>
      </c>
      <c r="D3996" t="s">
        <v>726</v>
      </c>
      <c r="E3996">
        <v>21.450464595</v>
      </c>
      <c r="F3996">
        <v>44.49</v>
      </c>
      <c r="G3996">
        <v>9.3374192389401696</v>
      </c>
      <c r="H3996">
        <v>4.6262046320809498</v>
      </c>
      <c r="I3996">
        <v>-0.160546489444792</v>
      </c>
      <c r="J3996">
        <v>3.35913116648151</v>
      </c>
      <c r="K3996">
        <v>41.0577573179648</v>
      </c>
      <c r="L3996">
        <v>37.820784192067798</v>
      </c>
      <c r="M3996">
        <v>53.954400247966703</v>
      </c>
      <c r="N3996">
        <v>0.43834094569218801</v>
      </c>
      <c r="O3996">
        <v>0.359631377837699</v>
      </c>
      <c r="P3996">
        <v>39.949669707455101</v>
      </c>
      <c r="Q3996">
        <v>5.7901449305412002E-2</v>
      </c>
    </row>
    <row r="3997" spans="1:17" hidden="1" x14ac:dyDescent="0.3">
      <c r="A3997" t="s">
        <v>8227</v>
      </c>
      <c r="B3997" t="s">
        <v>8228</v>
      </c>
      <c r="C3997" t="s">
        <v>10309</v>
      </c>
      <c r="D3997" t="s">
        <v>46</v>
      </c>
      <c r="E3997">
        <v>21.444703400000002</v>
      </c>
      <c r="F3997">
        <v>13.35</v>
      </c>
      <c r="G3997">
        <v>240.045016128691</v>
      </c>
      <c r="H3997">
        <v>5.0194997993134196</v>
      </c>
      <c r="I3997">
        <v>140.05216299518301</v>
      </c>
      <c r="J3997">
        <v>-20.7823280253569</v>
      </c>
      <c r="K3997">
        <v>12.001901765794299</v>
      </c>
      <c r="L3997">
        <v>7.8709084338550896</v>
      </c>
      <c r="M3997">
        <v>35.494766709571401</v>
      </c>
      <c r="N3997">
        <v>0.919539846823897</v>
      </c>
      <c r="O3997">
        <v>16.629213483146</v>
      </c>
      <c r="P3997">
        <v>317.1875</v>
      </c>
      <c r="Q3997">
        <v>9.6279808277952003E-2</v>
      </c>
    </row>
    <row r="3998" spans="1:17" hidden="1" x14ac:dyDescent="0.3">
      <c r="A3998" t="s">
        <v>8229</v>
      </c>
      <c r="B3998" t="s">
        <v>8230</v>
      </c>
      <c r="C3998" t="s">
        <v>10309</v>
      </c>
      <c r="D3998" t="s">
        <v>54</v>
      </c>
      <c r="E3998">
        <v>21.402230162999999</v>
      </c>
      <c r="F3998">
        <v>8.2799999999999994</v>
      </c>
      <c r="G3998">
        <v>152.954387189063</v>
      </c>
      <c r="H3998">
        <v>-9.0174624058419592</v>
      </c>
      <c r="I3998">
        <v>-26.507677156828901</v>
      </c>
      <c r="J3998">
        <v>9.6386185605199799</v>
      </c>
      <c r="K3998">
        <v>7.9615241394529797</v>
      </c>
      <c r="L3998">
        <v>7.4013264483238199</v>
      </c>
      <c r="M3998">
        <v>65.810344195598105</v>
      </c>
      <c r="N3998">
        <v>0.7685896697629</v>
      </c>
      <c r="O3998">
        <v>41.304347826086897</v>
      </c>
      <c r="Q3998">
        <v>0.122868049163328</v>
      </c>
    </row>
    <row r="3999" spans="1:17" hidden="1" x14ac:dyDescent="0.3">
      <c r="A3999" t="s">
        <v>8231</v>
      </c>
      <c r="B3999" t="s">
        <v>8232</v>
      </c>
      <c r="C3999" t="s">
        <v>10309</v>
      </c>
      <c r="D3999" t="s">
        <v>475</v>
      </c>
      <c r="E3999">
        <v>21.381499999999999</v>
      </c>
      <c r="F3999">
        <v>2.98</v>
      </c>
      <c r="G3999">
        <v>18.354852459918</v>
      </c>
      <c r="H3999">
        <v>9.4091110207314692</v>
      </c>
      <c r="I3999">
        <v>1.8654592456088599</v>
      </c>
      <c r="J3999">
        <v>-1.53832932880742</v>
      </c>
      <c r="K3999">
        <v>2.6851253257257</v>
      </c>
      <c r="L3999">
        <v>2.4932515085389499</v>
      </c>
      <c r="M3999">
        <v>59.232068676559599</v>
      </c>
      <c r="N3999">
        <v>0.85114566584789697</v>
      </c>
      <c r="O3999">
        <v>6.3758389261744997</v>
      </c>
      <c r="P3999">
        <v>61.956521739130402</v>
      </c>
      <c r="Q3999">
        <v>9.7092693324890997E-2</v>
      </c>
    </row>
    <row r="4000" spans="1:17" hidden="1" x14ac:dyDescent="0.3">
      <c r="A4000" t="s">
        <v>8233</v>
      </c>
      <c r="B4000" t="s">
        <v>8234</v>
      </c>
      <c r="C4000" t="s">
        <v>10309</v>
      </c>
      <c r="D4000" t="s">
        <v>1399</v>
      </c>
      <c r="E4000">
        <v>21.307849999999998</v>
      </c>
      <c r="F4000">
        <v>19.2</v>
      </c>
      <c r="G4000">
        <v>6.5421553531032703</v>
      </c>
      <c r="H4000">
        <v>-24.862312520355001</v>
      </c>
      <c r="I4000">
        <v>16.721472099397001</v>
      </c>
      <c r="J4000">
        <v>4.3643969705089196</v>
      </c>
      <c r="K4000">
        <v>19.8899094691931</v>
      </c>
      <c r="L4000">
        <v>16.8727372020433</v>
      </c>
      <c r="M4000">
        <v>34.926063760177001</v>
      </c>
      <c r="N4000">
        <v>0.28745425198840902</v>
      </c>
      <c r="O4000">
        <v>48.906249999999901</v>
      </c>
      <c r="P4000">
        <v>59.8667776852622</v>
      </c>
      <c r="Q4000">
        <v>0.131943470984799</v>
      </c>
    </row>
    <row r="4001" spans="1:17" hidden="1" x14ac:dyDescent="0.3">
      <c r="A4001" t="s">
        <v>8235</v>
      </c>
      <c r="B4001" t="s">
        <v>8236</v>
      </c>
      <c r="C4001" t="s">
        <v>10309</v>
      </c>
      <c r="D4001" t="s">
        <v>7386</v>
      </c>
      <c r="E4001">
        <v>21.303539440000002</v>
      </c>
      <c r="F4001">
        <v>20.81</v>
      </c>
      <c r="G4001">
        <v>-27.723578912630899</v>
      </c>
      <c r="H4001">
        <v>-11.7980151863947</v>
      </c>
      <c r="I4001">
        <v>-28.127938068678901</v>
      </c>
      <c r="J4001">
        <v>-16.7255552269222</v>
      </c>
      <c r="K4001">
        <v>22.529808995154301</v>
      </c>
      <c r="L4001">
        <v>22.0791855870341</v>
      </c>
      <c r="M4001">
        <v>29.807616801110299</v>
      </c>
      <c r="N4001">
        <v>0.85982586191515198</v>
      </c>
      <c r="O4001">
        <v>39.356078808265202</v>
      </c>
      <c r="P4001">
        <v>12.547322877230901</v>
      </c>
      <c r="Q4001">
        <v>1.7584790108188E-2</v>
      </c>
    </row>
    <row r="4002" spans="1:17" hidden="1" x14ac:dyDescent="0.3">
      <c r="A4002" t="s">
        <v>8237</v>
      </c>
      <c r="B4002" t="s">
        <v>8238</v>
      </c>
      <c r="C4002" t="s">
        <v>10309</v>
      </c>
      <c r="D4002" t="s">
        <v>1700</v>
      </c>
      <c r="E4002">
        <v>21.29665</v>
      </c>
      <c r="F4002">
        <v>32.64</v>
      </c>
      <c r="G4002">
        <v>23.038545798685401</v>
      </c>
      <c r="H4002">
        <v>-0.97550436388391404</v>
      </c>
      <c r="I4002">
        <v>-7.3252600725491401</v>
      </c>
      <c r="J4002">
        <v>-2.5946673569764398</v>
      </c>
      <c r="K4002">
        <v>32.544694407044098</v>
      </c>
      <c r="L4002">
        <v>30.238099178406799</v>
      </c>
      <c r="M4002">
        <v>1.5738798927461899</v>
      </c>
      <c r="O4002">
        <v>0.24509803921568499</v>
      </c>
      <c r="P4002">
        <v>94.285714285714207</v>
      </c>
    </row>
    <row r="4003" spans="1:17" hidden="1" x14ac:dyDescent="0.3">
      <c r="A4003" t="s">
        <v>8239</v>
      </c>
      <c r="B4003" t="s">
        <v>8240</v>
      </c>
      <c r="C4003" t="s">
        <v>10309</v>
      </c>
      <c r="D4003" t="s">
        <v>54</v>
      </c>
      <c r="E4003">
        <v>21.294090000000001</v>
      </c>
      <c r="F4003">
        <v>22.1</v>
      </c>
      <c r="G4003">
        <v>-1.4378646269166899</v>
      </c>
      <c r="H4003">
        <v>-3.72391874020526</v>
      </c>
      <c r="I4003">
        <v>8.7851044458397993</v>
      </c>
      <c r="J4003">
        <v>-6.2797594842796203</v>
      </c>
      <c r="K4003">
        <v>23.225581475912499</v>
      </c>
      <c r="L4003">
        <v>20.7552476803837</v>
      </c>
      <c r="M4003">
        <v>41.270068367426497</v>
      </c>
      <c r="N4003">
        <v>0.25723359476864799</v>
      </c>
      <c r="O4003">
        <v>36.561085972850599</v>
      </c>
      <c r="P4003">
        <v>47.3333333333333</v>
      </c>
      <c r="Q4003">
        <v>0.12921419248506799</v>
      </c>
    </row>
    <row r="4004" spans="1:17" hidden="1" x14ac:dyDescent="0.3">
      <c r="A4004" t="s">
        <v>8241</v>
      </c>
      <c r="B4004" t="s">
        <v>8242</v>
      </c>
      <c r="C4004" t="s">
        <v>10309</v>
      </c>
      <c r="D4004" t="s">
        <v>630</v>
      </c>
      <c r="E4004">
        <v>21.272500000000001</v>
      </c>
      <c r="F4004">
        <v>12.7</v>
      </c>
      <c r="G4004">
        <v>-39.221836752352203</v>
      </c>
      <c r="H4004">
        <v>-2.1428195389811902</v>
      </c>
      <c r="I4004">
        <v>21.3734245611966</v>
      </c>
      <c r="J4004">
        <v>-0.99466735697645103</v>
      </c>
      <c r="K4004">
        <v>12.385027654641799</v>
      </c>
      <c r="L4004">
        <v>11.5765089121494</v>
      </c>
      <c r="M4004">
        <v>60.647134586861299</v>
      </c>
      <c r="N4004">
        <v>0.763636363636363</v>
      </c>
      <c r="O4004">
        <v>24.409448818897602</v>
      </c>
      <c r="P4004">
        <v>49.411764705882298</v>
      </c>
      <c r="Q4004">
        <v>7.1623285892346997E-2</v>
      </c>
    </row>
    <row r="4005" spans="1:17" hidden="1" x14ac:dyDescent="0.3">
      <c r="A4005" t="s">
        <v>8243</v>
      </c>
      <c r="B4005" t="s">
        <v>8244</v>
      </c>
      <c r="C4005" t="s">
        <v>10309</v>
      </c>
      <c r="D4005" t="s">
        <v>1876</v>
      </c>
      <c r="E4005">
        <v>21.192979999999999</v>
      </c>
      <c r="F4005">
        <v>20.43</v>
      </c>
      <c r="G4005">
        <v>113.480671382528</v>
      </c>
      <c r="H4005">
        <v>-1.7599990570080499</v>
      </c>
      <c r="I4005">
        <v>17.568425732274399</v>
      </c>
      <c r="J4005">
        <v>-18.148477254855401</v>
      </c>
      <c r="K4005">
        <v>20.465910352647199</v>
      </c>
      <c r="L4005">
        <v>15.5826092510843</v>
      </c>
      <c r="M4005">
        <v>40.643865588005099</v>
      </c>
      <c r="N4005">
        <v>1.01396298659859</v>
      </c>
      <c r="O4005">
        <v>24.6206558981889</v>
      </c>
      <c r="P4005">
        <v>168.81578947368399</v>
      </c>
      <c r="Q4005">
        <v>5.4162125094514998E-2</v>
      </c>
    </row>
    <row r="4006" spans="1:17" hidden="1" x14ac:dyDescent="0.3">
      <c r="A4006" t="s">
        <v>8245</v>
      </c>
      <c r="B4006" t="s">
        <v>8246</v>
      </c>
      <c r="C4006" t="s">
        <v>10309</v>
      </c>
      <c r="D4006" t="s">
        <v>297</v>
      </c>
      <c r="E4006">
        <v>21.181238</v>
      </c>
      <c r="F4006">
        <v>51.62</v>
      </c>
      <c r="G4006">
        <v>94.202474397773102</v>
      </c>
      <c r="H4006">
        <v>0.21018695444406599</v>
      </c>
      <c r="I4006">
        <v>17.944071466119802</v>
      </c>
      <c r="J4006">
        <v>-5.1304784293728698</v>
      </c>
      <c r="K4006">
        <v>47.264396312793103</v>
      </c>
      <c r="L4006">
        <v>37.192293864111598</v>
      </c>
      <c r="M4006">
        <v>44.6416573520033</v>
      </c>
      <c r="N4006">
        <v>0.44376492911686799</v>
      </c>
      <c r="O4006">
        <v>8.8531576908175094</v>
      </c>
      <c r="P4006">
        <v>126.901098901098</v>
      </c>
      <c r="Q4006">
        <v>0.11430153181535101</v>
      </c>
    </row>
    <row r="4007" spans="1:17" hidden="1" x14ac:dyDescent="0.3">
      <c r="A4007" t="s">
        <v>8247</v>
      </c>
      <c r="B4007" t="s">
        <v>8248</v>
      </c>
      <c r="C4007" t="s">
        <v>10309</v>
      </c>
      <c r="D4007" t="s">
        <v>8249</v>
      </c>
      <c r="E4007">
        <v>21.1266125</v>
      </c>
      <c r="F4007">
        <v>59.9</v>
      </c>
      <c r="G4007">
        <v>-82.804193835765503</v>
      </c>
      <c r="H4007">
        <v>2.1117915906937998</v>
      </c>
      <c r="I4007">
        <v>-67.391400888253699</v>
      </c>
      <c r="J4007">
        <v>11.8880912637132</v>
      </c>
      <c r="K4007">
        <v>65.301228227503103</v>
      </c>
      <c r="M4007">
        <v>65.199947040841394</v>
      </c>
      <c r="N4007">
        <v>0.483827751196172</v>
      </c>
      <c r="O4007">
        <v>170.53422370617599</v>
      </c>
      <c r="P4007">
        <v>25.576519916142502</v>
      </c>
    </row>
    <row r="4008" spans="1:17" hidden="1" x14ac:dyDescent="0.3">
      <c r="A4008" t="s">
        <v>8250</v>
      </c>
      <c r="B4008" t="s">
        <v>3476</v>
      </c>
      <c r="C4008" t="s">
        <v>10309</v>
      </c>
      <c r="D4008" t="s">
        <v>258</v>
      </c>
      <c r="E4008">
        <v>20.99916</v>
      </c>
      <c r="F4008">
        <v>8.4</v>
      </c>
      <c r="G4008">
        <v>47.276421087369002</v>
      </c>
      <c r="H4008">
        <v>25.340285109800199</v>
      </c>
      <c r="I4008">
        <v>-38.6265754388033</v>
      </c>
      <c r="J4008">
        <v>7.9316484324972398</v>
      </c>
      <c r="K4008">
        <v>7.9337125409160096</v>
      </c>
      <c r="L4008">
        <v>7.8279895168764702</v>
      </c>
      <c r="M4008">
        <v>56.930623047134702</v>
      </c>
      <c r="N4008">
        <v>1.29505448449287</v>
      </c>
      <c r="O4008">
        <v>48.809523809523803</v>
      </c>
      <c r="P4008">
        <v>80.645161290322505</v>
      </c>
      <c r="Q4008">
        <v>5.8362820440345999E-2</v>
      </c>
    </row>
    <row r="4009" spans="1:17" hidden="1" x14ac:dyDescent="0.3">
      <c r="A4009" t="s">
        <v>8251</v>
      </c>
      <c r="B4009" t="s">
        <v>8252</v>
      </c>
      <c r="C4009" t="s">
        <v>10309</v>
      </c>
      <c r="D4009" t="s">
        <v>726</v>
      </c>
      <c r="E4009">
        <v>20.996392725</v>
      </c>
      <c r="F4009">
        <v>131.41</v>
      </c>
      <c r="G4009">
        <v>17.176630592275799</v>
      </c>
      <c r="H4009">
        <v>3.0500038067019699</v>
      </c>
      <c r="I4009">
        <v>8.9049690390317995</v>
      </c>
      <c r="J4009">
        <v>-0.21763746759070701</v>
      </c>
      <c r="K4009">
        <v>125.688282898522</v>
      </c>
      <c r="L4009">
        <v>113.361855422402</v>
      </c>
      <c r="M4009">
        <v>31.0272649847048</v>
      </c>
      <c r="N4009">
        <v>1.0120417310263099</v>
      </c>
      <c r="O4009">
        <v>2.2372726580929898</v>
      </c>
      <c r="P4009">
        <v>45.800510373904302</v>
      </c>
      <c r="Q4009">
        <v>7.1200898966220002E-3</v>
      </c>
    </row>
    <row r="4010" spans="1:17" hidden="1" x14ac:dyDescent="0.3">
      <c r="A4010" t="s">
        <v>8253</v>
      </c>
      <c r="B4010" t="s">
        <v>8254</v>
      </c>
      <c r="C4010" t="s">
        <v>10309</v>
      </c>
      <c r="D4010" t="s">
        <v>4769</v>
      </c>
      <c r="E4010">
        <v>20.9673807</v>
      </c>
      <c r="F4010">
        <v>41.9</v>
      </c>
      <c r="G4010">
        <v>4.1618475903592502</v>
      </c>
      <c r="H4010">
        <v>6.8353064469268903</v>
      </c>
      <c r="I4010">
        <v>15.4331164739052</v>
      </c>
      <c r="J4010">
        <v>-11.9149674251737</v>
      </c>
      <c r="K4010">
        <v>39.007346094390897</v>
      </c>
      <c r="L4010">
        <v>35.786916588477702</v>
      </c>
      <c r="M4010">
        <v>49.137794839157699</v>
      </c>
      <c r="N4010">
        <v>0.27180857055501001</v>
      </c>
      <c r="O4010">
        <v>10.4057279236276</v>
      </c>
      <c r="P4010">
        <v>57.993966817496201</v>
      </c>
      <c r="Q4010">
        <v>4.9731229801663002E-2</v>
      </c>
    </row>
    <row r="4011" spans="1:17" hidden="1" x14ac:dyDescent="0.3">
      <c r="A4011" t="s">
        <v>8255</v>
      </c>
      <c r="B4011" t="s">
        <v>8256</v>
      </c>
      <c r="C4011" t="s">
        <v>10309</v>
      </c>
      <c r="D4011" t="s">
        <v>72</v>
      </c>
      <c r="E4011">
        <v>20.942812737000001</v>
      </c>
      <c r="F4011">
        <v>68.12</v>
      </c>
      <c r="G4011">
        <v>363.05451907007699</v>
      </c>
      <c r="H4011">
        <v>25.146944615707898</v>
      </c>
      <c r="I4011">
        <v>65.641147159227799</v>
      </c>
      <c r="J4011">
        <v>-2.22343765860058</v>
      </c>
      <c r="K4011">
        <v>54.370982183462701</v>
      </c>
      <c r="L4011">
        <v>43.246197096989803</v>
      </c>
      <c r="M4011">
        <v>78.268612628982396</v>
      </c>
      <c r="N4011">
        <v>2.6591212275296798</v>
      </c>
      <c r="O4011">
        <v>1.4679976512033101E-2</v>
      </c>
      <c r="P4011">
        <v>400.51432770022001</v>
      </c>
      <c r="Q4011">
        <v>0.140339984454149</v>
      </c>
    </row>
    <row r="4012" spans="1:17" hidden="1" x14ac:dyDescent="0.3">
      <c r="A4012" t="s">
        <v>8257</v>
      </c>
      <c r="B4012" t="s">
        <v>8258</v>
      </c>
      <c r="C4012" t="s">
        <v>10309</v>
      </c>
      <c r="D4012" t="s">
        <v>413</v>
      </c>
      <c r="E4012">
        <v>20.94</v>
      </c>
      <c r="F4012">
        <v>68.41</v>
      </c>
      <c r="G4012">
        <v>126.211090723597</v>
      </c>
      <c r="H4012">
        <v>38.2560227297121</v>
      </c>
      <c r="I4012">
        <v>45.025920566619597</v>
      </c>
      <c r="J4012">
        <v>17.168044507430299</v>
      </c>
      <c r="K4012">
        <v>53.937995399608901</v>
      </c>
      <c r="L4012">
        <v>42.628202664779998</v>
      </c>
      <c r="M4012">
        <v>86.535984665702998</v>
      </c>
      <c r="N4012">
        <v>0.83081102981481902</v>
      </c>
      <c r="O4012">
        <v>3.2889928373044799</v>
      </c>
      <c r="P4012">
        <v>207.59892086330899</v>
      </c>
      <c r="Q4012">
        <v>0.14526777863652601</v>
      </c>
    </row>
    <row r="4013" spans="1:17" hidden="1" x14ac:dyDescent="0.3">
      <c r="A4013" t="s">
        <v>8259</v>
      </c>
      <c r="B4013" t="s">
        <v>8260</v>
      </c>
      <c r="C4013" t="s">
        <v>10309</v>
      </c>
      <c r="D4013" t="s">
        <v>139</v>
      </c>
      <c r="E4013">
        <v>20.861961999999998</v>
      </c>
      <c r="F4013">
        <v>39.71</v>
      </c>
      <c r="G4013">
        <v>101.152501779011</v>
      </c>
      <c r="H4013">
        <v>-9.2686153774863698</v>
      </c>
      <c r="I4013">
        <v>25.859012225555901</v>
      </c>
      <c r="J4013">
        <v>-13.658497144210401</v>
      </c>
      <c r="K4013">
        <v>45.572421912142602</v>
      </c>
      <c r="L4013">
        <v>38.044642284028697</v>
      </c>
      <c r="M4013">
        <v>27.253508020695001</v>
      </c>
      <c r="N4013">
        <v>1.0294926017817401</v>
      </c>
      <c r="O4013">
        <v>69.277260135985898</v>
      </c>
      <c r="P4013">
        <v>164.73333333333301</v>
      </c>
      <c r="Q4013">
        <v>6.4196953118458994E-2</v>
      </c>
    </row>
    <row r="4014" spans="1:17" hidden="1" x14ac:dyDescent="0.3">
      <c r="A4014" t="s">
        <v>8261</v>
      </c>
      <c r="B4014" t="s">
        <v>8262</v>
      </c>
      <c r="C4014" t="s">
        <v>10309</v>
      </c>
      <c r="D4014" t="s">
        <v>130</v>
      </c>
      <c r="E4014">
        <v>20.848320000000001</v>
      </c>
      <c r="F4014">
        <v>38.76</v>
      </c>
      <c r="G4014">
        <v>114.22398663044</v>
      </c>
      <c r="H4014">
        <v>9.9086508739334</v>
      </c>
      <c r="I4014">
        <v>-36.666757862074597</v>
      </c>
      <c r="J4014">
        <v>-0.93602637249277099</v>
      </c>
      <c r="K4014">
        <v>35.993060290225003</v>
      </c>
      <c r="L4014">
        <v>31.0881338873136</v>
      </c>
      <c r="M4014">
        <v>47.233298804155098</v>
      </c>
      <c r="N4014">
        <v>0.59901520656891105</v>
      </c>
      <c r="O4014">
        <v>37.616099071207401</v>
      </c>
      <c r="P4014">
        <v>153.99737876802001</v>
      </c>
      <c r="Q4014">
        <v>5.0050917264191003E-2</v>
      </c>
    </row>
    <row r="4015" spans="1:17" hidden="1" x14ac:dyDescent="0.3">
      <c r="A4015" t="s">
        <v>8263</v>
      </c>
      <c r="B4015" t="s">
        <v>8264</v>
      </c>
      <c r="C4015" t="s">
        <v>10309</v>
      </c>
      <c r="D4015" t="s">
        <v>139</v>
      </c>
      <c r="E4015">
        <v>20.834031119999999</v>
      </c>
      <c r="F4015">
        <v>17.41</v>
      </c>
      <c r="G4015">
        <v>-41.0635490470262</v>
      </c>
      <c r="H4015">
        <v>-4.1545339232815701</v>
      </c>
      <c r="I4015">
        <v>-39.3740452864429</v>
      </c>
      <c r="J4015">
        <v>-4.5155713117787002</v>
      </c>
      <c r="K4015">
        <v>17.888115180365801</v>
      </c>
      <c r="L4015">
        <v>18.321453637746799</v>
      </c>
      <c r="M4015">
        <v>43.258170215356401</v>
      </c>
      <c r="N4015">
        <v>0.68046603848958898</v>
      </c>
      <c r="O4015">
        <v>69.442848937392299</v>
      </c>
      <c r="P4015">
        <v>12.322580645161199</v>
      </c>
      <c r="Q4015">
        <v>7.9455163903502005E-2</v>
      </c>
    </row>
    <row r="4016" spans="1:17" hidden="1" x14ac:dyDescent="0.3">
      <c r="A4016" t="s">
        <v>8265</v>
      </c>
      <c r="B4016" t="s">
        <v>8266</v>
      </c>
      <c r="C4016" t="s">
        <v>10309</v>
      </c>
      <c r="D4016" t="s">
        <v>726</v>
      </c>
      <c r="E4016">
        <v>20.802747875000001</v>
      </c>
      <c r="F4016">
        <v>83.38</v>
      </c>
      <c r="G4016">
        <v>-8.8470462636432501</v>
      </c>
      <c r="H4016">
        <v>-5.7754131542156797</v>
      </c>
      <c r="I4016">
        <v>6.3796054939556104</v>
      </c>
      <c r="J4016">
        <v>1.80643291809231</v>
      </c>
      <c r="K4016">
        <v>83.332685814897701</v>
      </c>
      <c r="L4016">
        <v>79.009763362574503</v>
      </c>
      <c r="M4016">
        <v>59.256974662123497</v>
      </c>
      <c r="N4016">
        <v>3.9146519501011001</v>
      </c>
      <c r="O4016">
        <v>13.2165987047253</v>
      </c>
      <c r="P4016">
        <v>25.951661631419899</v>
      </c>
    </row>
    <row r="4017" spans="1:17" hidden="1" x14ac:dyDescent="0.3">
      <c r="A4017" t="s">
        <v>8267</v>
      </c>
      <c r="B4017" t="s">
        <v>8268</v>
      </c>
      <c r="C4017" t="s">
        <v>10309</v>
      </c>
      <c r="D4017" t="s">
        <v>51</v>
      </c>
      <c r="E4017">
        <v>20.7737838</v>
      </c>
      <c r="F4017">
        <v>41.45</v>
      </c>
      <c r="G4017">
        <v>53.915334321374203</v>
      </c>
      <c r="H4017">
        <v>-6.6256064741630203</v>
      </c>
      <c r="I4017">
        <v>18.528860499527301</v>
      </c>
      <c r="J4017">
        <v>-2.6667654103289999</v>
      </c>
      <c r="K4017">
        <v>42.402178289158797</v>
      </c>
      <c r="L4017">
        <v>36.451161029045103</v>
      </c>
      <c r="M4017">
        <v>41.137605911176699</v>
      </c>
      <c r="N4017">
        <v>0.26191375110503701</v>
      </c>
      <c r="O4017">
        <v>30.2774427020506</v>
      </c>
      <c r="P4017">
        <v>96.445497630331701</v>
      </c>
      <c r="Q4017">
        <v>2.2440615470192E-2</v>
      </c>
    </row>
    <row r="4018" spans="1:17" hidden="1" x14ac:dyDescent="0.3">
      <c r="A4018" t="s">
        <v>8269</v>
      </c>
      <c r="B4018" t="s">
        <v>8270</v>
      </c>
      <c r="C4018" t="s">
        <v>10309</v>
      </c>
      <c r="D4018" t="s">
        <v>630</v>
      </c>
      <c r="E4018">
        <v>20.756367000000001</v>
      </c>
      <c r="F4018">
        <v>68.5</v>
      </c>
      <c r="G4018">
        <v>50.4298671211791</v>
      </c>
      <c r="H4018">
        <v>45.462304241806102</v>
      </c>
      <c r="I4018">
        <v>48.487336100608502</v>
      </c>
      <c r="J4018">
        <v>35.6517255398049</v>
      </c>
      <c r="K4018">
        <v>46.0693464847838</v>
      </c>
      <c r="L4018">
        <v>43.247019647680403</v>
      </c>
      <c r="M4018">
        <v>80.938384992830294</v>
      </c>
      <c r="N4018">
        <v>3.38481387729531</v>
      </c>
      <c r="O4018">
        <v>0</v>
      </c>
      <c r="P4018">
        <v>99.012202208018493</v>
      </c>
      <c r="Q4018">
        <v>0.106229679994068</v>
      </c>
    </row>
    <row r="4019" spans="1:17" hidden="1" x14ac:dyDescent="0.3">
      <c r="A4019" t="s">
        <v>8271</v>
      </c>
      <c r="B4019" t="s">
        <v>8272</v>
      </c>
      <c r="C4019" t="s">
        <v>10309</v>
      </c>
      <c r="D4019" t="s">
        <v>630</v>
      </c>
      <c r="E4019">
        <v>20.750715587999998</v>
      </c>
      <c r="F4019">
        <v>30.84</v>
      </c>
      <c r="G4019">
        <v>-56.989633958502502</v>
      </c>
      <c r="H4019">
        <v>11.1699501815706</v>
      </c>
      <c r="I4019">
        <v>-42.219876874210001</v>
      </c>
      <c r="J4019">
        <v>-2.5946673569764398</v>
      </c>
      <c r="K4019">
        <v>32.193003746224903</v>
      </c>
      <c r="L4019">
        <v>36.194360316397002</v>
      </c>
      <c r="M4019">
        <v>54.810596937345899</v>
      </c>
      <c r="N4019">
        <v>0</v>
      </c>
      <c r="O4019">
        <v>68.612191958495401</v>
      </c>
      <c r="P4019">
        <v>22.0902612826603</v>
      </c>
    </row>
    <row r="4020" spans="1:17" hidden="1" x14ac:dyDescent="0.3">
      <c r="A4020" t="s">
        <v>8273</v>
      </c>
      <c r="B4020" t="s">
        <v>8274</v>
      </c>
      <c r="C4020" t="s">
        <v>10309</v>
      </c>
      <c r="D4020" t="s">
        <v>521</v>
      </c>
      <c r="E4020">
        <v>20.68264692</v>
      </c>
      <c r="F4020">
        <v>1.94</v>
      </c>
      <c r="G4020">
        <v>-96.536817683316499</v>
      </c>
      <c r="H4020">
        <v>-21.0591863722521</v>
      </c>
      <c r="I4020">
        <v>-58.928041518544802</v>
      </c>
      <c r="J4020">
        <v>-5.1456877651397104</v>
      </c>
      <c r="K4020">
        <v>2.1364072546468398</v>
      </c>
      <c r="L4020">
        <v>3.4908085478122999</v>
      </c>
      <c r="M4020">
        <v>64.754587480939804</v>
      </c>
      <c r="N4020">
        <v>0.51353906649026704</v>
      </c>
      <c r="O4020">
        <v>318.531167214579</v>
      </c>
      <c r="P4020">
        <v>3.23143960922889</v>
      </c>
      <c r="Q4020">
        <v>0.20595045173530299</v>
      </c>
    </row>
    <row r="4021" spans="1:17" hidden="1" x14ac:dyDescent="0.3">
      <c r="A4021" t="s">
        <v>8275</v>
      </c>
      <c r="B4021" t="s">
        <v>8276</v>
      </c>
      <c r="C4021" t="s">
        <v>10309</v>
      </c>
      <c r="D4021" t="s">
        <v>118</v>
      </c>
      <c r="E4021">
        <v>20.636626499999998</v>
      </c>
      <c r="F4021">
        <v>58.94</v>
      </c>
      <c r="G4021">
        <v>82.776421087369002</v>
      </c>
      <c r="H4021">
        <v>-17.060913616552899</v>
      </c>
      <c r="I4021">
        <v>26.371566976057299</v>
      </c>
      <c r="J4021">
        <v>-1.3929506187790099</v>
      </c>
      <c r="K4021">
        <v>60.995792055237899</v>
      </c>
      <c r="L4021">
        <v>48.570052505061398</v>
      </c>
      <c r="M4021">
        <v>31.9631697728482</v>
      </c>
      <c r="N4021">
        <v>0.24132570151014801</v>
      </c>
      <c r="O4021">
        <v>56.667797760434297</v>
      </c>
      <c r="P4021">
        <v>126.692307692307</v>
      </c>
      <c r="Q4021">
        <v>8.5174473135332995E-2</v>
      </c>
    </row>
    <row r="4022" spans="1:17" hidden="1" x14ac:dyDescent="0.3">
      <c r="A4022" t="s">
        <v>8277</v>
      </c>
      <c r="B4022" t="s">
        <v>8278</v>
      </c>
      <c r="C4022" t="s">
        <v>10309</v>
      </c>
      <c r="D4022" t="s">
        <v>521</v>
      </c>
      <c r="E4022">
        <v>20.5960128</v>
      </c>
      <c r="F4022">
        <v>78.3</v>
      </c>
      <c r="G4022">
        <v>33.520243163151498</v>
      </c>
      <c r="H4022">
        <v>92.437358706655402</v>
      </c>
      <c r="I4022">
        <v>61.689214034880798</v>
      </c>
      <c r="J4022">
        <v>4.42212127840883</v>
      </c>
      <c r="K4022">
        <v>47.4816112036603</v>
      </c>
      <c r="L4022">
        <v>44.1810774331178</v>
      </c>
      <c r="M4022">
        <v>90.383025312322005</v>
      </c>
      <c r="N4022">
        <v>3.28235294117647</v>
      </c>
      <c r="O4022">
        <v>0</v>
      </c>
      <c r="P4022">
        <v>114.520547945205</v>
      </c>
    </row>
    <row r="4023" spans="1:17" hidden="1" x14ac:dyDescent="0.3">
      <c r="A4023" t="s">
        <v>8279</v>
      </c>
      <c r="B4023" t="s">
        <v>8280</v>
      </c>
      <c r="C4023" t="s">
        <v>10309</v>
      </c>
      <c r="D4023" t="s">
        <v>413</v>
      </c>
      <c r="E4023">
        <v>20.593440000000001</v>
      </c>
      <c r="F4023">
        <v>31.5</v>
      </c>
      <c r="G4023">
        <v>11.5337155170772</v>
      </c>
      <c r="H4023">
        <v>5.7679724236457197</v>
      </c>
      <c r="I4023">
        <v>112.68921403488</v>
      </c>
      <c r="J4023">
        <v>-2.5946673569764398</v>
      </c>
      <c r="K4023">
        <v>28.372014530859801</v>
      </c>
      <c r="L4023">
        <v>19.9640990364278</v>
      </c>
      <c r="M4023">
        <v>66.955604799365702</v>
      </c>
      <c r="N4023">
        <v>0.64014234689204896</v>
      </c>
      <c r="O4023">
        <v>4.7619047619047601</v>
      </c>
      <c r="P4023">
        <v>149.20886075949301</v>
      </c>
      <c r="Q4023">
        <v>0.18658070424175499</v>
      </c>
    </row>
    <row r="4024" spans="1:17" hidden="1" x14ac:dyDescent="0.3">
      <c r="A4024" t="s">
        <v>8281</v>
      </c>
      <c r="B4024" t="s">
        <v>8282</v>
      </c>
      <c r="C4024" t="s">
        <v>10309</v>
      </c>
      <c r="D4024" t="s">
        <v>521</v>
      </c>
      <c r="E4024">
        <v>20.581339440000001</v>
      </c>
      <c r="F4024">
        <v>34.659999999999997</v>
      </c>
      <c r="G4024">
        <v>121.62893907298</v>
      </c>
      <c r="H4024">
        <v>-18.338771619675601</v>
      </c>
      <c r="I4024">
        <v>-59.763787784403497</v>
      </c>
      <c r="J4024">
        <v>-9.0811538434629195</v>
      </c>
      <c r="K4024">
        <v>42.422830619294103</v>
      </c>
      <c r="L4024">
        <v>42.791507901431899</v>
      </c>
      <c r="M4024">
        <v>30.152865684335801</v>
      </c>
      <c r="N4024">
        <v>1.8611820560359</v>
      </c>
      <c r="O4024">
        <v>157.61684939411401</v>
      </c>
      <c r="P4024">
        <v>152.07272727272701</v>
      </c>
      <c r="Q4024">
        <v>8.9572521911991998E-2</v>
      </c>
    </row>
    <row r="4025" spans="1:17" hidden="1" x14ac:dyDescent="0.3">
      <c r="A4025" t="s">
        <v>8283</v>
      </c>
      <c r="B4025" t="s">
        <v>8284</v>
      </c>
      <c r="C4025" t="s">
        <v>10309</v>
      </c>
      <c r="D4025" t="s">
        <v>2172</v>
      </c>
      <c r="E4025">
        <v>20.561029049999998</v>
      </c>
      <c r="F4025">
        <v>65.27</v>
      </c>
      <c r="G4025">
        <v>-39.520876209928197</v>
      </c>
      <c r="H4025">
        <v>-40.343827633739899</v>
      </c>
      <c r="I4025">
        <v>-61.118629102374001</v>
      </c>
      <c r="J4025">
        <v>-2.5946673569764398</v>
      </c>
      <c r="K4025">
        <v>101.531259190451</v>
      </c>
      <c r="L4025">
        <v>110.237421602252</v>
      </c>
      <c r="M4025">
        <v>13.537289972572299</v>
      </c>
      <c r="N4025">
        <v>6.6666666666666599</v>
      </c>
      <c r="O4025">
        <v>205.653439558755</v>
      </c>
      <c r="P4025">
        <v>0</v>
      </c>
    </row>
    <row r="4026" spans="1:17" hidden="1" x14ac:dyDescent="0.3">
      <c r="A4026" t="s">
        <v>8285</v>
      </c>
      <c r="B4026" t="s">
        <v>8286</v>
      </c>
      <c r="C4026" t="s">
        <v>10309</v>
      </c>
      <c r="D4026" t="s">
        <v>556</v>
      </c>
      <c r="E4026">
        <v>20.525937800000001</v>
      </c>
      <c r="F4026">
        <v>32.4</v>
      </c>
      <c r="G4026">
        <v>-23.207449880372899</v>
      </c>
      <c r="H4026">
        <v>2.6911623027827498</v>
      </c>
      <c r="I4026">
        <v>-61.867068076282102</v>
      </c>
      <c r="J4026">
        <v>-2.5946673569764398</v>
      </c>
      <c r="K4026">
        <v>36.5702659665384</v>
      </c>
      <c r="L4026">
        <v>41.653345302778703</v>
      </c>
      <c r="M4026">
        <v>43.182411800489398</v>
      </c>
      <c r="N4026">
        <v>0.55790363482671101</v>
      </c>
      <c r="O4026">
        <v>129.475308641975</v>
      </c>
      <c r="P4026">
        <v>46.6063348416289</v>
      </c>
    </row>
    <row r="4027" spans="1:17" hidden="1" x14ac:dyDescent="0.3">
      <c r="A4027" t="s">
        <v>8287</v>
      </c>
      <c r="B4027" t="s">
        <v>8288</v>
      </c>
      <c r="C4027" t="s">
        <v>10309</v>
      </c>
      <c r="D4027" t="s">
        <v>170</v>
      </c>
      <c r="E4027">
        <v>20.508600000000001</v>
      </c>
      <c r="F4027">
        <v>14.13</v>
      </c>
      <c r="G4027">
        <v>43.757003611640798</v>
      </c>
      <c r="H4027">
        <v>-16.688930011084299</v>
      </c>
      <c r="I4027">
        <v>-12.7336189460916</v>
      </c>
      <c r="J4027">
        <v>1.5719993096902201</v>
      </c>
      <c r="K4027">
        <v>13.799264667522699</v>
      </c>
      <c r="L4027">
        <v>11.1957829577774</v>
      </c>
      <c r="M4027">
        <v>36.4782865547254</v>
      </c>
      <c r="N4027">
        <v>0.94610474895734897</v>
      </c>
      <c r="O4027">
        <v>24.203821656050899</v>
      </c>
      <c r="P4027">
        <v>85.921052631578902</v>
      </c>
    </row>
    <row r="4028" spans="1:17" hidden="1" x14ac:dyDescent="0.3">
      <c r="A4028" t="s">
        <v>8289</v>
      </c>
      <c r="B4028" t="s">
        <v>8290</v>
      </c>
      <c r="C4028" t="s">
        <v>10309</v>
      </c>
      <c r="D4028" t="s">
        <v>127</v>
      </c>
      <c r="E4028">
        <v>20.455767000000002</v>
      </c>
      <c r="F4028">
        <v>39.79</v>
      </c>
      <c r="G4028">
        <v>56.4893840503319</v>
      </c>
      <c r="H4028">
        <v>-0.71095409933364595</v>
      </c>
      <c r="I4028">
        <v>-8.4204465395316301</v>
      </c>
      <c r="J4028">
        <v>-2.8578252517132898</v>
      </c>
      <c r="K4028">
        <v>36.811585587959399</v>
      </c>
      <c r="L4028">
        <v>30.421916820489098</v>
      </c>
      <c r="M4028">
        <v>51.272812109040302</v>
      </c>
      <c r="N4028">
        <v>0.22188522355507001</v>
      </c>
      <c r="O4028">
        <v>16.059311384770002</v>
      </c>
      <c r="P4028">
        <v>103.946694003075</v>
      </c>
      <c r="Q4028">
        <v>0.14789352135572101</v>
      </c>
    </row>
    <row r="4029" spans="1:17" hidden="1" x14ac:dyDescent="0.3">
      <c r="A4029" t="s">
        <v>8291</v>
      </c>
      <c r="B4029" t="s">
        <v>8292</v>
      </c>
      <c r="C4029" t="s">
        <v>10309</v>
      </c>
      <c r="E4029">
        <v>20.427479999999999</v>
      </c>
      <c r="F4029">
        <v>85.06</v>
      </c>
      <c r="G4029">
        <v>-57.280514730436302</v>
      </c>
      <c r="H4029">
        <v>-7.74633769721724</v>
      </c>
      <c r="I4029">
        <v>-41.867721782924399</v>
      </c>
      <c r="J4029">
        <v>-2.05546268386927</v>
      </c>
      <c r="O4029">
        <v>41.958617446508299</v>
      </c>
      <c r="P4029">
        <v>7.0588235294111096E-2</v>
      </c>
    </row>
    <row r="4030" spans="1:17" hidden="1" x14ac:dyDescent="0.3">
      <c r="A4030" t="s">
        <v>8293</v>
      </c>
      <c r="B4030" t="s">
        <v>8294</v>
      </c>
      <c r="C4030" t="s">
        <v>10309</v>
      </c>
      <c r="D4030" t="s">
        <v>450</v>
      </c>
      <c r="E4030">
        <v>20.354422499999998</v>
      </c>
      <c r="F4030">
        <v>62.9</v>
      </c>
      <c r="G4030">
        <v>205.25683400425601</v>
      </c>
      <c r="H4030">
        <v>-35.592987720863</v>
      </c>
      <c r="I4030">
        <v>107.46559418861899</v>
      </c>
      <c r="J4030">
        <v>-5.8876455652089001</v>
      </c>
      <c r="K4030">
        <v>68.249083161147794</v>
      </c>
      <c r="L4030">
        <v>45.222678690346001</v>
      </c>
      <c r="M4030">
        <v>23.947992610631999</v>
      </c>
      <c r="N4030">
        <v>1.2723736115263999</v>
      </c>
      <c r="O4030">
        <v>51.589825119236799</v>
      </c>
      <c r="P4030">
        <v>281.21212121212102</v>
      </c>
      <c r="Q4030">
        <v>0.12505047342940501</v>
      </c>
    </row>
    <row r="4031" spans="1:17" hidden="1" x14ac:dyDescent="0.3">
      <c r="A4031" t="s">
        <v>8295</v>
      </c>
      <c r="B4031" t="s">
        <v>8296</v>
      </c>
      <c r="C4031" t="s">
        <v>10309</v>
      </c>
      <c r="D4031" t="s">
        <v>630</v>
      </c>
      <c r="E4031">
        <v>20.258364</v>
      </c>
      <c r="F4031">
        <v>24.99</v>
      </c>
      <c r="G4031">
        <v>46.422762550783602</v>
      </c>
      <c r="H4031">
        <v>9.2359216370157604</v>
      </c>
      <c r="I4031">
        <v>-27.856578462584402</v>
      </c>
      <c r="J4031">
        <v>-5.3724451347542201</v>
      </c>
      <c r="K4031">
        <v>23.527796214337702</v>
      </c>
      <c r="L4031">
        <v>21.7658862272805</v>
      </c>
      <c r="M4031">
        <v>60.0603677380779</v>
      </c>
      <c r="N4031">
        <v>1.06192802587215</v>
      </c>
      <c r="O4031">
        <v>47.258903561424503</v>
      </c>
      <c r="P4031">
        <v>89.318181818181799</v>
      </c>
      <c r="Q4031">
        <v>6.5968952034445E-2</v>
      </c>
    </row>
    <row r="4032" spans="1:17" hidden="1" x14ac:dyDescent="0.3">
      <c r="A4032" t="s">
        <v>8297</v>
      </c>
      <c r="B4032" t="s">
        <v>8298</v>
      </c>
      <c r="C4032" t="s">
        <v>10309</v>
      </c>
      <c r="D4032" t="s">
        <v>139</v>
      </c>
      <c r="E4032">
        <v>20.22</v>
      </c>
      <c r="F4032">
        <v>6.75</v>
      </c>
      <c r="G4032">
        <v>-11.484262673314699</v>
      </c>
      <c r="H4032">
        <v>4.0089193121285502</v>
      </c>
      <c r="I4032">
        <v>-33.547658777254398</v>
      </c>
      <c r="J4032">
        <v>-3.4770202981529099</v>
      </c>
      <c r="K4032">
        <v>6.6125668484407196</v>
      </c>
      <c r="L4032">
        <v>6.4234037321845996</v>
      </c>
      <c r="M4032">
        <v>55.994484971784999</v>
      </c>
      <c r="N4032">
        <v>0.78915531441680498</v>
      </c>
      <c r="O4032">
        <v>68.296296296296205</v>
      </c>
      <c r="P4032">
        <v>44.8497854077253</v>
      </c>
      <c r="Q4032">
        <v>2.9750114056616001E-2</v>
      </c>
    </row>
    <row r="4033" spans="1:17" hidden="1" x14ac:dyDescent="0.3">
      <c r="A4033" t="s">
        <v>8299</v>
      </c>
      <c r="B4033" t="s">
        <v>8300</v>
      </c>
      <c r="C4033" t="s">
        <v>10309</v>
      </c>
      <c r="D4033" t="s">
        <v>413</v>
      </c>
      <c r="E4033">
        <v>20.214942749999999</v>
      </c>
      <c r="F4033">
        <v>35.93</v>
      </c>
      <c r="G4033">
        <v>63.903087754035603</v>
      </c>
      <c r="H4033">
        <v>0.86940771452484999</v>
      </c>
      <c r="I4033">
        <v>-6.1973778139082301</v>
      </c>
      <c r="J4033">
        <v>-4.4285100910692599</v>
      </c>
      <c r="K4033">
        <v>35.361125707453198</v>
      </c>
      <c r="L4033">
        <v>32.303716473018198</v>
      </c>
      <c r="M4033">
        <v>51.422907327733803</v>
      </c>
      <c r="N4033">
        <v>0.56081525429256696</v>
      </c>
      <c r="O4033">
        <v>20.289451711661499</v>
      </c>
      <c r="P4033">
        <v>104.72934472934401</v>
      </c>
      <c r="Q4033">
        <v>6.2037501969232002E-2</v>
      </c>
    </row>
    <row r="4034" spans="1:17" hidden="1" x14ac:dyDescent="0.3">
      <c r="A4034" t="s">
        <v>8301</v>
      </c>
      <c r="B4034" t="s">
        <v>8302</v>
      </c>
      <c r="C4034" t="s">
        <v>10309</v>
      </c>
      <c r="D4034" t="s">
        <v>1386</v>
      </c>
      <c r="E4034">
        <v>20.212499999999999</v>
      </c>
      <c r="F4034">
        <v>18.3</v>
      </c>
      <c r="G4034">
        <v>-40.163770300190698</v>
      </c>
      <c r="H4034">
        <v>-13.4755043638839</v>
      </c>
      <c r="I4034">
        <v>-24.750977352678898</v>
      </c>
      <c r="J4034">
        <v>-5.6173373821653696</v>
      </c>
      <c r="K4034">
        <v>19.494044055622801</v>
      </c>
      <c r="L4034">
        <v>13.6143403291737</v>
      </c>
      <c r="M4034">
        <v>30.025555115661302</v>
      </c>
      <c r="N4034">
        <v>1</v>
      </c>
      <c r="O4034">
        <v>26.229508196721302</v>
      </c>
      <c r="P4034">
        <v>2.23463687150839</v>
      </c>
    </row>
    <row r="4035" spans="1:17" hidden="1" x14ac:dyDescent="0.3">
      <c r="A4035" t="s">
        <v>8303</v>
      </c>
      <c r="B4035" t="s">
        <v>8304</v>
      </c>
      <c r="C4035" t="s">
        <v>10309</v>
      </c>
      <c r="D4035" t="s">
        <v>5807</v>
      </c>
      <c r="E4035">
        <v>20.207634192</v>
      </c>
      <c r="F4035">
        <v>6.07</v>
      </c>
      <c r="G4035">
        <v>54.558703369651298</v>
      </c>
      <c r="H4035">
        <v>14.291671208635099</v>
      </c>
      <c r="I4035">
        <v>20.803249122600199</v>
      </c>
      <c r="J4035">
        <v>-8.5136704722412393</v>
      </c>
      <c r="K4035">
        <v>5.2634346663401201</v>
      </c>
      <c r="L4035">
        <v>4.4371378199437901</v>
      </c>
      <c r="M4035">
        <v>58.902225992510097</v>
      </c>
      <c r="N4035">
        <v>1.30012702516565</v>
      </c>
      <c r="O4035">
        <v>15.485996705107</v>
      </c>
      <c r="P4035">
        <v>132.567049808429</v>
      </c>
      <c r="Q4035">
        <v>9.6485037161191001E-2</v>
      </c>
    </row>
    <row r="4036" spans="1:17" hidden="1" x14ac:dyDescent="0.3">
      <c r="A4036" t="s">
        <v>8305</v>
      </c>
      <c r="B4036" t="s">
        <v>8306</v>
      </c>
      <c r="C4036" t="s">
        <v>10309</v>
      </c>
      <c r="D4036" t="s">
        <v>726</v>
      </c>
      <c r="E4036">
        <v>20.204048429</v>
      </c>
      <c r="F4036">
        <v>202.26</v>
      </c>
      <c r="G4036">
        <v>-22.746156376688599</v>
      </c>
      <c r="K4036">
        <v>199.64482088527899</v>
      </c>
      <c r="L4036">
        <v>192.56798235863999</v>
      </c>
      <c r="M4036">
        <v>61.144137814655998</v>
      </c>
      <c r="N4036">
        <v>1</v>
      </c>
      <c r="O4036">
        <v>3.8267576386828899</v>
      </c>
      <c r="P4036">
        <v>6.6434672571970799</v>
      </c>
      <c r="Q4036">
        <v>-1.293132028575E-3</v>
      </c>
    </row>
    <row r="4037" spans="1:17" hidden="1" x14ac:dyDescent="0.3">
      <c r="A4037" t="s">
        <v>8307</v>
      </c>
      <c r="B4037" t="s">
        <v>8308</v>
      </c>
      <c r="C4037" t="s">
        <v>10309</v>
      </c>
      <c r="D4037" t="s">
        <v>1700</v>
      </c>
      <c r="E4037">
        <v>20.189779999999999</v>
      </c>
      <c r="F4037">
        <v>8.93</v>
      </c>
      <c r="G4037">
        <v>-39.482472193263298</v>
      </c>
      <c r="H4037">
        <v>-0.86056183514826401</v>
      </c>
      <c r="I4037">
        <v>-18.900744124114901</v>
      </c>
      <c r="J4037">
        <v>-1.66766851572499</v>
      </c>
      <c r="K4037">
        <v>8.6034493868857993</v>
      </c>
      <c r="L4037">
        <v>9.0902465291964401</v>
      </c>
      <c r="M4037">
        <v>55.000727043840001</v>
      </c>
      <c r="N4037">
        <v>0.75</v>
      </c>
      <c r="O4037">
        <v>56.215005599104103</v>
      </c>
      <c r="P4037">
        <v>20.026881720430101</v>
      </c>
    </row>
    <row r="4038" spans="1:17" hidden="1" x14ac:dyDescent="0.3">
      <c r="A4038" t="s">
        <v>8309</v>
      </c>
      <c r="B4038" t="s">
        <v>8310</v>
      </c>
      <c r="C4038" t="s">
        <v>10309</v>
      </c>
      <c r="D4038" t="s">
        <v>630</v>
      </c>
      <c r="E4038">
        <v>20.136404249999998</v>
      </c>
      <c r="F4038">
        <v>30.34</v>
      </c>
      <c r="G4038">
        <v>-6.1690917331437998</v>
      </c>
      <c r="H4038">
        <v>1.6643011241327601</v>
      </c>
      <c r="I4038">
        <v>-6.04108368841157</v>
      </c>
      <c r="J4038">
        <v>-7.8831288954379799</v>
      </c>
      <c r="K4038">
        <v>29.634915105833901</v>
      </c>
      <c r="L4038">
        <v>28.460393856502701</v>
      </c>
      <c r="M4038">
        <v>36.211994596925898</v>
      </c>
      <c r="N4038">
        <v>0.81805127517710197</v>
      </c>
      <c r="O4038">
        <v>17.139090309821999</v>
      </c>
      <c r="P4038">
        <v>28.613819415006301</v>
      </c>
      <c r="Q4038">
        <v>1.0915357844904E-2</v>
      </c>
    </row>
    <row r="4039" spans="1:17" hidden="1" x14ac:dyDescent="0.3">
      <c r="A4039" t="s">
        <v>8311</v>
      </c>
      <c r="B4039" t="s">
        <v>8312</v>
      </c>
      <c r="C4039" t="s">
        <v>10309</v>
      </c>
      <c r="D4039" t="s">
        <v>1581</v>
      </c>
      <c r="E4039">
        <v>20.0992</v>
      </c>
      <c r="F4039">
        <v>39.75</v>
      </c>
      <c r="G4039">
        <v>-25.800501989554</v>
      </c>
      <c r="H4039">
        <v>10.047071997337801</v>
      </c>
      <c r="I4039">
        <v>7.9615287096161502</v>
      </c>
      <c r="J4039">
        <v>2.5625653474260601</v>
      </c>
      <c r="K4039">
        <v>37.897947820215798</v>
      </c>
      <c r="L4039">
        <v>37.500892349287902</v>
      </c>
      <c r="M4039">
        <v>85.319669678394007</v>
      </c>
      <c r="N4039">
        <v>0.69374999999999998</v>
      </c>
      <c r="O4039">
        <v>27.044025157232699</v>
      </c>
      <c r="P4039">
        <v>32.2795341098169</v>
      </c>
    </row>
    <row r="4040" spans="1:17" hidden="1" x14ac:dyDescent="0.3">
      <c r="A4040" t="s">
        <v>8313</v>
      </c>
      <c r="B4040" t="s">
        <v>8314</v>
      </c>
      <c r="C4040" t="s">
        <v>10309</v>
      </c>
      <c r="E4040">
        <v>20.07</v>
      </c>
      <c r="F4040">
        <v>39.97</v>
      </c>
      <c r="G4040">
        <v>120.53729065258599</v>
      </c>
      <c r="H4040">
        <v>2.33028076008303</v>
      </c>
      <c r="I4040">
        <v>23.226684363805902</v>
      </c>
      <c r="J4040">
        <v>-3.8292352582110101</v>
      </c>
      <c r="K4040">
        <v>36.0685887357957</v>
      </c>
      <c r="L4040">
        <v>28.634967774903501</v>
      </c>
      <c r="M4040">
        <v>56.124444081416399</v>
      </c>
      <c r="N4040">
        <v>1.30514031496316</v>
      </c>
      <c r="O4040">
        <v>15.536652489367</v>
      </c>
      <c r="P4040">
        <v>188.17591925017999</v>
      </c>
      <c r="Q4040">
        <v>9.5352080284197005E-2</v>
      </c>
    </row>
    <row r="4041" spans="1:17" hidden="1" x14ac:dyDescent="0.3">
      <c r="A4041" t="s">
        <v>8315</v>
      </c>
      <c r="B4041" t="s">
        <v>8316</v>
      </c>
      <c r="C4041" t="s">
        <v>10309</v>
      </c>
      <c r="D4041" t="s">
        <v>726</v>
      </c>
      <c r="E4041">
        <v>20.010432867999999</v>
      </c>
      <c r="F4041">
        <v>88.6</v>
      </c>
      <c r="G4041">
        <v>29.267194685665601</v>
      </c>
      <c r="H4041">
        <v>2.0622336896269999</v>
      </c>
      <c r="I4041">
        <v>10.1833381880676</v>
      </c>
      <c r="J4041">
        <v>-0.17915231807272</v>
      </c>
      <c r="K4041">
        <v>85.621975183261398</v>
      </c>
      <c r="L4041">
        <v>75.928186238225507</v>
      </c>
      <c r="M4041">
        <v>57.664030131014698</v>
      </c>
      <c r="N4041">
        <v>0.52254220318907096</v>
      </c>
      <c r="O4041">
        <v>1.7381489841986599</v>
      </c>
      <c r="P4041">
        <v>64.074074074074005</v>
      </c>
      <c r="Q4041">
        <v>6.2739406014718002E-2</v>
      </c>
    </row>
    <row r="4042" spans="1:17" hidden="1" x14ac:dyDescent="0.3">
      <c r="A4042" t="s">
        <v>8317</v>
      </c>
      <c r="B4042" t="s">
        <v>8318</v>
      </c>
      <c r="C4042" t="s">
        <v>10309</v>
      </c>
      <c r="D4042" t="s">
        <v>1606</v>
      </c>
      <c r="E4042">
        <v>19.972507799999999</v>
      </c>
      <c r="F4042">
        <v>45.63</v>
      </c>
      <c r="G4042">
        <v>59.438028962676597</v>
      </c>
      <c r="H4042">
        <v>-0.26549770757151098</v>
      </c>
      <c r="I4042">
        <v>-16.308261243890399</v>
      </c>
      <c r="J4042">
        <v>-1.70558089331785</v>
      </c>
      <c r="K4042">
        <v>46.114603047088899</v>
      </c>
      <c r="L4042">
        <v>46.105394477563898</v>
      </c>
      <c r="M4042">
        <v>49.954165435930797</v>
      </c>
      <c r="N4042">
        <v>2.1067592465412699</v>
      </c>
      <c r="O4042">
        <v>38.812184966031097</v>
      </c>
      <c r="P4042">
        <v>96.511627906976699</v>
      </c>
    </row>
    <row r="4043" spans="1:17" hidden="1" x14ac:dyDescent="0.3">
      <c r="A4043" t="s">
        <v>8319</v>
      </c>
      <c r="B4043" t="s">
        <v>8320</v>
      </c>
      <c r="C4043" t="s">
        <v>10309</v>
      </c>
      <c r="E4043">
        <v>19.966201099999999</v>
      </c>
      <c r="F4043">
        <v>34.6</v>
      </c>
      <c r="G4043">
        <v>-38.202233505127701</v>
      </c>
      <c r="H4043">
        <v>-6.3088376972172497</v>
      </c>
      <c r="I4043">
        <v>-12.020930892655301</v>
      </c>
      <c r="J4043">
        <v>-6.5358438275646904</v>
      </c>
      <c r="K4043">
        <v>35.029015929413802</v>
      </c>
      <c r="L4043">
        <v>35.408977579339698</v>
      </c>
      <c r="M4043">
        <v>38.153621007469702</v>
      </c>
      <c r="N4043">
        <v>0.51580248896025604</v>
      </c>
      <c r="O4043">
        <v>73.930635838150195</v>
      </c>
      <c r="P4043">
        <v>18.6963979416809</v>
      </c>
      <c r="Q4043">
        <v>0.19146195906212199</v>
      </c>
    </row>
    <row r="4044" spans="1:17" hidden="1" x14ac:dyDescent="0.3">
      <c r="A4044" t="s">
        <v>8321</v>
      </c>
      <c r="B4044" t="s">
        <v>8322</v>
      </c>
      <c r="C4044" t="s">
        <v>10309</v>
      </c>
      <c r="D4044" t="s">
        <v>1386</v>
      </c>
      <c r="E4044">
        <v>19.930941791999999</v>
      </c>
      <c r="F4044">
        <v>9.02</v>
      </c>
      <c r="G4044">
        <v>-48.600771895087099</v>
      </c>
      <c r="H4044">
        <v>-7.9570238710707697</v>
      </c>
      <c r="I4044">
        <v>-35.544828518310503</v>
      </c>
      <c r="J4044">
        <v>-4.43648750865575</v>
      </c>
      <c r="K4044">
        <v>9.5032583249832001</v>
      </c>
      <c r="L4044">
        <v>11.555851925396301</v>
      </c>
      <c r="M4044">
        <v>46.625715268801301</v>
      </c>
      <c r="N4044">
        <v>1.0696904708778101</v>
      </c>
      <c r="O4044">
        <v>84.035476718403501</v>
      </c>
      <c r="P4044">
        <v>19.787516600265501</v>
      </c>
      <c r="Q4044">
        <v>-4.0678323000207003E-2</v>
      </c>
    </row>
    <row r="4045" spans="1:17" hidden="1" x14ac:dyDescent="0.3">
      <c r="A4045" t="s">
        <v>8323</v>
      </c>
      <c r="B4045" t="s">
        <v>8324</v>
      </c>
      <c r="C4045" t="s">
        <v>10309</v>
      </c>
      <c r="D4045" t="s">
        <v>413</v>
      </c>
      <c r="E4045">
        <v>19.9129158</v>
      </c>
      <c r="F4045">
        <v>18.36</v>
      </c>
      <c r="G4045">
        <v>89.554527596244696</v>
      </c>
      <c r="H4045">
        <v>-5.5859972096708796</v>
      </c>
      <c r="I4045">
        <v>-2.69884566661164</v>
      </c>
      <c r="J4045">
        <v>-2.5390809200670401</v>
      </c>
      <c r="K4045">
        <v>21.365581652204501</v>
      </c>
      <c r="L4045">
        <v>17.8092755145362</v>
      </c>
      <c r="M4045">
        <v>27.956902572594998</v>
      </c>
      <c r="N4045">
        <v>0.27629486241581003</v>
      </c>
      <c r="O4045">
        <v>63.126361655773401</v>
      </c>
      <c r="P4045">
        <v>241.263940520446</v>
      </c>
      <c r="Q4045">
        <v>0.154286157610832</v>
      </c>
    </row>
    <row r="4046" spans="1:17" hidden="1" x14ac:dyDescent="0.3">
      <c r="A4046" t="s">
        <v>8325</v>
      </c>
      <c r="B4046" t="s">
        <v>8326</v>
      </c>
      <c r="C4046" t="s">
        <v>10309</v>
      </c>
      <c r="D4046" t="s">
        <v>1494</v>
      </c>
      <c r="E4046">
        <v>19.899999999999999</v>
      </c>
      <c r="F4046">
        <v>1.98</v>
      </c>
      <c r="G4046">
        <v>-7.7235789126309697</v>
      </c>
      <c r="H4046">
        <v>2.1333039262715201</v>
      </c>
      <c r="I4046">
        <v>-14.7738401523112</v>
      </c>
      <c r="J4046">
        <v>-2.0896168519259399</v>
      </c>
      <c r="K4046">
        <v>1.9363433415626601</v>
      </c>
      <c r="L4046">
        <v>1.82274873851452</v>
      </c>
      <c r="M4046">
        <v>50.357486586161201</v>
      </c>
      <c r="N4046">
        <v>0.58683852673104298</v>
      </c>
      <c r="O4046">
        <v>32.323232323232297</v>
      </c>
      <c r="P4046">
        <v>37.5</v>
      </c>
      <c r="Q4046">
        <v>0.152736341574503</v>
      </c>
    </row>
    <row r="4047" spans="1:17" hidden="1" x14ac:dyDescent="0.3">
      <c r="A4047" t="s">
        <v>8327</v>
      </c>
      <c r="B4047" t="s">
        <v>8328</v>
      </c>
      <c r="C4047" t="s">
        <v>10309</v>
      </c>
      <c r="D4047" t="s">
        <v>72</v>
      </c>
      <c r="E4047">
        <v>19.858916350000001</v>
      </c>
      <c r="F4047">
        <v>5.93</v>
      </c>
      <c r="G4047">
        <v>-91.175042703077807</v>
      </c>
      <c r="H4047">
        <v>-7.2747169623090997</v>
      </c>
      <c r="I4047">
        <v>-47.5020427957202</v>
      </c>
      <c r="J4047">
        <v>-4.2475599189599098</v>
      </c>
      <c r="K4047">
        <v>6.3592896132966201</v>
      </c>
      <c r="L4047">
        <v>8.2212470684647307</v>
      </c>
      <c r="M4047">
        <v>45.767095819938703</v>
      </c>
      <c r="N4047">
        <v>0.77950197905706697</v>
      </c>
      <c r="O4047">
        <v>213.49072512647501</v>
      </c>
      <c r="P4047">
        <v>298.25386165211501</v>
      </c>
      <c r="Q4047">
        <v>7.8961954260220998E-2</v>
      </c>
    </row>
    <row r="4048" spans="1:17" hidden="1" x14ac:dyDescent="0.3">
      <c r="A4048" t="s">
        <v>8329</v>
      </c>
      <c r="B4048" t="s">
        <v>8330</v>
      </c>
      <c r="C4048" t="s">
        <v>10309</v>
      </c>
      <c r="D4048" t="s">
        <v>133</v>
      </c>
      <c r="E4048">
        <v>19.856000000000002</v>
      </c>
      <c r="F4048">
        <v>47.16</v>
      </c>
      <c r="G4048">
        <v>-25.976006097096999</v>
      </c>
      <c r="H4048">
        <v>-5.9707196748886897</v>
      </c>
      <c r="I4048">
        <v>-2.2524429079429198</v>
      </c>
      <c r="J4048">
        <v>-2.5946673569764398</v>
      </c>
      <c r="K4048">
        <v>46.709798248872801</v>
      </c>
      <c r="L4048">
        <v>39.372324526473697</v>
      </c>
      <c r="M4048">
        <v>7.8102469270854398</v>
      </c>
      <c r="N4048">
        <v>2.6275224215246602E-2</v>
      </c>
      <c r="O4048">
        <v>16.878710771840499</v>
      </c>
      <c r="P4048">
        <v>41.834586466165398</v>
      </c>
      <c r="Q4048">
        <v>0.15564710425929401</v>
      </c>
    </row>
    <row r="4049" spans="1:17" hidden="1" x14ac:dyDescent="0.3">
      <c r="A4049" t="s">
        <v>8331</v>
      </c>
      <c r="B4049" t="s">
        <v>8332</v>
      </c>
      <c r="C4049" t="s">
        <v>10309</v>
      </c>
      <c r="D4049" t="s">
        <v>630</v>
      </c>
      <c r="E4049">
        <v>19.831584599999999</v>
      </c>
      <c r="F4049">
        <v>33.46</v>
      </c>
      <c r="G4049">
        <v>149.722523906606</v>
      </c>
      <c r="H4049">
        <v>78.708706162431795</v>
      </c>
      <c r="I4049">
        <v>84.512743446645601</v>
      </c>
      <c r="J4049">
        <v>-8.4413303464965708</v>
      </c>
      <c r="K4049">
        <v>25.8055878972038</v>
      </c>
      <c r="L4049">
        <v>19.026730741386501</v>
      </c>
      <c r="M4049">
        <v>61.419523580482497</v>
      </c>
      <c r="N4049">
        <v>1.7164371181953699</v>
      </c>
      <c r="O4049">
        <v>11.984459055588699</v>
      </c>
      <c r="P4049">
        <v>206.691109074243</v>
      </c>
      <c r="Q4049">
        <v>9.3257798551675E-2</v>
      </c>
    </row>
    <row r="4050" spans="1:17" hidden="1" x14ac:dyDescent="0.3">
      <c r="A4050" t="s">
        <v>8333</v>
      </c>
      <c r="B4050" t="s">
        <v>8334</v>
      </c>
      <c r="C4050" t="s">
        <v>10309</v>
      </c>
      <c r="D4050" t="s">
        <v>4093</v>
      </c>
      <c r="E4050">
        <v>19.798400000000001</v>
      </c>
      <c r="F4050">
        <v>35.99</v>
      </c>
      <c r="G4050">
        <v>9.2246707068515104</v>
      </c>
      <c r="H4050">
        <v>10.5396471512675</v>
      </c>
      <c r="I4050">
        <v>-5.03805869239181</v>
      </c>
      <c r="J4050">
        <v>-5.7270706209932998</v>
      </c>
      <c r="K4050">
        <v>34.9131008910148</v>
      </c>
      <c r="L4050">
        <v>34.146994287766702</v>
      </c>
      <c r="M4050">
        <v>71.171468852640501</v>
      </c>
      <c r="N4050">
        <v>0.51595221675972602</v>
      </c>
      <c r="O4050">
        <v>30.2584051125312</v>
      </c>
      <c r="P4050">
        <v>44.538152610441699</v>
      </c>
      <c r="Q4050">
        <v>2.0840923428895E-2</v>
      </c>
    </row>
    <row r="4051" spans="1:17" hidden="1" x14ac:dyDescent="0.3">
      <c r="A4051" t="s">
        <v>8335</v>
      </c>
      <c r="B4051" t="s">
        <v>8336</v>
      </c>
      <c r="C4051" t="s">
        <v>10309</v>
      </c>
      <c r="D4051" t="s">
        <v>1399</v>
      </c>
      <c r="E4051">
        <v>19.790685199999999</v>
      </c>
      <c r="F4051">
        <v>69.5</v>
      </c>
      <c r="G4051">
        <v>-89.433677529787005</v>
      </c>
      <c r="H4051">
        <v>-3.5469329353124799</v>
      </c>
      <c r="I4051">
        <v>-20.318727725542601</v>
      </c>
      <c r="J4051">
        <v>2.5710997979965802</v>
      </c>
      <c r="K4051">
        <v>68.396838843513294</v>
      </c>
      <c r="M4051">
        <v>56.634069255781299</v>
      </c>
      <c r="N4051">
        <v>0.68165680473372703</v>
      </c>
      <c r="O4051">
        <v>187.05035971223001</v>
      </c>
      <c r="P4051">
        <v>26.363636363636299</v>
      </c>
    </row>
    <row r="4052" spans="1:17" hidden="1" x14ac:dyDescent="0.3">
      <c r="A4052" t="s">
        <v>8337</v>
      </c>
      <c r="B4052" t="s">
        <v>8338</v>
      </c>
      <c r="C4052" t="s">
        <v>10309</v>
      </c>
      <c r="D4052" t="s">
        <v>312</v>
      </c>
      <c r="E4052">
        <v>19.785599999999999</v>
      </c>
      <c r="F4052">
        <v>55.9</v>
      </c>
      <c r="G4052">
        <v>-12.418298384578099</v>
      </c>
      <c r="H4052">
        <v>-15.607377616446801</v>
      </c>
      <c r="I4052">
        <v>-15.0933946607712</v>
      </c>
      <c r="J4052">
        <v>-5.83410397669474</v>
      </c>
      <c r="K4052">
        <v>55.421488140368702</v>
      </c>
      <c r="L4052">
        <v>55.380923405979097</v>
      </c>
      <c r="M4052">
        <v>36.658375415016003</v>
      </c>
      <c r="N4052">
        <v>0.31971424068918403</v>
      </c>
      <c r="O4052">
        <v>48.300536672629697</v>
      </c>
      <c r="P4052">
        <v>24.084350721420599</v>
      </c>
      <c r="Q4052">
        <v>0.130009667477654</v>
      </c>
    </row>
    <row r="4053" spans="1:17" hidden="1" x14ac:dyDescent="0.3">
      <c r="A4053" t="s">
        <v>8339</v>
      </c>
      <c r="B4053" t="s">
        <v>8340</v>
      </c>
      <c r="C4053" t="s">
        <v>10309</v>
      </c>
      <c r="D4053" t="s">
        <v>7071</v>
      </c>
      <c r="E4053">
        <v>19.774985999999998</v>
      </c>
      <c r="F4053">
        <v>64.400000000000006</v>
      </c>
      <c r="G4053">
        <v>-48.3741456942968</v>
      </c>
      <c r="H4053">
        <v>16.115404727025101</v>
      </c>
      <c r="I4053">
        <v>-20.310785965119099</v>
      </c>
      <c r="J4053">
        <v>18.914766605287699</v>
      </c>
      <c r="K4053">
        <v>55.043192779818</v>
      </c>
      <c r="M4053">
        <v>73.4020749346287</v>
      </c>
      <c r="N4053">
        <v>0.69230769230769196</v>
      </c>
      <c r="O4053">
        <v>39.751552795031003</v>
      </c>
      <c r="P4053">
        <v>37.021276595744702</v>
      </c>
    </row>
    <row r="4054" spans="1:17" hidden="1" x14ac:dyDescent="0.3">
      <c r="A4054" t="s">
        <v>8341</v>
      </c>
      <c r="B4054" t="s">
        <v>8342</v>
      </c>
      <c r="C4054" t="s">
        <v>10309</v>
      </c>
      <c r="D4054" t="s">
        <v>2556</v>
      </c>
      <c r="E4054">
        <v>19.756562363999901</v>
      </c>
      <c r="F4054">
        <v>1.32</v>
      </c>
      <c r="G4054">
        <v>131.099950499133</v>
      </c>
      <c r="H4054">
        <v>26.297222908843299</v>
      </c>
      <c r="I4054">
        <v>31.167474904446099</v>
      </c>
      <c r="J4054">
        <v>4.1849936599727098</v>
      </c>
      <c r="K4054">
        <v>1.0328014809227299</v>
      </c>
      <c r="L4054">
        <v>0.90074484455036996</v>
      </c>
      <c r="M4054">
        <v>78.347159910398901</v>
      </c>
      <c r="N4054">
        <v>1.3651783323400699</v>
      </c>
      <c r="O4054">
        <v>9.8484848484848406</v>
      </c>
      <c r="P4054">
        <v>206.97674418604601</v>
      </c>
      <c r="Q4054">
        <v>7.9644523036579998E-2</v>
      </c>
    </row>
    <row r="4055" spans="1:17" hidden="1" x14ac:dyDescent="0.3">
      <c r="A4055" t="s">
        <v>8343</v>
      </c>
      <c r="B4055" t="s">
        <v>8344</v>
      </c>
      <c r="C4055" t="s">
        <v>10309</v>
      </c>
      <c r="D4055" t="s">
        <v>521</v>
      </c>
      <c r="E4055">
        <v>19.725000000000001</v>
      </c>
      <c r="F4055">
        <v>26.85</v>
      </c>
      <c r="G4055">
        <v>-40.007146374244797</v>
      </c>
      <c r="H4055">
        <v>-1.73022134501598</v>
      </c>
      <c r="I4055">
        <v>-43.937982298197703</v>
      </c>
      <c r="J4055">
        <v>-4.8251506283519001</v>
      </c>
      <c r="K4055">
        <v>27.9024234114511</v>
      </c>
      <c r="L4055">
        <v>33.165248493291102</v>
      </c>
      <c r="M4055">
        <v>46.345404782199502</v>
      </c>
      <c r="N4055">
        <v>0.62066764523321705</v>
      </c>
      <c r="O4055">
        <v>119.73929236499001</v>
      </c>
      <c r="P4055">
        <v>12.3901213897028</v>
      </c>
    </row>
    <row r="4056" spans="1:17" hidden="1" x14ac:dyDescent="0.3">
      <c r="A4056" t="s">
        <v>8345</v>
      </c>
      <c r="B4056" t="s">
        <v>8346</v>
      </c>
      <c r="C4056" t="s">
        <v>10309</v>
      </c>
      <c r="D4056" t="s">
        <v>726</v>
      </c>
      <c r="E4056">
        <v>19.692535094</v>
      </c>
      <c r="F4056">
        <v>66.19</v>
      </c>
      <c r="G4056">
        <v>-3.8650459784992401</v>
      </c>
      <c r="H4056">
        <v>1.16578979053933</v>
      </c>
      <c r="I4056">
        <v>5.8012768471578298</v>
      </c>
      <c r="J4056">
        <v>-1.2296913991666101</v>
      </c>
      <c r="K4056">
        <v>62.878017215519499</v>
      </c>
      <c r="L4056">
        <v>58.345137486785397</v>
      </c>
      <c r="M4056">
        <v>43.249617568739502</v>
      </c>
      <c r="N4056">
        <v>0.40189338013134401</v>
      </c>
      <c r="O4056">
        <v>2.6590119353376598</v>
      </c>
      <c r="P4056">
        <v>27.376645369871401</v>
      </c>
    </row>
    <row r="4057" spans="1:17" hidden="1" x14ac:dyDescent="0.3">
      <c r="A4057" t="s">
        <v>8347</v>
      </c>
      <c r="B4057" t="s">
        <v>8348</v>
      </c>
      <c r="C4057" t="s">
        <v>10309</v>
      </c>
      <c r="D4057" t="s">
        <v>2855</v>
      </c>
      <c r="E4057">
        <v>19.644702800000001</v>
      </c>
      <c r="F4057">
        <v>44.26</v>
      </c>
      <c r="G4057">
        <v>-1.7423980140189099</v>
      </c>
      <c r="H4057">
        <v>12.0596086712291</v>
      </c>
      <c r="I4057">
        <v>-20.694143448041899</v>
      </c>
      <c r="J4057">
        <v>-0.42075431349818498</v>
      </c>
      <c r="K4057">
        <v>45.8469939445067</v>
      </c>
      <c r="L4057">
        <v>44.570346394187702</v>
      </c>
      <c r="M4057">
        <v>51.582961123173597</v>
      </c>
      <c r="N4057">
        <v>0.63287671232876697</v>
      </c>
      <c r="O4057">
        <v>58.450067781292297</v>
      </c>
      <c r="P4057">
        <v>45.578253482840601</v>
      </c>
    </row>
    <row r="4058" spans="1:17" hidden="1" x14ac:dyDescent="0.3">
      <c r="A4058" t="s">
        <v>8349</v>
      </c>
      <c r="B4058" t="s">
        <v>8350</v>
      </c>
      <c r="C4058" t="s">
        <v>10309</v>
      </c>
      <c r="D4058" t="s">
        <v>521</v>
      </c>
      <c r="E4058">
        <v>19.632000000000001</v>
      </c>
      <c r="F4058">
        <v>7.79</v>
      </c>
      <c r="G4058">
        <v>-64.951620814323107</v>
      </c>
      <c r="H4058">
        <v>28.454875382951499</v>
      </c>
      <c r="I4058">
        <v>-53.026158872272802</v>
      </c>
      <c r="J4058">
        <v>-3.4431522054612902</v>
      </c>
      <c r="K4058">
        <v>10.175913128862099</v>
      </c>
      <c r="L4058">
        <v>12.056980886780201</v>
      </c>
      <c r="M4058">
        <v>70.189195998047296</v>
      </c>
      <c r="N4058">
        <v>1.3262209336363</v>
      </c>
      <c r="O4058">
        <v>142.105263157894</v>
      </c>
      <c r="P4058">
        <v>30.485762144053599</v>
      </c>
      <c r="Q4058">
        <v>-9.5984119654311001E-2</v>
      </c>
    </row>
    <row r="4059" spans="1:17" hidden="1" x14ac:dyDescent="0.3">
      <c r="A4059" t="s">
        <v>8351</v>
      </c>
      <c r="B4059" t="s">
        <v>8352</v>
      </c>
      <c r="C4059" t="s">
        <v>10309</v>
      </c>
      <c r="D4059" t="s">
        <v>60</v>
      </c>
      <c r="E4059">
        <v>19.609999680000001</v>
      </c>
      <c r="F4059">
        <v>71.22</v>
      </c>
      <c r="G4059">
        <v>173.036556222504</v>
      </c>
      <c r="H4059">
        <v>9.2721736546919402</v>
      </c>
      <c r="I4059">
        <v>160.56277725327101</v>
      </c>
      <c r="J4059">
        <v>-2.5946673569764398</v>
      </c>
      <c r="K4059">
        <v>65.690535706252405</v>
      </c>
      <c r="L4059">
        <v>48.224655921537</v>
      </c>
      <c r="M4059">
        <v>100</v>
      </c>
      <c r="N4059">
        <v>0</v>
      </c>
      <c r="O4059">
        <v>0</v>
      </c>
      <c r="P4059">
        <v>200.76013513513499</v>
      </c>
    </row>
    <row r="4060" spans="1:17" hidden="1" x14ac:dyDescent="0.3">
      <c r="A4060" t="s">
        <v>8353</v>
      </c>
      <c r="B4060" t="s">
        <v>8354</v>
      </c>
      <c r="C4060" t="s">
        <v>10309</v>
      </c>
      <c r="D4060" t="s">
        <v>413</v>
      </c>
      <c r="E4060">
        <v>19.594000000000001</v>
      </c>
      <c r="F4060">
        <v>19.399999999999999</v>
      </c>
      <c r="G4060">
        <v>-12.247388436440501</v>
      </c>
      <c r="H4060">
        <v>-14.7532821416616</v>
      </c>
      <c r="I4060">
        <v>-14.0331770492123</v>
      </c>
      <c r="J4060">
        <v>-10.9988222200548</v>
      </c>
      <c r="K4060">
        <v>21.138421942864198</v>
      </c>
      <c r="L4060">
        <v>18.555111644486601</v>
      </c>
      <c r="M4060">
        <v>27.452125167719601</v>
      </c>
      <c r="N4060">
        <v>6.7297144289042099E-2</v>
      </c>
      <c r="O4060">
        <v>43.195876288659797</v>
      </c>
      <c r="P4060">
        <v>49.575944487278299</v>
      </c>
      <c r="Q4060">
        <v>9.4208411122433999E-2</v>
      </c>
    </row>
    <row r="4061" spans="1:17" hidden="1" x14ac:dyDescent="0.3">
      <c r="A4061" t="s">
        <v>8355</v>
      </c>
      <c r="B4061" t="s">
        <v>8356</v>
      </c>
      <c r="C4061" t="s">
        <v>10309</v>
      </c>
      <c r="D4061" t="s">
        <v>5189</v>
      </c>
      <c r="E4061">
        <v>19.584</v>
      </c>
      <c r="F4061">
        <v>75.5</v>
      </c>
      <c r="G4061">
        <v>-80.417814501603402</v>
      </c>
      <c r="H4061">
        <v>6.08769266213839</v>
      </c>
      <c r="I4061">
        <v>-29.343752998086099</v>
      </c>
      <c r="J4061">
        <v>-5.2973700596791398</v>
      </c>
      <c r="K4061">
        <v>72.275444211993204</v>
      </c>
      <c r="L4061">
        <v>85.607672499601605</v>
      </c>
      <c r="M4061">
        <v>27.4571359196133</v>
      </c>
      <c r="N4061">
        <v>0.77499999999999902</v>
      </c>
      <c r="O4061">
        <v>133.04635761589401</v>
      </c>
      <c r="P4061">
        <v>18.431372549019599</v>
      </c>
    </row>
    <row r="4062" spans="1:17" hidden="1" x14ac:dyDescent="0.3">
      <c r="A4062" t="s">
        <v>8357</v>
      </c>
      <c r="B4062" t="s">
        <v>8358</v>
      </c>
      <c r="C4062" t="s">
        <v>10309</v>
      </c>
      <c r="D4062" t="s">
        <v>46</v>
      </c>
      <c r="E4062">
        <v>19.564998750000001</v>
      </c>
      <c r="F4062">
        <v>46.25</v>
      </c>
      <c r="G4062">
        <v>-61.557627553546503</v>
      </c>
      <c r="H4062">
        <v>17.614239225859599</v>
      </c>
      <c r="I4062">
        <v>-29.647693918649001</v>
      </c>
      <c r="J4062">
        <v>2.99893994895963</v>
      </c>
      <c r="K4062">
        <v>42.911531486806801</v>
      </c>
      <c r="L4062">
        <v>53.329857517200303</v>
      </c>
      <c r="M4062">
        <v>81.393793722081597</v>
      </c>
      <c r="N4062">
        <v>1.2869718309859099</v>
      </c>
      <c r="O4062">
        <v>66.270270270270203</v>
      </c>
      <c r="P4062">
        <v>22.192866578599698</v>
      </c>
    </row>
    <row r="4063" spans="1:17" hidden="1" x14ac:dyDescent="0.3">
      <c r="A4063" t="s">
        <v>8359</v>
      </c>
      <c r="B4063" t="s">
        <v>5589</v>
      </c>
      <c r="C4063" t="s">
        <v>10309</v>
      </c>
      <c r="D4063" t="s">
        <v>258</v>
      </c>
      <c r="E4063">
        <v>19.538051500000002</v>
      </c>
      <c r="F4063">
        <v>27.83</v>
      </c>
      <c r="G4063">
        <v>75.563491942007403</v>
      </c>
      <c r="H4063">
        <v>35.446064263567003</v>
      </c>
      <c r="I4063">
        <v>71.264411924062898</v>
      </c>
      <c r="J4063">
        <v>-1.57833341868244</v>
      </c>
      <c r="K4063">
        <v>21.899075285694501</v>
      </c>
      <c r="L4063">
        <v>17.986777883608099</v>
      </c>
      <c r="M4063">
        <v>88.394777298905595</v>
      </c>
      <c r="N4063">
        <v>0.52890455360795496</v>
      </c>
      <c r="O4063">
        <v>0</v>
      </c>
      <c r="P4063">
        <v>162.54716981132</v>
      </c>
    </row>
    <row r="4064" spans="1:17" hidden="1" x14ac:dyDescent="0.3">
      <c r="A4064" t="s">
        <v>8360</v>
      </c>
      <c r="B4064" t="s">
        <v>8361</v>
      </c>
      <c r="C4064" t="s">
        <v>10309</v>
      </c>
      <c r="D4064" t="s">
        <v>394</v>
      </c>
      <c r="E4064">
        <v>19.537280025000001</v>
      </c>
      <c r="F4064">
        <v>15.96</v>
      </c>
      <c r="G4064">
        <v>716.72086553181305</v>
      </c>
      <c r="H4064">
        <v>46.3879607961914</v>
      </c>
      <c r="I4064">
        <v>732.13365847932505</v>
      </c>
      <c r="J4064">
        <v>3.43514294112653</v>
      </c>
      <c r="K4064">
        <v>10.841522669375101</v>
      </c>
      <c r="M4064">
        <v>100</v>
      </c>
      <c r="N4064">
        <v>2.1421146490836902</v>
      </c>
      <c r="O4064">
        <v>0</v>
      </c>
      <c r="P4064">
        <v>786.66666666666595</v>
      </c>
    </row>
    <row r="4065" spans="1:17" hidden="1" x14ac:dyDescent="0.3">
      <c r="A4065" t="s">
        <v>8362</v>
      </c>
      <c r="B4065" t="s">
        <v>8363</v>
      </c>
      <c r="C4065" t="s">
        <v>10309</v>
      </c>
      <c r="D4065" t="s">
        <v>4721</v>
      </c>
      <c r="E4065">
        <v>19.508332905</v>
      </c>
      <c r="F4065">
        <v>25.85</v>
      </c>
      <c r="G4065">
        <v>-19.700177324666001</v>
      </c>
      <c r="H4065">
        <v>-4.9832864650512203</v>
      </c>
      <c r="I4065">
        <v>-4.1065163962618403</v>
      </c>
      <c r="J4065">
        <v>-0.86270859408984102</v>
      </c>
      <c r="K4065">
        <v>24.726388088726299</v>
      </c>
      <c r="L4065">
        <v>24.747901978695001</v>
      </c>
      <c r="M4065">
        <v>48.8173049448462</v>
      </c>
      <c r="N4065">
        <v>1.8698851307554101</v>
      </c>
      <c r="O4065">
        <v>37.214700193423504</v>
      </c>
      <c r="P4065">
        <v>28.6069651741293</v>
      </c>
      <c r="Q4065">
        <v>-4.1388608885049999E-2</v>
      </c>
    </row>
    <row r="4066" spans="1:17" hidden="1" x14ac:dyDescent="0.3">
      <c r="A4066" t="s">
        <v>8364</v>
      </c>
      <c r="B4066" t="s">
        <v>8365</v>
      </c>
      <c r="C4066" t="s">
        <v>10309</v>
      </c>
      <c r="D4066" t="s">
        <v>1146</v>
      </c>
      <c r="E4066">
        <v>19.424843750000001</v>
      </c>
      <c r="F4066">
        <v>85.15</v>
      </c>
      <c r="G4066">
        <v>-5.5931859894901201</v>
      </c>
      <c r="H4066">
        <v>-1.87035303188851</v>
      </c>
      <c r="I4066">
        <v>-12.2495918825592</v>
      </c>
      <c r="J4066">
        <v>1.0670674632677399</v>
      </c>
      <c r="K4066">
        <v>87.130260937810405</v>
      </c>
      <c r="M4066">
        <v>46.234414810174101</v>
      </c>
      <c r="N4066">
        <v>1</v>
      </c>
    </row>
    <row r="4067" spans="1:17" hidden="1" x14ac:dyDescent="0.3">
      <c r="A4067" t="s">
        <v>8366</v>
      </c>
      <c r="B4067" t="s">
        <v>8367</v>
      </c>
      <c r="C4067" t="s">
        <v>10309</v>
      </c>
      <c r="D4067" t="s">
        <v>312</v>
      </c>
      <c r="E4067">
        <v>19.360436611000001</v>
      </c>
      <c r="F4067">
        <v>49</v>
      </c>
      <c r="G4067">
        <v>-23.134464718394</v>
      </c>
      <c r="H4067">
        <v>13.588742758502701</v>
      </c>
      <c r="I4067">
        <v>-4.1907506606177796</v>
      </c>
      <c r="J4067">
        <v>-7.8036080761212396</v>
      </c>
      <c r="K4067">
        <v>44.795782475126302</v>
      </c>
      <c r="L4067">
        <v>44.006622683472699</v>
      </c>
      <c r="M4067">
        <v>64.063329966553894</v>
      </c>
      <c r="N4067">
        <v>0.59593728698023096</v>
      </c>
      <c r="O4067">
        <v>46.959183673469397</v>
      </c>
      <c r="P4067">
        <v>65.149983147960896</v>
      </c>
      <c r="Q4067">
        <v>5.5587434546217E-2</v>
      </c>
    </row>
    <row r="4068" spans="1:17" hidden="1" x14ac:dyDescent="0.3">
      <c r="A4068" t="s">
        <v>8368</v>
      </c>
      <c r="B4068" t="s">
        <v>8369</v>
      </c>
      <c r="C4068" t="s">
        <v>10309</v>
      </c>
      <c r="E4068">
        <v>19.328526</v>
      </c>
      <c r="F4068">
        <v>35.83</v>
      </c>
      <c r="G4068">
        <v>122.31131292267899</v>
      </c>
      <c r="H4068">
        <v>0.17623764590590801</v>
      </c>
      <c r="I4068">
        <v>46.721615277668199</v>
      </c>
      <c r="J4068">
        <v>13.1167950936164</v>
      </c>
      <c r="K4068">
        <v>28.964657629846499</v>
      </c>
      <c r="L4068">
        <v>22.968367483490201</v>
      </c>
      <c r="M4068">
        <v>77.776929153592505</v>
      </c>
      <c r="N4068">
        <v>0.88258270227182101</v>
      </c>
      <c r="O4068">
        <v>3.8236114987440799</v>
      </c>
      <c r="P4068">
        <v>229.01744719926501</v>
      </c>
      <c r="Q4068">
        <v>5.3211338711660998E-2</v>
      </c>
    </row>
    <row r="4069" spans="1:17" hidden="1" x14ac:dyDescent="0.3">
      <c r="A4069" t="s">
        <v>8370</v>
      </c>
      <c r="B4069" t="s">
        <v>8371</v>
      </c>
      <c r="C4069" t="s">
        <v>10309</v>
      </c>
      <c r="D4069" t="s">
        <v>475</v>
      </c>
      <c r="E4069">
        <v>19.296009990000002</v>
      </c>
      <c r="F4069">
        <v>15</v>
      </c>
      <c r="G4069">
        <v>42.730966541914398</v>
      </c>
      <c r="H4069">
        <v>7.9569575097544298</v>
      </c>
      <c r="I4069">
        <v>4.9683383507526697</v>
      </c>
      <c r="J4069">
        <v>-6.2555536768223003</v>
      </c>
      <c r="K4069">
        <v>13.919980315957901</v>
      </c>
      <c r="L4069">
        <v>12.887110762113901</v>
      </c>
      <c r="M4069">
        <v>87.625405261717802</v>
      </c>
      <c r="N4069">
        <v>0.34523809523809501</v>
      </c>
      <c r="O4069">
        <v>3.8</v>
      </c>
      <c r="P4069">
        <v>70.454545454545396</v>
      </c>
    </row>
    <row r="4070" spans="1:17" hidden="1" x14ac:dyDescent="0.3">
      <c r="A4070" t="s">
        <v>8372</v>
      </c>
      <c r="B4070" t="s">
        <v>8373</v>
      </c>
      <c r="C4070" t="s">
        <v>10309</v>
      </c>
      <c r="D4070" t="s">
        <v>139</v>
      </c>
      <c r="E4070">
        <v>19.289680000000001</v>
      </c>
      <c r="F4070">
        <v>34.44</v>
      </c>
      <c r="G4070">
        <v>4.1294073048268798</v>
      </c>
      <c r="H4070">
        <v>25.959480156239898</v>
      </c>
      <c r="I4070">
        <v>106.217132816606</v>
      </c>
      <c r="J4070">
        <v>14.5481897858806</v>
      </c>
      <c r="K4070">
        <v>26.164712353309302</v>
      </c>
      <c r="L4070">
        <v>22.047617600353099</v>
      </c>
      <c r="M4070">
        <v>89.732690972335803</v>
      </c>
      <c r="N4070">
        <v>1.1912143636580299</v>
      </c>
      <c r="O4070">
        <v>0</v>
      </c>
      <c r="P4070">
        <v>164.51612903225799</v>
      </c>
      <c r="Q4070">
        <v>8.1570096550661997E-2</v>
      </c>
    </row>
    <row r="4071" spans="1:17" hidden="1" x14ac:dyDescent="0.3">
      <c r="A4071" t="s">
        <v>8374</v>
      </c>
      <c r="B4071" t="s">
        <v>8375</v>
      </c>
      <c r="C4071" t="s">
        <v>10309</v>
      </c>
      <c r="D4071" t="s">
        <v>475</v>
      </c>
      <c r="E4071">
        <v>19.268678399999999</v>
      </c>
      <c r="F4071">
        <v>6.9</v>
      </c>
      <c r="G4071">
        <v>-21.569732758784799</v>
      </c>
      <c r="H4071">
        <v>1.40544801706846</v>
      </c>
      <c r="I4071">
        <v>-6.9672745147374098</v>
      </c>
      <c r="J4071">
        <v>-3.4592206710974902</v>
      </c>
      <c r="K4071">
        <v>6.4922208774716301</v>
      </c>
      <c r="L4071">
        <v>6.2247952559553701</v>
      </c>
      <c r="M4071">
        <v>43.4146174753689</v>
      </c>
      <c r="N4071">
        <v>0.84671583750577395</v>
      </c>
      <c r="O4071">
        <v>55.072463768115902</v>
      </c>
      <c r="P4071">
        <v>56.818181818181799</v>
      </c>
      <c r="Q4071">
        <v>4.4518109778119999E-2</v>
      </c>
    </row>
    <row r="4072" spans="1:17" hidden="1" x14ac:dyDescent="0.3">
      <c r="A4072" t="s">
        <v>8376</v>
      </c>
      <c r="B4072" t="s">
        <v>8377</v>
      </c>
      <c r="C4072" t="s">
        <v>10309</v>
      </c>
      <c r="D4072" t="s">
        <v>726</v>
      </c>
      <c r="E4072">
        <v>19.229981756999901</v>
      </c>
      <c r="F4072">
        <v>28.53</v>
      </c>
      <c r="G4072">
        <v>7.1827952125817998</v>
      </c>
      <c r="H4072">
        <v>0.62877371098239199</v>
      </c>
      <c r="I4072">
        <v>2.96194130760817</v>
      </c>
      <c r="J4072">
        <v>-0.55385103044583195</v>
      </c>
      <c r="K4072">
        <v>27.718725548742299</v>
      </c>
      <c r="L4072">
        <v>25.481260326588</v>
      </c>
      <c r="M4072">
        <v>53.416699079583402</v>
      </c>
      <c r="N4072">
        <v>1.1390031527520299</v>
      </c>
      <c r="O4072">
        <v>6.7998597967052099</v>
      </c>
      <c r="P4072">
        <v>40.7498766650222</v>
      </c>
      <c r="Q4072">
        <v>2.8878510423630001E-3</v>
      </c>
    </row>
    <row r="4073" spans="1:17" hidden="1" x14ac:dyDescent="0.3">
      <c r="A4073" t="s">
        <v>8378</v>
      </c>
      <c r="B4073" t="s">
        <v>8379</v>
      </c>
      <c r="C4073" t="s">
        <v>10309</v>
      </c>
      <c r="D4073" t="s">
        <v>715</v>
      </c>
      <c r="E4073">
        <v>19.19463</v>
      </c>
      <c r="F4073">
        <v>62.3</v>
      </c>
      <c r="G4073">
        <v>-38.723578912630899</v>
      </c>
      <c r="H4073">
        <v>-14.639584186500301</v>
      </c>
      <c r="I4073">
        <v>-27.433401768933798</v>
      </c>
      <c r="J4073">
        <v>-11.9764855387946</v>
      </c>
      <c r="K4073">
        <v>67.973829205517305</v>
      </c>
      <c r="L4073">
        <v>67.987179471759106</v>
      </c>
      <c r="M4073">
        <v>6.4580050641500302</v>
      </c>
      <c r="N4073">
        <v>1.9375</v>
      </c>
      <c r="O4073">
        <v>23.595505617977501</v>
      </c>
      <c r="P4073">
        <v>0</v>
      </c>
    </row>
    <row r="4074" spans="1:17" hidden="1" x14ac:dyDescent="0.3">
      <c r="A4074" t="s">
        <v>8380</v>
      </c>
      <c r="B4074" t="s">
        <v>8381</v>
      </c>
      <c r="C4074" t="s">
        <v>10309</v>
      </c>
      <c r="D4074" t="s">
        <v>51</v>
      </c>
      <c r="E4074">
        <v>19.0973085</v>
      </c>
      <c r="F4074">
        <v>48.25</v>
      </c>
      <c r="G4074">
        <v>-57.027608216660198</v>
      </c>
      <c r="H4074">
        <v>12.0221537157413</v>
      </c>
      <c r="I4074">
        <v>-14.0419468612494</v>
      </c>
      <c r="J4074">
        <v>-2.5946673569764398</v>
      </c>
      <c r="K4074">
        <v>44.6055492868065</v>
      </c>
      <c r="M4074">
        <v>64.906206822080804</v>
      </c>
      <c r="N4074">
        <v>0.63803680981595001</v>
      </c>
      <c r="O4074">
        <v>71.813471502590602</v>
      </c>
      <c r="P4074">
        <v>45.770392749244699</v>
      </c>
    </row>
    <row r="4075" spans="1:17" hidden="1" x14ac:dyDescent="0.3">
      <c r="A4075" t="s">
        <v>8382</v>
      </c>
      <c r="B4075" t="s">
        <v>8383</v>
      </c>
      <c r="C4075" t="s">
        <v>10309</v>
      </c>
      <c r="D4075" t="s">
        <v>742</v>
      </c>
      <c r="E4075">
        <v>19.057810239999998</v>
      </c>
      <c r="F4075">
        <v>8.69</v>
      </c>
      <c r="G4075">
        <v>-86.810207914514194</v>
      </c>
      <c r="H4075">
        <v>-4.8442030743176696</v>
      </c>
      <c r="I4075">
        <v>-70.023681342247997</v>
      </c>
      <c r="J4075">
        <v>-2.5946673569764398</v>
      </c>
      <c r="K4075">
        <v>8.9242080075657793</v>
      </c>
      <c r="L4075">
        <v>15.573433175741201</v>
      </c>
      <c r="M4075">
        <v>45.599485595877297</v>
      </c>
      <c r="N4075">
        <v>0.372161172161172</v>
      </c>
      <c r="O4075">
        <v>422.43958573072399</v>
      </c>
      <c r="P4075">
        <v>16.331994645247601</v>
      </c>
      <c r="Q4075">
        <v>-6.7910043660887001E-2</v>
      </c>
    </row>
    <row r="4076" spans="1:17" hidden="1" x14ac:dyDescent="0.3">
      <c r="A4076" t="s">
        <v>8384</v>
      </c>
      <c r="B4076" t="s">
        <v>8385</v>
      </c>
      <c r="C4076" t="s">
        <v>10309</v>
      </c>
      <c r="D4076" t="s">
        <v>1700</v>
      </c>
      <c r="E4076">
        <v>19.02195</v>
      </c>
      <c r="F4076">
        <v>46</v>
      </c>
      <c r="G4076">
        <v>-52.326103088995502</v>
      </c>
      <c r="H4076">
        <v>-17.332381687303901</v>
      </c>
      <c r="I4076">
        <v>-34.3446842702038</v>
      </c>
      <c r="J4076">
        <v>-4.9807844936358796</v>
      </c>
      <c r="K4076">
        <v>49.902355032451098</v>
      </c>
      <c r="L4076">
        <v>52.537149247516197</v>
      </c>
      <c r="M4076">
        <v>30.1294244434952</v>
      </c>
      <c r="N4076">
        <v>0.94705882352941095</v>
      </c>
      <c r="O4076">
        <v>45.1086956521739</v>
      </c>
      <c r="P4076">
        <v>24.661246612466101</v>
      </c>
    </row>
    <row r="4077" spans="1:17" hidden="1" x14ac:dyDescent="0.3">
      <c r="A4077" t="s">
        <v>8386</v>
      </c>
      <c r="B4077" t="s">
        <v>8387</v>
      </c>
      <c r="C4077" t="s">
        <v>10309</v>
      </c>
      <c r="D4077" t="s">
        <v>521</v>
      </c>
      <c r="E4077">
        <v>19.002282600000001</v>
      </c>
      <c r="F4077">
        <v>16.96</v>
      </c>
      <c r="G4077">
        <v>75.390193542458803</v>
      </c>
      <c r="H4077">
        <v>-12.872940261319799</v>
      </c>
      <c r="I4077">
        <v>2.1291600537742799</v>
      </c>
      <c r="J4077">
        <v>-16.045548969067099</v>
      </c>
      <c r="K4077">
        <v>18.610000777099</v>
      </c>
      <c r="L4077">
        <v>17.145290235582902</v>
      </c>
      <c r="M4077">
        <v>37.0042969253509</v>
      </c>
      <c r="N4077">
        <v>0.276262434092515</v>
      </c>
      <c r="O4077">
        <v>82.783018867924497</v>
      </c>
      <c r="P4077">
        <v>112</v>
      </c>
    </row>
    <row r="4078" spans="1:17" hidden="1" x14ac:dyDescent="0.3">
      <c r="A4078" t="s">
        <v>8388</v>
      </c>
      <c r="B4078" t="s">
        <v>8389</v>
      </c>
      <c r="C4078" t="s">
        <v>10309</v>
      </c>
      <c r="D4078" t="s">
        <v>139</v>
      </c>
      <c r="E4078">
        <v>18.985016460000001</v>
      </c>
      <c r="F4078">
        <v>18.46</v>
      </c>
      <c r="G4078">
        <v>-45.202345117369397</v>
      </c>
      <c r="H4078">
        <v>-13.157758560526601</v>
      </c>
      <c r="I4078">
        <v>-21.953468295026099</v>
      </c>
      <c r="J4078">
        <v>-0.87244513475423002</v>
      </c>
      <c r="K4078">
        <v>21.0878004697474</v>
      </c>
      <c r="L4078">
        <v>22.744141972153798</v>
      </c>
      <c r="M4078">
        <v>29.789506852693599</v>
      </c>
      <c r="N4078">
        <v>0.120809284624483</v>
      </c>
      <c r="O4078">
        <v>110.292524377031</v>
      </c>
      <c r="P4078">
        <v>8.5882352941176503</v>
      </c>
      <c r="Q4078">
        <v>-8.8060647979130002E-3</v>
      </c>
    </row>
    <row r="4079" spans="1:17" hidden="1" x14ac:dyDescent="0.3">
      <c r="A4079" t="s">
        <v>8390</v>
      </c>
      <c r="B4079" t="s">
        <v>8391</v>
      </c>
      <c r="C4079" t="s">
        <v>10309</v>
      </c>
      <c r="E4079">
        <v>18.959906400000001</v>
      </c>
      <c r="F4079">
        <v>53.29</v>
      </c>
      <c r="G4079">
        <v>64.728569877545894</v>
      </c>
      <c r="H4079">
        <v>-25.503544341674001</v>
      </c>
      <c r="I4079">
        <v>18.174032839973901</v>
      </c>
      <c r="J4079">
        <v>-4.7188797782185699</v>
      </c>
      <c r="K4079">
        <v>62.0573759707259</v>
      </c>
      <c r="L4079">
        <v>49.810118468157299</v>
      </c>
      <c r="M4079">
        <v>22.0971227479946</v>
      </c>
      <c r="N4079">
        <v>1.0494977803129799</v>
      </c>
      <c r="O4079">
        <v>65.021580033777397</v>
      </c>
      <c r="P4079">
        <v>111.63621922160399</v>
      </c>
    </row>
    <row r="4080" spans="1:17" hidden="1" x14ac:dyDescent="0.3">
      <c r="A4080" t="s">
        <v>8392</v>
      </c>
      <c r="B4080" t="s">
        <v>8393</v>
      </c>
      <c r="C4080" t="s">
        <v>10309</v>
      </c>
      <c r="D4080" t="s">
        <v>715</v>
      </c>
      <c r="E4080">
        <v>18.95712</v>
      </c>
      <c r="F4080">
        <v>9.99</v>
      </c>
      <c r="G4080">
        <v>17.059029783021099</v>
      </c>
      <c r="H4080">
        <v>-4.6648247522334296</v>
      </c>
      <c r="I4080">
        <v>-32.134220957093397</v>
      </c>
      <c r="J4080">
        <v>-6.4706363492245096</v>
      </c>
      <c r="K4080">
        <v>10.3945724730384</v>
      </c>
      <c r="L4080">
        <v>10.475860669507</v>
      </c>
      <c r="M4080">
        <v>43.131364325043997</v>
      </c>
      <c r="N4080">
        <v>0.65376223920183896</v>
      </c>
      <c r="O4080">
        <v>59.959959959959903</v>
      </c>
      <c r="P4080">
        <v>57.075471698113198</v>
      </c>
      <c r="Q4080">
        <v>6.9199729993172004E-2</v>
      </c>
    </row>
    <row r="4081" spans="1:17" hidden="1" x14ac:dyDescent="0.3">
      <c r="A4081" t="s">
        <v>8394</v>
      </c>
      <c r="B4081" t="s">
        <v>8395</v>
      </c>
      <c r="C4081" t="s">
        <v>10309</v>
      </c>
      <c r="D4081" t="s">
        <v>312</v>
      </c>
      <c r="E4081">
        <v>18.954722566999902</v>
      </c>
      <c r="F4081">
        <v>6.24</v>
      </c>
      <c r="G4081">
        <v>-9.0924002054066406</v>
      </c>
      <c r="H4081">
        <v>-11.3984650889594</v>
      </c>
      <c r="I4081">
        <v>-21.082715789680499</v>
      </c>
      <c r="J4081">
        <v>-6.0148627967158497</v>
      </c>
      <c r="K4081">
        <v>6.3672386408883197</v>
      </c>
      <c r="L4081">
        <v>6.4138225287333501</v>
      </c>
      <c r="M4081">
        <v>37.719874752825703</v>
      </c>
      <c r="N4081">
        <v>1.7597885686257499</v>
      </c>
      <c r="O4081">
        <v>36.057692307692299</v>
      </c>
      <c r="P4081">
        <v>29.729729729729701</v>
      </c>
      <c r="Q4081">
        <v>4.4298880598748001E-2</v>
      </c>
    </row>
    <row r="4082" spans="1:17" hidden="1" x14ac:dyDescent="0.3">
      <c r="A4082" t="s">
        <v>8396</v>
      </c>
      <c r="B4082" t="s">
        <v>8397</v>
      </c>
      <c r="C4082" t="s">
        <v>10309</v>
      </c>
      <c r="D4082" t="s">
        <v>2855</v>
      </c>
      <c r="E4082">
        <v>18.920000000000002</v>
      </c>
      <c r="F4082">
        <v>44</v>
      </c>
      <c r="G4082">
        <v>102.04143414219899</v>
      </c>
      <c r="H4082">
        <v>-6.3721932479948498</v>
      </c>
      <c r="I4082">
        <v>3.2657835121595902</v>
      </c>
      <c r="J4082">
        <v>-3.9841787868285201</v>
      </c>
      <c r="K4082">
        <v>43.778486033735497</v>
      </c>
      <c r="L4082">
        <v>34.7283802069365</v>
      </c>
      <c r="M4082">
        <v>47.326207036844799</v>
      </c>
      <c r="N4082">
        <v>0.52359259598208896</v>
      </c>
      <c r="O4082">
        <v>25</v>
      </c>
      <c r="P4082">
        <v>183.505154639175</v>
      </c>
      <c r="Q4082">
        <v>0.161351341479222</v>
      </c>
    </row>
    <row r="4083" spans="1:17" hidden="1" x14ac:dyDescent="0.3">
      <c r="A4083" t="s">
        <v>8398</v>
      </c>
      <c r="B4083" t="s">
        <v>8399</v>
      </c>
      <c r="C4083" t="s">
        <v>10309</v>
      </c>
      <c r="D4083" t="s">
        <v>2753</v>
      </c>
      <c r="E4083">
        <v>18.871124999999999</v>
      </c>
      <c r="F4083">
        <v>20.8</v>
      </c>
      <c r="G4083">
        <v>-22.460421017894099</v>
      </c>
      <c r="H4083">
        <v>-17.996780959628499</v>
      </c>
      <c r="I4083">
        <v>-36.674422328755398</v>
      </c>
      <c r="J4083">
        <v>-16.880381642690701</v>
      </c>
      <c r="K4083">
        <v>23.191780573349</v>
      </c>
      <c r="L4083">
        <v>24.271387831380999</v>
      </c>
      <c r="M4083">
        <v>36.473712024160001</v>
      </c>
      <c r="N4083">
        <v>0.84825870646766099</v>
      </c>
      <c r="O4083">
        <v>56.25</v>
      </c>
      <c r="P4083">
        <v>20.023081361800301</v>
      </c>
      <c r="Q4083">
        <v>7.8853749485527994E-2</v>
      </c>
    </row>
    <row r="4084" spans="1:17" hidden="1" x14ac:dyDescent="0.3">
      <c r="A4084" t="s">
        <v>8400</v>
      </c>
      <c r="B4084" t="s">
        <v>8401</v>
      </c>
      <c r="C4084" t="s">
        <v>10309</v>
      </c>
      <c r="D4084" t="s">
        <v>72</v>
      </c>
      <c r="E4084">
        <v>18.829999999999998</v>
      </c>
      <c r="F4084">
        <v>14.79</v>
      </c>
      <c r="G4084">
        <v>85.082176483052393</v>
      </c>
      <c r="H4084">
        <v>21.967822875604199</v>
      </c>
      <c r="I4084">
        <v>60.8742257444827</v>
      </c>
      <c r="J4084">
        <v>20.1243107452133</v>
      </c>
      <c r="K4084">
        <v>11.612072323913299</v>
      </c>
      <c r="L4084">
        <v>10.173498214000499</v>
      </c>
      <c r="M4084">
        <v>88.792224087389798</v>
      </c>
      <c r="N4084">
        <v>1.23289060299943</v>
      </c>
      <c r="O4084">
        <v>24.340770791074998</v>
      </c>
      <c r="P4084">
        <v>136.26198083067001</v>
      </c>
      <c r="Q4084">
        <v>3.1351594724037E-2</v>
      </c>
    </row>
    <row r="4085" spans="1:17" hidden="1" x14ac:dyDescent="0.3">
      <c r="A4085" t="s">
        <v>8402</v>
      </c>
      <c r="B4085" t="s">
        <v>8403</v>
      </c>
      <c r="C4085" t="s">
        <v>10309</v>
      </c>
      <c r="D4085" t="s">
        <v>54</v>
      </c>
      <c r="E4085">
        <v>18.816010719999898</v>
      </c>
      <c r="F4085">
        <v>16.72</v>
      </c>
      <c r="G4085">
        <v>-62.715802862864201</v>
      </c>
      <c r="H4085">
        <v>-1.6566189149674999</v>
      </c>
      <c r="I4085">
        <v>-58.323055903769401</v>
      </c>
      <c r="J4085">
        <v>-0.102654577423737</v>
      </c>
      <c r="K4085">
        <v>16.769838064084599</v>
      </c>
      <c r="L4085">
        <v>22.088630832798401</v>
      </c>
      <c r="M4085">
        <v>58.969720627768901</v>
      </c>
      <c r="N4085">
        <v>0.89083632617333097</v>
      </c>
      <c r="O4085">
        <v>121.232057416267</v>
      </c>
      <c r="P4085">
        <v>15.4696132596684</v>
      </c>
      <c r="Q4085">
        <v>-4.9941510873973E-2</v>
      </c>
    </row>
    <row r="4086" spans="1:17" hidden="1" x14ac:dyDescent="0.3">
      <c r="A4086" t="s">
        <v>8404</v>
      </c>
      <c r="B4086" t="s">
        <v>8405</v>
      </c>
      <c r="C4086" t="s">
        <v>10309</v>
      </c>
      <c r="D4086" t="s">
        <v>413</v>
      </c>
      <c r="E4086">
        <v>18.781056</v>
      </c>
      <c r="F4086">
        <v>11.9</v>
      </c>
      <c r="G4086">
        <v>4.4986433095912401</v>
      </c>
      <c r="H4086">
        <v>-16.876564434555199</v>
      </c>
      <c r="I4086">
        <v>-39.080016734349798</v>
      </c>
      <c r="J4086">
        <v>-2.5946673569764398</v>
      </c>
      <c r="K4086">
        <v>13.646705414361801</v>
      </c>
      <c r="L4086">
        <v>12.9693941004699</v>
      </c>
      <c r="M4086">
        <v>0.92015282919949504</v>
      </c>
      <c r="N4086">
        <v>0.53703703703703698</v>
      </c>
      <c r="O4086">
        <v>44.117647058823501</v>
      </c>
      <c r="P4086">
        <v>63.911845730027501</v>
      </c>
    </row>
    <row r="4087" spans="1:17" hidden="1" x14ac:dyDescent="0.3">
      <c r="A4087" t="s">
        <v>8406</v>
      </c>
      <c r="B4087" t="s">
        <v>8407</v>
      </c>
      <c r="C4087" t="s">
        <v>10309</v>
      </c>
      <c r="D4087" t="s">
        <v>2172</v>
      </c>
      <c r="E4087">
        <v>18.766090559999999</v>
      </c>
      <c r="F4087">
        <v>3.77</v>
      </c>
      <c r="G4087">
        <v>-55.223578912630899</v>
      </c>
      <c r="H4087">
        <v>-24.589467402898201</v>
      </c>
      <c r="I4087">
        <v>-35.2146714456917</v>
      </c>
      <c r="J4087">
        <v>-7.2100519723610503</v>
      </c>
      <c r="K4087">
        <v>4.2879742689577398</v>
      </c>
      <c r="L4087">
        <v>4.4251970756019201</v>
      </c>
      <c r="M4087">
        <v>28.5375560006322</v>
      </c>
      <c r="N4087">
        <v>0.39658396148171998</v>
      </c>
      <c r="O4087">
        <v>98.143236074270504</v>
      </c>
      <c r="P4087">
        <v>21.221864951768499</v>
      </c>
      <c r="Q4087">
        <v>4.0692348336890997E-2</v>
      </c>
    </row>
    <row r="4088" spans="1:17" hidden="1" x14ac:dyDescent="0.3">
      <c r="A4088" t="s">
        <v>8408</v>
      </c>
      <c r="B4088" t="s">
        <v>8409</v>
      </c>
      <c r="C4088" t="s">
        <v>10309</v>
      </c>
      <c r="D4088" t="s">
        <v>312</v>
      </c>
      <c r="E4088">
        <v>18.749624013999998</v>
      </c>
      <c r="F4088">
        <v>8.3000000000000007</v>
      </c>
      <c r="G4088">
        <v>-35.501356690408699</v>
      </c>
      <c r="H4088">
        <v>3.77449563611609</v>
      </c>
      <c r="I4088">
        <v>-44.5003284487792</v>
      </c>
      <c r="J4088">
        <v>0.86212276648035802</v>
      </c>
      <c r="K4088">
        <v>8.4158029121223699</v>
      </c>
      <c r="L4088">
        <v>9.5214194769524703</v>
      </c>
      <c r="M4088">
        <v>55.419530032625801</v>
      </c>
      <c r="N4088">
        <v>0.420921808275658</v>
      </c>
      <c r="O4088">
        <v>71.084337349397501</v>
      </c>
      <c r="P4088">
        <v>14.010989010989</v>
      </c>
      <c r="Q4088">
        <v>5.3666192367724998E-2</v>
      </c>
    </row>
    <row r="4089" spans="1:17" hidden="1" x14ac:dyDescent="0.3">
      <c r="A4089" t="s">
        <v>8410</v>
      </c>
      <c r="B4089" t="s">
        <v>8411</v>
      </c>
      <c r="C4089" t="s">
        <v>10309</v>
      </c>
      <c r="D4089" t="s">
        <v>251</v>
      </c>
      <c r="E4089">
        <v>18.744202175999899</v>
      </c>
      <c r="F4089">
        <v>13.64</v>
      </c>
      <c r="G4089">
        <v>-31.233472898715402</v>
      </c>
      <c r="H4089">
        <v>-17.476745058672901</v>
      </c>
      <c r="I4089">
        <v>-43.421897076230202</v>
      </c>
      <c r="J4089">
        <v>-6.4518102141192903</v>
      </c>
      <c r="K4089">
        <v>15.030843637756499</v>
      </c>
      <c r="L4089">
        <v>15.9836764354922</v>
      </c>
      <c r="M4089">
        <v>28.877719421528099</v>
      </c>
      <c r="N4089">
        <v>0.25619582753598003</v>
      </c>
      <c r="O4089">
        <v>82.325352508737296</v>
      </c>
      <c r="P4089">
        <v>5.7364341085271304</v>
      </c>
      <c r="Q4089">
        <v>4.5534264021908001E-2</v>
      </c>
    </row>
    <row r="4090" spans="1:17" hidden="1" x14ac:dyDescent="0.3">
      <c r="A4090" t="s">
        <v>8412</v>
      </c>
      <c r="B4090" t="s">
        <v>8413</v>
      </c>
      <c r="C4090" t="s">
        <v>10309</v>
      </c>
      <c r="D4090" t="s">
        <v>521</v>
      </c>
      <c r="E4090">
        <v>18.706914149999999</v>
      </c>
      <c r="F4090">
        <v>10.16</v>
      </c>
      <c r="G4090">
        <v>-4.5720637611158299</v>
      </c>
      <c r="H4090">
        <v>5.5069610983902502</v>
      </c>
      <c r="I4090">
        <v>11.894593007986</v>
      </c>
      <c r="J4090">
        <v>0.17456341225431801</v>
      </c>
      <c r="K4090">
        <v>9.2604680954352698</v>
      </c>
      <c r="L4090">
        <v>8.1053510473554997</v>
      </c>
      <c r="M4090">
        <v>50.837250073426901</v>
      </c>
      <c r="N4090">
        <v>1.3799088165486399</v>
      </c>
      <c r="O4090">
        <v>17.125984251968401</v>
      </c>
      <c r="P4090">
        <v>86.422018348623794</v>
      </c>
      <c r="Q4090">
        <v>7.4484413331172006E-2</v>
      </c>
    </row>
    <row r="4091" spans="1:17" hidden="1" x14ac:dyDescent="0.3">
      <c r="A4091" t="s">
        <v>8414</v>
      </c>
      <c r="B4091" t="s">
        <v>8415</v>
      </c>
      <c r="C4091" t="s">
        <v>10309</v>
      </c>
      <c r="D4091" t="s">
        <v>297</v>
      </c>
      <c r="E4091">
        <v>18.677029008000002</v>
      </c>
      <c r="F4091">
        <v>43.53</v>
      </c>
      <c r="G4091">
        <v>-40.698388988600598</v>
      </c>
      <c r="H4091">
        <v>-4.7283647757832297</v>
      </c>
      <c r="I4091">
        <v>-17.639189618881598</v>
      </c>
      <c r="J4091">
        <v>-5.90501218456264</v>
      </c>
      <c r="K4091">
        <v>43.5218457875011</v>
      </c>
      <c r="L4091">
        <v>44.3645756698809</v>
      </c>
      <c r="M4091">
        <v>46.332877304622002</v>
      </c>
      <c r="N4091">
        <v>2.2128964141868299</v>
      </c>
      <c r="O4091">
        <v>27.980702963473401</v>
      </c>
      <c r="P4091">
        <v>11.329923273657201</v>
      </c>
      <c r="Q4091">
        <v>2.5546487161712001E-2</v>
      </c>
    </row>
    <row r="4092" spans="1:17" hidden="1" x14ac:dyDescent="0.3">
      <c r="A4092" t="s">
        <v>8416</v>
      </c>
      <c r="B4092" t="s">
        <v>8417</v>
      </c>
      <c r="C4092" t="s">
        <v>10309</v>
      </c>
      <c r="D4092" t="s">
        <v>500</v>
      </c>
      <c r="E4092">
        <v>18.662994999999999</v>
      </c>
      <c r="F4092">
        <v>61.5</v>
      </c>
      <c r="G4092">
        <v>153.098338895588</v>
      </c>
      <c r="H4092">
        <v>12.656632515416799</v>
      </c>
      <c r="I4092">
        <v>58.522547368214198</v>
      </c>
      <c r="J4092">
        <v>-0.74435897224565795</v>
      </c>
      <c r="K4092">
        <v>52.083933433729896</v>
      </c>
      <c r="L4092">
        <v>40.015582925760697</v>
      </c>
      <c r="M4092">
        <v>86.171220085485103</v>
      </c>
      <c r="N4092">
        <v>1.6126948415027</v>
      </c>
      <c r="O4092">
        <v>4.3902439024390203</v>
      </c>
      <c r="P4092">
        <v>192.85714285714201</v>
      </c>
    </row>
    <row r="4093" spans="1:17" hidden="1" x14ac:dyDescent="0.3">
      <c r="A4093" t="s">
        <v>8418</v>
      </c>
      <c r="B4093" t="s">
        <v>8419</v>
      </c>
      <c r="C4093" t="s">
        <v>10309</v>
      </c>
      <c r="D4093" t="s">
        <v>124</v>
      </c>
      <c r="E4093">
        <v>18.660737099999999</v>
      </c>
      <c r="F4093">
        <v>51.64</v>
      </c>
      <c r="G4093">
        <v>-14.229073418125401</v>
      </c>
      <c r="H4093">
        <v>3.1057259200277501</v>
      </c>
      <c r="I4093">
        <v>-4.7274526317857699</v>
      </c>
      <c r="J4093">
        <v>-9.9806322692571499</v>
      </c>
      <c r="K4093">
        <v>51.815957467322001</v>
      </c>
      <c r="L4093">
        <v>49.550784151870999</v>
      </c>
      <c r="M4093">
        <v>52.309584709138498</v>
      </c>
      <c r="N4093">
        <v>2.5538382188601298</v>
      </c>
      <c r="O4093">
        <v>31.680867544539101</v>
      </c>
      <c r="P4093">
        <v>48.390804597701099</v>
      </c>
      <c r="Q4093">
        <v>8.0447821946210002E-2</v>
      </c>
    </row>
    <row r="4094" spans="1:17" hidden="1" x14ac:dyDescent="0.3">
      <c r="A4094" t="s">
        <v>8420</v>
      </c>
      <c r="B4094" t="s">
        <v>8421</v>
      </c>
      <c r="C4094" t="s">
        <v>10309</v>
      </c>
      <c r="D4094" t="s">
        <v>397</v>
      </c>
      <c r="E4094">
        <v>18.611294399999998</v>
      </c>
      <c r="F4094">
        <v>38.15</v>
      </c>
      <c r="G4094">
        <v>-15.6824629067572</v>
      </c>
      <c r="H4094">
        <v>5.5387813504018002</v>
      </c>
      <c r="I4094">
        <v>-20.867832944984801</v>
      </c>
      <c r="J4094">
        <v>3.0742668833863598</v>
      </c>
      <c r="K4094">
        <v>37.422639675718898</v>
      </c>
      <c r="L4094">
        <v>38.496796302016001</v>
      </c>
      <c r="M4094">
        <v>59.927034064382902</v>
      </c>
      <c r="N4094">
        <v>0.65647335304918997</v>
      </c>
      <c r="O4094">
        <v>53.0799475753604</v>
      </c>
      <c r="P4094">
        <v>19.218749999999901</v>
      </c>
      <c r="Q4094">
        <v>7.0077383330981999E-2</v>
      </c>
    </row>
    <row r="4095" spans="1:17" hidden="1" x14ac:dyDescent="0.3">
      <c r="A4095" t="s">
        <v>8422</v>
      </c>
      <c r="B4095" t="s">
        <v>8423</v>
      </c>
      <c r="C4095" t="s">
        <v>10309</v>
      </c>
      <c r="D4095" t="s">
        <v>136</v>
      </c>
      <c r="E4095">
        <v>18.563751799999999</v>
      </c>
      <c r="F4095">
        <v>32.92</v>
      </c>
      <c r="G4095">
        <v>29.412459273526501</v>
      </c>
      <c r="H4095">
        <v>24.905157030796101</v>
      </c>
      <c r="I4095">
        <v>-23.577632326305</v>
      </c>
      <c r="J4095">
        <v>17.131828369519202</v>
      </c>
      <c r="K4095">
        <v>30.8057340058078</v>
      </c>
      <c r="L4095">
        <v>30.432750265868702</v>
      </c>
      <c r="M4095">
        <v>73.6996112375667</v>
      </c>
      <c r="N4095">
        <v>1.93848901434781</v>
      </c>
      <c r="O4095">
        <v>35.328068043742398</v>
      </c>
      <c r="P4095">
        <v>74.549310710498403</v>
      </c>
      <c r="Q4095">
        <v>0.104657937286881</v>
      </c>
    </row>
    <row r="4096" spans="1:17" hidden="1" x14ac:dyDescent="0.3">
      <c r="A4096" t="s">
        <v>8424</v>
      </c>
      <c r="B4096" t="s">
        <v>8425</v>
      </c>
      <c r="C4096" t="s">
        <v>10309</v>
      </c>
      <c r="D4096" t="s">
        <v>54</v>
      </c>
      <c r="E4096">
        <v>18.5343792</v>
      </c>
      <c r="F4096">
        <v>34.479999999999997</v>
      </c>
      <c r="G4096">
        <v>110.06952453564401</v>
      </c>
      <c r="H4096">
        <v>-12.4744776698387</v>
      </c>
      <c r="I4096">
        <v>2.6225473682142102</v>
      </c>
      <c r="J4096">
        <v>-7.5822672467532497</v>
      </c>
      <c r="K4096">
        <v>34.389215668844898</v>
      </c>
      <c r="L4096">
        <v>28.808126755988098</v>
      </c>
      <c r="M4096">
        <v>22.844185872463999</v>
      </c>
      <c r="N4096">
        <v>0.27232142857142799</v>
      </c>
      <c r="O4096">
        <v>37.267981438515001</v>
      </c>
      <c r="P4096">
        <v>197.241379310344</v>
      </c>
    </row>
    <row r="4097" spans="1:17" hidden="1" x14ac:dyDescent="0.3">
      <c r="A4097" t="s">
        <v>8426</v>
      </c>
      <c r="B4097" t="s">
        <v>8427</v>
      </c>
      <c r="C4097" t="s">
        <v>10309</v>
      </c>
      <c r="D4097" t="s">
        <v>3603</v>
      </c>
      <c r="E4097">
        <v>18.516929183999999</v>
      </c>
      <c r="F4097">
        <v>12.7</v>
      </c>
      <c r="G4097">
        <v>14.6531027017187</v>
      </c>
      <c r="H4097">
        <v>-4.6186270404638199</v>
      </c>
      <c r="I4097">
        <v>1.5905593263607001</v>
      </c>
      <c r="J4097">
        <v>-6.5946673569764398</v>
      </c>
      <c r="K4097">
        <v>13.2169614857625</v>
      </c>
      <c r="L4097">
        <v>11.8343423053487</v>
      </c>
      <c r="M4097">
        <v>36.764033196208999</v>
      </c>
      <c r="N4097">
        <v>0.64770878665786902</v>
      </c>
      <c r="O4097">
        <v>36.2992125984251</v>
      </c>
      <c r="P4097">
        <v>45.142857142857103</v>
      </c>
      <c r="Q4097">
        <v>9.7071777323832001E-2</v>
      </c>
    </row>
    <row r="4098" spans="1:17" hidden="1" x14ac:dyDescent="0.3">
      <c r="A4098" t="s">
        <v>8428</v>
      </c>
      <c r="B4098" t="s">
        <v>8429</v>
      </c>
      <c r="C4098" t="s">
        <v>10309</v>
      </c>
      <c r="D4098" t="s">
        <v>1426</v>
      </c>
      <c r="E4098">
        <v>18.501069999999999</v>
      </c>
      <c r="F4098">
        <v>13.55</v>
      </c>
      <c r="G4098">
        <v>39.148342269635002</v>
      </c>
      <c r="H4098">
        <v>-3.7532821416616899</v>
      </c>
      <c r="I4098">
        <v>19.2426120931333</v>
      </c>
      <c r="J4098">
        <v>-2.5946673569764398</v>
      </c>
      <c r="K4098">
        <v>14.063875163561301</v>
      </c>
      <c r="L4098">
        <v>12.1845654624878</v>
      </c>
      <c r="M4098">
        <v>48.794614858965602</v>
      </c>
      <c r="N4098">
        <v>2.5833333333333299</v>
      </c>
      <c r="O4098">
        <v>18.0811808118081</v>
      </c>
      <c r="P4098">
        <v>173.185483870967</v>
      </c>
    </row>
    <row r="4099" spans="1:17" hidden="1" x14ac:dyDescent="0.3">
      <c r="A4099" t="s">
        <v>8430</v>
      </c>
      <c r="B4099" t="s">
        <v>8431</v>
      </c>
      <c r="C4099" t="s">
        <v>10309</v>
      </c>
      <c r="D4099" t="s">
        <v>46</v>
      </c>
      <c r="E4099">
        <v>18.455268254</v>
      </c>
      <c r="F4099">
        <v>14.8</v>
      </c>
      <c r="G4099">
        <v>61.0519312914506</v>
      </c>
      <c r="H4099">
        <v>5.2405018521222999</v>
      </c>
      <c r="I4099">
        <v>13.9690775161095</v>
      </c>
      <c r="J4099">
        <v>-10.8497009140234</v>
      </c>
      <c r="K4099">
        <v>12.725006272491299</v>
      </c>
      <c r="L4099">
        <v>11.8843082962834</v>
      </c>
      <c r="M4099">
        <v>50.9244682807687</v>
      </c>
      <c r="N4099">
        <v>1.4997760455379401</v>
      </c>
      <c r="O4099">
        <v>9.1891891891891806</v>
      </c>
      <c r="P4099">
        <v>97.3333333333333</v>
      </c>
      <c r="Q4099">
        <v>2.5865491923381001E-2</v>
      </c>
    </row>
    <row r="4100" spans="1:17" hidden="1" x14ac:dyDescent="0.3">
      <c r="A4100" t="s">
        <v>8432</v>
      </c>
      <c r="B4100" t="s">
        <v>8433</v>
      </c>
      <c r="C4100" t="s">
        <v>10309</v>
      </c>
      <c r="D4100" t="s">
        <v>54</v>
      </c>
      <c r="E4100">
        <v>18.385919873999999</v>
      </c>
      <c r="F4100">
        <v>8.7200000000000006</v>
      </c>
      <c r="G4100">
        <v>75.067118761787597</v>
      </c>
      <c r="H4100">
        <v>28.061762716861399</v>
      </c>
      <c r="I4100">
        <v>43.403499749166599</v>
      </c>
      <c r="J4100">
        <v>25.8442816383867</v>
      </c>
      <c r="K4100">
        <v>6.23695784974334</v>
      </c>
      <c r="L4100">
        <v>5.5622712277532997</v>
      </c>
      <c r="M4100">
        <v>89.202439460563497</v>
      </c>
      <c r="N4100">
        <v>2.1094919387689099</v>
      </c>
      <c r="O4100">
        <v>0</v>
      </c>
      <c r="Q4100">
        <v>9.7186609306598004E-2</v>
      </c>
    </row>
    <row r="4101" spans="1:17" hidden="1" x14ac:dyDescent="0.3">
      <c r="A4101" t="s">
        <v>8434</v>
      </c>
      <c r="B4101" t="s">
        <v>8435</v>
      </c>
      <c r="C4101" t="s">
        <v>10309</v>
      </c>
      <c r="D4101" t="s">
        <v>139</v>
      </c>
      <c r="E4101">
        <v>18.283789599999999</v>
      </c>
      <c r="F4101">
        <v>9.36</v>
      </c>
      <c r="G4101">
        <v>-4.7275210939713297</v>
      </c>
      <c r="H4101">
        <v>7.7759542125454901</v>
      </c>
      <c r="I4101">
        <v>-11.4487169996018</v>
      </c>
      <c r="J4101">
        <v>-6.4414331673911196E-2</v>
      </c>
      <c r="K4101">
        <v>8.5501506018180304</v>
      </c>
      <c r="L4101">
        <v>8.3697294633326091</v>
      </c>
      <c r="M4101">
        <v>67.244743206928106</v>
      </c>
      <c r="N4101">
        <v>1.9293259320896801</v>
      </c>
      <c r="O4101">
        <v>69.871794871794805</v>
      </c>
      <c r="P4101">
        <v>49.759999999999899</v>
      </c>
      <c r="Q4101">
        <v>8.6265312008633993E-2</v>
      </c>
    </row>
    <row r="4102" spans="1:17" hidden="1" x14ac:dyDescent="0.3">
      <c r="A4102" t="s">
        <v>8436</v>
      </c>
      <c r="B4102" t="s">
        <v>8437</v>
      </c>
      <c r="C4102" t="s">
        <v>10309</v>
      </c>
      <c r="D4102" t="s">
        <v>413</v>
      </c>
      <c r="E4102">
        <v>18.260000000000002</v>
      </c>
      <c r="F4102">
        <v>33.86</v>
      </c>
      <c r="G4102">
        <v>129.962874664233</v>
      </c>
      <c r="H4102">
        <v>17.511290782440099</v>
      </c>
      <c r="I4102">
        <v>72.918973334661999</v>
      </c>
      <c r="J4102">
        <v>-2.2925525533510598</v>
      </c>
      <c r="K4102">
        <v>30.354173380750598</v>
      </c>
      <c r="L4102">
        <v>24.1083867671361</v>
      </c>
      <c r="M4102">
        <v>53.912440981368299</v>
      </c>
      <c r="N4102">
        <v>0.21247991430101701</v>
      </c>
      <c r="O4102">
        <v>15.8003544004725</v>
      </c>
      <c r="P4102">
        <v>181.93172356369601</v>
      </c>
      <c r="Q4102">
        <v>9.1149615549804996E-2</v>
      </c>
    </row>
    <row r="4103" spans="1:17" hidden="1" x14ac:dyDescent="0.3">
      <c r="A4103" t="s">
        <v>8438</v>
      </c>
      <c r="B4103" t="s">
        <v>8439</v>
      </c>
      <c r="C4103" t="s">
        <v>10309</v>
      </c>
      <c r="D4103" t="s">
        <v>556</v>
      </c>
      <c r="E4103">
        <v>18.177831638999901</v>
      </c>
      <c r="F4103">
        <v>3.31</v>
      </c>
      <c r="G4103">
        <v>-72.831373274156604</v>
      </c>
      <c r="H4103">
        <v>-5.2858491914701196</v>
      </c>
      <c r="I4103">
        <v>-28.3006336808551</v>
      </c>
      <c r="J4103">
        <v>-2.2934625376993298</v>
      </c>
      <c r="K4103">
        <v>3.50217776356725</v>
      </c>
      <c r="L4103">
        <v>4.68849607159685</v>
      </c>
      <c r="M4103">
        <v>39.085798633828503</v>
      </c>
      <c r="N4103">
        <v>0.58830132699075699</v>
      </c>
      <c r="O4103">
        <v>91.842900302114799</v>
      </c>
      <c r="P4103">
        <v>18.214285714285701</v>
      </c>
      <c r="Q4103">
        <v>-0.14084055249097099</v>
      </c>
    </row>
    <row r="4104" spans="1:17" hidden="1" x14ac:dyDescent="0.3">
      <c r="A4104" t="s">
        <v>8440</v>
      </c>
      <c r="B4104" t="s">
        <v>8441</v>
      </c>
      <c r="C4104" t="s">
        <v>10309</v>
      </c>
      <c r="D4104" t="s">
        <v>521</v>
      </c>
      <c r="E4104">
        <v>18.14</v>
      </c>
      <c r="F4104">
        <v>47.47</v>
      </c>
      <c r="G4104">
        <v>7.4030934471754302</v>
      </c>
      <c r="H4104">
        <v>-13.172987422935201</v>
      </c>
      <c r="I4104">
        <v>-14.029212466154201</v>
      </c>
      <c r="J4104">
        <v>-12.327947611753499</v>
      </c>
      <c r="K4104">
        <v>53.697408305982101</v>
      </c>
      <c r="L4104">
        <v>53.603102610022603</v>
      </c>
      <c r="M4104">
        <v>32.374785451607998</v>
      </c>
      <c r="N4104">
        <v>2.0266245059288499</v>
      </c>
      <c r="O4104">
        <v>47.756477775437098</v>
      </c>
      <c r="P4104">
        <v>36.801152737752098</v>
      </c>
      <c r="Q4104">
        <v>0.14078015966795401</v>
      </c>
    </row>
    <row r="4105" spans="1:17" hidden="1" x14ac:dyDescent="0.3">
      <c r="A4105" t="s">
        <v>8442</v>
      </c>
      <c r="B4105" t="s">
        <v>8443</v>
      </c>
      <c r="C4105" t="s">
        <v>10309</v>
      </c>
      <c r="D4105" t="s">
        <v>726</v>
      </c>
      <c r="E4105">
        <v>18.095091273000001</v>
      </c>
      <c r="F4105">
        <v>957.73</v>
      </c>
      <c r="G4105">
        <v>25.633453000388801</v>
      </c>
      <c r="H4105">
        <v>0.65575794778089302</v>
      </c>
      <c r="I4105">
        <v>1.7725970009321099</v>
      </c>
      <c r="J4105">
        <v>-0.91360119029735298</v>
      </c>
      <c r="K4105">
        <v>941.13058962421303</v>
      </c>
      <c r="L4105">
        <v>847.63023072882697</v>
      </c>
      <c r="M4105">
        <v>55.6599041266266</v>
      </c>
      <c r="N4105">
        <v>1.31702538052342</v>
      </c>
      <c r="O4105">
        <v>9.0965094546479506</v>
      </c>
      <c r="P4105">
        <v>55.9795443070959</v>
      </c>
      <c r="Q4105">
        <v>1.8114824755041999E-2</v>
      </c>
    </row>
    <row r="4106" spans="1:17" hidden="1" x14ac:dyDescent="0.3">
      <c r="A4106" t="s">
        <v>8444</v>
      </c>
      <c r="B4106" t="s">
        <v>8445</v>
      </c>
      <c r="C4106" t="s">
        <v>10309</v>
      </c>
      <c r="D4106" t="s">
        <v>124</v>
      </c>
      <c r="E4106">
        <v>18.05</v>
      </c>
      <c r="F4106">
        <v>1.89</v>
      </c>
      <c r="G4106">
        <v>-12.479676473606499</v>
      </c>
      <c r="H4106">
        <v>-4.03672885367983</v>
      </c>
      <c r="I4106">
        <v>-30.136872921640801</v>
      </c>
      <c r="J4106">
        <v>-1.5308375697423999</v>
      </c>
      <c r="K4106">
        <v>1.94808454160712</v>
      </c>
      <c r="L4106">
        <v>2.0857176667516502</v>
      </c>
      <c r="M4106">
        <v>48.409214092617603</v>
      </c>
      <c r="N4106">
        <v>0.56760107600986998</v>
      </c>
      <c r="O4106">
        <v>58.730158730158699</v>
      </c>
      <c r="P4106">
        <v>18.124999999999901</v>
      </c>
      <c r="Q4106">
        <v>-1.1017273845862E-2</v>
      </c>
    </row>
    <row r="4107" spans="1:17" hidden="1" x14ac:dyDescent="0.3">
      <c r="A4107" t="s">
        <v>8446</v>
      </c>
      <c r="B4107" t="s">
        <v>8447</v>
      </c>
      <c r="C4107" t="s">
        <v>10309</v>
      </c>
      <c r="D4107" t="s">
        <v>556</v>
      </c>
      <c r="E4107">
        <v>18.048668039999999</v>
      </c>
      <c r="F4107">
        <v>5</v>
      </c>
      <c r="G4107">
        <v>6.6850232379066403</v>
      </c>
      <c r="H4107">
        <v>1.33542000586399</v>
      </c>
      <c r="I4107">
        <v>-9.4301275289051194</v>
      </c>
      <c r="J4107">
        <v>-6.9168677499037496</v>
      </c>
      <c r="K4107">
        <v>4.8064838765390299</v>
      </c>
      <c r="L4107">
        <v>4.7635000517333097</v>
      </c>
      <c r="M4107">
        <v>54.3620164870674</v>
      </c>
      <c r="N4107">
        <v>0.38615882933143297</v>
      </c>
      <c r="O4107">
        <v>36.999999999999901</v>
      </c>
      <c r="P4107">
        <v>55.279503105590003</v>
      </c>
      <c r="Q4107">
        <v>-1.1107106152705E-2</v>
      </c>
    </row>
    <row r="4108" spans="1:17" hidden="1" x14ac:dyDescent="0.3">
      <c r="A4108" t="s">
        <v>8448</v>
      </c>
      <c r="B4108" t="s">
        <v>8449</v>
      </c>
      <c r="C4108" t="s">
        <v>10309</v>
      </c>
      <c r="D4108" t="s">
        <v>95</v>
      </c>
      <c r="E4108">
        <v>18.044208000000001</v>
      </c>
      <c r="F4108">
        <v>7.34</v>
      </c>
      <c r="G4108">
        <v>-3.3167992516140399</v>
      </c>
      <c r="H4108">
        <v>7.6664709447580597</v>
      </c>
      <c r="I4108">
        <v>-13.1215967759299</v>
      </c>
      <c r="J4108">
        <v>7.1999309690223098E-2</v>
      </c>
      <c r="K4108">
        <v>6.0508965281874998</v>
      </c>
      <c r="L4108">
        <v>6.0364377066194201</v>
      </c>
      <c r="M4108">
        <v>53.472214659476201</v>
      </c>
      <c r="N4108">
        <v>3.0527235991013999</v>
      </c>
      <c r="O4108">
        <v>19.891008174386901</v>
      </c>
      <c r="P4108">
        <v>56.170212765957402</v>
      </c>
      <c r="Q4108">
        <v>4.0008995198277997E-2</v>
      </c>
    </row>
    <row r="4109" spans="1:17" hidden="1" x14ac:dyDescent="0.3">
      <c r="A4109" t="s">
        <v>8450</v>
      </c>
      <c r="B4109" t="s">
        <v>8451</v>
      </c>
      <c r="C4109" t="s">
        <v>10309</v>
      </c>
      <c r="D4109" t="s">
        <v>4450</v>
      </c>
      <c r="E4109">
        <v>18.019403149999999</v>
      </c>
      <c r="F4109">
        <v>27.08</v>
      </c>
      <c r="G4109">
        <v>-43.440976982970199</v>
      </c>
      <c r="H4109">
        <v>15.5897130274204</v>
      </c>
      <c r="I4109">
        <v>-3.11723757802234</v>
      </c>
      <c r="J4109">
        <v>5.4230602820243501</v>
      </c>
      <c r="K4109">
        <v>25.0433966532106</v>
      </c>
      <c r="L4109">
        <v>28.328774948548801</v>
      </c>
      <c r="M4109">
        <v>57.605931827210597</v>
      </c>
      <c r="N4109">
        <v>0.93985140444061799</v>
      </c>
      <c r="O4109">
        <v>99.372230428360396</v>
      </c>
      <c r="P4109">
        <v>38.163265306122398</v>
      </c>
      <c r="Q4109">
        <v>9.5098373659089006E-2</v>
      </c>
    </row>
    <row r="4110" spans="1:17" hidden="1" x14ac:dyDescent="0.3">
      <c r="A4110" t="s">
        <v>8452</v>
      </c>
      <c r="B4110" t="s">
        <v>8453</v>
      </c>
      <c r="C4110" t="s">
        <v>10309</v>
      </c>
      <c r="D4110" t="s">
        <v>715</v>
      </c>
      <c r="E4110">
        <v>17.985062500000002</v>
      </c>
      <c r="F4110">
        <v>20.9</v>
      </c>
      <c r="G4110">
        <v>-44.390245579297599</v>
      </c>
      <c r="H4110">
        <v>-19.5071101746416</v>
      </c>
      <c r="I4110">
        <v>14.3558807015475</v>
      </c>
      <c r="J4110">
        <v>-8.1476942117784397</v>
      </c>
      <c r="K4110">
        <v>20.171742440197601</v>
      </c>
      <c r="L4110">
        <v>18.6021383687393</v>
      </c>
      <c r="M4110">
        <v>37.788595075967898</v>
      </c>
      <c r="N4110">
        <v>0.77808059835174104</v>
      </c>
      <c r="O4110">
        <v>32.535885167464102</v>
      </c>
      <c r="P4110">
        <v>74.1666666666666</v>
      </c>
      <c r="Q4110">
        <v>3.3063435041250998E-2</v>
      </c>
    </row>
    <row r="4111" spans="1:17" hidden="1" x14ac:dyDescent="0.3">
      <c r="A4111" t="s">
        <v>8454</v>
      </c>
      <c r="B4111" t="s">
        <v>8455</v>
      </c>
      <c r="C4111" t="s">
        <v>10309</v>
      </c>
      <c r="D4111" t="s">
        <v>521</v>
      </c>
      <c r="E4111">
        <v>17.960999999999999</v>
      </c>
      <c r="F4111">
        <v>62.86</v>
      </c>
      <c r="G4111">
        <v>4.6690074395172898</v>
      </c>
      <c r="H4111">
        <v>15.4577900740779</v>
      </c>
      <c r="I4111">
        <v>-34.262611145153798</v>
      </c>
      <c r="J4111">
        <v>13.1408826140268</v>
      </c>
      <c r="K4111">
        <v>52.559921360605898</v>
      </c>
      <c r="L4111">
        <v>54.080543843778003</v>
      </c>
      <c r="M4111">
        <v>83.314062014738795</v>
      </c>
      <c r="N4111">
        <v>3.26754240346445</v>
      </c>
      <c r="O4111">
        <v>63.060769965001498</v>
      </c>
      <c r="P4111">
        <v>88.712098468928204</v>
      </c>
    </row>
    <row r="4112" spans="1:17" hidden="1" x14ac:dyDescent="0.3">
      <c r="A4112" t="s">
        <v>8456</v>
      </c>
      <c r="B4112" t="s">
        <v>8457</v>
      </c>
      <c r="C4112" t="s">
        <v>10309</v>
      </c>
      <c r="D4112" t="s">
        <v>521</v>
      </c>
      <c r="E4112">
        <v>17.952000000000002</v>
      </c>
      <c r="F4112">
        <v>117.29</v>
      </c>
      <c r="G4112">
        <v>221.769865664246</v>
      </c>
      <c r="H4112">
        <v>18.227682887112099</v>
      </c>
      <c r="I4112">
        <v>90.964777293113102</v>
      </c>
      <c r="J4112">
        <v>-8.4992196016497594</v>
      </c>
      <c r="K4112">
        <v>106.127988337858</v>
      </c>
      <c r="L4112">
        <v>77.209201904641503</v>
      </c>
      <c r="M4112">
        <v>59.427580422141197</v>
      </c>
      <c r="N4112">
        <v>0.23066846416035</v>
      </c>
      <c r="O4112">
        <v>20.4109472248273</v>
      </c>
      <c r="P4112">
        <v>256.82993611195599</v>
      </c>
      <c r="Q4112">
        <v>8.6685736545656006E-2</v>
      </c>
    </row>
    <row r="4113" spans="1:17" hidden="1" x14ac:dyDescent="0.3">
      <c r="A4113" t="s">
        <v>8458</v>
      </c>
      <c r="B4113" t="s">
        <v>8459</v>
      </c>
      <c r="C4113" t="s">
        <v>10309</v>
      </c>
      <c r="D4113" t="s">
        <v>413</v>
      </c>
      <c r="E4113">
        <v>17.9055</v>
      </c>
      <c r="F4113">
        <v>18.850000000000001</v>
      </c>
      <c r="G4113">
        <v>32.022183799233403</v>
      </c>
      <c r="H4113">
        <v>-10.2954036082164</v>
      </c>
      <c r="I4113">
        <v>8.8331729037755</v>
      </c>
      <c r="J4113">
        <v>8.0383996374918993</v>
      </c>
      <c r="K4113">
        <v>18.4864158086034</v>
      </c>
      <c r="L4113">
        <v>17.972306415783699</v>
      </c>
      <c r="M4113">
        <v>57.288540109381799</v>
      </c>
      <c r="N4113">
        <v>1.34115066005976</v>
      </c>
      <c r="O4113">
        <v>19.787798408488001</v>
      </c>
      <c r="P4113">
        <v>59.745762711864401</v>
      </c>
      <c r="Q4113">
        <v>4.3631863685612997E-2</v>
      </c>
    </row>
    <row r="4114" spans="1:17" hidden="1" x14ac:dyDescent="0.3">
      <c r="A4114" t="s">
        <v>8460</v>
      </c>
      <c r="B4114" t="s">
        <v>8461</v>
      </c>
      <c r="C4114" t="s">
        <v>10309</v>
      </c>
      <c r="D4114" t="s">
        <v>1555</v>
      </c>
      <c r="E4114">
        <v>17.857088235999999</v>
      </c>
      <c r="F4114">
        <v>6.89</v>
      </c>
      <c r="G4114">
        <v>48.943087754035602</v>
      </c>
      <c r="H4114">
        <v>-35.088564792733798</v>
      </c>
      <c r="I4114">
        <v>2.5225473682142199</v>
      </c>
      <c r="J4114">
        <v>-8.7057784680875603</v>
      </c>
      <c r="K4114">
        <v>7.4016335513437603</v>
      </c>
      <c r="L4114">
        <v>6.1756877548600198</v>
      </c>
      <c r="M4114">
        <v>11.412760811560499</v>
      </c>
      <c r="N4114">
        <v>0.18833267808265799</v>
      </c>
      <c r="O4114">
        <v>48.911465892597903</v>
      </c>
      <c r="Q4114">
        <v>7.3730032048735003E-2</v>
      </c>
    </row>
    <row r="4115" spans="1:17" hidden="1" x14ac:dyDescent="0.3">
      <c r="A4115" t="s">
        <v>8462</v>
      </c>
      <c r="B4115" t="s">
        <v>8463</v>
      </c>
      <c r="C4115" t="s">
        <v>10309</v>
      </c>
      <c r="D4115" t="s">
        <v>521</v>
      </c>
      <c r="E4115">
        <v>17.85624</v>
      </c>
      <c r="F4115">
        <v>0.93</v>
      </c>
      <c r="G4115">
        <v>-77.453308642360696</v>
      </c>
      <c r="H4115">
        <v>-5.0571370169451404</v>
      </c>
      <c r="I4115">
        <v>-17.412826781445599</v>
      </c>
      <c r="J4115">
        <v>-5.6874508621310804</v>
      </c>
      <c r="K4115">
        <v>0.95677515935702195</v>
      </c>
      <c r="L4115">
        <v>1.1044593685801301</v>
      </c>
      <c r="M4115">
        <v>47.436016995140498</v>
      </c>
      <c r="N4115">
        <v>0.65131576730015905</v>
      </c>
      <c r="O4115">
        <v>98.924731182795696</v>
      </c>
      <c r="P4115">
        <v>24</v>
      </c>
      <c r="Q4115">
        <v>-6.3821572345529997E-3</v>
      </c>
    </row>
    <row r="4116" spans="1:17" hidden="1" x14ac:dyDescent="0.3">
      <c r="A4116" t="s">
        <v>8464</v>
      </c>
      <c r="B4116" t="s">
        <v>8465</v>
      </c>
      <c r="C4116" t="s">
        <v>10309</v>
      </c>
      <c r="D4116" t="s">
        <v>521</v>
      </c>
      <c r="E4116">
        <v>17.7872734</v>
      </c>
      <c r="F4116">
        <v>18.190000000000001</v>
      </c>
      <c r="G4116">
        <v>11.0254676167359</v>
      </c>
      <c r="H4116">
        <v>-0.97550436388391404</v>
      </c>
      <c r="I4116">
        <v>-7.3482931780446501</v>
      </c>
      <c r="J4116">
        <v>-2.5946673569764398</v>
      </c>
      <c r="K4116">
        <v>18.166990164129199</v>
      </c>
      <c r="L4116">
        <v>17.0859781050967</v>
      </c>
      <c r="M4116">
        <v>100</v>
      </c>
      <c r="O4116">
        <v>0</v>
      </c>
      <c r="P4116">
        <v>38.7490465293669</v>
      </c>
    </row>
    <row r="4117" spans="1:17" hidden="1" x14ac:dyDescent="0.3">
      <c r="A4117" t="s">
        <v>8466</v>
      </c>
      <c r="B4117" t="s">
        <v>8467</v>
      </c>
      <c r="C4117" t="s">
        <v>10309</v>
      </c>
      <c r="D4117" t="s">
        <v>21</v>
      </c>
      <c r="E4117">
        <v>17.7834</v>
      </c>
      <c r="F4117">
        <v>43.5</v>
      </c>
      <c r="G4117">
        <v>-59.111591530927498</v>
      </c>
      <c r="H4117">
        <v>14.8880581699547</v>
      </c>
      <c r="I4117">
        <v>-29.500963006809499</v>
      </c>
      <c r="J4117">
        <v>-1.1728664091091601</v>
      </c>
      <c r="K4117">
        <v>38.575081681480398</v>
      </c>
      <c r="L4117">
        <v>44.265943219701299</v>
      </c>
      <c r="M4117">
        <v>77.8500640259238</v>
      </c>
      <c r="N4117">
        <v>0.36196928841335502</v>
      </c>
      <c r="O4117">
        <v>60.689655172413801</v>
      </c>
      <c r="P4117">
        <v>53.710247349823298</v>
      </c>
      <c r="Q4117">
        <v>9.1987893797389003E-2</v>
      </c>
    </row>
    <row r="4118" spans="1:17" hidden="1" x14ac:dyDescent="0.3">
      <c r="A4118" t="s">
        <v>8468</v>
      </c>
      <c r="B4118" t="s">
        <v>8469</v>
      </c>
      <c r="C4118" t="s">
        <v>10309</v>
      </c>
      <c r="D4118" t="s">
        <v>297</v>
      </c>
      <c r="E4118">
        <v>17.751402712000001</v>
      </c>
      <c r="F4118">
        <v>27.9</v>
      </c>
      <c r="G4118">
        <v>2.7722115457413201</v>
      </c>
      <c r="H4118">
        <v>-5.6559095332866303</v>
      </c>
      <c r="I4118">
        <v>-19.926680004854202</v>
      </c>
      <c r="J4118">
        <v>1.5258973129968301</v>
      </c>
      <c r="K4118">
        <v>27.654050796554699</v>
      </c>
      <c r="L4118">
        <v>27.449895636086801</v>
      </c>
      <c r="M4118">
        <v>51.4767358233875</v>
      </c>
      <c r="N4118">
        <v>0.70304392018402595</v>
      </c>
      <c r="O4118">
        <v>43.369175627240097</v>
      </c>
      <c r="P4118">
        <v>37.303149606299201</v>
      </c>
      <c r="Q4118">
        <v>9.6629896365379997E-3</v>
      </c>
    </row>
    <row r="4119" spans="1:17" hidden="1" x14ac:dyDescent="0.3">
      <c r="A4119" t="s">
        <v>8470</v>
      </c>
      <c r="B4119" t="s">
        <v>8471</v>
      </c>
      <c r="C4119" t="s">
        <v>10309</v>
      </c>
      <c r="D4119" t="s">
        <v>118</v>
      </c>
      <c r="E4119">
        <v>17.738582399999999</v>
      </c>
      <c r="F4119">
        <v>33.44</v>
      </c>
      <c r="G4119">
        <v>-45.399600576835802</v>
      </c>
      <c r="H4119">
        <v>-4.6621403085843696</v>
      </c>
      <c r="I4119">
        <v>-25.453643107976198</v>
      </c>
      <c r="J4119">
        <v>-2.5946673569764398</v>
      </c>
      <c r="K4119">
        <v>34.147119997474597</v>
      </c>
      <c r="L4119">
        <v>34.6375010044354</v>
      </c>
      <c r="M4119">
        <v>14.8243418330004</v>
      </c>
      <c r="N4119">
        <v>0.12422360248447201</v>
      </c>
      <c r="O4119">
        <v>21.4712918660287</v>
      </c>
      <c r="P4119">
        <v>18.079096045197701</v>
      </c>
    </row>
    <row r="4120" spans="1:17" hidden="1" x14ac:dyDescent="0.3">
      <c r="A4120" t="s">
        <v>8472</v>
      </c>
      <c r="B4120" t="s">
        <v>8473</v>
      </c>
      <c r="C4120" t="s">
        <v>10309</v>
      </c>
      <c r="D4120" t="s">
        <v>413</v>
      </c>
      <c r="E4120">
        <v>17.713317499999999</v>
      </c>
      <c r="F4120">
        <v>27.25</v>
      </c>
      <c r="G4120">
        <v>23.2459501732415</v>
      </c>
      <c r="H4120">
        <v>-5.8952531426696702</v>
      </c>
      <c r="I4120">
        <v>-50.138757673994299</v>
      </c>
      <c r="J4120">
        <v>-7.5144161357622101</v>
      </c>
      <c r="K4120">
        <v>31.1519644167997</v>
      </c>
      <c r="L4120">
        <v>34.176147618358598</v>
      </c>
      <c r="M4120">
        <v>4.0868257539999996E-6</v>
      </c>
      <c r="N4120">
        <v>1.1991869918699101</v>
      </c>
      <c r="O4120">
        <v>60.844036697247603</v>
      </c>
      <c r="P4120">
        <v>58.892128279883302</v>
      </c>
    </row>
    <row r="4121" spans="1:17" hidden="1" x14ac:dyDescent="0.3">
      <c r="A4121" t="s">
        <v>8474</v>
      </c>
      <c r="B4121" t="s">
        <v>8475</v>
      </c>
      <c r="C4121" t="s">
        <v>10309</v>
      </c>
      <c r="D4121" t="s">
        <v>630</v>
      </c>
      <c r="E4121">
        <v>17.685500000000001</v>
      </c>
      <c r="F4121">
        <v>10.33</v>
      </c>
      <c r="G4121">
        <v>-6.1941671479250999</v>
      </c>
      <c r="H4121">
        <v>-4.5271805744383199E-2</v>
      </c>
      <c r="I4121">
        <v>19.114150421649299</v>
      </c>
      <c r="J4121">
        <v>-7.3356682349395799</v>
      </c>
      <c r="K4121">
        <v>10.719901798263299</v>
      </c>
      <c r="L4121">
        <v>9.8786647398935905</v>
      </c>
      <c r="M4121">
        <v>44.865764740096502</v>
      </c>
      <c r="N4121">
        <v>0.796432189828711</v>
      </c>
      <c r="O4121">
        <v>39.109390125847</v>
      </c>
      <c r="P4121">
        <v>67.152103559870497</v>
      </c>
      <c r="Q4121">
        <v>7.8175851976740998E-2</v>
      </c>
    </row>
    <row r="4122" spans="1:17" hidden="1" x14ac:dyDescent="0.3">
      <c r="A4122" t="s">
        <v>8476</v>
      </c>
      <c r="B4122" t="s">
        <v>8477</v>
      </c>
      <c r="C4122" t="s">
        <v>10309</v>
      </c>
      <c r="D4122" t="s">
        <v>413</v>
      </c>
      <c r="E4122">
        <v>17.669599999999999</v>
      </c>
      <c r="F4122">
        <v>17.100000000000001</v>
      </c>
      <c r="G4122">
        <v>95.5140189985961</v>
      </c>
      <c r="H4122">
        <v>9.7085347240639592</v>
      </c>
      <c r="I4122">
        <v>47.651795887079203</v>
      </c>
      <c r="J4122">
        <v>-5.5089530712621597</v>
      </c>
      <c r="K4122">
        <v>15.4931172506415</v>
      </c>
      <c r="L4122">
        <v>12.7697769434306</v>
      </c>
      <c r="M4122">
        <v>53.372718832032596</v>
      </c>
      <c r="N4122">
        <v>1.9619649633131</v>
      </c>
      <c r="O4122">
        <v>27.134502923976498</v>
      </c>
      <c r="P4122">
        <v>135.86206896551701</v>
      </c>
      <c r="Q4122">
        <v>0.12038826903366499</v>
      </c>
    </row>
    <row r="4123" spans="1:17" hidden="1" x14ac:dyDescent="0.3">
      <c r="A4123" t="s">
        <v>8478</v>
      </c>
      <c r="B4123" t="s">
        <v>8479</v>
      </c>
      <c r="C4123" t="s">
        <v>10309</v>
      </c>
      <c r="D4123" t="s">
        <v>51</v>
      </c>
      <c r="E4123">
        <v>17.654800000000002</v>
      </c>
      <c r="F4123">
        <v>17.55</v>
      </c>
      <c r="G4123">
        <v>-16.2950074840595</v>
      </c>
      <c r="H4123">
        <v>2.3952821529700099</v>
      </c>
      <c r="I4123">
        <v>-15.9880636819138</v>
      </c>
      <c r="J4123">
        <v>2.7065374623006502</v>
      </c>
      <c r="K4123">
        <v>17.494838575021401</v>
      </c>
      <c r="L4123">
        <v>17.854886768419501</v>
      </c>
      <c r="M4123">
        <v>50.224091500867701</v>
      </c>
      <c r="N4123">
        <v>0.35062782248959001</v>
      </c>
      <c r="O4123">
        <v>46.723646723646702</v>
      </c>
      <c r="P4123">
        <v>21.537396121883599</v>
      </c>
      <c r="Q4123">
        <v>-1.6503699271858002E-2</v>
      </c>
    </row>
    <row r="4124" spans="1:17" hidden="1" x14ac:dyDescent="0.3">
      <c r="A4124" t="s">
        <v>8480</v>
      </c>
      <c r="B4124" t="s">
        <v>8481</v>
      </c>
      <c r="C4124" t="s">
        <v>10309</v>
      </c>
      <c r="D4124" t="s">
        <v>368</v>
      </c>
      <c r="E4124">
        <v>17.65117</v>
      </c>
      <c r="F4124">
        <v>85.1</v>
      </c>
      <c r="G4124">
        <v>-14.256912245964299</v>
      </c>
      <c r="H4124">
        <v>33.341502024920402</v>
      </c>
      <c r="I4124">
        <v>145.02214418305101</v>
      </c>
      <c r="J4124">
        <v>-5.3479713217341498</v>
      </c>
      <c r="K4124">
        <v>74.822627171333295</v>
      </c>
      <c r="L4124">
        <v>61.271408509678999</v>
      </c>
      <c r="M4124">
        <v>58.034994963265397</v>
      </c>
      <c r="N4124">
        <v>0.25600000000000001</v>
      </c>
      <c r="O4124">
        <v>14.0893066980023</v>
      </c>
      <c r="P4124">
        <v>187.305874409182</v>
      </c>
    </row>
    <row r="4125" spans="1:17" hidden="1" x14ac:dyDescent="0.3">
      <c r="A4125" t="s">
        <v>8482</v>
      </c>
      <c r="B4125" t="s">
        <v>8483</v>
      </c>
      <c r="C4125" t="s">
        <v>10309</v>
      </c>
      <c r="D4125" t="s">
        <v>203</v>
      </c>
      <c r="E4125">
        <v>17.63775</v>
      </c>
      <c r="F4125">
        <v>4.05</v>
      </c>
      <c r="G4125">
        <v>-3.1081942972463699</v>
      </c>
      <c r="I4125">
        <v>-2.85132650565965</v>
      </c>
      <c r="K4125">
        <v>4.4249445457001002</v>
      </c>
      <c r="L4125">
        <v>4.0278917604158799</v>
      </c>
      <c r="M4125">
        <v>29.723467083117001</v>
      </c>
      <c r="N4125">
        <v>1</v>
      </c>
      <c r="O4125">
        <v>33.3333333333333</v>
      </c>
      <c r="P4125">
        <v>32.786885245901601</v>
      </c>
      <c r="Q4125">
        <v>-2.0192540060606001E-2</v>
      </c>
    </row>
    <row r="4126" spans="1:17" hidden="1" x14ac:dyDescent="0.3">
      <c r="A4126" t="s">
        <v>8484</v>
      </c>
      <c r="B4126" t="s">
        <v>8485</v>
      </c>
      <c r="C4126" t="s">
        <v>10309</v>
      </c>
      <c r="D4126" t="s">
        <v>124</v>
      </c>
      <c r="E4126">
        <v>17.632768908999999</v>
      </c>
      <c r="F4126">
        <v>12.02</v>
      </c>
      <c r="G4126">
        <v>-58.203625182150901</v>
      </c>
      <c r="H4126">
        <v>3.7904530829245999</v>
      </c>
      <c r="I4126">
        <v>-34.309488106585597</v>
      </c>
      <c r="J4126">
        <v>1.3749272376181501</v>
      </c>
      <c r="K4126">
        <v>11.896520169304299</v>
      </c>
      <c r="L4126">
        <v>14.061260032834999</v>
      </c>
      <c r="M4126">
        <v>75.845211302639399</v>
      </c>
      <c r="N4126">
        <v>0.91950661418575996</v>
      </c>
      <c r="O4126">
        <v>151.24792013311099</v>
      </c>
      <c r="P4126">
        <v>21.414141414141302</v>
      </c>
      <c r="Q4126">
        <v>2.7926770823341999E-2</v>
      </c>
    </row>
    <row r="4127" spans="1:17" hidden="1" x14ac:dyDescent="0.3">
      <c r="A4127" t="s">
        <v>8486</v>
      </c>
      <c r="B4127" t="s">
        <v>8487</v>
      </c>
      <c r="C4127" t="s">
        <v>10309</v>
      </c>
      <c r="D4127" t="s">
        <v>186</v>
      </c>
      <c r="E4127">
        <v>17.544818281999898</v>
      </c>
      <c r="F4127">
        <v>37.51</v>
      </c>
      <c r="G4127">
        <v>-17.400049500866199</v>
      </c>
      <c r="H4127">
        <v>14.8529436459895</v>
      </c>
      <c r="I4127">
        <v>-16.106631053603301</v>
      </c>
      <c r="J4127">
        <v>1.6831104208013199</v>
      </c>
      <c r="K4127">
        <v>35.357930268825299</v>
      </c>
      <c r="L4127">
        <v>37.341903283532098</v>
      </c>
      <c r="M4127">
        <v>66.032386928290094</v>
      </c>
      <c r="N4127">
        <v>1.2827970763318499</v>
      </c>
      <c r="O4127">
        <v>18.768328445747802</v>
      </c>
      <c r="P4127">
        <v>26.0416666666666</v>
      </c>
      <c r="Q4127">
        <v>-8.1803160472983E-2</v>
      </c>
    </row>
    <row r="4128" spans="1:17" hidden="1" x14ac:dyDescent="0.3">
      <c r="A4128" t="s">
        <v>8488</v>
      </c>
      <c r="B4128" t="s">
        <v>8489</v>
      </c>
      <c r="C4128" t="s">
        <v>10309</v>
      </c>
      <c r="D4128" t="s">
        <v>521</v>
      </c>
      <c r="E4128">
        <v>17.503123299999999</v>
      </c>
      <c r="F4128">
        <v>42.48</v>
      </c>
      <c r="G4128">
        <v>142.28912756767301</v>
      </c>
      <c r="H4128">
        <v>18.612423668617499</v>
      </c>
      <c r="I4128">
        <v>-10.9265377550952</v>
      </c>
      <c r="J4128">
        <v>13.033839938197501</v>
      </c>
      <c r="K4128">
        <v>35.652286614890102</v>
      </c>
      <c r="L4128">
        <v>33.6902354331921</v>
      </c>
      <c r="M4128">
        <v>79.924606374431605</v>
      </c>
      <c r="N4128">
        <v>1.5573369440492</v>
      </c>
      <c r="O4128">
        <v>22.3634651600753</v>
      </c>
      <c r="P4128">
        <v>183.957219251336</v>
      </c>
      <c r="Q4128">
        <v>0.142934414053426</v>
      </c>
    </row>
    <row r="4129" spans="1:17" hidden="1" x14ac:dyDescent="0.3">
      <c r="A4129" t="s">
        <v>8490</v>
      </c>
      <c r="B4129" t="s">
        <v>8491</v>
      </c>
      <c r="C4129" t="s">
        <v>10309</v>
      </c>
      <c r="D4129" t="s">
        <v>653</v>
      </c>
      <c r="E4129">
        <v>17.468499999999999</v>
      </c>
      <c r="F4129">
        <v>15.5</v>
      </c>
      <c r="G4129">
        <v>95.298003821181894</v>
      </c>
      <c r="H4129">
        <v>3.0513412736999701</v>
      </c>
      <c r="I4129">
        <v>26.082071177738001</v>
      </c>
      <c r="J4129">
        <v>-2.3359351448160299</v>
      </c>
      <c r="K4129">
        <v>15.483378676268</v>
      </c>
      <c r="L4129">
        <v>13.034539647350099</v>
      </c>
      <c r="M4129">
        <v>40.161600636565502</v>
      </c>
      <c r="N4129">
        <v>0.22629131314565601</v>
      </c>
      <c r="O4129">
        <v>28.064516129032199</v>
      </c>
      <c r="Q4129">
        <v>6.0872110117582999E-2</v>
      </c>
    </row>
    <row r="4130" spans="1:17" hidden="1" x14ac:dyDescent="0.3">
      <c r="A4130" t="s">
        <v>8492</v>
      </c>
      <c r="B4130" t="s">
        <v>8493</v>
      </c>
      <c r="C4130" t="s">
        <v>10309</v>
      </c>
      <c r="D4130" t="s">
        <v>368</v>
      </c>
      <c r="E4130">
        <v>17.408562</v>
      </c>
      <c r="F4130">
        <v>46</v>
      </c>
      <c r="G4130">
        <v>-30.861081544764001</v>
      </c>
      <c r="H4130">
        <v>-9.8774651481976292</v>
      </c>
      <c r="I4130">
        <v>-12.5060560887901</v>
      </c>
      <c r="J4130">
        <v>-5.8030006903097702</v>
      </c>
      <c r="K4130">
        <v>48.486887464195</v>
      </c>
      <c r="L4130">
        <v>48.514166861136701</v>
      </c>
      <c r="M4130">
        <v>43.0435443926659</v>
      </c>
      <c r="N4130">
        <v>0.51744297652728399</v>
      </c>
      <c r="O4130">
        <v>49.586956521739097</v>
      </c>
      <c r="P4130">
        <v>19.480519480519401</v>
      </c>
      <c r="Q4130">
        <v>-4.0554993415823998E-2</v>
      </c>
    </row>
    <row r="4131" spans="1:17" hidden="1" x14ac:dyDescent="0.3">
      <c r="A4131" t="s">
        <v>8494</v>
      </c>
      <c r="B4131" t="s">
        <v>8495</v>
      </c>
      <c r="C4131" t="s">
        <v>10309</v>
      </c>
      <c r="D4131" t="s">
        <v>5807</v>
      </c>
      <c r="E4131">
        <v>17.370615000000001</v>
      </c>
      <c r="F4131">
        <v>38</v>
      </c>
      <c r="G4131">
        <v>-23.0403833203444</v>
      </c>
      <c r="H4131">
        <v>-14.061654854614501</v>
      </c>
      <c r="I4131">
        <v>-31.4425161204713</v>
      </c>
      <c r="J4131">
        <v>0.85808446026134799</v>
      </c>
      <c r="K4131">
        <v>39.113176318405202</v>
      </c>
      <c r="L4131">
        <v>38.071621406706001</v>
      </c>
      <c r="M4131">
        <v>54.7757467565987</v>
      </c>
      <c r="N4131">
        <v>1.48017064307157</v>
      </c>
      <c r="O4131">
        <v>50.394736842105203</v>
      </c>
      <c r="P4131">
        <v>34.560906515580697</v>
      </c>
      <c r="Q4131">
        <v>0.180113357830475</v>
      </c>
    </row>
    <row r="4132" spans="1:17" hidden="1" x14ac:dyDescent="0.3">
      <c r="A4132" t="s">
        <v>8496</v>
      </c>
      <c r="B4132" t="s">
        <v>8497</v>
      </c>
      <c r="C4132" t="s">
        <v>10309</v>
      </c>
      <c r="D4132" t="s">
        <v>3205</v>
      </c>
      <c r="E4132">
        <v>17.360382000000001</v>
      </c>
      <c r="F4132">
        <v>17.77</v>
      </c>
      <c r="G4132">
        <v>-88.668633857685904</v>
      </c>
      <c r="H4132">
        <v>-12.323760480489801</v>
      </c>
      <c r="I4132">
        <v>-77.143558575449603</v>
      </c>
      <c r="J4132">
        <v>-4.3824412900790897</v>
      </c>
      <c r="K4132">
        <v>19.767849094460399</v>
      </c>
      <c r="L4132">
        <v>30.237679455940299</v>
      </c>
      <c r="M4132">
        <v>31.065950361817301</v>
      </c>
      <c r="N4132">
        <v>0.72325260114474998</v>
      </c>
      <c r="O4132">
        <v>307.03432751828899</v>
      </c>
      <c r="P4132">
        <v>7.6969696969696901</v>
      </c>
      <c r="Q4132">
        <v>3.4307816225677003E-2</v>
      </c>
    </row>
    <row r="4133" spans="1:17" hidden="1" x14ac:dyDescent="0.3">
      <c r="A4133" t="s">
        <v>8498</v>
      </c>
      <c r="B4133" t="s">
        <v>8499</v>
      </c>
      <c r="C4133" t="s">
        <v>10309</v>
      </c>
      <c r="E4133">
        <v>17.358623999999999</v>
      </c>
      <c r="F4133">
        <v>23.31</v>
      </c>
      <c r="G4133">
        <v>-31.797652986705</v>
      </c>
      <c r="H4133">
        <v>-5.07917607014741</v>
      </c>
      <c r="I4133">
        <v>-16.3848600391931</v>
      </c>
      <c r="J4133">
        <v>-3.2658082965737698</v>
      </c>
      <c r="O4133">
        <v>10.682110682110601</v>
      </c>
      <c r="P4133">
        <v>8.6713286713286699</v>
      </c>
    </row>
    <row r="4134" spans="1:17" hidden="1" x14ac:dyDescent="0.3">
      <c r="A4134" t="s">
        <v>8500</v>
      </c>
      <c r="B4134" t="s">
        <v>8501</v>
      </c>
      <c r="C4134" t="s">
        <v>10309</v>
      </c>
      <c r="D4134" t="s">
        <v>1163</v>
      </c>
      <c r="E4134">
        <v>17.275483699999999</v>
      </c>
      <c r="F4134">
        <v>6.93</v>
      </c>
      <c r="G4134">
        <v>-92.093758861217097</v>
      </c>
      <c r="H4134">
        <v>1.5467508289944201</v>
      </c>
      <c r="I4134">
        <v>-54.704800927712597</v>
      </c>
      <c r="J4134">
        <v>-0.52672053275191699</v>
      </c>
      <c r="K4134">
        <v>6.8057538137458202</v>
      </c>
      <c r="L4134">
        <v>10.5760834116033</v>
      </c>
      <c r="M4134">
        <v>58.564828349874396</v>
      </c>
      <c r="N4134">
        <v>1.0182985398179301</v>
      </c>
      <c r="O4134">
        <v>192.20779220779201</v>
      </c>
      <c r="P4134">
        <v>47.446808510638199</v>
      </c>
      <c r="Q4134">
        <v>-6.7316534296299997E-3</v>
      </c>
    </row>
    <row r="4135" spans="1:17" hidden="1" x14ac:dyDescent="0.3">
      <c r="A4135" t="s">
        <v>8502</v>
      </c>
      <c r="B4135" t="s">
        <v>8503</v>
      </c>
      <c r="C4135" t="s">
        <v>10309</v>
      </c>
      <c r="D4135" t="s">
        <v>196</v>
      </c>
      <c r="E4135">
        <v>17.246088359999899</v>
      </c>
      <c r="F4135">
        <v>3.05</v>
      </c>
      <c r="G4135">
        <v>-40.580721769773803</v>
      </c>
      <c r="H4135">
        <v>14.554798666419099</v>
      </c>
      <c r="I4135">
        <v>-25.167928822261899</v>
      </c>
      <c r="J4135">
        <v>-2.5946673569764398</v>
      </c>
      <c r="K4135">
        <v>2.9327737966630401</v>
      </c>
      <c r="L4135">
        <v>2.3876871730923099</v>
      </c>
      <c r="M4135">
        <v>47.179376788340598</v>
      </c>
      <c r="N4135">
        <v>0.75793573972365003</v>
      </c>
      <c r="O4135">
        <v>47.540983606557297</v>
      </c>
      <c r="P4135">
        <v>43.1924882629108</v>
      </c>
    </row>
    <row r="4136" spans="1:17" hidden="1" x14ac:dyDescent="0.3">
      <c r="A4136" t="s">
        <v>8504</v>
      </c>
      <c r="B4136" t="s">
        <v>8505</v>
      </c>
      <c r="C4136" t="s">
        <v>10309</v>
      </c>
      <c r="D4136" t="s">
        <v>726</v>
      </c>
      <c r="E4136">
        <v>17.228399594999999</v>
      </c>
      <c r="F4136">
        <v>85.93</v>
      </c>
      <c r="G4136">
        <v>-9.0029378515643703</v>
      </c>
      <c r="H4136">
        <v>-5.3146454137118901</v>
      </c>
      <c r="I4136">
        <v>6.6893525198552899</v>
      </c>
      <c r="J4136">
        <v>1.95354368001567</v>
      </c>
      <c r="K4136">
        <v>86.248327830919393</v>
      </c>
      <c r="L4136">
        <v>81.815687318493701</v>
      </c>
      <c r="M4136">
        <v>59.689646094536798</v>
      </c>
      <c r="N4136">
        <v>1.00744557828583</v>
      </c>
      <c r="O4136">
        <v>12.742930292098199</v>
      </c>
      <c r="P4136">
        <v>25.080058224163</v>
      </c>
    </row>
    <row r="4137" spans="1:17" hidden="1" x14ac:dyDescent="0.3">
      <c r="A4137" t="s">
        <v>8506</v>
      </c>
      <c r="B4137" t="s">
        <v>8507</v>
      </c>
      <c r="C4137" t="s">
        <v>10309</v>
      </c>
      <c r="D4137" t="s">
        <v>136</v>
      </c>
      <c r="E4137">
        <v>17.210657099999999</v>
      </c>
      <c r="F4137">
        <v>53.99</v>
      </c>
      <c r="G4137">
        <v>31.070538734427799</v>
      </c>
      <c r="H4137">
        <v>17.490882190737899</v>
      </c>
      <c r="I4137">
        <v>-2.0145653318198198</v>
      </c>
      <c r="J4137">
        <v>-4.1827999922294898</v>
      </c>
      <c r="K4137">
        <v>51.719641713627702</v>
      </c>
      <c r="L4137">
        <v>45.437564999488202</v>
      </c>
      <c r="M4137">
        <v>45.474623528175599</v>
      </c>
      <c r="N4137">
        <v>3.9929230153581199</v>
      </c>
      <c r="O4137">
        <v>47.805149101685402</v>
      </c>
      <c r="P4137">
        <v>74.161290322580598</v>
      </c>
      <c r="Q4137">
        <v>6.0122829204773999E-2</v>
      </c>
    </row>
    <row r="4138" spans="1:17" hidden="1" x14ac:dyDescent="0.3">
      <c r="A4138" t="s">
        <v>8508</v>
      </c>
      <c r="B4138" t="s">
        <v>8509</v>
      </c>
      <c r="C4138" t="s">
        <v>10309</v>
      </c>
      <c r="D4138" t="s">
        <v>726</v>
      </c>
      <c r="E4138">
        <v>17.1837348</v>
      </c>
      <c r="F4138">
        <v>143.86000000000001</v>
      </c>
      <c r="G4138">
        <v>19.900843868282301</v>
      </c>
      <c r="H4138">
        <v>7.7682909778495803</v>
      </c>
      <c r="I4138">
        <v>4.84859183437597</v>
      </c>
      <c r="J4138">
        <v>-1.9586249541495799</v>
      </c>
      <c r="K4138">
        <v>134.822596874331</v>
      </c>
      <c r="L4138">
        <v>120.57065678617001</v>
      </c>
      <c r="M4138">
        <v>42.376869448986099</v>
      </c>
      <c r="N4138">
        <v>0.93715568724190901</v>
      </c>
      <c r="O4138">
        <v>2.0436535520644998</v>
      </c>
      <c r="P4138">
        <v>56.131973084436702</v>
      </c>
    </row>
    <row r="4139" spans="1:17" hidden="1" x14ac:dyDescent="0.3">
      <c r="A4139" t="s">
        <v>8510</v>
      </c>
      <c r="B4139" t="s">
        <v>8511</v>
      </c>
      <c r="C4139" t="s">
        <v>10309</v>
      </c>
      <c r="D4139" t="s">
        <v>521</v>
      </c>
      <c r="E4139">
        <v>17.171828273999999</v>
      </c>
      <c r="F4139">
        <v>57.81</v>
      </c>
      <c r="G4139">
        <v>-40.948059195583802</v>
      </c>
      <c r="H4139">
        <v>-18.346353646228401</v>
      </c>
      <c r="I4139">
        <v>-22.192125172657299</v>
      </c>
      <c r="J4139">
        <v>-6.0822243145649502</v>
      </c>
      <c r="K4139">
        <v>63.539945845865098</v>
      </c>
      <c r="L4139">
        <v>63.2659802144682</v>
      </c>
      <c r="M4139">
        <v>26.708881511531199</v>
      </c>
      <c r="N4139">
        <v>2.0635084776363199</v>
      </c>
      <c r="O4139">
        <v>34.302023871302502</v>
      </c>
      <c r="P4139">
        <v>10.8320552147239</v>
      </c>
      <c r="Q4139">
        <v>8.3298279432974007E-2</v>
      </c>
    </row>
    <row r="4140" spans="1:17" hidden="1" x14ac:dyDescent="0.3">
      <c r="A4140" t="s">
        <v>8512</v>
      </c>
      <c r="B4140" t="s">
        <v>8513</v>
      </c>
      <c r="C4140" t="s">
        <v>10309</v>
      </c>
      <c r="D4140" t="s">
        <v>98</v>
      </c>
      <c r="E4140">
        <v>17.168700000000001</v>
      </c>
      <c r="F4140">
        <v>19.89</v>
      </c>
      <c r="G4140">
        <v>322.27642108736899</v>
      </c>
      <c r="H4140">
        <v>21.1250111000336</v>
      </c>
      <c r="I4140">
        <v>-51.073101236055003</v>
      </c>
      <c r="J4140">
        <v>3.8660068003269101</v>
      </c>
      <c r="K4140">
        <v>17.919529236953501</v>
      </c>
      <c r="L4140">
        <v>18.231612727622799</v>
      </c>
      <c r="M4140">
        <v>69.543884453224706</v>
      </c>
      <c r="N4140">
        <v>0.84306325316834096</v>
      </c>
      <c r="O4140">
        <v>98.7933634992458</v>
      </c>
      <c r="P4140">
        <v>350</v>
      </c>
      <c r="Q4140">
        <v>0.156180410246751</v>
      </c>
    </row>
    <row r="4141" spans="1:17" hidden="1" x14ac:dyDescent="0.3">
      <c r="A4141" t="s">
        <v>8514</v>
      </c>
      <c r="B4141" t="s">
        <v>8515</v>
      </c>
      <c r="C4141" t="s">
        <v>10309</v>
      </c>
      <c r="D4141" t="s">
        <v>5299</v>
      </c>
      <c r="E4141">
        <v>17.168308499999998</v>
      </c>
      <c r="F4141">
        <v>7.25</v>
      </c>
      <c r="G4141">
        <v>-86.740545906865705</v>
      </c>
      <c r="H4141">
        <v>-8.3685004728333308</v>
      </c>
      <c r="I4141">
        <v>-58.003669860250199</v>
      </c>
      <c r="J4141">
        <v>-4.6522805257007303</v>
      </c>
      <c r="K4141">
        <v>7.7906573336437104</v>
      </c>
      <c r="L4141">
        <v>9.9124386763185708</v>
      </c>
      <c r="M4141">
        <v>34.605254207521803</v>
      </c>
      <c r="N4141">
        <v>0.67416587225929403</v>
      </c>
      <c r="O4141">
        <v>232.628900267343</v>
      </c>
      <c r="P4141">
        <v>3.5714285714285801</v>
      </c>
    </row>
    <row r="4142" spans="1:17" hidden="1" x14ac:dyDescent="0.3">
      <c r="A4142" t="s">
        <v>8516</v>
      </c>
      <c r="B4142" t="s">
        <v>8517</v>
      </c>
      <c r="C4142" t="s">
        <v>10309</v>
      </c>
      <c r="D4142" t="s">
        <v>297</v>
      </c>
      <c r="E4142">
        <v>17.158518300000001</v>
      </c>
      <c r="F4142">
        <v>14.25</v>
      </c>
      <c r="G4142">
        <v>-34.464416608965998</v>
      </c>
      <c r="H4142">
        <v>-6.4813543294723397</v>
      </c>
      <c r="I4142">
        <v>-34.654110215800301</v>
      </c>
      <c r="J4142">
        <v>-6.9152248482656304</v>
      </c>
      <c r="K4142">
        <v>14.8041473096752</v>
      </c>
      <c r="L4142">
        <v>15.9776696377257</v>
      </c>
      <c r="M4142">
        <v>42.279156319554502</v>
      </c>
      <c r="N4142">
        <v>0.73549674541432697</v>
      </c>
      <c r="O4142">
        <v>70.877192982456094</v>
      </c>
      <c r="P4142">
        <v>16.042345276872901</v>
      </c>
      <c r="Q4142">
        <v>9.1275881468901005E-2</v>
      </c>
    </row>
    <row r="4143" spans="1:17" hidden="1" x14ac:dyDescent="0.3">
      <c r="A4143" t="s">
        <v>8518</v>
      </c>
      <c r="B4143" t="s">
        <v>8519</v>
      </c>
      <c r="C4143" t="s">
        <v>10309</v>
      </c>
      <c r="D4143" t="s">
        <v>130</v>
      </c>
      <c r="E4143">
        <v>17.15776</v>
      </c>
      <c r="F4143">
        <v>26.17</v>
      </c>
      <c r="G4143">
        <v>-19.983768290975899</v>
      </c>
      <c r="H4143">
        <v>0.99766059270645602</v>
      </c>
      <c r="I4143">
        <v>-32.1821882921246</v>
      </c>
      <c r="J4143">
        <v>0.76533264302355297</v>
      </c>
      <c r="K4143">
        <v>25.441905954014</v>
      </c>
      <c r="L4143">
        <v>26.334591167723701</v>
      </c>
      <c r="M4143">
        <v>52.146018978290101</v>
      </c>
      <c r="N4143">
        <v>4.5865844359910799</v>
      </c>
      <c r="O4143">
        <v>56.667940389759202</v>
      </c>
      <c r="P4143">
        <v>28.158667972575898</v>
      </c>
      <c r="Q4143">
        <v>7.4182596715436006E-2</v>
      </c>
    </row>
    <row r="4144" spans="1:17" hidden="1" x14ac:dyDescent="0.3">
      <c r="A4144" t="s">
        <v>8520</v>
      </c>
      <c r="B4144" t="s">
        <v>8521</v>
      </c>
      <c r="C4144" t="s">
        <v>10309</v>
      </c>
      <c r="D4144" t="s">
        <v>413</v>
      </c>
      <c r="E4144">
        <v>17.095680000000002</v>
      </c>
      <c r="F4144">
        <v>12.72</v>
      </c>
      <c r="G4144">
        <v>-22.773083863126001</v>
      </c>
      <c r="H4144">
        <v>-0.97550436388391404</v>
      </c>
      <c r="I4144">
        <v>-12.3107859651191</v>
      </c>
      <c r="J4144">
        <v>-2.5946673569764398</v>
      </c>
      <c r="K4144">
        <v>12.7182565029151</v>
      </c>
      <c r="L4144">
        <v>12.612118816962401</v>
      </c>
      <c r="M4144">
        <v>100</v>
      </c>
      <c r="O4144">
        <v>0</v>
      </c>
      <c r="P4144">
        <v>4.9504950495049496</v>
      </c>
    </row>
    <row r="4145" spans="1:17" hidden="1" x14ac:dyDescent="0.3">
      <c r="A4145" t="s">
        <v>8522</v>
      </c>
      <c r="B4145" t="s">
        <v>8523</v>
      </c>
      <c r="C4145" t="s">
        <v>10309</v>
      </c>
      <c r="E4145">
        <v>17.05491</v>
      </c>
      <c r="F4145">
        <v>24.37</v>
      </c>
      <c r="G4145">
        <v>-26.896106839813399</v>
      </c>
      <c r="H4145">
        <v>-18.111324209063302</v>
      </c>
      <c r="I4145">
        <v>-15.834143051421499</v>
      </c>
      <c r="J4145">
        <v>-6.4722183773845998</v>
      </c>
      <c r="K4145">
        <v>26.4249955191802</v>
      </c>
      <c r="L4145">
        <v>23.429659825949201</v>
      </c>
      <c r="M4145">
        <v>31.883912217367602</v>
      </c>
      <c r="N4145">
        <v>0.55745755933365404</v>
      </c>
      <c r="O4145">
        <v>64.136233073450896</v>
      </c>
      <c r="P4145">
        <v>49.969230769230698</v>
      </c>
      <c r="Q4145">
        <v>0.105143787139098</v>
      </c>
    </row>
    <row r="4146" spans="1:17" hidden="1" x14ac:dyDescent="0.3">
      <c r="A4146" t="s">
        <v>8524</v>
      </c>
      <c r="B4146" t="s">
        <v>8525</v>
      </c>
      <c r="C4146" t="s">
        <v>10309</v>
      </c>
      <c r="D4146" t="s">
        <v>54</v>
      </c>
      <c r="E4146">
        <v>17.049033600000001</v>
      </c>
      <c r="F4146">
        <v>31.89</v>
      </c>
      <c r="G4146">
        <v>63.2345049197043</v>
      </c>
      <c r="H4146">
        <v>-2.8159951614299299</v>
      </c>
      <c r="I4146">
        <v>17.852479341003299</v>
      </c>
      <c r="J4146">
        <v>-2.5321282700471102</v>
      </c>
      <c r="K4146">
        <v>30.6326813967415</v>
      </c>
      <c r="L4146">
        <v>24.8236385448424</v>
      </c>
      <c r="M4146">
        <v>48.383814329279403</v>
      </c>
      <c r="N4146">
        <v>0.19393712880827299</v>
      </c>
      <c r="O4146">
        <v>22.9225462527438</v>
      </c>
      <c r="P4146">
        <v>119.93103448275799</v>
      </c>
      <c r="Q4146">
        <v>7.0478565468557006E-2</v>
      </c>
    </row>
    <row r="4147" spans="1:17" hidden="1" x14ac:dyDescent="0.3">
      <c r="A4147" t="s">
        <v>8526</v>
      </c>
      <c r="B4147" t="s">
        <v>8527</v>
      </c>
      <c r="C4147" t="s">
        <v>10309</v>
      </c>
      <c r="D4147" t="s">
        <v>747</v>
      </c>
      <c r="E4147">
        <v>17.047777499999999</v>
      </c>
      <c r="F4147">
        <v>9.4</v>
      </c>
      <c r="G4147">
        <v>-99.655498888743196</v>
      </c>
      <c r="H4147">
        <v>8.6982864122690593</v>
      </c>
      <c r="I4147">
        <v>-84.242705941231307</v>
      </c>
      <c r="J4147">
        <v>-1.03216735697644</v>
      </c>
      <c r="K4147">
        <v>10.366854145257401</v>
      </c>
      <c r="M4147">
        <v>60.880674725582601</v>
      </c>
      <c r="N4147">
        <v>0.37614468864468797</v>
      </c>
      <c r="O4147">
        <v>275</v>
      </c>
      <c r="P4147">
        <v>31.284916201117301</v>
      </c>
    </row>
    <row r="4148" spans="1:17" hidden="1" x14ac:dyDescent="0.3">
      <c r="A4148" t="s">
        <v>8528</v>
      </c>
      <c r="B4148" t="s">
        <v>8529</v>
      </c>
      <c r="C4148" t="s">
        <v>10309</v>
      </c>
      <c r="D4148" t="s">
        <v>726</v>
      </c>
      <c r="E4148">
        <v>17.035611191999902</v>
      </c>
      <c r="F4148">
        <v>26.17</v>
      </c>
      <c r="G4148">
        <v>39.059927556045302</v>
      </c>
      <c r="H4148">
        <v>1.9865809441729501</v>
      </c>
      <c r="I4148">
        <v>15.0371459083602</v>
      </c>
      <c r="J4148">
        <v>-0.99684974201151899</v>
      </c>
      <c r="K4148">
        <v>25.537417970302499</v>
      </c>
      <c r="L4148">
        <v>22.229706216392302</v>
      </c>
      <c r="M4148">
        <v>32.576819102165203</v>
      </c>
      <c r="N4148">
        <v>1.09366826654218</v>
      </c>
      <c r="O4148">
        <v>5.0057317539166899</v>
      </c>
      <c r="P4148">
        <v>68.6646042794534</v>
      </c>
    </row>
    <row r="4149" spans="1:17" hidden="1" x14ac:dyDescent="0.3">
      <c r="A4149" t="s">
        <v>8530</v>
      </c>
      <c r="B4149" t="s">
        <v>8531</v>
      </c>
      <c r="C4149" t="s">
        <v>10309</v>
      </c>
      <c r="D4149" t="s">
        <v>630</v>
      </c>
      <c r="E4149">
        <v>17.014633499999999</v>
      </c>
      <c r="F4149">
        <v>4.5599999999999996</v>
      </c>
      <c r="G4149">
        <v>125.609754420702</v>
      </c>
      <c r="H4149">
        <v>24.024495636116001</v>
      </c>
      <c r="I4149">
        <v>90.355880701547505</v>
      </c>
      <c r="J4149">
        <v>5.8841356355422496</v>
      </c>
      <c r="K4149">
        <v>3.5914125405149901</v>
      </c>
      <c r="L4149">
        <v>2.94065575536629</v>
      </c>
      <c r="M4149">
        <v>89.069621746579898</v>
      </c>
      <c r="N4149">
        <v>2.4613857161002501</v>
      </c>
      <c r="O4149">
        <v>0</v>
      </c>
      <c r="P4149">
        <v>160.57142857142799</v>
      </c>
      <c r="Q4149">
        <v>8.2094889064878995E-2</v>
      </c>
    </row>
    <row r="4150" spans="1:17" hidden="1" x14ac:dyDescent="0.3">
      <c r="A4150" t="s">
        <v>8532</v>
      </c>
      <c r="B4150" t="s">
        <v>8533</v>
      </c>
      <c r="C4150" t="s">
        <v>10309</v>
      </c>
      <c r="D4150" t="s">
        <v>221</v>
      </c>
      <c r="E4150">
        <v>16.985849999999999</v>
      </c>
      <c r="F4150">
        <v>72.790000000000006</v>
      </c>
      <c r="G4150">
        <v>4.7422991583426297</v>
      </c>
      <c r="H4150">
        <v>-12.090888979268501</v>
      </c>
      <c r="I4150">
        <v>-9.7896592045557096</v>
      </c>
      <c r="J4150">
        <v>-2.8392716735232102</v>
      </c>
      <c r="K4150">
        <v>74.954281477588196</v>
      </c>
      <c r="L4150">
        <v>72.317606480150005</v>
      </c>
      <c r="M4150">
        <v>45.991282747627302</v>
      </c>
      <c r="N4150">
        <v>0.75490962028387698</v>
      </c>
      <c r="O4150">
        <v>34.633878279983499</v>
      </c>
      <c r="P4150">
        <v>68.261673601479401</v>
      </c>
      <c r="Q4150">
        <v>6.5673213046854001E-2</v>
      </c>
    </row>
    <row r="4151" spans="1:17" hidden="1" x14ac:dyDescent="0.3">
      <c r="A4151" t="s">
        <v>8534</v>
      </c>
      <c r="B4151" t="s">
        <v>8535</v>
      </c>
      <c r="C4151" t="s">
        <v>10309</v>
      </c>
      <c r="D4151" t="s">
        <v>413</v>
      </c>
      <c r="E4151">
        <v>16.983129600000002</v>
      </c>
      <c r="F4151">
        <v>51.56</v>
      </c>
      <c r="G4151">
        <v>47.8297067530142</v>
      </c>
      <c r="H4151">
        <v>20.5826858127432</v>
      </c>
      <c r="I4151">
        <v>28.4097380523481</v>
      </c>
      <c r="J4151">
        <v>-0.74994811919010096</v>
      </c>
      <c r="K4151">
        <v>42.301584837755897</v>
      </c>
      <c r="L4151">
        <v>36.592526636070502</v>
      </c>
      <c r="M4151">
        <v>82.444435869701095</v>
      </c>
      <c r="N4151">
        <v>1.5679588796524699</v>
      </c>
      <c r="O4151">
        <v>3.1807602792862602</v>
      </c>
      <c r="P4151">
        <v>89.489158397647898</v>
      </c>
      <c r="Q4151">
        <v>6.3710157991971994E-2</v>
      </c>
    </row>
    <row r="4152" spans="1:17" hidden="1" x14ac:dyDescent="0.3">
      <c r="A4152" t="s">
        <v>8536</v>
      </c>
      <c r="B4152" t="s">
        <v>8537</v>
      </c>
      <c r="C4152" t="s">
        <v>10309</v>
      </c>
      <c r="D4152" t="s">
        <v>394</v>
      </c>
      <c r="E4152">
        <v>16.956422272000001</v>
      </c>
      <c r="F4152">
        <v>11.86</v>
      </c>
      <c r="G4152">
        <v>-104.00357891263</v>
      </c>
      <c r="H4152">
        <v>-13.5768308193002</v>
      </c>
      <c r="I4152">
        <v>-60.064089929876801</v>
      </c>
      <c r="K4152">
        <v>18.245312885343001</v>
      </c>
      <c r="L4152">
        <v>36.403654256143597</v>
      </c>
      <c r="M4152">
        <v>0.29829843312424498</v>
      </c>
      <c r="N4152">
        <v>0.61622332926026802</v>
      </c>
      <c r="O4152">
        <v>424.45193929173701</v>
      </c>
      <c r="P4152">
        <v>0.33840947546530598</v>
      </c>
      <c r="Q4152">
        <v>-7.8602954016769006E-2</v>
      </c>
    </row>
    <row r="4153" spans="1:17" hidden="1" x14ac:dyDescent="0.3">
      <c r="A4153" t="s">
        <v>8538</v>
      </c>
      <c r="B4153" t="s">
        <v>8539</v>
      </c>
      <c r="C4153" t="s">
        <v>10309</v>
      </c>
      <c r="D4153" t="s">
        <v>136</v>
      </c>
      <c r="E4153">
        <v>16.91244</v>
      </c>
      <c r="F4153">
        <v>52.75</v>
      </c>
      <c r="G4153">
        <v>32.221842554925097</v>
      </c>
      <c r="H4153">
        <v>20.7186132831749</v>
      </c>
      <c r="I4153">
        <v>158.202034547701</v>
      </c>
      <c r="J4153">
        <v>7.4478858345129098</v>
      </c>
      <c r="K4153">
        <v>38.655273273753998</v>
      </c>
      <c r="L4153">
        <v>27.888146271817501</v>
      </c>
      <c r="M4153">
        <v>99.594478527067594</v>
      </c>
      <c r="N4153">
        <v>2.5128561081603</v>
      </c>
      <c r="O4153">
        <v>0</v>
      </c>
      <c r="P4153">
        <v>247.03947368421001</v>
      </c>
    </row>
    <row r="4154" spans="1:17" hidden="1" x14ac:dyDescent="0.3">
      <c r="A4154" t="s">
        <v>8540</v>
      </c>
      <c r="B4154" t="s">
        <v>8541</v>
      </c>
      <c r="C4154" t="s">
        <v>10309</v>
      </c>
      <c r="D4154" t="s">
        <v>139</v>
      </c>
      <c r="E4154">
        <v>16.8796</v>
      </c>
      <c r="F4154">
        <v>42.2</v>
      </c>
      <c r="G4154">
        <v>284.78864005119999</v>
      </c>
      <c r="H4154">
        <v>40.129959422647197</v>
      </c>
      <c r="I4154">
        <v>27.378058788273801</v>
      </c>
      <c r="J4154">
        <v>-24.978032724790499</v>
      </c>
      <c r="K4154">
        <v>37.427657074652402</v>
      </c>
      <c r="L4154">
        <v>29.5072325224479</v>
      </c>
      <c r="M4154">
        <v>47.3926712962948</v>
      </c>
      <c r="N4154">
        <v>0.75429857498823005</v>
      </c>
      <c r="O4154">
        <v>35.616113744075797</v>
      </c>
      <c r="P4154">
        <v>343.74342797055698</v>
      </c>
    </row>
    <row r="4155" spans="1:17" hidden="1" x14ac:dyDescent="0.3">
      <c r="A4155" t="s">
        <v>8542</v>
      </c>
      <c r="B4155" t="s">
        <v>8543</v>
      </c>
      <c r="C4155" t="s">
        <v>10309</v>
      </c>
      <c r="D4155" t="s">
        <v>368</v>
      </c>
      <c r="E4155">
        <v>16.841714</v>
      </c>
      <c r="F4155">
        <v>9.2200000000000006</v>
      </c>
      <c r="G4155">
        <v>74.469403543509401</v>
      </c>
      <c r="H4155">
        <v>-1.18558839749735</v>
      </c>
      <c r="I4155">
        <v>-39.883448965904599</v>
      </c>
      <c r="J4155">
        <v>-0.55385103044583905</v>
      </c>
      <c r="K4155">
        <v>9.8424657780560008</v>
      </c>
      <c r="L4155">
        <v>9.6506955576382101</v>
      </c>
      <c r="M4155">
        <v>44.549088529075398</v>
      </c>
      <c r="N4155">
        <v>0.63372438588992497</v>
      </c>
      <c r="O4155">
        <v>101.409978308026</v>
      </c>
      <c r="P4155">
        <v>110.98398169336301</v>
      </c>
      <c r="Q4155">
        <v>5.6748008780717001E-2</v>
      </c>
    </row>
    <row r="4156" spans="1:17" hidden="1" x14ac:dyDescent="0.3">
      <c r="A4156" t="s">
        <v>8544</v>
      </c>
      <c r="B4156" t="s">
        <v>8545</v>
      </c>
      <c r="C4156" t="s">
        <v>10309</v>
      </c>
      <c r="D4156" t="s">
        <v>51</v>
      </c>
      <c r="E4156">
        <v>16.760000000000002</v>
      </c>
      <c r="F4156">
        <v>4.3899999999999997</v>
      </c>
      <c r="G4156">
        <v>-88.280631922514104</v>
      </c>
      <c r="H4156">
        <v>-14.046043782970999</v>
      </c>
      <c r="I4156">
        <v>-56.5293374263643</v>
      </c>
      <c r="J4156">
        <v>-4.9256696879787603</v>
      </c>
      <c r="K4156">
        <v>5.0396663538001896</v>
      </c>
      <c r="L4156">
        <v>7.3969289648646397</v>
      </c>
      <c r="M4156">
        <v>39.565081889769701</v>
      </c>
      <c r="N4156">
        <v>0.90298652218520203</v>
      </c>
      <c r="O4156">
        <v>232.57403189066</v>
      </c>
      <c r="P4156">
        <v>18.648648648648599</v>
      </c>
      <c r="Q4156">
        <v>-4.1640901407394001E-2</v>
      </c>
    </row>
    <row r="4157" spans="1:17" hidden="1" x14ac:dyDescent="0.3">
      <c r="A4157" t="s">
        <v>8546</v>
      </c>
      <c r="B4157" t="s">
        <v>8547</v>
      </c>
      <c r="C4157" t="s">
        <v>10309</v>
      </c>
      <c r="D4157" t="s">
        <v>288</v>
      </c>
      <c r="E4157">
        <v>16.759547999999999</v>
      </c>
      <c r="F4157">
        <v>78.2</v>
      </c>
      <c r="G4157">
        <v>-0.83732221946207297</v>
      </c>
      <c r="H4157">
        <v>1.8107025326677999</v>
      </c>
      <c r="I4157">
        <v>-12.0543757087088</v>
      </c>
      <c r="J4157">
        <v>-5.9910894466834703</v>
      </c>
      <c r="K4157">
        <v>73.880382344231606</v>
      </c>
      <c r="L4157">
        <v>73.371008794400893</v>
      </c>
      <c r="M4157">
        <v>44.513279674285201</v>
      </c>
      <c r="N4157">
        <v>1.2153480071386</v>
      </c>
      <c r="O4157">
        <v>11.406649616368201</v>
      </c>
      <c r="P4157">
        <v>39.145907473309599</v>
      </c>
      <c r="Q4157">
        <v>-1.2657324906471E-2</v>
      </c>
    </row>
    <row r="4158" spans="1:17" hidden="1" x14ac:dyDescent="0.3">
      <c r="A4158" t="s">
        <v>8548</v>
      </c>
      <c r="B4158" t="s">
        <v>8549</v>
      </c>
      <c r="C4158" t="s">
        <v>10309</v>
      </c>
      <c r="D4158" t="s">
        <v>2172</v>
      </c>
      <c r="E4158">
        <v>16.734375</v>
      </c>
      <c r="F4158">
        <v>43.88</v>
      </c>
      <c r="G4158">
        <v>-24.573602419918199</v>
      </c>
      <c r="H4158">
        <v>5.2744956361160797</v>
      </c>
      <c r="I4158">
        <v>33.131706577141401</v>
      </c>
      <c r="J4158">
        <v>3.92162336984059</v>
      </c>
      <c r="K4158">
        <v>39.306428399423602</v>
      </c>
      <c r="L4158">
        <v>33.571613676603903</v>
      </c>
      <c r="M4158">
        <v>58.6204254445394</v>
      </c>
      <c r="N4158">
        <v>0.95625000000000004</v>
      </c>
      <c r="O4158">
        <v>0.61531449407474703</v>
      </c>
      <c r="P4158">
        <v>94.589800443458998</v>
      </c>
    </row>
    <row r="4159" spans="1:17" hidden="1" x14ac:dyDescent="0.3">
      <c r="A4159" t="s">
        <v>8550</v>
      </c>
      <c r="B4159" t="s">
        <v>8551</v>
      </c>
      <c r="C4159" t="s">
        <v>10309</v>
      </c>
      <c r="D4159" t="s">
        <v>139</v>
      </c>
      <c r="E4159">
        <v>16.7184864</v>
      </c>
      <c r="F4159">
        <v>21.6</v>
      </c>
      <c r="G4159">
        <v>97.276421087369002</v>
      </c>
      <c r="H4159">
        <v>-0.97550436388391404</v>
      </c>
      <c r="I4159">
        <v>-17.573943859855898</v>
      </c>
      <c r="K4159">
        <v>20.341677027107501</v>
      </c>
      <c r="L4159">
        <v>15.082294379876499</v>
      </c>
      <c r="M4159">
        <v>5.7938228146950004E-3</v>
      </c>
      <c r="N4159">
        <v>0.6</v>
      </c>
      <c r="O4159">
        <v>34.0277777777777</v>
      </c>
      <c r="P4159">
        <v>149.71098265895901</v>
      </c>
    </row>
    <row r="4160" spans="1:17" hidden="1" x14ac:dyDescent="0.3">
      <c r="A4160" t="s">
        <v>8552</v>
      </c>
      <c r="B4160" t="s">
        <v>8553</v>
      </c>
      <c r="C4160" t="s">
        <v>10309</v>
      </c>
      <c r="D4160" t="s">
        <v>7189</v>
      </c>
      <c r="E4160">
        <v>16.674906268144301</v>
      </c>
      <c r="F4160">
        <v>9</v>
      </c>
      <c r="G4160">
        <v>-20.580721769773799</v>
      </c>
      <c r="H4160">
        <v>-25.345252263043498</v>
      </c>
      <c r="I4160">
        <v>-38.600712255045401</v>
      </c>
      <c r="J4160">
        <v>-2.5946673569764398</v>
      </c>
      <c r="K4160">
        <v>10.4877523026028</v>
      </c>
      <c r="L4160">
        <v>10.1939701750339</v>
      </c>
      <c r="M4160">
        <v>21.396113949446001</v>
      </c>
      <c r="N4160">
        <v>0.69767441860465096</v>
      </c>
      <c r="O4160">
        <v>97.7777777777777</v>
      </c>
      <c r="P4160">
        <v>19.999999999999901</v>
      </c>
    </row>
    <row r="4161" spans="1:17" hidden="1" x14ac:dyDescent="0.3">
      <c r="A4161" t="s">
        <v>8554</v>
      </c>
      <c r="B4161" t="s">
        <v>8555</v>
      </c>
      <c r="C4161" t="s">
        <v>10309</v>
      </c>
      <c r="D4161" t="s">
        <v>630</v>
      </c>
      <c r="E4161">
        <v>16.639424999999999</v>
      </c>
      <c r="F4161">
        <v>44.55</v>
      </c>
      <c r="G4161">
        <v>-10.7944450543632</v>
      </c>
      <c r="H4161">
        <v>-4.1066198237664997</v>
      </c>
      <c r="I4161">
        <v>-37.924410944247498</v>
      </c>
      <c r="J4161">
        <v>-1.34466735697645</v>
      </c>
      <c r="K4161">
        <v>47.088826919657599</v>
      </c>
      <c r="L4161">
        <v>48.244897028654002</v>
      </c>
      <c r="M4161">
        <v>49.630062400743903</v>
      </c>
      <c r="N4161">
        <v>1.6484126984126899</v>
      </c>
      <c r="O4161">
        <v>36.296296296296198</v>
      </c>
      <c r="P4161">
        <v>21.721311475409799</v>
      </c>
      <c r="Q4161">
        <v>0.112930559063635</v>
      </c>
    </row>
    <row r="4162" spans="1:17" hidden="1" x14ac:dyDescent="0.3">
      <c r="A4162" t="s">
        <v>8556</v>
      </c>
      <c r="B4162" t="s">
        <v>8557</v>
      </c>
      <c r="C4162" t="s">
        <v>10309</v>
      </c>
      <c r="D4162" t="s">
        <v>356</v>
      </c>
      <c r="E4162">
        <v>16.620841599999999</v>
      </c>
      <c r="F4162">
        <v>33.11</v>
      </c>
      <c r="G4162">
        <v>-23.538556886199199</v>
      </c>
      <c r="H4162">
        <v>-17.276973181605999</v>
      </c>
      <c r="I4162">
        <v>-27.1951047311859</v>
      </c>
      <c r="J4162">
        <v>-7.3617906446476802</v>
      </c>
      <c r="K4162">
        <v>39.433317038833898</v>
      </c>
      <c r="L4162">
        <v>39.231233435009003</v>
      </c>
      <c r="M4162">
        <v>23.4296097413994</v>
      </c>
      <c r="N4162">
        <v>0.88747514910536696</v>
      </c>
      <c r="O4162">
        <v>38.930836605255202</v>
      </c>
      <c r="P4162">
        <v>8.8428665351742097</v>
      </c>
      <c r="Q4162">
        <v>-2.0001519121945002E-2</v>
      </c>
    </row>
    <row r="4163" spans="1:17" hidden="1" x14ac:dyDescent="0.3">
      <c r="A4163" t="s">
        <v>8558</v>
      </c>
      <c r="B4163" t="s">
        <v>8559</v>
      </c>
      <c r="C4163" t="s">
        <v>10309</v>
      </c>
      <c r="D4163" t="s">
        <v>368</v>
      </c>
      <c r="E4163">
        <v>16.603470000000002</v>
      </c>
      <c r="F4163">
        <v>15.1</v>
      </c>
      <c r="G4163">
        <v>-31.545234963586299</v>
      </c>
      <c r="H4163">
        <v>-6.5486519256318498</v>
      </c>
      <c r="I4163">
        <v>-59.235214787614701</v>
      </c>
      <c r="J4163">
        <v>-2.5275532630167099</v>
      </c>
      <c r="K4163">
        <v>15.5311567247926</v>
      </c>
      <c r="L4163">
        <v>16.987415320118401</v>
      </c>
      <c r="M4163">
        <v>38.965355701033801</v>
      </c>
      <c r="N4163">
        <v>0.54858484078885805</v>
      </c>
      <c r="O4163">
        <v>127.81456953642299</v>
      </c>
      <c r="P4163">
        <v>11.8518518518518</v>
      </c>
      <c r="Q4163">
        <v>-3.1634825844320002E-3</v>
      </c>
    </row>
    <row r="4164" spans="1:17" hidden="1" x14ac:dyDescent="0.3">
      <c r="A4164" t="s">
        <v>8560</v>
      </c>
      <c r="B4164" t="s">
        <v>8561</v>
      </c>
      <c r="C4164" t="s">
        <v>10309</v>
      </c>
      <c r="D4164" t="s">
        <v>186</v>
      </c>
      <c r="E4164">
        <v>16.5625</v>
      </c>
      <c r="F4164">
        <v>265</v>
      </c>
      <c r="G4164">
        <v>15.287754060925399</v>
      </c>
      <c r="H4164">
        <v>2.7629963211816602</v>
      </c>
      <c r="I4164">
        <v>20.654592860771501</v>
      </c>
      <c r="J4164">
        <v>-11.2153570121488</v>
      </c>
      <c r="K4164">
        <v>272.499933899604</v>
      </c>
      <c r="L4164">
        <v>239.96001958697201</v>
      </c>
      <c r="M4164">
        <v>44.174240456516202</v>
      </c>
      <c r="N4164">
        <v>0.56372093023255798</v>
      </c>
      <c r="O4164">
        <v>29.0566037735849</v>
      </c>
      <c r="P4164">
        <v>59.398496240601403</v>
      </c>
      <c r="Q4164">
        <v>6.1797825334658003E-2</v>
      </c>
    </row>
    <row r="4165" spans="1:17" hidden="1" x14ac:dyDescent="0.3">
      <c r="A4165" t="s">
        <v>8562</v>
      </c>
      <c r="B4165" t="s">
        <v>8563</v>
      </c>
      <c r="C4165" t="s">
        <v>10309</v>
      </c>
      <c r="D4165" t="s">
        <v>1897</v>
      </c>
      <c r="E4165">
        <v>16.5321</v>
      </c>
      <c r="F4165">
        <v>20.28</v>
      </c>
      <c r="G4165">
        <v>-18.101957291009299</v>
      </c>
      <c r="H4165">
        <v>6.4099596512129001E-2</v>
      </c>
      <c r="I4165">
        <v>-15.877119773963599</v>
      </c>
      <c r="J4165">
        <v>1.22018513539384</v>
      </c>
      <c r="K4165">
        <v>19.975165311677902</v>
      </c>
      <c r="L4165">
        <v>19.4160869514963</v>
      </c>
      <c r="M4165">
        <v>54.095722087305198</v>
      </c>
      <c r="N4165">
        <v>0.957273451159112</v>
      </c>
      <c r="O4165">
        <v>13.8067061143984</v>
      </c>
      <c r="P4165">
        <v>25.495049504950401</v>
      </c>
      <c r="Q4165">
        <v>8.6376826960149998E-3</v>
      </c>
    </row>
    <row r="4166" spans="1:17" hidden="1" x14ac:dyDescent="0.3">
      <c r="A4166" t="s">
        <v>8564</v>
      </c>
      <c r="B4166" t="s">
        <v>8565</v>
      </c>
      <c r="C4166" t="s">
        <v>10309</v>
      </c>
      <c r="E4166">
        <v>16.525374840000001</v>
      </c>
      <c r="F4166">
        <v>36.39</v>
      </c>
      <c r="G4166">
        <v>768.58183980657998</v>
      </c>
      <c r="H4166">
        <v>1.76384262006739</v>
      </c>
      <c r="I4166">
        <v>-29.436725386663099</v>
      </c>
      <c r="J4166">
        <v>-8.42778934531019</v>
      </c>
      <c r="K4166">
        <v>38.468018442498597</v>
      </c>
      <c r="L4166">
        <v>31.6192521823825</v>
      </c>
      <c r="M4166">
        <v>27.209472270587401</v>
      </c>
      <c r="N4166">
        <v>9.6147137152952797E-2</v>
      </c>
      <c r="O4166">
        <v>89.859851607584503</v>
      </c>
      <c r="P4166">
        <v>796.30541871921196</v>
      </c>
    </row>
    <row r="4167" spans="1:17" hidden="1" x14ac:dyDescent="0.3">
      <c r="A4167" t="s">
        <v>8566</v>
      </c>
      <c r="B4167" t="s">
        <v>8567</v>
      </c>
      <c r="C4167" t="s">
        <v>10309</v>
      </c>
      <c r="D4167" t="s">
        <v>938</v>
      </c>
      <c r="E4167">
        <v>16.481629600000002</v>
      </c>
      <c r="F4167">
        <v>44.9</v>
      </c>
      <c r="G4167">
        <v>-22.225458611879102</v>
      </c>
      <c r="H4167">
        <v>-5.8807675217786404</v>
      </c>
      <c r="I4167">
        <v>-24.237031551623598</v>
      </c>
      <c r="J4167">
        <v>3.7878102690244901</v>
      </c>
      <c r="K4167">
        <v>43.720248014531897</v>
      </c>
      <c r="L4167">
        <v>43.6010129611671</v>
      </c>
      <c r="M4167">
        <v>56.858816974494601</v>
      </c>
      <c r="N4167">
        <v>0.64562212752181003</v>
      </c>
      <c r="O4167">
        <v>33.608017817371902</v>
      </c>
      <c r="P4167">
        <v>35.937026945201303</v>
      </c>
      <c r="Q4167">
        <v>3.3423272464099998E-2</v>
      </c>
    </row>
    <row r="4168" spans="1:17" hidden="1" x14ac:dyDescent="0.3">
      <c r="A4168" t="s">
        <v>8568</v>
      </c>
      <c r="B4168" t="s">
        <v>8569</v>
      </c>
      <c r="C4168" t="s">
        <v>10309</v>
      </c>
      <c r="D4168" t="s">
        <v>413</v>
      </c>
      <c r="E4168">
        <v>16.476791039999998</v>
      </c>
      <c r="F4168">
        <v>12.55</v>
      </c>
      <c r="G4168">
        <v>270.68911950006702</v>
      </c>
      <c r="H4168">
        <v>-11.5275658593416</v>
      </c>
      <c r="I4168">
        <v>102.219128564795</v>
      </c>
      <c r="J4168">
        <v>3.0158936991291698</v>
      </c>
      <c r="K4168">
        <v>12.686943419009101</v>
      </c>
      <c r="L4168">
        <v>8.5478564695700392</v>
      </c>
      <c r="M4168">
        <v>41.4270589179309</v>
      </c>
      <c r="N4168">
        <v>0.329484140678448</v>
      </c>
      <c r="O4168">
        <v>40.079681274900302</v>
      </c>
      <c r="P4168">
        <v>340.35087719298201</v>
      </c>
      <c r="Q4168">
        <v>8.4208317507709005E-2</v>
      </c>
    </row>
    <row r="4169" spans="1:17" hidden="1" x14ac:dyDescent="0.3">
      <c r="A4169" t="s">
        <v>8570</v>
      </c>
      <c r="B4169" t="s">
        <v>8571</v>
      </c>
      <c r="C4169" t="s">
        <v>10309</v>
      </c>
      <c r="D4169" t="s">
        <v>475</v>
      </c>
      <c r="E4169">
        <v>16.47</v>
      </c>
      <c r="F4169">
        <v>12.44</v>
      </c>
      <c r="G4169">
        <v>285.56545763221902</v>
      </c>
      <c r="H4169">
        <v>62.782884897861003</v>
      </c>
      <c r="I4169">
        <v>-19.197013510029201</v>
      </c>
      <c r="J4169">
        <v>3.4001197846395299</v>
      </c>
      <c r="K4169">
        <v>9.2253208099425592</v>
      </c>
      <c r="L4169">
        <v>8.3713805554126299</v>
      </c>
      <c r="M4169">
        <v>99.243182366900101</v>
      </c>
      <c r="N4169">
        <v>3.4633464034303202E-2</v>
      </c>
      <c r="O4169">
        <v>46.704180064308702</v>
      </c>
      <c r="P4169">
        <v>387.84313725490199</v>
      </c>
      <c r="Q4169">
        <v>0.13946357778860399</v>
      </c>
    </row>
    <row r="4170" spans="1:17" hidden="1" x14ac:dyDescent="0.3">
      <c r="A4170" t="s">
        <v>8572</v>
      </c>
      <c r="B4170" t="s">
        <v>8573</v>
      </c>
      <c r="C4170" t="s">
        <v>10309</v>
      </c>
      <c r="D4170" t="s">
        <v>726</v>
      </c>
      <c r="E4170">
        <v>16.390346701999999</v>
      </c>
      <c r="F4170">
        <v>121.43</v>
      </c>
      <c r="G4170">
        <v>16.870372028069099</v>
      </c>
      <c r="H4170">
        <v>1.6580931815008999</v>
      </c>
      <c r="I4170">
        <v>8.92523639909815</v>
      </c>
      <c r="J4170">
        <v>-2.1693483677345098</v>
      </c>
      <c r="K4170">
        <v>116.260098250401</v>
      </c>
      <c r="L4170">
        <v>104.8799257181</v>
      </c>
      <c r="M4170">
        <v>36.790095614213499</v>
      </c>
      <c r="N4170">
        <v>1.0778080368360601</v>
      </c>
      <c r="O4170">
        <v>9.5281231985506096</v>
      </c>
      <c r="P4170">
        <v>46.654589371980599</v>
      </c>
    </row>
    <row r="4171" spans="1:17" hidden="1" x14ac:dyDescent="0.3">
      <c r="A4171" t="s">
        <v>8574</v>
      </c>
      <c r="B4171" t="s">
        <v>8575</v>
      </c>
      <c r="C4171" t="s">
        <v>10309</v>
      </c>
      <c r="D4171" t="s">
        <v>630</v>
      </c>
      <c r="E4171">
        <v>16.339200000000002</v>
      </c>
      <c r="F4171">
        <v>12.08</v>
      </c>
      <c r="G4171">
        <v>53.930556425714798</v>
      </c>
      <c r="H4171">
        <v>6.7587995487639398</v>
      </c>
      <c r="I4171">
        <v>54.309903690053297</v>
      </c>
      <c r="J4171">
        <v>-13.1010921491155</v>
      </c>
      <c r="K4171">
        <v>10.844475528334501</v>
      </c>
      <c r="L4171">
        <v>8.7628536974248501</v>
      </c>
      <c r="M4171">
        <v>46.961439385145603</v>
      </c>
      <c r="N4171">
        <v>1.3500435885122</v>
      </c>
      <c r="O4171">
        <v>22.847682119205199</v>
      </c>
      <c r="P4171">
        <v>100.99833610648901</v>
      </c>
      <c r="Q4171">
        <v>0.13115608283939001</v>
      </c>
    </row>
    <row r="4172" spans="1:17" hidden="1" x14ac:dyDescent="0.3">
      <c r="A4172" t="s">
        <v>8576</v>
      </c>
      <c r="B4172" t="s">
        <v>8577</v>
      </c>
      <c r="C4172" t="s">
        <v>10309</v>
      </c>
      <c r="D4172" t="s">
        <v>95</v>
      </c>
      <c r="E4172">
        <v>16.310956999999998</v>
      </c>
      <c r="F4172">
        <v>16.28</v>
      </c>
      <c r="G4172">
        <v>-11.769162958215</v>
      </c>
      <c r="H4172">
        <v>-6.1680364525653602</v>
      </c>
      <c r="I4172">
        <v>-28.263289837085999</v>
      </c>
      <c r="J4172">
        <v>0.25343390884633399</v>
      </c>
      <c r="K4172">
        <v>16.949068168707399</v>
      </c>
      <c r="L4172">
        <v>18.5256033124205</v>
      </c>
      <c r="M4172">
        <v>46.007925713891098</v>
      </c>
      <c r="N4172">
        <v>0.64732906640849297</v>
      </c>
      <c r="O4172">
        <v>46.683046683046598</v>
      </c>
      <c r="P4172">
        <v>18.399999999999999</v>
      </c>
      <c r="Q4172">
        <v>-0.116686411518986</v>
      </c>
    </row>
    <row r="4173" spans="1:17" hidden="1" x14ac:dyDescent="0.3">
      <c r="A4173" t="s">
        <v>8578</v>
      </c>
      <c r="B4173" t="s">
        <v>8579</v>
      </c>
      <c r="C4173" t="s">
        <v>10309</v>
      </c>
      <c r="D4173" t="s">
        <v>51</v>
      </c>
      <c r="E4173">
        <v>16.3004438</v>
      </c>
      <c r="F4173">
        <v>31.75</v>
      </c>
      <c r="G4173">
        <v>23.1077750066089</v>
      </c>
      <c r="H4173">
        <v>3.03744061993486</v>
      </c>
      <c r="I4173">
        <v>-36.805435192229602</v>
      </c>
      <c r="J4173">
        <v>6.7250605341800203</v>
      </c>
      <c r="K4173">
        <v>31.611438108996399</v>
      </c>
      <c r="L4173">
        <v>29.848095552332399</v>
      </c>
      <c r="M4173">
        <v>70.046759847016602</v>
      </c>
      <c r="N4173">
        <v>0.96732584086738405</v>
      </c>
      <c r="O4173">
        <v>41.669291338582603</v>
      </c>
      <c r="P4173">
        <v>67.105263157894697</v>
      </c>
      <c r="Q4173">
        <v>9.0349872973734993E-2</v>
      </c>
    </row>
    <row r="4174" spans="1:17" hidden="1" x14ac:dyDescent="0.3">
      <c r="A4174" t="s">
        <v>8580</v>
      </c>
      <c r="B4174" t="s">
        <v>8581</v>
      </c>
      <c r="C4174" t="s">
        <v>10309</v>
      </c>
      <c r="D4174" t="s">
        <v>742</v>
      </c>
      <c r="E4174">
        <v>16.261835189999999</v>
      </c>
      <c r="F4174">
        <v>21.24</v>
      </c>
      <c r="G4174">
        <v>394.14374295469003</v>
      </c>
      <c r="H4174">
        <v>49.5302759829368</v>
      </c>
      <c r="I4174">
        <v>188.53907239182101</v>
      </c>
      <c r="J4174">
        <v>3.4643957794797502</v>
      </c>
      <c r="K4174">
        <v>15.233363937973699</v>
      </c>
      <c r="L4174">
        <v>9.6746780640468995</v>
      </c>
      <c r="M4174">
        <v>98.982099017634397</v>
      </c>
      <c r="N4174">
        <v>3.91350116072516E-2</v>
      </c>
      <c r="O4174">
        <v>0</v>
      </c>
      <c r="P4174">
        <v>653.191489361702</v>
      </c>
      <c r="Q4174">
        <v>0.12268478652516</v>
      </c>
    </row>
    <row r="4175" spans="1:17" hidden="1" x14ac:dyDescent="0.3">
      <c r="A4175" t="s">
        <v>8582</v>
      </c>
      <c r="B4175" t="s">
        <v>8583</v>
      </c>
      <c r="C4175" t="s">
        <v>10309</v>
      </c>
      <c r="D4175" t="s">
        <v>630</v>
      </c>
      <c r="E4175">
        <v>16.215421599999999</v>
      </c>
      <c r="F4175">
        <v>50.63</v>
      </c>
      <c r="G4175">
        <v>-9.9793928661193494</v>
      </c>
      <c r="H4175">
        <v>15.582387828526</v>
      </c>
      <c r="I4175">
        <v>-3.19440665477426</v>
      </c>
      <c r="J4175">
        <v>13.1240751436235</v>
      </c>
      <c r="K4175">
        <v>40.106990000551697</v>
      </c>
      <c r="L4175">
        <v>40.954548215270002</v>
      </c>
      <c r="M4175">
        <v>91.418210673409305</v>
      </c>
      <c r="N4175">
        <v>2.8081691795574701</v>
      </c>
      <c r="O4175">
        <v>0.53328066363815796</v>
      </c>
      <c r="P4175">
        <v>44.988545246277198</v>
      </c>
      <c r="Q4175">
        <v>8.6715709170837998E-2</v>
      </c>
    </row>
    <row r="4176" spans="1:17" hidden="1" x14ac:dyDescent="0.3">
      <c r="A4176" t="s">
        <v>8584</v>
      </c>
      <c r="B4176" t="s">
        <v>8585</v>
      </c>
      <c r="C4176" t="s">
        <v>10309</v>
      </c>
      <c r="D4176" t="s">
        <v>726</v>
      </c>
      <c r="E4176">
        <v>16.197496464</v>
      </c>
      <c r="F4176">
        <v>256.8</v>
      </c>
      <c r="G4176">
        <v>10.698154593190401</v>
      </c>
      <c r="H4176">
        <v>2.3027214425676901</v>
      </c>
      <c r="I4176">
        <v>9.7540490952478507</v>
      </c>
      <c r="J4176">
        <v>-0.80632733392672995</v>
      </c>
      <c r="K4176">
        <v>249.050848030982</v>
      </c>
      <c r="L4176">
        <v>224.061842687661</v>
      </c>
      <c r="M4176">
        <v>41.917729329093497</v>
      </c>
      <c r="N4176">
        <v>3.1495705563367302</v>
      </c>
      <c r="O4176">
        <v>2.7647975077881499</v>
      </c>
      <c r="P4176">
        <v>42.035398230088397</v>
      </c>
    </row>
    <row r="4177" spans="1:17" hidden="1" x14ac:dyDescent="0.3">
      <c r="A4177" t="s">
        <v>8586</v>
      </c>
      <c r="B4177" t="s">
        <v>8587</v>
      </c>
      <c r="C4177" t="s">
        <v>10309</v>
      </c>
      <c r="D4177" t="s">
        <v>51</v>
      </c>
      <c r="E4177">
        <v>16.126000000000001</v>
      </c>
      <c r="F4177">
        <v>35.22</v>
      </c>
      <c r="G4177">
        <v>36.090374575741102</v>
      </c>
      <c r="H4177">
        <v>5.8758075894688497</v>
      </c>
      <c r="I4177">
        <v>-22.919923020956599</v>
      </c>
      <c r="J4177">
        <v>-1.71385260332932</v>
      </c>
      <c r="K4177">
        <v>33.664449502231399</v>
      </c>
      <c r="L4177">
        <v>30.996417829631199</v>
      </c>
      <c r="M4177">
        <v>59.650328705791203</v>
      </c>
      <c r="N4177">
        <v>2.2989303664246701</v>
      </c>
      <c r="O4177">
        <v>17.745599091425301</v>
      </c>
      <c r="P4177">
        <v>75.223880597014897</v>
      </c>
      <c r="Q4177">
        <v>0.13679397293474199</v>
      </c>
    </row>
    <row r="4178" spans="1:17" hidden="1" x14ac:dyDescent="0.3">
      <c r="A4178" t="s">
        <v>8588</v>
      </c>
      <c r="B4178" t="s">
        <v>8589</v>
      </c>
      <c r="C4178" t="s">
        <v>10309</v>
      </c>
      <c r="D4178" t="s">
        <v>232</v>
      </c>
      <c r="E4178">
        <v>16.0505</v>
      </c>
      <c r="F4178">
        <v>14.34</v>
      </c>
      <c r="G4178">
        <v>54.951580323037803</v>
      </c>
      <c r="H4178">
        <v>13.123925138968501</v>
      </c>
      <c r="I4178">
        <v>19.8551126523924</v>
      </c>
      <c r="J4178">
        <v>-2.95053924309744</v>
      </c>
      <c r="K4178">
        <v>12.9866073678644</v>
      </c>
      <c r="L4178">
        <v>12.133353633672501</v>
      </c>
      <c r="M4178">
        <v>54.990706958470703</v>
      </c>
      <c r="N4178">
        <v>3.1163773552762799</v>
      </c>
      <c r="O4178">
        <v>11.2273361227336</v>
      </c>
      <c r="Q4178">
        <v>6.4250473574520003E-2</v>
      </c>
    </row>
    <row r="4179" spans="1:17" hidden="1" x14ac:dyDescent="0.3">
      <c r="A4179" t="s">
        <v>8590</v>
      </c>
      <c r="B4179" t="s">
        <v>8591</v>
      </c>
      <c r="C4179" t="s">
        <v>10309</v>
      </c>
      <c r="D4179" t="s">
        <v>742</v>
      </c>
      <c r="E4179">
        <v>16.046571180979601</v>
      </c>
      <c r="F4179">
        <v>30</v>
      </c>
      <c r="G4179">
        <v>-33.973578912630899</v>
      </c>
      <c r="H4179">
        <v>-0.97550436388391404</v>
      </c>
      <c r="I4179">
        <v>-21.4016950560281</v>
      </c>
      <c r="J4179">
        <v>-5.7892462533946398</v>
      </c>
      <c r="K4179">
        <v>30.516096530226498</v>
      </c>
      <c r="L4179">
        <v>31.463452218621399</v>
      </c>
      <c r="M4179">
        <v>57.198666786933202</v>
      </c>
      <c r="N4179">
        <v>0.28728414442700101</v>
      </c>
      <c r="O4179">
        <v>43.1</v>
      </c>
      <c r="P4179">
        <v>19.047619047619001</v>
      </c>
    </row>
    <row r="4180" spans="1:17" hidden="1" x14ac:dyDescent="0.3">
      <c r="A4180" t="s">
        <v>8592</v>
      </c>
      <c r="B4180" t="s">
        <v>8593</v>
      </c>
      <c r="C4180" t="s">
        <v>10309</v>
      </c>
      <c r="D4180" t="s">
        <v>938</v>
      </c>
      <c r="E4180">
        <v>16.034759999999999</v>
      </c>
      <c r="F4180">
        <v>4.97</v>
      </c>
      <c r="G4180">
        <v>-47.562288590050301</v>
      </c>
      <c r="H4180">
        <v>-3.3659426108958499</v>
      </c>
      <c r="I4180">
        <v>-50.952761273760999</v>
      </c>
      <c r="J4180">
        <v>0.34650911361180098</v>
      </c>
      <c r="K4180">
        <v>5.2398884747485202</v>
      </c>
      <c r="L4180">
        <v>10.182651265163001</v>
      </c>
      <c r="M4180">
        <v>55.4548318810849</v>
      </c>
      <c r="N4180">
        <v>0.54497906293529697</v>
      </c>
      <c r="O4180">
        <v>82.897384305835004</v>
      </c>
      <c r="P4180">
        <v>12.9545454545454</v>
      </c>
      <c r="Q4180">
        <v>-0.133586958192246</v>
      </c>
    </row>
    <row r="4181" spans="1:17" hidden="1" x14ac:dyDescent="0.3">
      <c r="A4181" t="s">
        <v>8594</v>
      </c>
      <c r="B4181" t="s">
        <v>8595</v>
      </c>
      <c r="C4181" t="s">
        <v>10309</v>
      </c>
      <c r="D4181" t="s">
        <v>4385</v>
      </c>
      <c r="E4181">
        <v>15.984</v>
      </c>
      <c r="F4181">
        <v>2.33</v>
      </c>
      <c r="G4181">
        <v>16.103581581196099</v>
      </c>
      <c r="H4181">
        <v>23.7435967597116</v>
      </c>
      <c r="I4181">
        <v>-13.9985496781992</v>
      </c>
      <c r="J4181">
        <v>8.9631215877471799</v>
      </c>
      <c r="K4181">
        <v>1.9230388436277399</v>
      </c>
      <c r="L4181">
        <v>1.90057920792158</v>
      </c>
      <c r="M4181">
        <v>88.840236401619194</v>
      </c>
      <c r="N4181">
        <v>1.0516449704141999</v>
      </c>
      <c r="O4181">
        <v>31.759656652360501</v>
      </c>
      <c r="P4181">
        <v>66.428571428571402</v>
      </c>
      <c r="Q4181">
        <v>6.2975340187937004E-2</v>
      </c>
    </row>
    <row r="4182" spans="1:17" hidden="1" x14ac:dyDescent="0.3">
      <c r="A4182" t="s">
        <v>8596</v>
      </c>
      <c r="B4182" t="s">
        <v>8597</v>
      </c>
      <c r="C4182" t="s">
        <v>10309</v>
      </c>
      <c r="D4182" t="s">
        <v>726</v>
      </c>
      <c r="E4182">
        <v>15.966448</v>
      </c>
      <c r="F4182">
        <v>144.69999999999999</v>
      </c>
      <c r="G4182">
        <v>15.3030099971248</v>
      </c>
      <c r="H4182">
        <v>0.64421394597524795</v>
      </c>
      <c r="I4182">
        <v>2.5943200461569802</v>
      </c>
      <c r="J4182">
        <v>1.50176320017352E-2</v>
      </c>
      <c r="K4182">
        <v>138.821671462746</v>
      </c>
      <c r="L4182">
        <v>126.276801132854</v>
      </c>
      <c r="M4182">
        <v>48.680230268627398</v>
      </c>
      <c r="N4182">
        <v>1.53063975491079</v>
      </c>
      <c r="O4182">
        <v>1.72080165860402</v>
      </c>
      <c r="P4182">
        <v>44.267198404785603</v>
      </c>
    </row>
    <row r="4183" spans="1:17" hidden="1" x14ac:dyDescent="0.3">
      <c r="A4183" t="s">
        <v>8598</v>
      </c>
      <c r="B4183" t="s">
        <v>8599</v>
      </c>
      <c r="C4183" t="s">
        <v>10309</v>
      </c>
      <c r="D4183" t="s">
        <v>21</v>
      </c>
      <c r="E4183">
        <v>15.9297</v>
      </c>
      <c r="F4183">
        <v>83.04</v>
      </c>
      <c r="G4183">
        <v>24.3643331752811</v>
      </c>
      <c r="H4183">
        <v>2.59592420754465</v>
      </c>
      <c r="I4183">
        <v>22.801482176761699</v>
      </c>
      <c r="J4183">
        <v>-5.9709445671052803</v>
      </c>
      <c r="K4183">
        <v>89.095216055199202</v>
      </c>
      <c r="L4183">
        <v>74.807486506684597</v>
      </c>
      <c r="M4183">
        <v>44.349974512906797</v>
      </c>
      <c r="N4183">
        <v>0.32743326488706298</v>
      </c>
      <c r="O4183">
        <v>49.9157032755298</v>
      </c>
      <c r="P4183">
        <v>83.270801147649493</v>
      </c>
      <c r="Q4183">
        <v>6.9399706700526004E-2</v>
      </c>
    </row>
    <row r="4184" spans="1:17" hidden="1" x14ac:dyDescent="0.3">
      <c r="A4184" t="s">
        <v>8600</v>
      </c>
      <c r="B4184" t="s">
        <v>8601</v>
      </c>
      <c r="C4184" t="s">
        <v>10309</v>
      </c>
      <c r="D4184" t="s">
        <v>113</v>
      </c>
      <c r="E4184">
        <v>15.866400000000001</v>
      </c>
      <c r="F4184">
        <v>18.059999999999999</v>
      </c>
      <c r="G4184">
        <v>-45.370637736160397</v>
      </c>
      <c r="H4184">
        <v>-5.0712490447349703</v>
      </c>
      <c r="I4184">
        <v>-47.088684123298897</v>
      </c>
      <c r="J4184">
        <v>-7.6999305148711699</v>
      </c>
      <c r="K4184">
        <v>19.725170824324099</v>
      </c>
      <c r="L4184">
        <v>21.639601566797801</v>
      </c>
      <c r="M4184">
        <v>36.014814286438501</v>
      </c>
      <c r="N4184">
        <v>1.5494246962239999</v>
      </c>
      <c r="O4184">
        <v>104.20819490586899</v>
      </c>
      <c r="P4184">
        <v>6.23529411764705</v>
      </c>
      <c r="Q4184">
        <v>2.2622911926891E-2</v>
      </c>
    </row>
    <row r="4185" spans="1:17" hidden="1" x14ac:dyDescent="0.3">
      <c r="A4185" t="s">
        <v>8602</v>
      </c>
      <c r="B4185" t="s">
        <v>8603</v>
      </c>
      <c r="C4185" t="s">
        <v>10309</v>
      </c>
      <c r="D4185" t="s">
        <v>2855</v>
      </c>
      <c r="E4185">
        <v>15.8466</v>
      </c>
      <c r="F4185">
        <v>44.8</v>
      </c>
      <c r="G4185">
        <v>-70.747869895716306</v>
      </c>
      <c r="H4185">
        <v>-0.51888335931769802</v>
      </c>
      <c r="I4185">
        <v>-55.335076948204403</v>
      </c>
      <c r="J4185">
        <v>-6.4198039689983002</v>
      </c>
      <c r="K4185">
        <v>46.328052476550802</v>
      </c>
      <c r="M4185">
        <v>43.200446306834799</v>
      </c>
      <c r="N4185">
        <v>0.357421875</v>
      </c>
      <c r="O4185">
        <v>75.78125</v>
      </c>
      <c r="P4185">
        <v>20.754716981131999</v>
      </c>
    </row>
    <row r="4186" spans="1:17" hidden="1" x14ac:dyDescent="0.3">
      <c r="A4186" t="s">
        <v>8604</v>
      </c>
      <c r="B4186" t="s">
        <v>8605</v>
      </c>
      <c r="C4186" t="s">
        <v>10309</v>
      </c>
      <c r="D4186" t="s">
        <v>139</v>
      </c>
      <c r="E4186">
        <v>15.819071984000001</v>
      </c>
      <c r="F4186">
        <v>39.090000000000003</v>
      </c>
      <c r="G4186">
        <v>333.24340221944402</v>
      </c>
      <c r="H4186">
        <v>15.632682770619001</v>
      </c>
      <c r="I4186">
        <v>348.65619516695602</v>
      </c>
      <c r="J4186">
        <v>-4.5853284530688398</v>
      </c>
      <c r="M4186">
        <v>41.450533250488597</v>
      </c>
      <c r="O4186">
        <v>16.0143259145561</v>
      </c>
      <c r="P4186">
        <v>360.96698113207498</v>
      </c>
    </row>
    <row r="4187" spans="1:17" hidden="1" x14ac:dyDescent="0.3">
      <c r="A4187" t="s">
        <v>8606</v>
      </c>
      <c r="B4187" t="s">
        <v>8607</v>
      </c>
      <c r="C4187" t="s">
        <v>10309</v>
      </c>
      <c r="D4187" t="s">
        <v>95</v>
      </c>
      <c r="E4187">
        <v>15.778093452</v>
      </c>
      <c r="F4187">
        <v>27.05</v>
      </c>
      <c r="G4187">
        <v>-10.012525822987801</v>
      </c>
      <c r="H4187">
        <v>-2.42163596185932</v>
      </c>
      <c r="I4187">
        <v>-21.721368684476101</v>
      </c>
      <c r="J4187">
        <v>-8.2367580457960994</v>
      </c>
      <c r="K4187">
        <v>28.032008341495199</v>
      </c>
      <c r="L4187">
        <v>27.3449780058119</v>
      </c>
      <c r="M4187">
        <v>42.370154850461297</v>
      </c>
      <c r="N4187">
        <v>0.92949038872477396</v>
      </c>
      <c r="O4187">
        <v>39.704251386321602</v>
      </c>
      <c r="P4187">
        <v>22.9545454545454</v>
      </c>
      <c r="Q4187">
        <v>9.5434616390164997E-2</v>
      </c>
    </row>
    <row r="4188" spans="1:17" hidden="1" x14ac:dyDescent="0.3">
      <c r="A4188" t="s">
        <v>8608</v>
      </c>
      <c r="B4188" t="s">
        <v>8609</v>
      </c>
      <c r="C4188" t="s">
        <v>10309</v>
      </c>
      <c r="D4188" t="s">
        <v>51</v>
      </c>
      <c r="E4188">
        <v>15.717980735999999</v>
      </c>
      <c r="F4188">
        <v>20</v>
      </c>
      <c r="G4188">
        <v>-24.096635907449599</v>
      </c>
      <c r="H4188">
        <v>1.0836297438246201</v>
      </c>
      <c r="I4188">
        <v>-17.524056107299199</v>
      </c>
      <c r="J4188">
        <v>-7.8397653961921296</v>
      </c>
      <c r="K4188">
        <v>19.749248166418798</v>
      </c>
      <c r="L4188">
        <v>19.8604129695856</v>
      </c>
      <c r="M4188">
        <v>40.6573737213482</v>
      </c>
      <c r="N4188">
        <v>0.84679795612119602</v>
      </c>
      <c r="O4188">
        <v>31.75</v>
      </c>
      <c r="P4188">
        <v>23.456790123456798</v>
      </c>
      <c r="Q4188">
        <v>-4.7674176366757998E-2</v>
      </c>
    </row>
    <row r="4189" spans="1:17" hidden="1" x14ac:dyDescent="0.3">
      <c r="A4189" t="s">
        <v>8610</v>
      </c>
      <c r="B4189" t="s">
        <v>8611</v>
      </c>
      <c r="C4189" t="s">
        <v>10309</v>
      </c>
      <c r="D4189" t="s">
        <v>46</v>
      </c>
      <c r="E4189">
        <v>15.62026</v>
      </c>
      <c r="F4189">
        <v>22.85</v>
      </c>
      <c r="G4189">
        <v>-6.8241080131600604</v>
      </c>
      <c r="H4189">
        <v>17.418278019535698</v>
      </c>
      <c r="I4189">
        <v>-10.301857393690501</v>
      </c>
      <c r="K4189">
        <v>19.083281477934399</v>
      </c>
      <c r="L4189">
        <v>11.903343096853201</v>
      </c>
      <c r="M4189">
        <v>85.826546996053594</v>
      </c>
      <c r="N4189">
        <v>1</v>
      </c>
      <c r="O4189">
        <v>2.8446389496717699</v>
      </c>
      <c r="P4189">
        <v>82.8</v>
      </c>
    </row>
    <row r="4190" spans="1:17" hidden="1" x14ac:dyDescent="0.3">
      <c r="A4190" t="s">
        <v>8612</v>
      </c>
      <c r="B4190" t="s">
        <v>8613</v>
      </c>
      <c r="C4190" t="s">
        <v>10309</v>
      </c>
      <c r="D4190" t="s">
        <v>54</v>
      </c>
      <c r="E4190">
        <v>15.6101250199999</v>
      </c>
      <c r="F4190">
        <v>11.66</v>
      </c>
      <c r="G4190">
        <v>54.749034545897899</v>
      </c>
      <c r="H4190">
        <v>-5.5489432381143402</v>
      </c>
      <c r="I4190">
        <v>-7.0761289254079101</v>
      </c>
      <c r="J4190">
        <v>-8.6552734175825101</v>
      </c>
      <c r="K4190">
        <v>11.384044455496101</v>
      </c>
      <c r="L4190">
        <v>10.5316468171597</v>
      </c>
      <c r="M4190">
        <v>40.304626643923001</v>
      </c>
      <c r="N4190">
        <v>0.76024253082009796</v>
      </c>
      <c r="O4190">
        <v>47.427101200686103</v>
      </c>
      <c r="P4190">
        <v>97.962648556876005</v>
      </c>
      <c r="Q4190">
        <v>9.7424933455063006E-2</v>
      </c>
    </row>
    <row r="4191" spans="1:17" hidden="1" x14ac:dyDescent="0.3">
      <c r="A4191" t="s">
        <v>8614</v>
      </c>
      <c r="B4191" t="s">
        <v>8615</v>
      </c>
      <c r="C4191" t="s">
        <v>10309</v>
      </c>
      <c r="D4191" t="s">
        <v>95</v>
      </c>
      <c r="E4191">
        <v>15.534815999999999</v>
      </c>
      <c r="F4191">
        <v>4.0999999999999996</v>
      </c>
      <c r="G4191">
        <v>-29.637454510717099</v>
      </c>
      <c r="H4191">
        <v>-3.31316670154626</v>
      </c>
      <c r="I4191">
        <v>-21.602821363349101</v>
      </c>
      <c r="J4191">
        <v>-3.6472989359238102</v>
      </c>
      <c r="K4191">
        <v>3.8528648511844401</v>
      </c>
      <c r="L4191">
        <v>4.1188619176260204</v>
      </c>
      <c r="M4191">
        <v>47.383066120801097</v>
      </c>
      <c r="N4191">
        <v>0.56035985415964495</v>
      </c>
      <c r="O4191">
        <v>50.975609756097498</v>
      </c>
      <c r="P4191">
        <v>28.124999999999901</v>
      </c>
      <c r="Q4191">
        <v>1.9805412896030002E-2</v>
      </c>
    </row>
    <row r="4192" spans="1:17" hidden="1" x14ac:dyDescent="0.3">
      <c r="A4192" t="s">
        <v>8616</v>
      </c>
      <c r="B4192" t="s">
        <v>8617</v>
      </c>
      <c r="C4192" t="s">
        <v>10309</v>
      </c>
      <c r="D4192" t="s">
        <v>7701</v>
      </c>
      <c r="E4192">
        <v>15.520592794999899</v>
      </c>
      <c r="F4192">
        <v>37.43</v>
      </c>
      <c r="G4192">
        <v>-10.718264751955701</v>
      </c>
      <c r="H4192">
        <v>3.4608795646875001</v>
      </c>
      <c r="I4192">
        <v>-22.442838786247499</v>
      </c>
      <c r="J4192">
        <v>-2.5946673569764398</v>
      </c>
      <c r="K4192">
        <v>35.469036708303499</v>
      </c>
      <c r="L4192">
        <v>34.723703628508702</v>
      </c>
      <c r="M4192">
        <v>29.2961231166631</v>
      </c>
      <c r="N4192">
        <v>0.28855250709555302</v>
      </c>
      <c r="O4192">
        <v>48.089767566123399</v>
      </c>
      <c r="P4192">
        <v>78.238095238095198</v>
      </c>
      <c r="Q4192">
        <v>0.109830997225354</v>
      </c>
    </row>
    <row r="4193" spans="1:17" hidden="1" x14ac:dyDescent="0.3">
      <c r="A4193" t="s">
        <v>8618</v>
      </c>
      <c r="B4193" t="s">
        <v>8619</v>
      </c>
      <c r="C4193" t="s">
        <v>10309</v>
      </c>
      <c r="D4193" t="s">
        <v>413</v>
      </c>
      <c r="E4193">
        <v>15.502789999999999</v>
      </c>
      <c r="F4193">
        <v>31</v>
      </c>
      <c r="G4193">
        <v>31.250780061727902</v>
      </c>
      <c r="H4193">
        <v>-0.55438353459982304</v>
      </c>
      <c r="I4193">
        <v>59.624876819129298</v>
      </c>
      <c r="J4193">
        <v>-5.7196673569764398</v>
      </c>
      <c r="K4193">
        <v>27.852255871685699</v>
      </c>
      <c r="L4193">
        <v>22.493130447654</v>
      </c>
      <c r="M4193">
        <v>50.217627865173803</v>
      </c>
      <c r="N4193">
        <v>0.32372581633546299</v>
      </c>
      <c r="O4193">
        <v>11.3870967741935</v>
      </c>
      <c r="P4193">
        <v>106.117021276595</v>
      </c>
      <c r="Q4193">
        <v>0.109945461736148</v>
      </c>
    </row>
    <row r="4194" spans="1:17" hidden="1" x14ac:dyDescent="0.3">
      <c r="A4194" t="s">
        <v>8620</v>
      </c>
      <c r="B4194" t="s">
        <v>8621</v>
      </c>
      <c r="C4194" t="s">
        <v>10309</v>
      </c>
      <c r="D4194" t="s">
        <v>726</v>
      </c>
      <c r="E4194">
        <v>15.501888424000001</v>
      </c>
      <c r="F4194">
        <v>95.7</v>
      </c>
      <c r="G4194">
        <v>24.9810644574025</v>
      </c>
      <c r="H4194">
        <v>7.1032464847243597</v>
      </c>
      <c r="I4194">
        <v>9.2747813071461795</v>
      </c>
      <c r="J4194">
        <v>3.6212783785956502</v>
      </c>
      <c r="K4194">
        <v>88.723098597066198</v>
      </c>
      <c r="L4194">
        <v>79.692636610957905</v>
      </c>
      <c r="M4194">
        <v>40.888200527429397</v>
      </c>
      <c r="N4194">
        <v>0.93687122616186702</v>
      </c>
      <c r="O4194">
        <v>0.49111807732498097</v>
      </c>
      <c r="P4194">
        <v>54.579227911484402</v>
      </c>
    </row>
    <row r="4195" spans="1:17" hidden="1" x14ac:dyDescent="0.3">
      <c r="A4195" t="s">
        <v>8622</v>
      </c>
      <c r="B4195" t="s">
        <v>8623</v>
      </c>
      <c r="C4195" t="s">
        <v>10309</v>
      </c>
      <c r="D4195" t="s">
        <v>72</v>
      </c>
      <c r="E4195">
        <v>15.458</v>
      </c>
      <c r="F4195">
        <v>10.33</v>
      </c>
      <c r="G4195">
        <v>50.379869363231002</v>
      </c>
      <c r="H4195">
        <v>4.1398416742304196</v>
      </c>
      <c r="I4195">
        <v>-53.315925885164802</v>
      </c>
      <c r="J4195">
        <v>-7.2352497045651596</v>
      </c>
      <c r="K4195">
        <v>10.619542916514201</v>
      </c>
      <c r="L4195">
        <v>10.367854004246301</v>
      </c>
      <c r="M4195">
        <v>48.910923657001099</v>
      </c>
      <c r="N4195">
        <v>1.09770387145476</v>
      </c>
      <c r="O4195">
        <v>102.807357212003</v>
      </c>
      <c r="P4195">
        <v>105.776892430278</v>
      </c>
      <c r="Q4195">
        <v>5.4201481286510001E-3</v>
      </c>
    </row>
    <row r="4196" spans="1:17" hidden="1" x14ac:dyDescent="0.3">
      <c r="A4196" t="s">
        <v>8624</v>
      </c>
      <c r="B4196" t="s">
        <v>8625</v>
      </c>
      <c r="C4196" t="s">
        <v>10309</v>
      </c>
      <c r="D4196" t="s">
        <v>630</v>
      </c>
      <c r="E4196">
        <v>15.435273828</v>
      </c>
      <c r="F4196">
        <v>13.29</v>
      </c>
      <c r="G4196">
        <v>-9.4851447489299208</v>
      </c>
      <c r="H4196">
        <v>1.1030175760698899</v>
      </c>
      <c r="I4196">
        <v>-6.9182403663879404</v>
      </c>
      <c r="J4196">
        <v>-3.6394434763794301</v>
      </c>
      <c r="K4196">
        <v>13.130592560932101</v>
      </c>
      <c r="L4196">
        <v>12.6240070726495</v>
      </c>
      <c r="M4196">
        <v>51.151457825495903</v>
      </c>
      <c r="N4196">
        <v>1.9073840913987501</v>
      </c>
      <c r="O4196">
        <v>18.811136192626002</v>
      </c>
      <c r="P4196">
        <v>32.767232767232699</v>
      </c>
      <c r="Q4196">
        <v>4.9181351607105003E-2</v>
      </c>
    </row>
    <row r="4197" spans="1:17" hidden="1" x14ac:dyDescent="0.3">
      <c r="A4197" t="s">
        <v>8626</v>
      </c>
      <c r="B4197" t="s">
        <v>8627</v>
      </c>
      <c r="C4197" t="s">
        <v>10309</v>
      </c>
      <c r="D4197" t="s">
        <v>5608</v>
      </c>
      <c r="E4197">
        <v>15.385</v>
      </c>
      <c r="F4197">
        <v>8.9</v>
      </c>
      <c r="G4197">
        <v>-51.1314962964519</v>
      </c>
      <c r="H4197">
        <v>10.7528906978444</v>
      </c>
      <c r="I4197">
        <v>-33.340067242847503</v>
      </c>
      <c r="J4197">
        <v>5.1434278811187903</v>
      </c>
      <c r="K4197">
        <v>8.4377395129085002</v>
      </c>
      <c r="L4197">
        <v>9.4880638020201697</v>
      </c>
      <c r="M4197">
        <v>72.233816405703607</v>
      </c>
      <c r="N4197">
        <v>1.06098148849192</v>
      </c>
      <c r="O4197">
        <v>50</v>
      </c>
      <c r="P4197">
        <v>18.6666666666666</v>
      </c>
      <c r="Q4197">
        <v>9.3078013532274004E-2</v>
      </c>
    </row>
    <row r="4198" spans="1:17" hidden="1" x14ac:dyDescent="0.3">
      <c r="A4198" t="s">
        <v>8628</v>
      </c>
      <c r="B4198" t="s">
        <v>8629</v>
      </c>
      <c r="C4198" t="s">
        <v>10309</v>
      </c>
      <c r="D4198" t="s">
        <v>556</v>
      </c>
      <c r="E4198">
        <v>15.265536000000001</v>
      </c>
      <c r="F4198">
        <v>4.3</v>
      </c>
      <c r="G4198">
        <v>-24.3581942972463</v>
      </c>
      <c r="H4198">
        <v>8.1848009796275303</v>
      </c>
      <c r="I4198">
        <v>-4.2705849600939798</v>
      </c>
      <c r="J4198">
        <v>-9.9380798839742805</v>
      </c>
      <c r="K4198">
        <v>4.2388642680387703</v>
      </c>
      <c r="L4198">
        <v>4.1935252157107898</v>
      </c>
      <c r="M4198">
        <v>46.365186443859201</v>
      </c>
      <c r="N4198">
        <v>1.5422583538261201</v>
      </c>
      <c r="O4198">
        <v>52.790697674418603</v>
      </c>
      <c r="P4198">
        <v>20.4481792717086</v>
      </c>
      <c r="Q4198">
        <v>4.7087325681083002E-2</v>
      </c>
    </row>
    <row r="4199" spans="1:17" hidden="1" x14ac:dyDescent="0.3">
      <c r="A4199" t="s">
        <v>8630</v>
      </c>
      <c r="B4199" t="s">
        <v>8631</v>
      </c>
      <c r="C4199" t="s">
        <v>10309</v>
      </c>
      <c r="D4199" t="s">
        <v>139</v>
      </c>
      <c r="E4199">
        <v>15.262876800000001</v>
      </c>
      <c r="F4199">
        <v>36</v>
      </c>
      <c r="G4199">
        <v>-32.1821776387456</v>
      </c>
      <c r="H4199">
        <v>19.024495636116001</v>
      </c>
      <c r="I4199">
        <v>-19.383578943952301</v>
      </c>
      <c r="J4199">
        <v>3.2876855842000201</v>
      </c>
      <c r="K4199">
        <v>32.663591801442202</v>
      </c>
      <c r="L4199">
        <v>33.475223038388997</v>
      </c>
      <c r="M4199">
        <v>61.339903749223403</v>
      </c>
      <c r="N4199">
        <v>1.02567204196316</v>
      </c>
      <c r="O4199">
        <v>37.9722222222222</v>
      </c>
      <c r="P4199">
        <v>34.378499440089499</v>
      </c>
      <c r="Q4199">
        <v>0.100382688919792</v>
      </c>
    </row>
    <row r="4200" spans="1:17" hidden="1" x14ac:dyDescent="0.3">
      <c r="A4200" t="s">
        <v>8632</v>
      </c>
      <c r="B4200" t="s">
        <v>8633</v>
      </c>
      <c r="C4200" t="s">
        <v>10309</v>
      </c>
      <c r="D4200" t="s">
        <v>630</v>
      </c>
      <c r="E4200">
        <v>15.2521</v>
      </c>
      <c r="F4200">
        <v>35.92</v>
      </c>
      <c r="G4200">
        <v>-19.563386199592699</v>
      </c>
      <c r="H4200">
        <v>-1.34067290320976</v>
      </c>
      <c r="I4200">
        <v>-14.966612523384599</v>
      </c>
      <c r="J4200">
        <v>-9.6195690607772306</v>
      </c>
      <c r="K4200">
        <v>36.1414801512583</v>
      </c>
      <c r="L4200">
        <v>35.971020914891703</v>
      </c>
      <c r="M4200">
        <v>49.659676723211398</v>
      </c>
      <c r="N4200">
        <v>1.03375289412755</v>
      </c>
      <c r="O4200">
        <v>53.118040089086797</v>
      </c>
      <c r="P4200">
        <v>28.423310690025001</v>
      </c>
      <c r="Q4200">
        <v>-2.8367785165541001E-2</v>
      </c>
    </row>
    <row r="4201" spans="1:17" hidden="1" x14ac:dyDescent="0.3">
      <c r="A4201" t="s">
        <v>8634</v>
      </c>
      <c r="B4201" t="s">
        <v>8635</v>
      </c>
      <c r="C4201" t="s">
        <v>10309</v>
      </c>
      <c r="D4201" t="s">
        <v>726</v>
      </c>
      <c r="E4201">
        <v>15.224317124999899</v>
      </c>
      <c r="F4201">
        <v>26.36</v>
      </c>
      <c r="G4201">
        <v>7.74551125767002</v>
      </c>
      <c r="H4201">
        <v>1.7578029379513</v>
      </c>
      <c r="I4201">
        <v>2.8486723136052201</v>
      </c>
      <c r="J4201">
        <v>1.8437167204513799E-2</v>
      </c>
      <c r="K4201">
        <v>25.5827767332378</v>
      </c>
      <c r="L4201">
        <v>23.5198322206836</v>
      </c>
      <c r="M4201">
        <v>59.890528015670299</v>
      </c>
      <c r="N4201">
        <v>0.52459073231743503</v>
      </c>
      <c r="O4201">
        <v>5.0834597875569099</v>
      </c>
      <c r="P4201">
        <v>39.397144368059202</v>
      </c>
    </row>
    <row r="4202" spans="1:17" hidden="1" x14ac:dyDescent="0.3">
      <c r="A4202" t="s">
        <v>8636</v>
      </c>
      <c r="B4202" t="s">
        <v>8637</v>
      </c>
      <c r="C4202" t="s">
        <v>10309</v>
      </c>
      <c r="D4202" t="s">
        <v>521</v>
      </c>
      <c r="E4202">
        <v>15.216498830000001</v>
      </c>
      <c r="F4202">
        <v>473.3</v>
      </c>
      <c r="G4202">
        <v>36.048047384946798</v>
      </c>
      <c r="H4202">
        <v>6.1087528423244999</v>
      </c>
      <c r="I4202">
        <v>-12.458465290013599</v>
      </c>
      <c r="J4202">
        <v>-1.2729428211535101</v>
      </c>
      <c r="K4202">
        <v>468.11585181743698</v>
      </c>
      <c r="L4202">
        <v>435.84097934266299</v>
      </c>
      <c r="M4202">
        <v>63.84764630051</v>
      </c>
      <c r="N4202">
        <v>1.79038718291054</v>
      </c>
      <c r="O4202">
        <v>29.885907458271699</v>
      </c>
      <c r="P4202">
        <v>82.741312741312697</v>
      </c>
      <c r="Q4202">
        <v>6.1559990772642001E-2</v>
      </c>
    </row>
    <row r="4203" spans="1:17" hidden="1" x14ac:dyDescent="0.3">
      <c r="A4203" t="s">
        <v>8638</v>
      </c>
      <c r="B4203" t="s">
        <v>8639</v>
      </c>
      <c r="C4203" t="s">
        <v>10309</v>
      </c>
      <c r="D4203" t="s">
        <v>54</v>
      </c>
      <c r="E4203">
        <v>15.213584000000001</v>
      </c>
      <c r="F4203">
        <v>24.4</v>
      </c>
      <c r="G4203">
        <v>61.717414876188798</v>
      </c>
      <c r="H4203">
        <v>16.944644196933101</v>
      </c>
      <c r="I4203">
        <v>-4.8217991809781298</v>
      </c>
      <c r="J4203">
        <v>-1.7610032045350099</v>
      </c>
      <c r="K4203">
        <v>22.563305407062099</v>
      </c>
      <c r="L4203">
        <v>19.969121530860299</v>
      </c>
      <c r="M4203">
        <v>64.358901088617003</v>
      </c>
      <c r="N4203">
        <v>1.32593842302383</v>
      </c>
      <c r="O4203">
        <v>11.434426229508199</v>
      </c>
      <c r="P4203">
        <v>100</v>
      </c>
      <c r="Q4203">
        <v>6.4347327232416998E-2</v>
      </c>
    </row>
    <row r="4204" spans="1:17" hidden="1" x14ac:dyDescent="0.3">
      <c r="A4204" t="s">
        <v>8640</v>
      </c>
      <c r="B4204" t="s">
        <v>8641</v>
      </c>
      <c r="C4204" t="s">
        <v>10309</v>
      </c>
      <c r="D4204" t="s">
        <v>726</v>
      </c>
      <c r="E4204">
        <v>15.1879762019999</v>
      </c>
      <c r="F4204">
        <v>167.77</v>
      </c>
      <c r="G4204">
        <v>24.035805981082198</v>
      </c>
      <c r="H4204">
        <v>3.6517449934425601</v>
      </c>
      <c r="I4204">
        <v>7.1239687867852197</v>
      </c>
      <c r="J4204">
        <v>0.37336917270392</v>
      </c>
      <c r="K4204">
        <v>160.584184839274</v>
      </c>
      <c r="L4204">
        <v>143.14722191881299</v>
      </c>
      <c r="M4204">
        <v>55.3773054855941</v>
      </c>
      <c r="N4204">
        <v>0.77377471851641499</v>
      </c>
      <c r="O4204">
        <v>3.1471657626512299</v>
      </c>
      <c r="P4204">
        <v>53.088785473127103</v>
      </c>
    </row>
    <row r="4205" spans="1:17" hidden="1" x14ac:dyDescent="0.3">
      <c r="A4205" t="s">
        <v>8642</v>
      </c>
      <c r="B4205" t="s">
        <v>8643</v>
      </c>
      <c r="C4205" t="s">
        <v>10309</v>
      </c>
      <c r="D4205" t="s">
        <v>27</v>
      </c>
      <c r="E4205">
        <v>15.112500000000001</v>
      </c>
      <c r="F4205">
        <v>75</v>
      </c>
      <c r="G4205">
        <v>-54.908044932048398</v>
      </c>
      <c r="H4205">
        <v>-8.3829117712913206</v>
      </c>
      <c r="I4205">
        <v>-33.363417544066401</v>
      </c>
      <c r="J4205">
        <v>-1.4483423401187301</v>
      </c>
      <c r="K4205">
        <v>81.609078178199198</v>
      </c>
      <c r="L4205">
        <v>102.811981816363</v>
      </c>
      <c r="M4205">
        <v>32.987314758507402</v>
      </c>
      <c r="N4205">
        <v>0.82173913043478197</v>
      </c>
      <c r="O4205">
        <v>58.933333333333302</v>
      </c>
      <c r="P4205">
        <v>7.7586206896551797</v>
      </c>
      <c r="Q4205">
        <v>-0.12936163751070501</v>
      </c>
    </row>
    <row r="4206" spans="1:17" hidden="1" x14ac:dyDescent="0.3">
      <c r="A4206" t="s">
        <v>8644</v>
      </c>
      <c r="B4206" t="s">
        <v>8645</v>
      </c>
      <c r="C4206" t="s">
        <v>10309</v>
      </c>
      <c r="D4206" t="s">
        <v>938</v>
      </c>
      <c r="E4206">
        <v>15.097935719999899</v>
      </c>
      <c r="F4206">
        <v>23.67</v>
      </c>
      <c r="G4206">
        <v>-39.731013856868799</v>
      </c>
      <c r="H4206">
        <v>-7.1194923020671101</v>
      </c>
      <c r="I4206">
        <v>-36.323627056611798</v>
      </c>
      <c r="J4206">
        <v>-9.2663315248924896</v>
      </c>
      <c r="K4206">
        <v>25.318947995028399</v>
      </c>
      <c r="L4206">
        <v>25.823247247833802</v>
      </c>
      <c r="M4206">
        <v>37.622369967293601</v>
      </c>
      <c r="N4206">
        <v>0.62316061632368103</v>
      </c>
      <c r="O4206">
        <v>65.610477397549602</v>
      </c>
      <c r="P4206">
        <v>24.1867785939139</v>
      </c>
      <c r="Q4206">
        <v>0.120292564804409</v>
      </c>
    </row>
    <row r="4207" spans="1:17" hidden="1" x14ac:dyDescent="0.3">
      <c r="A4207" t="s">
        <v>8646</v>
      </c>
      <c r="B4207" t="s">
        <v>8647</v>
      </c>
      <c r="C4207" t="s">
        <v>10309</v>
      </c>
      <c r="D4207" t="s">
        <v>2651</v>
      </c>
      <c r="E4207">
        <v>15.087606600000001</v>
      </c>
      <c r="F4207">
        <v>34.5</v>
      </c>
      <c r="G4207">
        <v>19.712318523266401</v>
      </c>
      <c r="H4207">
        <v>5.4473891178330902</v>
      </c>
      <c r="I4207">
        <v>-34.327060829495203</v>
      </c>
      <c r="J4207">
        <v>0.86746556419819798</v>
      </c>
      <c r="K4207">
        <v>32.093487694458702</v>
      </c>
      <c r="L4207">
        <v>31.933688290126501</v>
      </c>
      <c r="M4207">
        <v>56.145174278290597</v>
      </c>
      <c r="N4207">
        <v>0.67982920088833199</v>
      </c>
      <c r="O4207">
        <v>48.318840579710098</v>
      </c>
      <c r="P4207">
        <v>63.895486935866899</v>
      </c>
      <c r="Q4207">
        <v>9.0814168336010997E-2</v>
      </c>
    </row>
    <row r="4208" spans="1:17" hidden="1" x14ac:dyDescent="0.3">
      <c r="A4208" t="s">
        <v>8648</v>
      </c>
      <c r="B4208" t="s">
        <v>8649</v>
      </c>
      <c r="C4208" t="s">
        <v>10309</v>
      </c>
      <c r="D4208" t="s">
        <v>521</v>
      </c>
      <c r="E4208">
        <v>14.976447200000001</v>
      </c>
      <c r="F4208">
        <v>10.83</v>
      </c>
      <c r="G4208">
        <v>-33.467704239001698</v>
      </c>
      <c r="H4208">
        <v>6.59260865327047</v>
      </c>
      <c r="I4208">
        <v>-30.943393027478201</v>
      </c>
      <c r="J4208">
        <v>-2.96849913267737</v>
      </c>
      <c r="K4208">
        <v>10.3257529930255</v>
      </c>
      <c r="L4208">
        <v>11.1361767110791</v>
      </c>
      <c r="M4208">
        <v>53.668462644114797</v>
      </c>
      <c r="N4208">
        <v>0.90592401941015999</v>
      </c>
      <c r="O4208">
        <v>55.2169898430286</v>
      </c>
      <c r="P4208">
        <v>25.783972125435501</v>
      </c>
      <c r="Q4208">
        <v>2.7362252696010999E-2</v>
      </c>
    </row>
    <row r="4209" spans="1:17" hidden="1" x14ac:dyDescent="0.3">
      <c r="A4209" t="s">
        <v>8650</v>
      </c>
      <c r="B4209" t="s">
        <v>8651</v>
      </c>
      <c r="C4209" t="s">
        <v>10309</v>
      </c>
      <c r="E4209">
        <v>14.90587</v>
      </c>
      <c r="F4209">
        <v>30.62</v>
      </c>
      <c r="G4209">
        <v>100.44333613952899</v>
      </c>
      <c r="H4209">
        <v>116.38664168678601</v>
      </c>
      <c r="I4209">
        <v>115.856129087041</v>
      </c>
      <c r="J4209">
        <v>13.113385003197999</v>
      </c>
      <c r="K4209">
        <v>18.118742524594101</v>
      </c>
      <c r="M4209">
        <v>100</v>
      </c>
      <c r="N4209">
        <v>2.8636363636363602</v>
      </c>
      <c r="O4209">
        <v>0</v>
      </c>
      <c r="P4209">
        <v>128.16691505216099</v>
      </c>
    </row>
    <row r="4210" spans="1:17" hidden="1" x14ac:dyDescent="0.3">
      <c r="A4210" t="s">
        <v>8652</v>
      </c>
      <c r="B4210" t="s">
        <v>8653</v>
      </c>
      <c r="C4210" t="s">
        <v>10309</v>
      </c>
      <c r="D4210" t="s">
        <v>54</v>
      </c>
      <c r="E4210">
        <v>14.8811635</v>
      </c>
      <c r="F4210">
        <v>21.25</v>
      </c>
      <c r="G4210">
        <v>37.903856784952801</v>
      </c>
      <c r="H4210">
        <v>-11.5701442298805</v>
      </c>
      <c r="I4210">
        <v>-9.6537811342012194</v>
      </c>
      <c r="J4210">
        <v>-5.5050811814420904</v>
      </c>
      <c r="K4210">
        <v>22.021025094319299</v>
      </c>
      <c r="L4210">
        <v>20.179427378032301</v>
      </c>
      <c r="M4210">
        <v>46.931971109118599</v>
      </c>
      <c r="N4210">
        <v>0.27638393401747702</v>
      </c>
      <c r="O4210">
        <v>37.835294117647003</v>
      </c>
      <c r="P4210">
        <v>82.246998284734104</v>
      </c>
      <c r="Q4210">
        <v>7.3605610413309999E-2</v>
      </c>
    </row>
    <row r="4211" spans="1:17" hidden="1" x14ac:dyDescent="0.3">
      <c r="A4211" t="s">
        <v>8654</v>
      </c>
      <c r="B4211" t="s">
        <v>8655</v>
      </c>
      <c r="C4211" t="s">
        <v>10309</v>
      </c>
      <c r="D4211" t="s">
        <v>413</v>
      </c>
      <c r="E4211">
        <v>14.834016</v>
      </c>
      <c r="F4211">
        <v>16.239999999999998</v>
      </c>
      <c r="G4211">
        <v>-23.016938035777301</v>
      </c>
      <c r="H4211">
        <v>9.4195060311264793</v>
      </c>
      <c r="I4211">
        <v>-12.125715021257299</v>
      </c>
      <c r="J4211">
        <v>6.5897055011455503</v>
      </c>
      <c r="K4211">
        <v>15.153510320959599</v>
      </c>
      <c r="L4211">
        <v>15.461211316540499</v>
      </c>
      <c r="M4211">
        <v>61.642493250166098</v>
      </c>
      <c r="N4211">
        <v>1.2325504638331</v>
      </c>
      <c r="O4211">
        <v>40.086206896551701</v>
      </c>
      <c r="P4211">
        <v>26.974198592650499</v>
      </c>
      <c r="Q4211">
        <v>-3.2934327704828001E-2</v>
      </c>
    </row>
    <row r="4212" spans="1:17" hidden="1" x14ac:dyDescent="0.3">
      <c r="A4212" t="s">
        <v>8656</v>
      </c>
      <c r="B4212" t="s">
        <v>8657</v>
      </c>
      <c r="C4212" t="s">
        <v>10309</v>
      </c>
      <c r="D4212" t="s">
        <v>630</v>
      </c>
      <c r="E4212">
        <v>14.729088000000001</v>
      </c>
      <c r="F4212">
        <v>24.22</v>
      </c>
      <c r="G4212">
        <v>34.066668248357601</v>
      </c>
      <c r="H4212">
        <v>4.7792912991686203</v>
      </c>
      <c r="I4212">
        <v>-2.46951612384927</v>
      </c>
      <c r="J4212">
        <v>6.4806014602278497</v>
      </c>
      <c r="K4212">
        <v>21.586447082500399</v>
      </c>
      <c r="L4212">
        <v>19.3489748356997</v>
      </c>
      <c r="M4212">
        <v>67.768296623941595</v>
      </c>
      <c r="N4212">
        <v>2.1477355072463702</v>
      </c>
      <c r="O4212">
        <v>15.813377374071001</v>
      </c>
      <c r="P4212">
        <v>130.88655862726401</v>
      </c>
    </row>
    <row r="4213" spans="1:17" hidden="1" x14ac:dyDescent="0.3">
      <c r="A4213" t="s">
        <v>8658</v>
      </c>
      <c r="B4213" t="s">
        <v>8659</v>
      </c>
      <c r="C4213" t="s">
        <v>10309</v>
      </c>
      <c r="D4213" t="s">
        <v>54</v>
      </c>
      <c r="E4213">
        <v>14.6874784</v>
      </c>
      <c r="F4213">
        <v>50.48</v>
      </c>
      <c r="G4213">
        <v>55.973655439625098</v>
      </c>
      <c r="H4213">
        <v>-4.2155929128877299</v>
      </c>
      <c r="I4213">
        <v>45.4885263199699</v>
      </c>
      <c r="J4213">
        <v>4.2260391526880703</v>
      </c>
      <c r="K4213">
        <v>44.276302927613898</v>
      </c>
      <c r="L4213">
        <v>35.146526771576497</v>
      </c>
      <c r="M4213">
        <v>54.101004570881003</v>
      </c>
      <c r="N4213">
        <v>0.23887965042800999</v>
      </c>
      <c r="O4213">
        <v>10.4199683042789</v>
      </c>
      <c r="P4213">
        <v>134.790697674418</v>
      </c>
      <c r="Q4213">
        <v>0.10860560845079401</v>
      </c>
    </row>
    <row r="4214" spans="1:17" hidden="1" x14ac:dyDescent="0.3">
      <c r="A4214" t="s">
        <v>8660</v>
      </c>
      <c r="B4214" t="s">
        <v>8661</v>
      </c>
      <c r="C4214" t="s">
        <v>10309</v>
      </c>
      <c r="D4214" t="s">
        <v>521</v>
      </c>
      <c r="E4214">
        <v>14.6552238</v>
      </c>
      <c r="F4214">
        <v>47.06</v>
      </c>
      <c r="G4214">
        <v>361.97465209673402</v>
      </c>
      <c r="H4214">
        <v>-14.9643992232784</v>
      </c>
      <c r="I4214">
        <v>154.16713022967099</v>
      </c>
      <c r="J4214">
        <v>-6.5546673569764398</v>
      </c>
      <c r="K4214">
        <v>47.975179866334102</v>
      </c>
      <c r="L4214">
        <v>33.014633859645897</v>
      </c>
      <c r="M4214">
        <v>19.221092675004702</v>
      </c>
      <c r="N4214">
        <v>0.18432821972040001</v>
      </c>
      <c r="O4214">
        <v>28.580535486612799</v>
      </c>
      <c r="P4214">
        <v>491.94968553459103</v>
      </c>
      <c r="Q4214">
        <v>0.13036523826288601</v>
      </c>
    </row>
    <row r="4215" spans="1:17" hidden="1" x14ac:dyDescent="0.3">
      <c r="A4215" t="s">
        <v>8662</v>
      </c>
      <c r="B4215" t="s">
        <v>8663</v>
      </c>
      <c r="C4215" t="s">
        <v>10309</v>
      </c>
      <c r="D4215" t="s">
        <v>46</v>
      </c>
      <c r="E4215">
        <v>14.635225</v>
      </c>
      <c r="F4215">
        <v>539.95000000000005</v>
      </c>
      <c r="G4215">
        <v>6.0101672173999798</v>
      </c>
      <c r="H4215">
        <v>-2.9898406310102899</v>
      </c>
      <c r="I4215">
        <v>16.264044371825701</v>
      </c>
      <c r="J4215">
        <v>0.74504556168384894</v>
      </c>
      <c r="K4215">
        <v>535.00278158616504</v>
      </c>
      <c r="L4215">
        <v>469.16405834130097</v>
      </c>
      <c r="M4215">
        <v>16.0068159869768</v>
      </c>
      <c r="N4215">
        <v>0.77806122448979498</v>
      </c>
      <c r="O4215">
        <v>16.483007685896801</v>
      </c>
      <c r="P4215">
        <v>83.220223956566002</v>
      </c>
    </row>
    <row r="4216" spans="1:17" hidden="1" x14ac:dyDescent="0.3">
      <c r="A4216" t="s">
        <v>8664</v>
      </c>
      <c r="B4216" t="s">
        <v>8551</v>
      </c>
      <c r="C4216" t="s">
        <v>10309</v>
      </c>
      <c r="D4216" t="s">
        <v>3603</v>
      </c>
      <c r="E4216">
        <v>14.5944225</v>
      </c>
      <c r="F4216">
        <v>19.02</v>
      </c>
      <c r="G4216">
        <v>97.899196888080695</v>
      </c>
      <c r="H4216">
        <v>5.3677792182056203</v>
      </c>
      <c r="I4216">
        <v>-11.140573199161601</v>
      </c>
      <c r="J4216">
        <v>1.3657286826274999</v>
      </c>
      <c r="K4216">
        <v>18.212385291381</v>
      </c>
      <c r="L4216">
        <v>16.743889780577199</v>
      </c>
      <c r="M4216">
        <v>65.142374033502406</v>
      </c>
      <c r="N4216">
        <v>0.66661899406476099</v>
      </c>
      <c r="O4216">
        <v>18.611987381703401</v>
      </c>
      <c r="P4216">
        <v>134.81481481481401</v>
      </c>
      <c r="Q4216">
        <v>8.0071676682575005E-2</v>
      </c>
    </row>
    <row r="4217" spans="1:17" hidden="1" x14ac:dyDescent="0.3">
      <c r="A4217" t="s">
        <v>8665</v>
      </c>
      <c r="B4217" t="s">
        <v>8666</v>
      </c>
      <c r="C4217" t="s">
        <v>10309</v>
      </c>
      <c r="D4217" t="s">
        <v>72</v>
      </c>
      <c r="E4217">
        <v>14.590862</v>
      </c>
      <c r="F4217">
        <v>25.52</v>
      </c>
      <c r="G4217">
        <v>-39.266039917830298</v>
      </c>
      <c r="H4217">
        <v>-6.2735176089170297</v>
      </c>
      <c r="I4217">
        <v>-8.1900189312553806</v>
      </c>
      <c r="J4217">
        <v>13.888322580733099</v>
      </c>
      <c r="K4217">
        <v>23.5849844979296</v>
      </c>
      <c r="L4217">
        <v>24.986144062139601</v>
      </c>
      <c r="M4217">
        <v>62.466069980312803</v>
      </c>
      <c r="N4217">
        <v>3.0057634467722498</v>
      </c>
      <c r="O4217">
        <v>23.236677115987401</v>
      </c>
      <c r="P4217">
        <v>28.2412060301507</v>
      </c>
      <c r="Q4217">
        <v>8.9662068027528005E-2</v>
      </c>
    </row>
    <row r="4218" spans="1:17" hidden="1" x14ac:dyDescent="0.3">
      <c r="A4218" t="s">
        <v>8667</v>
      </c>
      <c r="B4218" t="s">
        <v>5223</v>
      </c>
      <c r="C4218" t="s">
        <v>10309</v>
      </c>
      <c r="D4218" t="s">
        <v>139</v>
      </c>
      <c r="E4218">
        <v>14.51205</v>
      </c>
      <c r="F4218">
        <v>45.31</v>
      </c>
      <c r="G4218">
        <v>107.653044463992</v>
      </c>
      <c r="H4218">
        <v>-40.878974230828803</v>
      </c>
      <c r="I4218">
        <v>48.021839654130702</v>
      </c>
      <c r="J4218">
        <v>-7.8199296486859602</v>
      </c>
      <c r="K4218">
        <v>62.186289991520901</v>
      </c>
      <c r="L4218">
        <v>46.365799897114996</v>
      </c>
      <c r="M4218">
        <v>16.7681676617756</v>
      </c>
      <c r="N4218">
        <v>2.2997348795513899</v>
      </c>
      <c r="O4218">
        <v>93.224453762966206</v>
      </c>
      <c r="P4218">
        <v>183.1875</v>
      </c>
      <c r="Q4218">
        <v>6.1874730168309001E-2</v>
      </c>
    </row>
    <row r="4219" spans="1:17" hidden="1" x14ac:dyDescent="0.3">
      <c r="A4219" t="s">
        <v>8668</v>
      </c>
      <c r="B4219" t="s">
        <v>8669</v>
      </c>
      <c r="C4219" t="s">
        <v>10309</v>
      </c>
      <c r="D4219" t="s">
        <v>139</v>
      </c>
      <c r="E4219">
        <v>14.48998548</v>
      </c>
      <c r="F4219">
        <v>57.68</v>
      </c>
      <c r="G4219">
        <v>45.385664784847997</v>
      </c>
      <c r="H4219">
        <v>1.6010453000443801</v>
      </c>
      <c r="I4219">
        <v>31.889214034880801</v>
      </c>
      <c r="J4219">
        <v>11.8398254570206</v>
      </c>
      <c r="K4219">
        <v>52.295180838261999</v>
      </c>
      <c r="L4219">
        <v>45.799561989847</v>
      </c>
      <c r="M4219">
        <v>64.762883768954694</v>
      </c>
      <c r="N4219">
        <v>2.6156173576750201</v>
      </c>
      <c r="O4219">
        <v>2.2884882108182998</v>
      </c>
      <c r="P4219">
        <v>106.36851520572399</v>
      </c>
      <c r="Q4219">
        <v>5.0961943673010997E-2</v>
      </c>
    </row>
    <row r="4220" spans="1:17" hidden="1" x14ac:dyDescent="0.3">
      <c r="A4220" t="s">
        <v>8670</v>
      </c>
      <c r="B4220" t="s">
        <v>8671</v>
      </c>
      <c r="C4220" t="s">
        <v>10309</v>
      </c>
      <c r="D4220" t="s">
        <v>997</v>
      </c>
      <c r="E4220">
        <v>14.4855</v>
      </c>
      <c r="F4220">
        <v>8.2200000000000006</v>
      </c>
      <c r="G4220">
        <v>28.8478496587976</v>
      </c>
      <c r="H4220">
        <v>-39.755801470998797</v>
      </c>
      <c r="I4220">
        <v>8.7495969509339204</v>
      </c>
      <c r="J4220">
        <v>2.08447702805028</v>
      </c>
      <c r="K4220">
        <v>10.1596477003439</v>
      </c>
      <c r="L4220">
        <v>8.4601767736791107</v>
      </c>
      <c r="M4220">
        <v>28.830237631912901</v>
      </c>
      <c r="N4220">
        <v>1.2076498213190601</v>
      </c>
      <c r="O4220">
        <v>105.596107055961</v>
      </c>
      <c r="P4220">
        <v>60.8610567514677</v>
      </c>
      <c r="Q4220">
        <v>0.106432871442887</v>
      </c>
    </row>
    <row r="4221" spans="1:17" hidden="1" x14ac:dyDescent="0.3">
      <c r="A4221" t="s">
        <v>8672</v>
      </c>
      <c r="B4221" t="s">
        <v>8673</v>
      </c>
      <c r="C4221" t="s">
        <v>10309</v>
      </c>
      <c r="D4221" t="s">
        <v>95</v>
      </c>
      <c r="E4221">
        <v>14.463745866673699</v>
      </c>
      <c r="F4221">
        <v>43</v>
      </c>
      <c r="M4221" s="1">
        <v>9.8126000000000006E-11</v>
      </c>
      <c r="N4221">
        <v>1</v>
      </c>
    </row>
    <row r="4222" spans="1:17" hidden="1" x14ac:dyDescent="0.3">
      <c r="A4222" t="s">
        <v>8674</v>
      </c>
      <c r="B4222" t="s">
        <v>8675</v>
      </c>
      <c r="C4222" t="s">
        <v>10309</v>
      </c>
      <c r="D4222" t="s">
        <v>124</v>
      </c>
      <c r="E4222">
        <v>14.420985471</v>
      </c>
      <c r="F4222">
        <v>9.2200000000000006</v>
      </c>
      <c r="G4222">
        <v>36.0419628280439</v>
      </c>
      <c r="H4222">
        <v>5.3083526241984202</v>
      </c>
      <c r="I4222">
        <v>-27.7236300018163</v>
      </c>
      <c r="J4222">
        <v>-1.4606467384197299</v>
      </c>
      <c r="K4222">
        <v>9.4933500205594594</v>
      </c>
      <c r="L4222">
        <v>9.2899117718930402</v>
      </c>
      <c r="M4222">
        <v>58.278768268694499</v>
      </c>
      <c r="N4222">
        <v>1.1633297989292699</v>
      </c>
      <c r="O4222">
        <v>55.0976138828633</v>
      </c>
      <c r="P4222">
        <v>76.967370441458698</v>
      </c>
      <c r="Q4222">
        <v>3.4059842983045999E-2</v>
      </c>
    </row>
    <row r="4223" spans="1:17" hidden="1" x14ac:dyDescent="0.3">
      <c r="A4223" t="s">
        <v>8676</v>
      </c>
      <c r="B4223" t="s">
        <v>8677</v>
      </c>
      <c r="C4223" t="s">
        <v>10309</v>
      </c>
      <c r="D4223" t="s">
        <v>397</v>
      </c>
      <c r="E4223">
        <v>14.413909</v>
      </c>
      <c r="F4223">
        <v>82.45</v>
      </c>
      <c r="G4223">
        <v>-20.645656834708898</v>
      </c>
      <c r="H4223">
        <v>3.3915842437110202</v>
      </c>
      <c r="I4223">
        <v>-11.7006578382124</v>
      </c>
      <c r="K4223">
        <v>79.103602502210194</v>
      </c>
      <c r="L4223">
        <v>81.751516601965704</v>
      </c>
      <c r="M4223">
        <v>56.680768442663599</v>
      </c>
      <c r="N4223">
        <v>1.1645161290322501</v>
      </c>
      <c r="O4223">
        <v>17.647058823529399</v>
      </c>
      <c r="P4223">
        <v>36.280991735537199</v>
      </c>
    </row>
    <row r="4224" spans="1:17" hidden="1" x14ac:dyDescent="0.3">
      <c r="A4224" t="s">
        <v>8678</v>
      </c>
      <c r="B4224" t="s">
        <v>8679</v>
      </c>
      <c r="C4224" t="s">
        <v>10309</v>
      </c>
      <c r="D4224" t="s">
        <v>46</v>
      </c>
      <c r="E4224">
        <v>14.41375</v>
      </c>
      <c r="F4224">
        <v>42.19</v>
      </c>
      <c r="G4224">
        <v>153.54308775403501</v>
      </c>
      <c r="H4224">
        <v>-32.586915312226203</v>
      </c>
      <c r="I4224">
        <v>40.551532875460502</v>
      </c>
      <c r="J4224">
        <v>-12.3239569967077</v>
      </c>
      <c r="K4224">
        <v>53.801361673820097</v>
      </c>
      <c r="L4224">
        <v>37.404099515056998</v>
      </c>
      <c r="M4224">
        <v>4.15400254484436</v>
      </c>
      <c r="N4224">
        <v>0.31564062769443002</v>
      </c>
      <c r="O4224">
        <v>64.730978904953702</v>
      </c>
      <c r="P4224">
        <v>196.07017543859601</v>
      </c>
    </row>
    <row r="4225" spans="1:17" hidden="1" x14ac:dyDescent="0.3">
      <c r="A4225" t="s">
        <v>8680</v>
      </c>
      <c r="B4225" t="s">
        <v>8681</v>
      </c>
      <c r="C4225" t="s">
        <v>10309</v>
      </c>
      <c r="D4225" t="s">
        <v>413</v>
      </c>
      <c r="E4225">
        <v>14.40476</v>
      </c>
      <c r="F4225">
        <v>109.96</v>
      </c>
      <c r="G4225">
        <v>-13.6098387714935</v>
      </c>
      <c r="H4225">
        <v>-0.97550436388391404</v>
      </c>
      <c r="I4225">
        <v>-7.5869764413095799</v>
      </c>
      <c r="J4225">
        <v>-2.5946673569764398</v>
      </c>
      <c r="K4225">
        <v>108.717198570761</v>
      </c>
      <c r="L4225">
        <v>99.178990407122498</v>
      </c>
      <c r="M4225">
        <v>97.628116521938296</v>
      </c>
      <c r="O4225">
        <v>3.6376864314302503E-2</v>
      </c>
      <c r="P4225">
        <v>14.1374299356445</v>
      </c>
    </row>
    <row r="4226" spans="1:17" hidden="1" x14ac:dyDescent="0.3">
      <c r="A4226" t="s">
        <v>8682</v>
      </c>
      <c r="B4226" t="s">
        <v>8683</v>
      </c>
      <c r="C4226" t="s">
        <v>10309</v>
      </c>
      <c r="D4226" t="s">
        <v>232</v>
      </c>
      <c r="E4226">
        <v>14.377207</v>
      </c>
      <c r="F4226">
        <v>47.88</v>
      </c>
      <c r="G4226">
        <v>63.796421087368998</v>
      </c>
      <c r="H4226">
        <v>1.6994367874107501</v>
      </c>
      <c r="I4226">
        <v>28.512743446645601</v>
      </c>
      <c r="J4226">
        <v>-0.48783611628694801</v>
      </c>
      <c r="K4226">
        <v>45.052877678124801</v>
      </c>
      <c r="L4226">
        <v>39.965940299217898</v>
      </c>
      <c r="M4226">
        <v>62.606488513816501</v>
      </c>
      <c r="N4226">
        <v>1.72747945702367</v>
      </c>
      <c r="O4226">
        <v>35.630743525480298</v>
      </c>
      <c r="P4226">
        <v>107.90273556231</v>
      </c>
      <c r="Q4226">
        <v>0.102195496791314</v>
      </c>
    </row>
    <row r="4227" spans="1:17" hidden="1" x14ac:dyDescent="0.3">
      <c r="A4227" t="s">
        <v>8684</v>
      </c>
      <c r="B4227" t="s">
        <v>8685</v>
      </c>
      <c r="C4227" t="s">
        <v>10309</v>
      </c>
      <c r="D4227" t="s">
        <v>726</v>
      </c>
      <c r="E4227">
        <v>14.354740187999999</v>
      </c>
      <c r="F4227">
        <v>13.43</v>
      </c>
      <c r="G4227">
        <v>-33.610054035265797</v>
      </c>
      <c r="H4227">
        <v>-2.43110843957533</v>
      </c>
      <c r="I4227">
        <v>-5.46909940982873</v>
      </c>
      <c r="J4227">
        <v>-1.7004795775427699</v>
      </c>
      <c r="K4227">
        <v>13.6026198673857</v>
      </c>
      <c r="L4227">
        <v>13.597703492506</v>
      </c>
      <c r="M4227">
        <v>58.520367008885003</v>
      </c>
      <c r="N4227">
        <v>0.52615075963660596</v>
      </c>
      <c r="O4227">
        <v>19.136262099776602</v>
      </c>
      <c r="P4227">
        <v>15.2789699570815</v>
      </c>
    </row>
    <row r="4228" spans="1:17" hidden="1" x14ac:dyDescent="0.3">
      <c r="A4228" t="s">
        <v>8686</v>
      </c>
      <c r="B4228" t="s">
        <v>8687</v>
      </c>
      <c r="C4228" t="s">
        <v>10309</v>
      </c>
      <c r="D4228" t="s">
        <v>630</v>
      </c>
      <c r="E4228">
        <v>14.3194944</v>
      </c>
      <c r="F4228">
        <v>34</v>
      </c>
      <c r="G4228">
        <v>109.21021899677601</v>
      </c>
      <c r="H4228">
        <v>-15.080767521778601</v>
      </c>
      <c r="I4228">
        <v>46.567718707778099</v>
      </c>
      <c r="J4228">
        <v>1.0243802620711699</v>
      </c>
      <c r="K4228">
        <v>30.7830485690031</v>
      </c>
      <c r="L4228">
        <v>24.192603865234702</v>
      </c>
      <c r="M4228">
        <v>49.341896569282</v>
      </c>
      <c r="N4228">
        <v>1.60964513193812</v>
      </c>
      <c r="O4228">
        <v>21.999999999999901</v>
      </c>
      <c r="P4228">
        <v>150</v>
      </c>
    </row>
    <row r="4229" spans="1:17" hidden="1" x14ac:dyDescent="0.3">
      <c r="A4229" t="s">
        <v>8688</v>
      </c>
      <c r="B4229" t="s">
        <v>8689</v>
      </c>
      <c r="C4229" t="s">
        <v>10309</v>
      </c>
      <c r="D4229" t="s">
        <v>5807</v>
      </c>
      <c r="E4229">
        <v>14.3104</v>
      </c>
      <c r="F4229">
        <v>90.3</v>
      </c>
      <c r="G4229">
        <v>12.276421087369</v>
      </c>
      <c r="H4229">
        <v>13.737047323457601</v>
      </c>
      <c r="I4229">
        <v>0.56421403488088995</v>
      </c>
      <c r="J4229">
        <v>1.4711603293739799</v>
      </c>
      <c r="K4229">
        <v>77.995210310572602</v>
      </c>
      <c r="L4229">
        <v>75.156489168582794</v>
      </c>
      <c r="M4229">
        <v>98.730042580524398</v>
      </c>
      <c r="N4229">
        <v>3.4090909090908998</v>
      </c>
      <c r="O4229">
        <v>0</v>
      </c>
      <c r="P4229">
        <v>42.879746835443001</v>
      </c>
    </row>
    <row r="4230" spans="1:17" hidden="1" x14ac:dyDescent="0.3">
      <c r="A4230" t="s">
        <v>8690</v>
      </c>
      <c r="B4230" t="s">
        <v>8691</v>
      </c>
      <c r="C4230" t="s">
        <v>10309</v>
      </c>
      <c r="D4230" t="s">
        <v>72</v>
      </c>
      <c r="E4230">
        <v>14.25276</v>
      </c>
      <c r="F4230">
        <v>2.6</v>
      </c>
      <c r="G4230">
        <v>-27.338963528015601</v>
      </c>
      <c r="H4230">
        <v>-10.0995919551247</v>
      </c>
      <c r="I4230">
        <v>-1.19967485400798</v>
      </c>
      <c r="J4230">
        <v>6.6158589588130399</v>
      </c>
      <c r="K4230">
        <v>2.4511709553041401</v>
      </c>
      <c r="L4230">
        <v>2.4536558173046101</v>
      </c>
      <c r="M4230">
        <v>62.1040446872885</v>
      </c>
      <c r="N4230">
        <v>1.0855267206660499</v>
      </c>
      <c r="O4230">
        <v>80.769230769230703</v>
      </c>
      <c r="P4230">
        <v>103.125</v>
      </c>
      <c r="Q4230">
        <v>-6.5052712145791003E-2</v>
      </c>
    </row>
    <row r="4231" spans="1:17" hidden="1" x14ac:dyDescent="0.3">
      <c r="A4231" t="s">
        <v>8692</v>
      </c>
      <c r="B4231" t="s">
        <v>8693</v>
      </c>
      <c r="C4231" t="s">
        <v>10309</v>
      </c>
      <c r="E4231">
        <v>14.25042</v>
      </c>
      <c r="F4231">
        <v>18.190000000000001</v>
      </c>
      <c r="G4231">
        <v>-21.349309906782999</v>
      </c>
      <c r="H4231">
        <v>6.2311662734001798</v>
      </c>
      <c r="I4231">
        <v>15.878079433048599</v>
      </c>
      <c r="J4231">
        <v>-6.5946673569764398</v>
      </c>
      <c r="K4231">
        <v>17.8526314652301</v>
      </c>
      <c r="L4231">
        <v>18.8718848899452</v>
      </c>
      <c r="M4231">
        <v>57.084567253249098</v>
      </c>
      <c r="N4231">
        <v>3.8880215566379901</v>
      </c>
      <c r="O4231">
        <v>41.231445849367702</v>
      </c>
      <c r="P4231">
        <v>37.803030303030297</v>
      </c>
      <c r="Q4231">
        <v>8.3163085474537005E-2</v>
      </c>
    </row>
    <row r="4232" spans="1:17" hidden="1" x14ac:dyDescent="0.3">
      <c r="A4232" t="s">
        <v>8694</v>
      </c>
      <c r="B4232" t="s">
        <v>6106</v>
      </c>
      <c r="C4232" t="s">
        <v>10309</v>
      </c>
      <c r="D4232" t="s">
        <v>475</v>
      </c>
      <c r="E4232">
        <v>14.167612800000001</v>
      </c>
      <c r="F4232">
        <v>1.7</v>
      </c>
      <c r="G4232">
        <v>-32.217960935102802</v>
      </c>
      <c r="H4232">
        <v>-17.1659805543601</v>
      </c>
      <c r="I4232">
        <v>-19.919481617292998</v>
      </c>
      <c r="J4232">
        <v>-12.3382571005661</v>
      </c>
      <c r="K4232">
        <v>2.0248701915263601</v>
      </c>
      <c r="L4232">
        <v>1.86604810221635</v>
      </c>
      <c r="M4232">
        <v>30.161891443907301</v>
      </c>
      <c r="N4232">
        <v>1.54591825613079</v>
      </c>
      <c r="O4232">
        <v>56.470588235294102</v>
      </c>
      <c r="P4232">
        <v>20.5673758865248</v>
      </c>
      <c r="Q4232">
        <v>6.0245254870367998E-2</v>
      </c>
    </row>
    <row r="4233" spans="1:17" hidden="1" x14ac:dyDescent="0.3">
      <c r="A4233" t="s">
        <v>8695</v>
      </c>
      <c r="B4233" t="s">
        <v>8696</v>
      </c>
      <c r="C4233" t="s">
        <v>10309</v>
      </c>
      <c r="D4233" t="s">
        <v>630</v>
      </c>
      <c r="E4233">
        <v>14.116543999999999</v>
      </c>
      <c r="F4233">
        <v>25.43</v>
      </c>
      <c r="G4233">
        <v>-48.992928757832203</v>
      </c>
      <c r="H4233">
        <v>0.81541608592866199</v>
      </c>
      <c r="I4233">
        <v>-6.3524526317857699</v>
      </c>
      <c r="J4233">
        <v>-10.1939112133091</v>
      </c>
      <c r="K4233">
        <v>24.443764173223101</v>
      </c>
      <c r="L4233">
        <v>25.583223635544599</v>
      </c>
      <c r="M4233">
        <v>51.419625649369202</v>
      </c>
      <c r="N4233">
        <v>1.16306302400107</v>
      </c>
      <c r="O4233">
        <v>37.436099095556401</v>
      </c>
      <c r="P4233">
        <v>33.842105263157897</v>
      </c>
      <c r="Q4233">
        <v>0.11756627544187</v>
      </c>
    </row>
    <row r="4234" spans="1:17" hidden="1" x14ac:dyDescent="0.3">
      <c r="A4234" t="s">
        <v>8697</v>
      </c>
      <c r="B4234" t="s">
        <v>8698</v>
      </c>
      <c r="C4234" t="s">
        <v>10309</v>
      </c>
      <c r="D4234" t="s">
        <v>54</v>
      </c>
      <c r="E4234">
        <v>14.104981199999999</v>
      </c>
      <c r="F4234">
        <v>33.08</v>
      </c>
      <c r="G4234">
        <v>-3.4094113064678901</v>
      </c>
      <c r="H4234">
        <v>-5.6715573745436698</v>
      </c>
      <c r="I4234">
        <v>-11.3031523773328</v>
      </c>
      <c r="J4234">
        <v>-2.5946673569764398</v>
      </c>
      <c r="K4234">
        <v>34.5666296046466</v>
      </c>
      <c r="L4234">
        <v>32.843653528055903</v>
      </c>
      <c r="M4234">
        <v>49.985845217455001</v>
      </c>
      <c r="N4234">
        <v>0.97627914507771996</v>
      </c>
      <c r="O4234">
        <v>32.164449818621499</v>
      </c>
      <c r="P4234">
        <v>62.156862745098003</v>
      </c>
      <c r="Q4234">
        <v>0.104736607048683</v>
      </c>
    </row>
    <row r="4235" spans="1:17" hidden="1" x14ac:dyDescent="0.3">
      <c r="A4235" t="s">
        <v>8699</v>
      </c>
      <c r="B4235" t="s">
        <v>8700</v>
      </c>
      <c r="C4235" t="s">
        <v>10309</v>
      </c>
      <c r="D4235" t="s">
        <v>413</v>
      </c>
      <c r="E4235">
        <v>14.09</v>
      </c>
      <c r="F4235">
        <v>28</v>
      </c>
      <c r="G4235">
        <v>13.0506795086862</v>
      </c>
      <c r="H4235">
        <v>-21.818200993097399</v>
      </c>
      <c r="I4235">
        <v>-14.511274962674101</v>
      </c>
      <c r="J4235">
        <v>-8.8488257069431704</v>
      </c>
      <c r="K4235">
        <v>32.715815401242402</v>
      </c>
      <c r="L4235">
        <v>29.269554394215799</v>
      </c>
      <c r="M4235">
        <v>5.9092294402538004</v>
      </c>
      <c r="N4235">
        <v>1.23895893736093</v>
      </c>
      <c r="O4235">
        <v>35.428571428571402</v>
      </c>
      <c r="P4235">
        <v>55.1246537396121</v>
      </c>
      <c r="Q4235">
        <v>0.103551007690869</v>
      </c>
    </row>
    <row r="4236" spans="1:17" hidden="1" x14ac:dyDescent="0.3">
      <c r="A4236" t="s">
        <v>8701</v>
      </c>
      <c r="B4236" t="s">
        <v>8702</v>
      </c>
      <c r="C4236" t="s">
        <v>10309</v>
      </c>
      <c r="D4236" t="s">
        <v>521</v>
      </c>
      <c r="E4236">
        <v>14.04</v>
      </c>
      <c r="F4236">
        <v>27.52</v>
      </c>
      <c r="G4236">
        <v>83.157647141008795</v>
      </c>
      <c r="H4236">
        <v>6.6107025326677897</v>
      </c>
      <c r="I4236">
        <v>141.798170636912</v>
      </c>
      <c r="J4236">
        <v>-0.63388304325095801</v>
      </c>
      <c r="K4236">
        <v>25.229245354004899</v>
      </c>
      <c r="L4236">
        <v>18.1336240208873</v>
      </c>
      <c r="M4236">
        <v>51.178030300318198</v>
      </c>
      <c r="N4236">
        <v>0.55258930826434605</v>
      </c>
      <c r="O4236">
        <v>10.9738372093023</v>
      </c>
      <c r="P4236">
        <v>258.33333333333297</v>
      </c>
      <c r="Q4236">
        <v>0.16814575028874101</v>
      </c>
    </row>
    <row r="4237" spans="1:17" hidden="1" x14ac:dyDescent="0.3">
      <c r="A4237" t="s">
        <v>8703</v>
      </c>
      <c r="B4237" t="s">
        <v>8704</v>
      </c>
      <c r="C4237" t="s">
        <v>10309</v>
      </c>
      <c r="D4237" t="s">
        <v>715</v>
      </c>
      <c r="E4237">
        <v>14.023527583</v>
      </c>
      <c r="F4237">
        <v>14.05</v>
      </c>
      <c r="G4237">
        <v>-66.901068090120106</v>
      </c>
      <c r="H4237">
        <v>-7.3626011380774603</v>
      </c>
      <c r="I4237">
        <v>-46.533632407066598</v>
      </c>
      <c r="J4237">
        <v>-2.4566411319936998</v>
      </c>
      <c r="K4237">
        <v>15.505412367385301</v>
      </c>
      <c r="L4237">
        <v>18.728145881401701</v>
      </c>
      <c r="M4237">
        <v>47.255239769940097</v>
      </c>
      <c r="N4237">
        <v>0.82294441059308698</v>
      </c>
      <c r="O4237">
        <v>85.409252669039105</v>
      </c>
      <c r="P4237">
        <v>1.2977649603460799</v>
      </c>
      <c r="Q4237">
        <v>-5.8294840521324998E-2</v>
      </c>
    </row>
    <row r="4238" spans="1:17" hidden="1" x14ac:dyDescent="0.3">
      <c r="A4238" t="s">
        <v>8705</v>
      </c>
      <c r="B4238" t="s">
        <v>8706</v>
      </c>
      <c r="C4238" t="s">
        <v>10309</v>
      </c>
      <c r="D4238" t="s">
        <v>521</v>
      </c>
      <c r="E4238">
        <v>14.0107775</v>
      </c>
      <c r="F4238">
        <v>48.5</v>
      </c>
      <c r="G4238">
        <v>133.30979030157701</v>
      </c>
      <c r="H4238">
        <v>-4.8951023538336598</v>
      </c>
      <c r="I4238">
        <v>44.748799527108801</v>
      </c>
      <c r="J4238">
        <v>-7.7533975157065997</v>
      </c>
      <c r="K4238">
        <v>49.848492130247202</v>
      </c>
      <c r="L4238">
        <v>40.3558878228149</v>
      </c>
      <c r="M4238">
        <v>39.613532753562602</v>
      </c>
      <c r="N4238">
        <v>0.34677453693847099</v>
      </c>
      <c r="O4238">
        <v>42.989690721649403</v>
      </c>
      <c r="P4238">
        <v>176.03870233352299</v>
      </c>
      <c r="Q4238">
        <v>0.104285094659784</v>
      </c>
    </row>
    <row r="4239" spans="1:17" hidden="1" x14ac:dyDescent="0.3">
      <c r="A4239" t="s">
        <v>8707</v>
      </c>
      <c r="B4239" t="s">
        <v>8708</v>
      </c>
      <c r="C4239" t="s">
        <v>10309</v>
      </c>
      <c r="D4239" t="s">
        <v>413</v>
      </c>
      <c r="E4239">
        <v>13.982670000000001</v>
      </c>
      <c r="F4239">
        <v>6.78</v>
      </c>
      <c r="G4239">
        <v>15.9204888839792</v>
      </c>
      <c r="H4239">
        <v>2.50407203551093</v>
      </c>
      <c r="I4239">
        <v>-23.914436551820501</v>
      </c>
      <c r="J4239">
        <v>-0.96019484583232295</v>
      </c>
      <c r="K4239">
        <v>6.6832133705321599</v>
      </c>
      <c r="L4239">
        <v>7.0996767903740503</v>
      </c>
      <c r="M4239">
        <v>70.100413542596399</v>
      </c>
      <c r="N4239">
        <v>0.96017902113698805</v>
      </c>
      <c r="O4239">
        <v>59.734513274336202</v>
      </c>
      <c r="P4239">
        <v>55.148741418764303</v>
      </c>
      <c r="Q4239">
        <v>8.4273044887846996E-2</v>
      </c>
    </row>
    <row r="4240" spans="1:17" hidden="1" x14ac:dyDescent="0.3">
      <c r="A4240" t="s">
        <v>8709</v>
      </c>
      <c r="B4240" t="s">
        <v>8710</v>
      </c>
      <c r="C4240" t="s">
        <v>10309</v>
      </c>
      <c r="D4240" t="s">
        <v>630</v>
      </c>
      <c r="E4240">
        <v>13.965168719999999</v>
      </c>
      <c r="F4240">
        <v>0.76</v>
      </c>
      <c r="G4240">
        <v>-94.680100651761407</v>
      </c>
      <c r="H4240">
        <v>-21.8088376972172</v>
      </c>
      <c r="I4240">
        <v>-58.025071679404803</v>
      </c>
      <c r="J4240">
        <v>-2.5946673569764398</v>
      </c>
      <c r="K4240">
        <v>1.0154530183973201</v>
      </c>
      <c r="L4240">
        <v>1.6017708943023501</v>
      </c>
      <c r="M4240">
        <v>1.6365639195336299</v>
      </c>
      <c r="N4240">
        <v>0.27947246788888302</v>
      </c>
      <c r="O4240">
        <v>209.210526315789</v>
      </c>
      <c r="P4240">
        <v>16.923076923076898</v>
      </c>
      <c r="Q4240">
        <v>-8.6708713596714004E-2</v>
      </c>
    </row>
    <row r="4241" spans="1:17" hidden="1" x14ac:dyDescent="0.3">
      <c r="A4241" t="s">
        <v>8711</v>
      </c>
      <c r="B4241" t="s">
        <v>8712</v>
      </c>
      <c r="C4241" t="s">
        <v>10309</v>
      </c>
      <c r="D4241" t="s">
        <v>630</v>
      </c>
      <c r="E4241">
        <v>13.953295744999901</v>
      </c>
      <c r="F4241">
        <v>26</v>
      </c>
      <c r="M4241">
        <v>50</v>
      </c>
      <c r="N4241">
        <v>1</v>
      </c>
    </row>
    <row r="4242" spans="1:17" hidden="1" x14ac:dyDescent="0.3">
      <c r="A4242" t="s">
        <v>8713</v>
      </c>
      <c r="B4242" t="s">
        <v>8714</v>
      </c>
      <c r="C4242" t="s">
        <v>10309</v>
      </c>
      <c r="D4242" t="s">
        <v>475</v>
      </c>
      <c r="E4242">
        <v>13.9307126</v>
      </c>
      <c r="F4242">
        <v>19</v>
      </c>
      <c r="G4242">
        <v>-21.578327515982899</v>
      </c>
      <c r="H4242">
        <v>4.8740778088180301</v>
      </c>
      <c r="I4242">
        <v>-6.7552304095635503</v>
      </c>
      <c r="J4242">
        <v>-2.5946673569764398</v>
      </c>
      <c r="K4242">
        <v>17.923987816182901</v>
      </c>
      <c r="L4242">
        <v>17.4448225514654</v>
      </c>
      <c r="M4242">
        <v>99.992826608152697</v>
      </c>
      <c r="N4242">
        <v>2.3673469387755102</v>
      </c>
      <c r="O4242">
        <v>0</v>
      </c>
      <c r="P4242">
        <v>11.111111111111001</v>
      </c>
    </row>
    <row r="4243" spans="1:17" hidden="1" x14ac:dyDescent="0.3">
      <c r="A4243" t="s">
        <v>8715</v>
      </c>
      <c r="B4243" t="s">
        <v>8716</v>
      </c>
      <c r="C4243" t="s">
        <v>10309</v>
      </c>
      <c r="D4243" t="s">
        <v>46</v>
      </c>
      <c r="E4243">
        <v>13.913119999999999</v>
      </c>
      <c r="F4243">
        <v>20.8</v>
      </c>
      <c r="G4243">
        <v>127.491145013749</v>
      </c>
      <c r="H4243">
        <v>-5.3433204558379304</v>
      </c>
      <c r="I4243">
        <v>-45.963098564800099</v>
      </c>
      <c r="J4243">
        <v>2.1912268495726601</v>
      </c>
      <c r="K4243">
        <v>21.924318684014001</v>
      </c>
      <c r="L4243">
        <v>19.3103313896742</v>
      </c>
      <c r="M4243">
        <v>65.716432779862203</v>
      </c>
      <c r="N4243">
        <v>1.1495798319327699</v>
      </c>
      <c r="O4243">
        <v>91.826923076922995</v>
      </c>
      <c r="P4243">
        <v>155.21472392638</v>
      </c>
      <c r="Q4243">
        <v>0.21887862421707599</v>
      </c>
    </row>
    <row r="4244" spans="1:17" hidden="1" x14ac:dyDescent="0.3">
      <c r="A4244" t="s">
        <v>8717</v>
      </c>
      <c r="B4244" t="s">
        <v>8718</v>
      </c>
      <c r="C4244" t="s">
        <v>10309</v>
      </c>
      <c r="D4244" t="s">
        <v>1386</v>
      </c>
      <c r="E4244">
        <v>13.891699579999999</v>
      </c>
      <c r="F4244">
        <v>13.15</v>
      </c>
      <c r="G4244">
        <v>-11.8645480756265</v>
      </c>
      <c r="H4244">
        <v>-4.2843278932956697</v>
      </c>
      <c r="I4244">
        <v>19.189214034880901</v>
      </c>
      <c r="J4244">
        <v>-8.6660959284050101</v>
      </c>
      <c r="K4244">
        <v>12.9020199507498</v>
      </c>
      <c r="L4244">
        <v>11.758939747340101</v>
      </c>
      <c r="M4244">
        <v>62.416379699239897</v>
      </c>
      <c r="N4244">
        <v>1.3333333333333299</v>
      </c>
      <c r="O4244">
        <v>26.2357414448669</v>
      </c>
      <c r="P4244">
        <v>65.408805031446505</v>
      </c>
      <c r="Q4244">
        <v>0.171539400880694</v>
      </c>
    </row>
    <row r="4245" spans="1:17" hidden="1" x14ac:dyDescent="0.3">
      <c r="A4245" t="s">
        <v>8719</v>
      </c>
      <c r="B4245" t="s">
        <v>8720</v>
      </c>
      <c r="C4245" t="s">
        <v>10309</v>
      </c>
      <c r="D4245" t="s">
        <v>559</v>
      </c>
      <c r="E4245">
        <v>13.891026</v>
      </c>
      <c r="F4245">
        <v>19</v>
      </c>
      <c r="G4245">
        <v>108.30126580786499</v>
      </c>
      <c r="H4245">
        <v>1.51600186488166</v>
      </c>
      <c r="I4245">
        <v>51.341238152021198</v>
      </c>
      <c r="J4245">
        <v>-2.03911180142088</v>
      </c>
      <c r="K4245">
        <v>16.544305170702899</v>
      </c>
      <c r="L4245">
        <v>12.681674799509301</v>
      </c>
      <c r="M4245">
        <v>55.224184755688597</v>
      </c>
      <c r="N4245">
        <v>0.89049777430374</v>
      </c>
      <c r="O4245">
        <v>5</v>
      </c>
      <c r="P4245">
        <v>209.95106035889</v>
      </c>
      <c r="Q4245">
        <v>8.6153614604405002E-2</v>
      </c>
    </row>
    <row r="4246" spans="1:17" hidden="1" x14ac:dyDescent="0.3">
      <c r="A4246" t="s">
        <v>8721</v>
      </c>
      <c r="B4246" t="s">
        <v>8722</v>
      </c>
      <c r="C4246" t="s">
        <v>10309</v>
      </c>
      <c r="D4246" t="s">
        <v>413</v>
      </c>
      <c r="E4246">
        <v>13.8782952</v>
      </c>
      <c r="F4246">
        <v>18.48</v>
      </c>
      <c r="G4246">
        <v>11.9589607699087</v>
      </c>
      <c r="H4246">
        <v>38.285987723531299</v>
      </c>
      <c r="I4246">
        <v>36.721472099396998</v>
      </c>
      <c r="J4246">
        <v>6.23925490450765</v>
      </c>
      <c r="K4246">
        <v>14.614476559747301</v>
      </c>
      <c r="L4246">
        <v>12.933214621384201</v>
      </c>
      <c r="M4246">
        <v>91.989853208757395</v>
      </c>
      <c r="N4246">
        <v>0.102544757234246</v>
      </c>
      <c r="O4246">
        <v>4.9783549783549699</v>
      </c>
      <c r="P4246">
        <v>119.21708185053301</v>
      </c>
      <c r="Q4246">
        <v>0.11096194792938301</v>
      </c>
    </row>
    <row r="4247" spans="1:17" hidden="1" x14ac:dyDescent="0.3">
      <c r="A4247" t="s">
        <v>8723</v>
      </c>
      <c r="B4247" t="s">
        <v>8724</v>
      </c>
      <c r="C4247" t="s">
        <v>10309</v>
      </c>
      <c r="D4247" t="s">
        <v>726</v>
      </c>
      <c r="E4247">
        <v>13.801773789</v>
      </c>
      <c r="F4247">
        <v>15.74</v>
      </c>
      <c r="G4247">
        <v>14.7456462865</v>
      </c>
      <c r="H4247">
        <v>1.29869966470607</v>
      </c>
      <c r="I4247">
        <v>3.3394711987310099</v>
      </c>
      <c r="J4247">
        <v>0.821889804652986</v>
      </c>
      <c r="K4247">
        <v>15.0546557669216</v>
      </c>
      <c r="L4247">
        <v>13.693528142920799</v>
      </c>
      <c r="M4247">
        <v>59.192142314001003</v>
      </c>
      <c r="N4247">
        <v>0.95170991470675403</v>
      </c>
      <c r="O4247">
        <v>3.55781448538754</v>
      </c>
      <c r="P4247">
        <v>45.605920444033202</v>
      </c>
      <c r="Q4247">
        <v>3.6626942849021002E-2</v>
      </c>
    </row>
    <row r="4248" spans="1:17" hidden="1" x14ac:dyDescent="0.3">
      <c r="A4248" t="s">
        <v>8725</v>
      </c>
      <c r="B4248" t="s">
        <v>8726</v>
      </c>
      <c r="C4248" t="s">
        <v>10309</v>
      </c>
      <c r="D4248" t="s">
        <v>1386</v>
      </c>
      <c r="E4248">
        <v>13.702680000000001</v>
      </c>
      <c r="F4248">
        <v>2</v>
      </c>
      <c r="G4248">
        <v>1.3086791518851399</v>
      </c>
      <c r="K4248">
        <v>1.8164878752898299</v>
      </c>
      <c r="L4248">
        <v>1.8009664774797101</v>
      </c>
      <c r="M4248">
        <v>73.414657253377001</v>
      </c>
      <c r="N4248">
        <v>1</v>
      </c>
      <c r="O4248">
        <v>5</v>
      </c>
      <c r="P4248">
        <v>29.0322580645161</v>
      </c>
      <c r="Q4248">
        <v>-2.1676028175539999E-2</v>
      </c>
    </row>
    <row r="4249" spans="1:17" hidden="1" x14ac:dyDescent="0.3">
      <c r="A4249" t="s">
        <v>8727</v>
      </c>
      <c r="B4249" t="s">
        <v>8728</v>
      </c>
      <c r="C4249" t="s">
        <v>10309</v>
      </c>
      <c r="E4249">
        <v>13.694132159999899</v>
      </c>
      <c r="F4249">
        <v>123.4</v>
      </c>
      <c r="G4249">
        <v>2170.2280039551501</v>
      </c>
      <c r="H4249">
        <v>50.413384525004901</v>
      </c>
      <c r="I4249">
        <v>722.03674615117495</v>
      </c>
      <c r="J4249">
        <v>3.5182952811572101</v>
      </c>
      <c r="K4249">
        <v>83.529899147510804</v>
      </c>
      <c r="L4249">
        <v>41.147383283732701</v>
      </c>
      <c r="M4249">
        <v>100</v>
      </c>
      <c r="N4249">
        <v>2.1797647964214399</v>
      </c>
      <c r="O4249">
        <v>0</v>
      </c>
      <c r="P4249">
        <v>2197.95158286778</v>
      </c>
    </row>
    <row r="4250" spans="1:17" hidden="1" x14ac:dyDescent="0.3">
      <c r="A4250" t="s">
        <v>8729</v>
      </c>
      <c r="B4250" t="s">
        <v>8730</v>
      </c>
      <c r="C4250" t="s">
        <v>10309</v>
      </c>
      <c r="D4250" t="s">
        <v>368</v>
      </c>
      <c r="E4250">
        <v>13.671745</v>
      </c>
      <c r="F4250">
        <v>20.68</v>
      </c>
      <c r="G4250">
        <v>66.454824843237503</v>
      </c>
      <c r="H4250">
        <v>40.635233891149603</v>
      </c>
      <c r="I4250">
        <v>46.7661371118039</v>
      </c>
      <c r="J4250">
        <v>-11.8419791849334</v>
      </c>
      <c r="K4250">
        <v>17.909008073494999</v>
      </c>
      <c r="L4250">
        <v>14.340010928202901</v>
      </c>
      <c r="M4250">
        <v>52.167656998126802</v>
      </c>
      <c r="N4250">
        <v>1.7126705234244299</v>
      </c>
      <c r="O4250">
        <v>17.9400386847195</v>
      </c>
      <c r="P4250">
        <v>117.226890756302</v>
      </c>
      <c r="Q4250">
        <v>8.1746074068700006E-2</v>
      </c>
    </row>
    <row r="4251" spans="1:17" hidden="1" x14ac:dyDescent="0.3">
      <c r="A4251" t="s">
        <v>8731</v>
      </c>
      <c r="B4251" t="s">
        <v>8732</v>
      </c>
      <c r="C4251" t="s">
        <v>10309</v>
      </c>
      <c r="D4251" t="s">
        <v>139</v>
      </c>
      <c r="E4251">
        <v>13.619376000000001</v>
      </c>
      <c r="F4251">
        <v>20.94</v>
      </c>
      <c r="G4251">
        <v>42.520323526393398</v>
      </c>
      <c r="H4251">
        <v>-1.73379820274647</v>
      </c>
      <c r="I4251">
        <v>101.799643482733</v>
      </c>
      <c r="J4251">
        <v>8.5518294583101806</v>
      </c>
      <c r="K4251">
        <v>19.126904977701599</v>
      </c>
      <c r="L4251">
        <v>16.379236554141599</v>
      </c>
      <c r="M4251">
        <v>62.989372008531703</v>
      </c>
      <c r="N4251">
        <v>0.36275303643724699</v>
      </c>
      <c r="O4251">
        <v>12.416427889207201</v>
      </c>
      <c r="P4251">
        <v>169.84536082474199</v>
      </c>
    </row>
    <row r="4252" spans="1:17" hidden="1" x14ac:dyDescent="0.3">
      <c r="A4252" t="s">
        <v>8733</v>
      </c>
      <c r="B4252" t="s">
        <v>8734</v>
      </c>
      <c r="C4252" t="s">
        <v>10309</v>
      </c>
      <c r="D4252" t="s">
        <v>1399</v>
      </c>
      <c r="E4252">
        <v>13.58</v>
      </c>
      <c r="F4252">
        <v>97</v>
      </c>
      <c r="G4252">
        <v>-21.724234578678399</v>
      </c>
      <c r="H4252">
        <v>-10.6168644011452</v>
      </c>
      <c r="I4252">
        <v>-48.157346811679901</v>
      </c>
      <c r="J4252">
        <v>-2.5946673569764398</v>
      </c>
      <c r="K4252">
        <v>103.444521232177</v>
      </c>
      <c r="L4252">
        <v>107.95671213270001</v>
      </c>
      <c r="M4252">
        <v>33.373416859116901</v>
      </c>
      <c r="N4252">
        <v>1.4881889763779499</v>
      </c>
      <c r="O4252">
        <v>74.144329896907195</v>
      </c>
      <c r="P4252">
        <v>21.249999999999901</v>
      </c>
      <c r="Q4252">
        <v>-7.0098818394550002E-3</v>
      </c>
    </row>
    <row r="4253" spans="1:17" hidden="1" x14ac:dyDescent="0.3">
      <c r="A4253" t="s">
        <v>8735</v>
      </c>
      <c r="B4253" t="s">
        <v>8736</v>
      </c>
      <c r="C4253" t="s">
        <v>10309</v>
      </c>
      <c r="D4253" t="s">
        <v>612</v>
      </c>
      <c r="E4253">
        <v>13.57058</v>
      </c>
      <c r="F4253">
        <v>11.85</v>
      </c>
      <c r="G4253">
        <v>300.07425502238698</v>
      </c>
      <c r="H4253">
        <v>23.913876167089501</v>
      </c>
      <c r="I4253">
        <v>-10.419126463829301</v>
      </c>
      <c r="J4253">
        <v>12.845005444659501</v>
      </c>
      <c r="K4253">
        <v>9.1924991714026394</v>
      </c>
      <c r="L4253">
        <v>7.8049278350430802</v>
      </c>
      <c r="M4253">
        <v>87.809387958785805</v>
      </c>
      <c r="N4253">
        <v>2.4317544460223899</v>
      </c>
      <c r="O4253">
        <v>2.0253164556962102</v>
      </c>
      <c r="P4253">
        <v>355.76923076922998</v>
      </c>
      <c r="Q4253">
        <v>9.4547533063684006E-2</v>
      </c>
    </row>
    <row r="4254" spans="1:17" hidden="1" x14ac:dyDescent="0.3">
      <c r="A4254" t="s">
        <v>8737</v>
      </c>
      <c r="B4254" t="s">
        <v>8738</v>
      </c>
      <c r="C4254" t="s">
        <v>10309</v>
      </c>
      <c r="D4254" t="s">
        <v>51</v>
      </c>
      <c r="E4254">
        <v>13.565353500000001</v>
      </c>
      <c r="F4254">
        <v>52.9</v>
      </c>
      <c r="G4254">
        <v>14.442505473286699</v>
      </c>
      <c r="H4254">
        <v>-11.981949579550699</v>
      </c>
      <c r="I4254">
        <v>14.3958008612281</v>
      </c>
      <c r="J4254">
        <v>-8.4513107136197991</v>
      </c>
      <c r="K4254">
        <v>58.224119944298401</v>
      </c>
      <c r="L4254">
        <v>48.054989305913502</v>
      </c>
      <c r="M4254">
        <v>12.9041196417267</v>
      </c>
      <c r="N4254">
        <v>0.118803740192023</v>
      </c>
      <c r="O4254">
        <v>59.546313799621899</v>
      </c>
      <c r="P4254">
        <v>50.2840909090908</v>
      </c>
      <c r="Q4254">
        <v>9.7363001634711996E-2</v>
      </c>
    </row>
    <row r="4255" spans="1:17" hidden="1" x14ac:dyDescent="0.3">
      <c r="A4255" t="s">
        <v>8739</v>
      </c>
      <c r="B4255" t="s">
        <v>8740</v>
      </c>
      <c r="C4255" t="s">
        <v>10309</v>
      </c>
      <c r="E4255">
        <v>13.563774</v>
      </c>
      <c r="F4255">
        <v>17.010000000000002</v>
      </c>
      <c r="G4255">
        <v>-27.723578912630899</v>
      </c>
      <c r="H4255">
        <v>-0.97550436388391404</v>
      </c>
      <c r="I4255">
        <v>-12.3107859651191</v>
      </c>
      <c r="J4255">
        <v>-2.5946673569764398</v>
      </c>
      <c r="K4255">
        <v>17.0099980687217</v>
      </c>
      <c r="L4255">
        <v>16.941582387879802</v>
      </c>
      <c r="M4255">
        <v>100</v>
      </c>
      <c r="O4255">
        <v>0</v>
      </c>
      <c r="P4255">
        <v>0</v>
      </c>
    </row>
    <row r="4256" spans="1:17" hidden="1" x14ac:dyDescent="0.3">
      <c r="A4256" t="s">
        <v>8741</v>
      </c>
      <c r="B4256" t="s">
        <v>8742</v>
      </c>
      <c r="C4256" t="s">
        <v>10309</v>
      </c>
      <c r="E4256">
        <v>13.506093</v>
      </c>
      <c r="F4256">
        <v>34.31</v>
      </c>
      <c r="G4256">
        <v>-12.0068841402869</v>
      </c>
      <c r="H4256">
        <v>-10.249191219877799</v>
      </c>
      <c r="I4256">
        <v>-6.2520533530634603</v>
      </c>
      <c r="J4256">
        <v>9.1700385253765102</v>
      </c>
      <c r="K4256">
        <v>34.189369364239901</v>
      </c>
      <c r="L4256">
        <v>32.331796708784303</v>
      </c>
      <c r="M4256">
        <v>59.697800149156599</v>
      </c>
      <c r="N4256">
        <v>0.364975215858381</v>
      </c>
      <c r="O4256">
        <v>39.230545030603302</v>
      </c>
      <c r="P4256">
        <v>41.894127377998302</v>
      </c>
      <c r="Q4256">
        <v>-4.8936624650449999E-3</v>
      </c>
    </row>
    <row r="4257" spans="1:17" hidden="1" x14ac:dyDescent="0.3">
      <c r="A4257" t="s">
        <v>8743</v>
      </c>
      <c r="B4257" t="s">
        <v>8744</v>
      </c>
      <c r="C4257" t="s">
        <v>10309</v>
      </c>
      <c r="D4257" t="s">
        <v>51</v>
      </c>
      <c r="E4257">
        <v>13.500945</v>
      </c>
      <c r="F4257">
        <v>14.15</v>
      </c>
      <c r="G4257">
        <v>-6.8866873669435398</v>
      </c>
      <c r="H4257">
        <v>-1.71079848153097</v>
      </c>
      <c r="I4257">
        <v>-46.952818297682597</v>
      </c>
      <c r="J4257">
        <v>-5.2622953310211402</v>
      </c>
      <c r="K4257">
        <v>13.295704860193</v>
      </c>
      <c r="L4257">
        <v>13.7994184475626</v>
      </c>
      <c r="M4257">
        <v>48.077370146523201</v>
      </c>
      <c r="N4257">
        <v>1.3707764999554199</v>
      </c>
      <c r="O4257">
        <v>94.416961130741996</v>
      </c>
      <c r="P4257">
        <v>33.996212121212103</v>
      </c>
      <c r="Q4257">
        <v>6.5384862859840007E-2</v>
      </c>
    </row>
    <row r="4258" spans="1:17" hidden="1" x14ac:dyDescent="0.3">
      <c r="A4258" t="s">
        <v>8745</v>
      </c>
      <c r="B4258" t="s">
        <v>8746</v>
      </c>
      <c r="C4258" t="s">
        <v>10309</v>
      </c>
      <c r="D4258" t="s">
        <v>521</v>
      </c>
      <c r="E4258">
        <v>13.5009</v>
      </c>
      <c r="F4258">
        <v>45</v>
      </c>
      <c r="G4258">
        <v>6.84579907779964</v>
      </c>
      <c r="H4258">
        <v>-21.4842484020397</v>
      </c>
      <c r="I4258">
        <v>-19.181646892271399</v>
      </c>
      <c r="J4258">
        <v>-5.5700877968212099</v>
      </c>
      <c r="K4258">
        <v>52.194235210875597</v>
      </c>
      <c r="L4258">
        <v>51.451550620260299</v>
      </c>
      <c r="M4258">
        <v>32.826119689018299</v>
      </c>
      <c r="N4258">
        <v>0.12909851922197599</v>
      </c>
      <c r="O4258">
        <v>39.999999999999901</v>
      </c>
      <c r="P4258">
        <v>49.501661129568099</v>
      </c>
    </row>
    <row r="4259" spans="1:17" hidden="1" x14ac:dyDescent="0.3">
      <c r="A4259" t="s">
        <v>8747</v>
      </c>
      <c r="B4259" t="s">
        <v>8748</v>
      </c>
      <c r="C4259" t="s">
        <v>10309</v>
      </c>
      <c r="D4259" t="s">
        <v>2556</v>
      </c>
      <c r="E4259">
        <v>13.5</v>
      </c>
      <c r="F4259">
        <v>28.35</v>
      </c>
      <c r="G4259">
        <v>-24.4448903880408</v>
      </c>
      <c r="H4259">
        <v>-25.1114976204166</v>
      </c>
      <c r="I4259">
        <v>-40.538634066384901</v>
      </c>
      <c r="J4259">
        <v>7.6094142756766097</v>
      </c>
      <c r="K4259">
        <v>33.076521063136198</v>
      </c>
      <c r="L4259">
        <v>34.416474025629299</v>
      </c>
      <c r="M4259">
        <v>36.085936090763603</v>
      </c>
      <c r="N4259">
        <v>5.8631182080283804</v>
      </c>
      <c r="O4259">
        <v>53.262786596119902</v>
      </c>
      <c r="P4259">
        <v>59.7183098591549</v>
      </c>
    </row>
    <row r="4260" spans="1:17" hidden="1" x14ac:dyDescent="0.3">
      <c r="A4260" t="s">
        <v>8749</v>
      </c>
      <c r="B4260" t="s">
        <v>8750</v>
      </c>
      <c r="C4260" t="s">
        <v>10309</v>
      </c>
      <c r="E4260">
        <v>13.486141699999999</v>
      </c>
      <c r="F4260">
        <v>26.97</v>
      </c>
      <c r="G4260">
        <v>277.23137604232397</v>
      </c>
      <c r="H4260">
        <v>10.094301501460899</v>
      </c>
      <c r="I4260">
        <v>0.67622702189386996</v>
      </c>
      <c r="J4260">
        <v>-9.8705294259419603</v>
      </c>
      <c r="K4260">
        <v>26.080927814847701</v>
      </c>
      <c r="L4260">
        <v>21.640295174962599</v>
      </c>
      <c r="M4260">
        <v>44.532911463931697</v>
      </c>
      <c r="N4260">
        <v>1.84944086304433</v>
      </c>
      <c r="O4260">
        <v>39.784946236559101</v>
      </c>
      <c r="P4260">
        <v>372.32924693520101</v>
      </c>
    </row>
    <row r="4261" spans="1:17" hidden="1" x14ac:dyDescent="0.3">
      <c r="A4261" t="s">
        <v>8751</v>
      </c>
      <c r="B4261" t="s">
        <v>8752</v>
      </c>
      <c r="C4261" t="s">
        <v>10309</v>
      </c>
      <c r="D4261" t="s">
        <v>72</v>
      </c>
      <c r="E4261">
        <v>13.473599999999999</v>
      </c>
      <c r="F4261">
        <v>1.1200000000000001</v>
      </c>
      <c r="G4261">
        <v>34.5952616670791</v>
      </c>
      <c r="H4261">
        <v>-1.8604601160962799</v>
      </c>
      <c r="I4261">
        <v>-7.6378887688574197</v>
      </c>
      <c r="J4261">
        <v>-0.77648553879462601</v>
      </c>
      <c r="K4261">
        <v>1.11924122334558</v>
      </c>
      <c r="L4261">
        <v>1.0398940365875</v>
      </c>
      <c r="M4261">
        <v>43.880642258331001</v>
      </c>
      <c r="N4261">
        <v>0.46201799019071399</v>
      </c>
      <c r="O4261">
        <v>50.892857142857103</v>
      </c>
      <c r="P4261">
        <v>64.705882352941103</v>
      </c>
      <c r="Q4261">
        <v>9.1187836238308007E-2</v>
      </c>
    </row>
    <row r="4262" spans="1:17" hidden="1" x14ac:dyDescent="0.3">
      <c r="A4262" t="s">
        <v>8753</v>
      </c>
      <c r="B4262" t="s">
        <v>8754</v>
      </c>
      <c r="C4262" t="s">
        <v>10309</v>
      </c>
      <c r="D4262" t="s">
        <v>630</v>
      </c>
      <c r="E4262">
        <v>13.473488159999899</v>
      </c>
      <c r="F4262">
        <v>11.24</v>
      </c>
      <c r="G4262">
        <v>-11.126068539186999</v>
      </c>
      <c r="H4262">
        <v>18.5415982518102</v>
      </c>
      <c r="I4262">
        <v>-36.620550274883399</v>
      </c>
      <c r="J4262">
        <v>5.4053326430235602</v>
      </c>
      <c r="K4262">
        <v>10.7682064900124</v>
      </c>
      <c r="L4262">
        <v>11.0648271230686</v>
      </c>
      <c r="M4262">
        <v>71.790843837600207</v>
      </c>
      <c r="N4262">
        <v>2.2302182648979101</v>
      </c>
      <c r="O4262">
        <v>66.992882562277501</v>
      </c>
      <c r="P4262">
        <v>29.047072330654402</v>
      </c>
      <c r="Q4262">
        <v>5.2744953685955998E-2</v>
      </c>
    </row>
    <row r="4263" spans="1:17" hidden="1" x14ac:dyDescent="0.3">
      <c r="A4263" t="s">
        <v>8755</v>
      </c>
      <c r="B4263" t="s">
        <v>8756</v>
      </c>
      <c r="C4263" t="s">
        <v>10309</v>
      </c>
      <c r="D4263" t="s">
        <v>938</v>
      </c>
      <c r="E4263">
        <v>13.465180800000001</v>
      </c>
      <c r="F4263">
        <v>25.4</v>
      </c>
      <c r="G4263">
        <v>-22.0223720878286</v>
      </c>
      <c r="H4263">
        <v>-3.60510616703943</v>
      </c>
      <c r="I4263">
        <v>-27.644119298452399</v>
      </c>
      <c r="J4263">
        <v>-2.8256142391935302</v>
      </c>
      <c r="K4263">
        <v>26.669467619230399</v>
      </c>
      <c r="L4263">
        <v>26.950932155617402</v>
      </c>
      <c r="M4263">
        <v>44.983011973869097</v>
      </c>
      <c r="N4263">
        <v>0.37109770576991602</v>
      </c>
      <c r="O4263">
        <v>32.283464566929098</v>
      </c>
      <c r="P4263">
        <v>9.7192224622030192</v>
      </c>
      <c r="Q4263">
        <v>-8.6880853283241993E-2</v>
      </c>
    </row>
    <row r="4264" spans="1:17" hidden="1" x14ac:dyDescent="0.3">
      <c r="A4264" t="s">
        <v>8757</v>
      </c>
      <c r="B4264" t="s">
        <v>8758</v>
      </c>
      <c r="C4264" t="s">
        <v>10309</v>
      </c>
      <c r="D4264" t="s">
        <v>72</v>
      </c>
      <c r="E4264">
        <v>13.43779</v>
      </c>
      <c r="F4264">
        <v>36.729999999999997</v>
      </c>
      <c r="G4264">
        <v>122.993144636857</v>
      </c>
      <c r="H4264">
        <v>25.879033555718198</v>
      </c>
      <c r="I4264">
        <v>25.6681772204556</v>
      </c>
      <c r="J4264">
        <v>21.3324581490964</v>
      </c>
      <c r="K4264">
        <v>25.751646894995101</v>
      </c>
      <c r="L4264">
        <v>23.351935202172999</v>
      </c>
      <c r="M4264">
        <v>83.053689854922894</v>
      </c>
      <c r="N4264">
        <v>3.9095013646179702</v>
      </c>
      <c r="O4264">
        <v>0</v>
      </c>
      <c r="P4264">
        <v>174.10447761194001</v>
      </c>
      <c r="Q4264">
        <v>4.6489946004704998E-2</v>
      </c>
    </row>
    <row r="4265" spans="1:17" hidden="1" x14ac:dyDescent="0.3">
      <c r="A4265" t="s">
        <v>8759</v>
      </c>
      <c r="B4265" t="s">
        <v>8760</v>
      </c>
      <c r="C4265" t="s">
        <v>10309</v>
      </c>
      <c r="D4265" t="s">
        <v>630</v>
      </c>
      <c r="E4265">
        <v>13.42</v>
      </c>
      <c r="F4265">
        <v>8.94</v>
      </c>
      <c r="G4265">
        <v>55.849316364576303</v>
      </c>
      <c r="H4265">
        <v>0.75859968235886299</v>
      </c>
      <c r="I4265">
        <v>4.7049208411636103</v>
      </c>
      <c r="J4265">
        <v>3.17456341225432</v>
      </c>
      <c r="K4265">
        <v>10.0682114595604</v>
      </c>
      <c r="L4265">
        <v>8.9936222536474109</v>
      </c>
      <c r="M4265">
        <v>40.883288795722102</v>
      </c>
      <c r="N4265">
        <v>0.51858375996156203</v>
      </c>
      <c r="O4265">
        <v>90.7158836689038</v>
      </c>
      <c r="P4265">
        <v>97.350993377483405</v>
      </c>
      <c r="Q4265">
        <v>9.3402116252078005E-2</v>
      </c>
    </row>
    <row r="4266" spans="1:17" hidden="1" x14ac:dyDescent="0.3">
      <c r="A4266" t="s">
        <v>8761</v>
      </c>
      <c r="B4266" t="s">
        <v>8762</v>
      </c>
      <c r="C4266" t="s">
        <v>10309</v>
      </c>
      <c r="D4266" t="s">
        <v>258</v>
      </c>
      <c r="E4266">
        <v>13.384</v>
      </c>
      <c r="F4266">
        <v>19.510000000000002</v>
      </c>
      <c r="G4266">
        <v>19.967564160798201</v>
      </c>
      <c r="H4266">
        <v>6.8035260758004297</v>
      </c>
      <c r="I4266">
        <v>-12.259503913836999</v>
      </c>
      <c r="J4266">
        <v>-18.735018234169399</v>
      </c>
      <c r="K4266">
        <v>17.8144400260962</v>
      </c>
      <c r="L4266">
        <v>16.509898383023099</v>
      </c>
      <c r="M4266">
        <v>51.906914467875701</v>
      </c>
      <c r="N4266">
        <v>4.5999306446197199</v>
      </c>
      <c r="O4266">
        <v>23.065094823167598</v>
      </c>
      <c r="P4266">
        <v>59.135399673735698</v>
      </c>
      <c r="Q4266">
        <v>4.9373291706088E-2</v>
      </c>
    </row>
    <row r="4267" spans="1:17" hidden="1" x14ac:dyDescent="0.3">
      <c r="A4267" t="s">
        <v>8763</v>
      </c>
      <c r="B4267" t="s">
        <v>8764</v>
      </c>
      <c r="C4267" t="s">
        <v>10309</v>
      </c>
      <c r="D4267" t="s">
        <v>356</v>
      </c>
      <c r="E4267">
        <v>13.345656999999999</v>
      </c>
      <c r="F4267">
        <v>2.59</v>
      </c>
      <c r="G4267">
        <v>4.4192782302261504</v>
      </c>
      <c r="H4267">
        <v>9.7868274746811093</v>
      </c>
      <c r="I4267">
        <v>-7.45248636997741</v>
      </c>
      <c r="J4267">
        <v>12.289053573256099</v>
      </c>
      <c r="K4267">
        <v>2.2911776038791398</v>
      </c>
      <c r="L4267">
        <v>2.26869873182287</v>
      </c>
      <c r="M4267">
        <v>77.841784950471904</v>
      </c>
      <c r="N4267">
        <v>0.73324961788112597</v>
      </c>
      <c r="O4267">
        <v>40.154440154440103</v>
      </c>
      <c r="P4267">
        <v>59.876543209876502</v>
      </c>
    </row>
    <row r="4268" spans="1:17" hidden="1" x14ac:dyDescent="0.3">
      <c r="A4268" t="s">
        <v>8765</v>
      </c>
      <c r="B4268" t="s">
        <v>8766</v>
      </c>
      <c r="C4268" t="s">
        <v>10309</v>
      </c>
      <c r="D4268" t="s">
        <v>221</v>
      </c>
      <c r="E4268">
        <v>13.318928064</v>
      </c>
      <c r="F4268">
        <v>47.97</v>
      </c>
      <c r="G4268">
        <v>13.323172042970301</v>
      </c>
      <c r="H4268">
        <v>-13.2789778556572</v>
      </c>
      <c r="I4268">
        <v>1.9034997491665999</v>
      </c>
      <c r="J4268">
        <v>2.6027010640761699</v>
      </c>
      <c r="K4268">
        <v>54.167973994642701</v>
      </c>
      <c r="L4268">
        <v>54.9734014865858</v>
      </c>
      <c r="M4268">
        <v>36.934505014239498</v>
      </c>
      <c r="N4268">
        <v>0.28421035661314198</v>
      </c>
      <c r="O4268">
        <v>131.85324160933899</v>
      </c>
      <c r="P4268">
        <v>70.590327169274502</v>
      </c>
      <c r="Q4268">
        <v>8.8808238470493003E-2</v>
      </c>
    </row>
    <row r="4269" spans="1:17" hidden="1" x14ac:dyDescent="0.3">
      <c r="A4269" t="s">
        <v>8767</v>
      </c>
      <c r="B4269" t="s">
        <v>8768</v>
      </c>
      <c r="C4269" t="s">
        <v>10309</v>
      </c>
      <c r="D4269" t="s">
        <v>183</v>
      </c>
      <c r="E4269">
        <v>13.311</v>
      </c>
      <c r="F4269">
        <v>77.599999999999994</v>
      </c>
      <c r="G4269">
        <v>-52.053174231987398</v>
      </c>
      <c r="H4269">
        <v>18.555745636116001</v>
      </c>
      <c r="I4269">
        <v>-23.837407787032198</v>
      </c>
      <c r="J4269">
        <v>-4.8310890822160601</v>
      </c>
      <c r="K4269">
        <v>70.620976148166093</v>
      </c>
      <c r="L4269">
        <v>83.667494662361705</v>
      </c>
      <c r="M4269">
        <v>70.602488056950705</v>
      </c>
      <c r="N4269">
        <v>1.40510014227864</v>
      </c>
      <c r="O4269">
        <v>61.855670103092699</v>
      </c>
      <c r="P4269">
        <v>35.6406222688341</v>
      </c>
      <c r="Q4269">
        <v>7.5112284919234995E-2</v>
      </c>
    </row>
    <row r="4270" spans="1:17" hidden="1" x14ac:dyDescent="0.3">
      <c r="A4270" t="s">
        <v>8769</v>
      </c>
      <c r="B4270" t="s">
        <v>8770</v>
      </c>
      <c r="C4270" t="s">
        <v>10309</v>
      </c>
      <c r="D4270" t="s">
        <v>133</v>
      </c>
      <c r="E4270">
        <v>13.3037736</v>
      </c>
      <c r="F4270">
        <v>22.36</v>
      </c>
      <c r="G4270">
        <v>-21.2980672515172</v>
      </c>
      <c r="H4270">
        <v>-2.4859441684152301</v>
      </c>
      <c r="I4270">
        <v>-27.773923961338301</v>
      </c>
      <c r="J4270">
        <v>-2.8645728900398599</v>
      </c>
      <c r="K4270">
        <v>23.676616048067999</v>
      </c>
      <c r="L4270">
        <v>23.852596098110599</v>
      </c>
      <c r="M4270">
        <v>41.203827827052301</v>
      </c>
      <c r="N4270">
        <v>1.2774365979687501</v>
      </c>
      <c r="O4270">
        <v>61.8962432915921</v>
      </c>
      <c r="P4270">
        <v>31.452087007642501</v>
      </c>
      <c r="Q4270">
        <v>5.3436621126508002E-2</v>
      </c>
    </row>
    <row r="4271" spans="1:17" hidden="1" x14ac:dyDescent="0.3">
      <c r="A4271" t="s">
        <v>8771</v>
      </c>
      <c r="B4271" t="s">
        <v>8772</v>
      </c>
      <c r="C4271" t="s">
        <v>10309</v>
      </c>
      <c r="D4271" t="s">
        <v>521</v>
      </c>
      <c r="E4271">
        <v>13.255964000000001</v>
      </c>
      <c r="F4271">
        <v>24.58</v>
      </c>
      <c r="G4271">
        <v>497.72171370823401</v>
      </c>
      <c r="H4271">
        <v>44.030512483288099</v>
      </c>
      <c r="I4271">
        <v>244.95665589534599</v>
      </c>
      <c r="J4271">
        <v>3.4792763049953899</v>
      </c>
      <c r="K4271">
        <v>16.382196556128399</v>
      </c>
      <c r="L4271">
        <v>9.4906695678037707</v>
      </c>
      <c r="M4271">
        <v>99.993130431613196</v>
      </c>
      <c r="N4271">
        <v>0.73970760026903604</v>
      </c>
      <c r="O4271">
        <v>0</v>
      </c>
      <c r="P4271">
        <v>580.88642659279697</v>
      </c>
    </row>
    <row r="4272" spans="1:17" hidden="1" x14ac:dyDescent="0.3">
      <c r="A4272" t="s">
        <v>8773</v>
      </c>
      <c r="B4272" t="s">
        <v>8774</v>
      </c>
      <c r="C4272" t="s">
        <v>10309</v>
      </c>
      <c r="D4272" t="s">
        <v>397</v>
      </c>
      <c r="E4272">
        <v>13.252846595999999</v>
      </c>
      <c r="F4272">
        <v>3.02</v>
      </c>
      <c r="G4272">
        <v>-95.765906954958993</v>
      </c>
      <c r="H4272">
        <v>-20.442171030550501</v>
      </c>
      <c r="I4272">
        <v>-78.186492179808297</v>
      </c>
      <c r="J4272">
        <v>-2.5946673569764398</v>
      </c>
      <c r="K4272">
        <v>4.1550659776006302</v>
      </c>
      <c r="L4272">
        <v>8.5020132495015908</v>
      </c>
      <c r="M4272">
        <v>7.4995115199406497</v>
      </c>
      <c r="N4272">
        <v>0.30420200335549202</v>
      </c>
      <c r="O4272">
        <v>363.57615894039702</v>
      </c>
      <c r="P4272">
        <v>3.4246575342465801</v>
      </c>
      <c r="Q4272">
        <v>-0.19447202593375301</v>
      </c>
    </row>
    <row r="4273" spans="1:17" hidden="1" x14ac:dyDescent="0.3">
      <c r="A4273" t="s">
        <v>8775</v>
      </c>
      <c r="B4273" t="s">
        <v>8776</v>
      </c>
      <c r="C4273" t="s">
        <v>10309</v>
      </c>
      <c r="D4273" t="s">
        <v>368</v>
      </c>
      <c r="E4273">
        <v>13.252549999999999</v>
      </c>
      <c r="F4273">
        <v>221.8</v>
      </c>
      <c r="G4273">
        <v>11.641799661041601</v>
      </c>
      <c r="H4273">
        <v>0.30303444890147802</v>
      </c>
      <c r="I4273">
        <v>10.570100461473601</v>
      </c>
      <c r="J4273">
        <v>6.9632481777234903</v>
      </c>
      <c r="K4273">
        <v>224.645220169075</v>
      </c>
      <c r="L4273">
        <v>205.65143167115301</v>
      </c>
      <c r="M4273">
        <v>60.287398283434598</v>
      </c>
      <c r="N4273">
        <v>0.45100909292525998</v>
      </c>
      <c r="O4273">
        <v>20.716862037871898</v>
      </c>
      <c r="P4273">
        <v>50.372881355932201</v>
      </c>
    </row>
    <row r="4274" spans="1:17" hidden="1" x14ac:dyDescent="0.3">
      <c r="A4274" t="s">
        <v>8777</v>
      </c>
      <c r="B4274" t="s">
        <v>8778</v>
      </c>
      <c r="C4274" t="s">
        <v>10309</v>
      </c>
      <c r="D4274" t="s">
        <v>5189</v>
      </c>
      <c r="E4274">
        <v>13.247705249999999</v>
      </c>
      <c r="F4274">
        <v>29.27</v>
      </c>
      <c r="G4274">
        <v>-42.899343416774997</v>
      </c>
      <c r="H4274">
        <v>-3.43176277572779</v>
      </c>
      <c r="I4274">
        <v>-10.324723247349</v>
      </c>
      <c r="J4274">
        <v>-0.156504812806842</v>
      </c>
      <c r="K4274">
        <v>29.055938549973401</v>
      </c>
      <c r="L4274">
        <v>30.808694162172699</v>
      </c>
      <c r="M4274">
        <v>52.9755711234655</v>
      </c>
      <c r="N4274">
        <v>1.3860143947183201</v>
      </c>
      <c r="O4274">
        <v>32.148957977451303</v>
      </c>
      <c r="P4274">
        <v>29.800443458979998</v>
      </c>
      <c r="Q4274">
        <v>-2.0047282279289998E-3</v>
      </c>
    </row>
    <row r="4275" spans="1:17" hidden="1" x14ac:dyDescent="0.3">
      <c r="A4275" t="s">
        <v>8779</v>
      </c>
      <c r="B4275" t="s">
        <v>8780</v>
      </c>
      <c r="C4275" t="s">
        <v>10309</v>
      </c>
      <c r="D4275" t="s">
        <v>521</v>
      </c>
      <c r="E4275">
        <v>13.233969</v>
      </c>
      <c r="F4275">
        <v>46.3</v>
      </c>
      <c r="G4275">
        <v>57.773215959163799</v>
      </c>
      <c r="H4275">
        <v>13.6294852411057</v>
      </c>
      <c r="I4275">
        <v>-46.646341205510502</v>
      </c>
      <c r="J4275">
        <v>7.6553326430235504</v>
      </c>
      <c r="K4275">
        <v>43.109414376427303</v>
      </c>
      <c r="L4275">
        <v>46.117296916593901</v>
      </c>
      <c r="M4275">
        <v>82.414142764713105</v>
      </c>
      <c r="N4275">
        <v>0.33896482186869797</v>
      </c>
      <c r="O4275">
        <v>58.531317494600401</v>
      </c>
      <c r="P4275">
        <v>85.496794871794805</v>
      </c>
      <c r="Q4275">
        <v>0.25465989232733099</v>
      </c>
    </row>
    <row r="4276" spans="1:17" hidden="1" x14ac:dyDescent="0.3">
      <c r="A4276" t="s">
        <v>8781</v>
      </c>
      <c r="B4276" t="s">
        <v>8782</v>
      </c>
      <c r="C4276" t="s">
        <v>10309</v>
      </c>
      <c r="D4276" t="s">
        <v>4721</v>
      </c>
      <c r="E4276">
        <v>13.186038</v>
      </c>
      <c r="F4276">
        <v>3.94</v>
      </c>
      <c r="G4276">
        <v>70.266370836112699</v>
      </c>
      <c r="H4276">
        <v>46.311317341542399</v>
      </c>
      <c r="I4276">
        <v>40.4023923294545</v>
      </c>
      <c r="J4276">
        <v>0.108035345726246</v>
      </c>
      <c r="K4276">
        <v>3.38826766844192</v>
      </c>
      <c r="L4276">
        <v>2.6956010179296901</v>
      </c>
      <c r="M4276">
        <v>41.998296460236901</v>
      </c>
      <c r="N4276">
        <v>0.72701566797082695</v>
      </c>
      <c r="O4276">
        <v>43.147208121827397</v>
      </c>
      <c r="P4276">
        <v>154.193548387096</v>
      </c>
      <c r="Q4276">
        <v>0.101598710199113</v>
      </c>
    </row>
    <row r="4277" spans="1:17" hidden="1" x14ac:dyDescent="0.3">
      <c r="A4277" t="s">
        <v>8783</v>
      </c>
      <c r="B4277" t="s">
        <v>8784</v>
      </c>
      <c r="C4277" t="s">
        <v>10309</v>
      </c>
      <c r="D4277" t="s">
        <v>630</v>
      </c>
      <c r="E4277">
        <v>13.174617983999999</v>
      </c>
      <c r="F4277">
        <v>27.01</v>
      </c>
      <c r="G4277">
        <v>-3.5396708666539598</v>
      </c>
      <c r="H4277">
        <v>1.38910280621525</v>
      </c>
      <c r="I4277">
        <v>-6.8029734651191003</v>
      </c>
      <c r="J4277">
        <v>-5.8739466362557202</v>
      </c>
      <c r="K4277">
        <v>26.548599701669399</v>
      </c>
      <c r="L4277">
        <v>25.297930503996501</v>
      </c>
      <c r="M4277">
        <v>43.518368819697798</v>
      </c>
      <c r="N4277">
        <v>0.53534293305343195</v>
      </c>
      <c r="O4277">
        <v>40.318400592373102</v>
      </c>
      <c r="P4277">
        <v>39.226804123711297</v>
      </c>
      <c r="Q4277">
        <v>6.9808041023954007E-2</v>
      </c>
    </row>
    <row r="4278" spans="1:17" hidden="1" x14ac:dyDescent="0.3">
      <c r="A4278" t="s">
        <v>8785</v>
      </c>
      <c r="B4278" t="s">
        <v>8786</v>
      </c>
      <c r="C4278" t="s">
        <v>10309</v>
      </c>
      <c r="D4278" t="s">
        <v>356</v>
      </c>
      <c r="E4278">
        <v>13.1597323</v>
      </c>
      <c r="F4278">
        <v>24</v>
      </c>
      <c r="G4278">
        <v>-36.780039693229597</v>
      </c>
      <c r="H4278">
        <v>-13.403458254373801</v>
      </c>
      <c r="I4278">
        <v>-22.254500786882701</v>
      </c>
      <c r="J4278">
        <v>-7.2613340236431103</v>
      </c>
      <c r="K4278">
        <v>26.102469743152302</v>
      </c>
      <c r="L4278">
        <v>26.8370772197039</v>
      </c>
      <c r="M4278">
        <v>32.779626686021501</v>
      </c>
      <c r="N4278">
        <v>0.46660882822567901</v>
      </c>
      <c r="O4278">
        <v>55.4166666666666</v>
      </c>
      <c r="P4278">
        <v>25.654450261780099</v>
      </c>
    </row>
    <row r="4279" spans="1:17" hidden="1" x14ac:dyDescent="0.3">
      <c r="A4279" t="s">
        <v>8787</v>
      </c>
      <c r="B4279" t="s">
        <v>8788</v>
      </c>
      <c r="C4279" t="s">
        <v>10309</v>
      </c>
      <c r="D4279" t="s">
        <v>726</v>
      </c>
      <c r="E4279">
        <v>13.10207943</v>
      </c>
      <c r="F4279">
        <v>121.82</v>
      </c>
      <c r="G4279">
        <v>16.698472065436501</v>
      </c>
      <c r="H4279">
        <v>3.4880889148752399</v>
      </c>
      <c r="I4279">
        <v>9.3024714971949507</v>
      </c>
      <c r="J4279">
        <v>-0.72071777714450902</v>
      </c>
      <c r="K4279">
        <v>116.626555192149</v>
      </c>
      <c r="L4279">
        <v>105.151226303474</v>
      </c>
      <c r="M4279">
        <v>34.201172078942697</v>
      </c>
      <c r="N4279">
        <v>0.95432485569318204</v>
      </c>
      <c r="O4279">
        <v>0.21342965030373101</v>
      </c>
      <c r="P4279">
        <v>47.6069308130376</v>
      </c>
    </row>
    <row r="4280" spans="1:17" hidden="1" x14ac:dyDescent="0.3">
      <c r="A4280" t="s">
        <v>8789</v>
      </c>
      <c r="B4280" t="s">
        <v>8790</v>
      </c>
      <c r="C4280" t="s">
        <v>10309</v>
      </c>
      <c r="D4280" t="s">
        <v>118</v>
      </c>
      <c r="E4280">
        <v>13.060374884345199</v>
      </c>
      <c r="F4280">
        <v>99.6</v>
      </c>
      <c r="G4280">
        <v>-5.5931859894901201</v>
      </c>
      <c r="H4280">
        <v>-1.87035303188851</v>
      </c>
      <c r="I4280">
        <v>-12.2495918825592</v>
      </c>
      <c r="J4280">
        <v>1.0670674632677399</v>
      </c>
      <c r="K4280">
        <v>88.622837348358701</v>
      </c>
      <c r="L4280">
        <v>75.642478964540601</v>
      </c>
      <c r="M4280">
        <v>75.835066412166697</v>
      </c>
      <c r="N4280">
        <v>1</v>
      </c>
      <c r="Q4280">
        <v>-4.6725400847372998E-2</v>
      </c>
    </row>
    <row r="4281" spans="1:17" hidden="1" x14ac:dyDescent="0.3">
      <c r="A4281" t="s">
        <v>8791</v>
      </c>
      <c r="B4281" t="s">
        <v>8792</v>
      </c>
      <c r="C4281" t="s">
        <v>10309</v>
      </c>
      <c r="D4281" t="s">
        <v>630</v>
      </c>
      <c r="E4281">
        <v>13.0256317</v>
      </c>
      <c r="F4281">
        <v>17.440000000000001</v>
      </c>
      <c r="G4281">
        <v>-5.1112193620691801</v>
      </c>
      <c r="H4281">
        <v>7.7119956361160797</v>
      </c>
      <c r="I4281">
        <v>-21.477452631785699</v>
      </c>
      <c r="J4281">
        <v>5.6193961153321998</v>
      </c>
      <c r="K4281">
        <v>16.6331239775105</v>
      </c>
      <c r="L4281">
        <v>16.6709502851194</v>
      </c>
      <c r="M4281">
        <v>67.008950539237702</v>
      </c>
      <c r="N4281">
        <v>2.1536162483487402</v>
      </c>
      <c r="O4281">
        <v>33.314220183486199</v>
      </c>
      <c r="P4281">
        <v>58.545454545454497</v>
      </c>
      <c r="Q4281">
        <v>6.2065432011738003E-2</v>
      </c>
    </row>
    <row r="4282" spans="1:17" hidden="1" x14ac:dyDescent="0.3">
      <c r="A4282" t="s">
        <v>8793</v>
      </c>
      <c r="B4282" t="s">
        <v>8794</v>
      </c>
      <c r="C4282" t="s">
        <v>10309</v>
      </c>
      <c r="D4282" t="s">
        <v>521</v>
      </c>
      <c r="E4282">
        <v>13.008231</v>
      </c>
      <c r="F4282">
        <v>3.81</v>
      </c>
      <c r="G4282">
        <v>164.00689581937499</v>
      </c>
      <c r="H4282">
        <v>-27.5409692595195</v>
      </c>
      <c r="I4282">
        <v>89.811229950000197</v>
      </c>
      <c r="J4282">
        <v>0.88126847190055602</v>
      </c>
      <c r="K4282">
        <v>3.7849599774888198</v>
      </c>
      <c r="L4282">
        <v>2.6371430621069298</v>
      </c>
      <c r="M4282">
        <v>33.536650281603897</v>
      </c>
      <c r="N4282">
        <v>1.0290760600161599</v>
      </c>
      <c r="O4282">
        <v>40.9448818897637</v>
      </c>
      <c r="P4282">
        <v>307.05128205128199</v>
      </c>
      <c r="Q4282">
        <v>5.1984413617129997E-3</v>
      </c>
    </row>
    <row r="4283" spans="1:17" hidden="1" x14ac:dyDescent="0.3">
      <c r="A4283" t="s">
        <v>8795</v>
      </c>
      <c r="B4283" t="s">
        <v>8796</v>
      </c>
      <c r="C4283" t="s">
        <v>10309</v>
      </c>
      <c r="D4283" t="s">
        <v>872</v>
      </c>
      <c r="E4283">
        <v>12.9825</v>
      </c>
      <c r="F4283">
        <v>28.85</v>
      </c>
      <c r="G4283">
        <v>-34.297413109522097</v>
      </c>
      <c r="H4283">
        <v>-1.35533861802755</v>
      </c>
      <c r="I4283">
        <v>-3.85213934857775</v>
      </c>
      <c r="J4283">
        <v>7.31009454778546</v>
      </c>
      <c r="K4283">
        <v>28.826174006200102</v>
      </c>
      <c r="L4283">
        <v>29.009379859352599</v>
      </c>
      <c r="M4283">
        <v>63.786801108492597</v>
      </c>
      <c r="N4283">
        <v>1.35774049692079</v>
      </c>
      <c r="O4283">
        <v>18.024263431542401</v>
      </c>
      <c r="P4283">
        <v>17.803184973458499</v>
      </c>
    </row>
    <row r="4284" spans="1:17" hidden="1" x14ac:dyDescent="0.3">
      <c r="A4284" t="s">
        <v>8797</v>
      </c>
      <c r="B4284" t="s">
        <v>8798</v>
      </c>
      <c r="C4284" t="s">
        <v>10309</v>
      </c>
      <c r="D4284" t="s">
        <v>521</v>
      </c>
      <c r="E4284">
        <v>12.968830000000001</v>
      </c>
      <c r="F4284">
        <v>2</v>
      </c>
      <c r="G4284">
        <v>6.5046090068320996</v>
      </c>
      <c r="H4284">
        <v>-10.5209589093384</v>
      </c>
      <c r="I4284">
        <v>-1.8135483960583301</v>
      </c>
      <c r="J4284">
        <v>-5.9927256094036299</v>
      </c>
      <c r="K4284">
        <v>2.0540686561006201</v>
      </c>
      <c r="L4284">
        <v>1.8456106297430901</v>
      </c>
      <c r="M4284">
        <v>42.541612347442701</v>
      </c>
      <c r="N4284">
        <v>0.60801350835051204</v>
      </c>
      <c r="O4284">
        <v>42.5</v>
      </c>
      <c r="P4284">
        <v>56.25</v>
      </c>
      <c r="Q4284">
        <v>5.7860388725384002E-2</v>
      </c>
    </row>
    <row r="4285" spans="1:17" hidden="1" x14ac:dyDescent="0.3">
      <c r="A4285" t="s">
        <v>8799</v>
      </c>
      <c r="B4285" t="s">
        <v>8800</v>
      </c>
      <c r="C4285" t="s">
        <v>10309</v>
      </c>
      <c r="D4285" t="s">
        <v>630</v>
      </c>
      <c r="E4285">
        <v>12.9669787</v>
      </c>
      <c r="F4285">
        <v>4400</v>
      </c>
      <c r="G4285">
        <v>53.712238167076997</v>
      </c>
      <c r="H4285">
        <v>21.958644405850102</v>
      </c>
      <c r="I4285">
        <v>53.726949883937401</v>
      </c>
      <c r="J4285">
        <v>3.4111213550351298</v>
      </c>
      <c r="K4285">
        <v>3991.9408834333599</v>
      </c>
      <c r="L4285">
        <v>3558.3161563151798</v>
      </c>
      <c r="M4285">
        <v>71.971673388332107</v>
      </c>
      <c r="N4285">
        <v>1.82734584450402</v>
      </c>
      <c r="O4285">
        <v>7.9090909090909101</v>
      </c>
      <c r="P4285">
        <v>114.007782101167</v>
      </c>
      <c r="Q4285">
        <v>0.10788523598204799</v>
      </c>
    </row>
    <row r="4286" spans="1:17" hidden="1" x14ac:dyDescent="0.3">
      <c r="A4286" t="s">
        <v>8801</v>
      </c>
      <c r="B4286" t="s">
        <v>8802</v>
      </c>
      <c r="C4286" t="s">
        <v>10309</v>
      </c>
      <c r="D4286" t="s">
        <v>1700</v>
      </c>
      <c r="E4286">
        <v>12.9504</v>
      </c>
      <c r="F4286">
        <v>0.57999999999999996</v>
      </c>
      <c r="G4286">
        <v>-1.63662239089186</v>
      </c>
      <c r="H4286">
        <v>-29.7255043638839</v>
      </c>
      <c r="I4286">
        <v>-29.453643107976198</v>
      </c>
      <c r="J4286">
        <v>-4.31880528801093</v>
      </c>
      <c r="K4286">
        <v>0.68393000407203397</v>
      </c>
      <c r="L4286">
        <v>0.63888187269088903</v>
      </c>
      <c r="M4286">
        <v>26.977679550476399</v>
      </c>
      <c r="N4286">
        <v>1.94214177043013</v>
      </c>
      <c r="O4286">
        <v>63.793103448275801</v>
      </c>
      <c r="P4286">
        <v>44.999999999999901</v>
      </c>
      <c r="Q4286">
        <v>6.0415517726509996E-3</v>
      </c>
    </row>
    <row r="4287" spans="1:17" hidden="1" x14ac:dyDescent="0.3">
      <c r="A4287" t="s">
        <v>8803</v>
      </c>
      <c r="B4287" t="s">
        <v>8804</v>
      </c>
      <c r="C4287" t="s">
        <v>10309</v>
      </c>
      <c r="D4287" t="s">
        <v>630</v>
      </c>
      <c r="E4287">
        <v>12.946992</v>
      </c>
      <c r="F4287">
        <v>2.4900000000000002</v>
      </c>
      <c r="G4287">
        <v>30.875147202018699</v>
      </c>
      <c r="H4287">
        <v>-30.355558272239701</v>
      </c>
      <c r="I4287">
        <v>-37.084199862399998</v>
      </c>
      <c r="J4287">
        <v>-16.4104568306606</v>
      </c>
      <c r="K4287">
        <v>2.8823398944669099</v>
      </c>
      <c r="L4287">
        <v>2.4780892869519802</v>
      </c>
      <c r="M4287">
        <v>1.2405813983573499</v>
      </c>
      <c r="N4287">
        <v>6.6519177472665197E-2</v>
      </c>
      <c r="O4287">
        <v>74.698795180722797</v>
      </c>
      <c r="P4287">
        <v>77.857142857142804</v>
      </c>
      <c r="Q4287">
        <v>0.106074022596212</v>
      </c>
    </row>
    <row r="4288" spans="1:17" hidden="1" x14ac:dyDescent="0.3">
      <c r="A4288" t="s">
        <v>8805</v>
      </c>
      <c r="B4288" t="s">
        <v>8806</v>
      </c>
      <c r="C4288" t="s">
        <v>10309</v>
      </c>
      <c r="D4288" t="s">
        <v>130</v>
      </c>
      <c r="E4288">
        <v>12.904876529999999</v>
      </c>
      <c r="F4288">
        <v>38.450000000000003</v>
      </c>
      <c r="G4288">
        <v>-13.6286234230167</v>
      </c>
      <c r="H4288">
        <v>0.72073780730605996</v>
      </c>
      <c r="I4288">
        <v>-13.442182210940601</v>
      </c>
      <c r="J4288">
        <v>3.0150887405845301</v>
      </c>
      <c r="K4288">
        <v>38.2810959710839</v>
      </c>
      <c r="L4288">
        <v>37.909175213908597</v>
      </c>
      <c r="M4288">
        <v>61.999069502080701</v>
      </c>
      <c r="N4288">
        <v>0.98641928706785698</v>
      </c>
      <c r="O4288">
        <v>32.119635890767199</v>
      </c>
      <c r="P4288">
        <v>21.986040609137</v>
      </c>
      <c r="Q4288">
        <v>2.9927013360245999E-2</v>
      </c>
    </row>
    <row r="4289" spans="1:17" hidden="1" x14ac:dyDescent="0.3">
      <c r="A4289" t="s">
        <v>8807</v>
      </c>
      <c r="B4289" t="s">
        <v>8808</v>
      </c>
      <c r="C4289" t="s">
        <v>10309</v>
      </c>
      <c r="D4289" t="s">
        <v>258</v>
      </c>
      <c r="E4289">
        <v>12.87796968</v>
      </c>
      <c r="F4289">
        <v>4.24</v>
      </c>
      <c r="G4289">
        <v>79.105689380051899</v>
      </c>
      <c r="H4289">
        <v>-19.904758665987099</v>
      </c>
      <c r="I4289">
        <v>24.463407583267902</v>
      </c>
      <c r="J4289">
        <v>-2.5946673569764398</v>
      </c>
      <c r="K4289">
        <v>4.1632384690938196</v>
      </c>
      <c r="L4289">
        <v>3.4847682725057401</v>
      </c>
      <c r="M4289">
        <v>6.8865335694131602</v>
      </c>
      <c r="N4289">
        <v>1.17535232171733E-2</v>
      </c>
      <c r="O4289">
        <v>36.792452830188601</v>
      </c>
      <c r="P4289">
        <v>117.435897435897</v>
      </c>
      <c r="Q4289">
        <v>3.7843622738532999E-2</v>
      </c>
    </row>
    <row r="4290" spans="1:17" hidden="1" x14ac:dyDescent="0.3">
      <c r="A4290" t="s">
        <v>8809</v>
      </c>
      <c r="B4290" t="s">
        <v>8810</v>
      </c>
      <c r="C4290" t="s">
        <v>10309</v>
      </c>
      <c r="D4290" t="s">
        <v>312</v>
      </c>
      <c r="E4290">
        <v>12.870810000000001</v>
      </c>
      <c r="F4290">
        <v>16.37</v>
      </c>
      <c r="G4290">
        <v>27.442297864620102</v>
      </c>
      <c r="H4290">
        <v>-1.09144639286941</v>
      </c>
      <c r="I4290">
        <v>-15.4468806396753</v>
      </c>
      <c r="J4290">
        <v>-7.4538611725479402</v>
      </c>
      <c r="K4290">
        <v>18.674753208951699</v>
      </c>
      <c r="L4290">
        <v>17.4925634759907</v>
      </c>
      <c r="M4290">
        <v>37.117081559864801</v>
      </c>
      <c r="N4290">
        <v>1.2295304141073899</v>
      </c>
      <c r="O4290">
        <v>39.828955406230897</v>
      </c>
      <c r="P4290">
        <v>67.211440245148097</v>
      </c>
      <c r="Q4290">
        <v>0.11021865234303301</v>
      </c>
    </row>
    <row r="4291" spans="1:17" hidden="1" x14ac:dyDescent="0.3">
      <c r="A4291" t="s">
        <v>8811</v>
      </c>
      <c r="B4291" t="s">
        <v>8812</v>
      </c>
      <c r="C4291" t="s">
        <v>10309</v>
      </c>
      <c r="D4291" t="s">
        <v>2891</v>
      </c>
      <c r="E4291">
        <v>12.836097000000001</v>
      </c>
      <c r="F4291">
        <v>28.66</v>
      </c>
      <c r="G4291">
        <v>-56.712677029578401</v>
      </c>
      <c r="H4291">
        <v>-0.70677745760241695</v>
      </c>
      <c r="I4291">
        <v>-42.186000058586103</v>
      </c>
      <c r="J4291">
        <v>5.7144763295257404</v>
      </c>
      <c r="K4291">
        <v>30.451838530212498</v>
      </c>
      <c r="L4291">
        <v>34.909531902265599</v>
      </c>
      <c r="M4291">
        <v>59.063742026043698</v>
      </c>
      <c r="N4291">
        <v>0.86073418611969799</v>
      </c>
      <c r="O4291">
        <v>93.998604326587497</v>
      </c>
      <c r="P4291">
        <v>8.5606060606060694</v>
      </c>
      <c r="Q4291">
        <v>4.5211244635099998E-2</v>
      </c>
    </row>
    <row r="4292" spans="1:17" hidden="1" x14ac:dyDescent="0.3">
      <c r="A4292" t="s">
        <v>8813</v>
      </c>
      <c r="B4292" t="s">
        <v>8814</v>
      </c>
      <c r="C4292" t="s">
        <v>10309</v>
      </c>
      <c r="D4292" t="s">
        <v>130</v>
      </c>
      <c r="E4292">
        <v>12.819495</v>
      </c>
      <c r="F4292">
        <v>4.0199999999999996</v>
      </c>
      <c r="G4292">
        <v>100.685511996459</v>
      </c>
      <c r="H4292">
        <v>-0.71777240512102203</v>
      </c>
      <c r="I4292">
        <v>62.471822730532999</v>
      </c>
      <c r="J4292">
        <v>-4.11365469874859</v>
      </c>
      <c r="K4292">
        <v>3.7442647969759699</v>
      </c>
      <c r="L4292">
        <v>3.0518818249902702</v>
      </c>
      <c r="M4292">
        <v>58.332604490154999</v>
      </c>
      <c r="N4292">
        <v>0.70435828501033804</v>
      </c>
      <c r="O4292">
        <v>24.129353233830798</v>
      </c>
      <c r="P4292">
        <v>135.08771929824499</v>
      </c>
      <c r="Q4292">
        <v>-3.0520374425334E-2</v>
      </c>
    </row>
    <row r="4293" spans="1:17" hidden="1" x14ac:dyDescent="0.3">
      <c r="A4293" t="s">
        <v>8815</v>
      </c>
      <c r="B4293" t="s">
        <v>8816</v>
      </c>
      <c r="C4293" t="s">
        <v>10309</v>
      </c>
      <c r="D4293" t="s">
        <v>1700</v>
      </c>
      <c r="E4293">
        <v>12.812117499999999</v>
      </c>
      <c r="F4293">
        <v>14.65</v>
      </c>
      <c r="G4293">
        <v>-24.699668926695601</v>
      </c>
      <c r="H4293">
        <v>2.1586064232880902</v>
      </c>
      <c r="I4293">
        <v>-7.51822516397461</v>
      </c>
      <c r="J4293">
        <v>-9.6859345926954195</v>
      </c>
      <c r="K4293">
        <v>14.9545849365929</v>
      </c>
      <c r="L4293">
        <v>15.5146654427488</v>
      </c>
      <c r="M4293">
        <v>38.935214003216601</v>
      </c>
      <c r="N4293">
        <v>0.57358935755023299</v>
      </c>
      <c r="O4293">
        <v>55.767918088737197</v>
      </c>
      <c r="P4293">
        <v>41.409266409266401</v>
      </c>
      <c r="Q4293">
        <v>7.2719418936926003E-2</v>
      </c>
    </row>
    <row r="4294" spans="1:17" hidden="1" x14ac:dyDescent="0.3">
      <c r="A4294" t="s">
        <v>8817</v>
      </c>
      <c r="B4294" t="s">
        <v>8818</v>
      </c>
      <c r="C4294" t="s">
        <v>10309</v>
      </c>
      <c r="D4294" t="s">
        <v>630</v>
      </c>
      <c r="E4294">
        <v>12.8086923539507</v>
      </c>
      <c r="F4294">
        <v>31.5</v>
      </c>
      <c r="G4294">
        <v>-29.592737791135601</v>
      </c>
      <c r="H4294">
        <v>-5.5209589093384599</v>
      </c>
      <c r="I4294">
        <v>-19.6637271415896</v>
      </c>
      <c r="K4294">
        <v>68.019953763615703</v>
      </c>
      <c r="M4294">
        <v>1.6190693955E-5</v>
      </c>
      <c r="N4294">
        <v>1</v>
      </c>
      <c r="O4294">
        <v>17.7777777777777</v>
      </c>
      <c r="P4294">
        <v>0</v>
      </c>
    </row>
    <row r="4295" spans="1:17" hidden="1" x14ac:dyDescent="0.3">
      <c r="A4295" t="s">
        <v>8819</v>
      </c>
      <c r="B4295" t="s">
        <v>8820</v>
      </c>
      <c r="C4295" t="s">
        <v>10309</v>
      </c>
      <c r="D4295" t="s">
        <v>726</v>
      </c>
      <c r="E4295">
        <v>12.801381996</v>
      </c>
      <c r="F4295">
        <v>255.47</v>
      </c>
      <c r="G4295">
        <v>1.13246870161294</v>
      </c>
      <c r="H4295">
        <v>0.40405274659992302</v>
      </c>
      <c r="I4295">
        <v>0.75905558573510301</v>
      </c>
      <c r="J4295">
        <v>-0.20969987926023401</v>
      </c>
      <c r="K4295">
        <v>248.40140148551399</v>
      </c>
      <c r="L4295">
        <v>230.58850502437201</v>
      </c>
      <c r="M4295">
        <v>61.795021026026802</v>
      </c>
      <c r="N4295">
        <v>0.30505842031468999</v>
      </c>
      <c r="O4295">
        <v>3.7303793008963901</v>
      </c>
      <c r="P4295">
        <v>32.532683129279903</v>
      </c>
    </row>
    <row r="4296" spans="1:17" hidden="1" x14ac:dyDescent="0.3">
      <c r="A4296" t="s">
        <v>8821</v>
      </c>
      <c r="B4296" t="s">
        <v>8822</v>
      </c>
      <c r="C4296" t="s">
        <v>10309</v>
      </c>
      <c r="D4296" t="s">
        <v>726</v>
      </c>
      <c r="E4296">
        <v>12.781170502</v>
      </c>
      <c r="F4296">
        <v>25.65</v>
      </c>
      <c r="G4296">
        <v>-16.167888050194598</v>
      </c>
      <c r="H4296">
        <v>-2.5057262460568301</v>
      </c>
      <c r="I4296">
        <v>-3.7623306117547299</v>
      </c>
      <c r="J4296">
        <v>-0.81530792637146599</v>
      </c>
      <c r="K4296">
        <v>25.607069923922001</v>
      </c>
      <c r="L4296">
        <v>24.532951427999102</v>
      </c>
      <c r="N4296">
        <v>0.40173250669739302</v>
      </c>
      <c r="O4296">
        <v>10.994152046783601</v>
      </c>
      <c r="P4296">
        <v>16.326530612244799</v>
      </c>
    </row>
    <row r="4297" spans="1:17" hidden="1" x14ac:dyDescent="0.3">
      <c r="A4297" t="s">
        <v>8823</v>
      </c>
      <c r="B4297" t="s">
        <v>8824</v>
      </c>
      <c r="C4297" t="s">
        <v>10309</v>
      </c>
      <c r="D4297" t="s">
        <v>139</v>
      </c>
      <c r="E4297">
        <v>12.749143399999999</v>
      </c>
      <c r="F4297">
        <v>18.25</v>
      </c>
      <c r="G4297">
        <v>-27.723578912630899</v>
      </c>
      <c r="H4297">
        <v>-0.97550436388391404</v>
      </c>
      <c r="I4297">
        <v>-12.3107859651191</v>
      </c>
      <c r="J4297">
        <v>-2.5946673569764398</v>
      </c>
      <c r="K4297">
        <v>18.249999658859601</v>
      </c>
      <c r="L4297">
        <v>18.235670151274899</v>
      </c>
      <c r="M4297">
        <v>100</v>
      </c>
      <c r="O4297">
        <v>0</v>
      </c>
      <c r="P4297">
        <v>0</v>
      </c>
    </row>
    <row r="4298" spans="1:17" hidden="1" x14ac:dyDescent="0.3">
      <c r="A4298" t="s">
        <v>8825</v>
      </c>
      <c r="B4298" t="s">
        <v>8826</v>
      </c>
      <c r="C4298" t="s">
        <v>10309</v>
      </c>
      <c r="D4298" t="s">
        <v>938</v>
      </c>
      <c r="E4298">
        <v>12.723776000000001</v>
      </c>
      <c r="F4298">
        <v>0.82</v>
      </c>
      <c r="G4298">
        <v>46.744506193752002</v>
      </c>
      <c r="H4298">
        <v>-14.6597148901997</v>
      </c>
      <c r="I4298">
        <v>-16.961948755816699</v>
      </c>
      <c r="J4298">
        <v>-4.9756197379288203</v>
      </c>
      <c r="K4298">
        <v>0.86848699194792001</v>
      </c>
      <c r="L4298">
        <v>0.79158855486325297</v>
      </c>
      <c r="M4298">
        <v>37.265597955552103</v>
      </c>
      <c r="N4298">
        <v>0.55237080447522602</v>
      </c>
      <c r="O4298">
        <v>60.975609756097498</v>
      </c>
      <c r="P4298">
        <v>74.468085106382901</v>
      </c>
      <c r="Q4298">
        <v>-4.6616395784120001E-3</v>
      </c>
    </row>
    <row r="4299" spans="1:17" hidden="1" x14ac:dyDescent="0.3">
      <c r="A4299" t="s">
        <v>8827</v>
      </c>
      <c r="B4299" t="s">
        <v>8828</v>
      </c>
      <c r="C4299" t="s">
        <v>10309</v>
      </c>
      <c r="D4299" t="s">
        <v>72</v>
      </c>
      <c r="E4299">
        <v>12.678808408</v>
      </c>
      <c r="F4299">
        <v>6.86</v>
      </c>
      <c r="G4299">
        <v>-39.661961454351101</v>
      </c>
      <c r="H4299">
        <v>-1.8425563870052899</v>
      </c>
      <c r="I4299">
        <v>-31.982917112660001</v>
      </c>
      <c r="J4299">
        <v>-1.7123144157999599</v>
      </c>
      <c r="K4299">
        <v>7.0901120658599899</v>
      </c>
      <c r="L4299">
        <v>7.6765902468084999</v>
      </c>
      <c r="M4299">
        <v>42.311846940015201</v>
      </c>
      <c r="N4299">
        <v>0.60929543437442002</v>
      </c>
      <c r="O4299">
        <v>65.306122448979494</v>
      </c>
      <c r="P4299">
        <v>13.764510779436099</v>
      </c>
      <c r="Q4299">
        <v>3.7399384517791998E-2</v>
      </c>
    </row>
    <row r="4300" spans="1:17" hidden="1" x14ac:dyDescent="0.3">
      <c r="A4300" t="s">
        <v>8829</v>
      </c>
      <c r="B4300" t="s">
        <v>8830</v>
      </c>
      <c r="C4300" t="s">
        <v>10309</v>
      </c>
      <c r="D4300" t="s">
        <v>726</v>
      </c>
      <c r="E4300">
        <v>12.67263724</v>
      </c>
      <c r="F4300">
        <v>79.87</v>
      </c>
      <c r="G4300">
        <v>-2.9072013536373902</v>
      </c>
      <c r="H4300">
        <v>-0.63656386677117205</v>
      </c>
      <c r="I4300">
        <v>0.15049254797580999</v>
      </c>
      <c r="J4300">
        <v>-0.22530260287807399</v>
      </c>
      <c r="K4300">
        <v>78.012074220454807</v>
      </c>
      <c r="L4300">
        <v>72.826258471385799</v>
      </c>
      <c r="M4300">
        <v>56.470560257846202</v>
      </c>
      <c r="N4300">
        <v>3.2411562299963501</v>
      </c>
      <c r="O4300">
        <v>3.1300863903843599</v>
      </c>
      <c r="P4300">
        <v>29.659090909090899</v>
      </c>
    </row>
    <row r="4301" spans="1:17" hidden="1" x14ac:dyDescent="0.3">
      <c r="A4301" t="s">
        <v>8831</v>
      </c>
      <c r="B4301" t="s">
        <v>8832</v>
      </c>
      <c r="C4301" t="s">
        <v>10309</v>
      </c>
      <c r="D4301" t="s">
        <v>54</v>
      </c>
      <c r="E4301">
        <v>12.652265099999999</v>
      </c>
      <c r="F4301">
        <v>42.16</v>
      </c>
      <c r="G4301">
        <v>55.6605011221667</v>
      </c>
      <c r="H4301">
        <v>1.8781541727014499</v>
      </c>
      <c r="I4301">
        <v>-11.929833584166699</v>
      </c>
      <c r="J4301">
        <v>9.0843580667523707</v>
      </c>
      <c r="K4301">
        <v>40.6938539686018</v>
      </c>
      <c r="L4301">
        <v>37.626916724648801</v>
      </c>
      <c r="M4301">
        <v>65.634137465814604</v>
      </c>
      <c r="N4301">
        <v>0.87099898568519596</v>
      </c>
      <c r="O4301">
        <v>22.319734345351002</v>
      </c>
      <c r="P4301">
        <v>92.951945080091505</v>
      </c>
      <c r="Q4301">
        <v>4.1052161488108002E-2</v>
      </c>
    </row>
    <row r="4302" spans="1:17" hidden="1" x14ac:dyDescent="0.3">
      <c r="A4302" t="s">
        <v>8833</v>
      </c>
      <c r="B4302" t="s">
        <v>8834</v>
      </c>
      <c r="C4302" t="s">
        <v>10309</v>
      </c>
      <c r="D4302" t="s">
        <v>521</v>
      </c>
      <c r="E4302">
        <v>12.625344399999999</v>
      </c>
      <c r="F4302">
        <v>43.21</v>
      </c>
      <c r="G4302">
        <v>9.4074905891144898</v>
      </c>
      <c r="H4302">
        <v>-19.499776208544102</v>
      </c>
      <c r="I4302">
        <v>-3.7702182685604502</v>
      </c>
      <c r="J4302">
        <v>-7.7483744094176696</v>
      </c>
      <c r="K4302">
        <v>47.291165747555397</v>
      </c>
      <c r="L4302">
        <v>43.079595981909698</v>
      </c>
      <c r="M4302">
        <v>31.310237948303701</v>
      </c>
      <c r="N4302">
        <v>0.52298594880747895</v>
      </c>
      <c r="O4302">
        <v>45.799583429761597</v>
      </c>
      <c r="P4302">
        <v>54.211277658815099</v>
      </c>
      <c r="Q4302">
        <v>0.104181516578417</v>
      </c>
    </row>
    <row r="4303" spans="1:17" hidden="1" x14ac:dyDescent="0.3">
      <c r="A4303" t="s">
        <v>8835</v>
      </c>
      <c r="B4303" t="s">
        <v>8836</v>
      </c>
      <c r="C4303" t="s">
        <v>10309</v>
      </c>
      <c r="D4303" t="s">
        <v>139</v>
      </c>
      <c r="E4303">
        <v>12.620751</v>
      </c>
      <c r="F4303">
        <v>10.029999999999999</v>
      </c>
      <c r="G4303">
        <v>49.172364649979201</v>
      </c>
      <c r="H4303">
        <v>-9.3088376972172409</v>
      </c>
      <c r="I4303">
        <v>-13.297952796313499</v>
      </c>
      <c r="J4303">
        <v>-11.822706398679999</v>
      </c>
      <c r="K4303">
        <v>11.2780143252798</v>
      </c>
      <c r="L4303">
        <v>10.323965572500899</v>
      </c>
      <c r="M4303">
        <v>20.449934302639399</v>
      </c>
      <c r="N4303">
        <v>0.56585500026741398</v>
      </c>
      <c r="O4303">
        <v>34.695912263210303</v>
      </c>
      <c r="P4303">
        <v>76.895943562610199</v>
      </c>
      <c r="Q4303">
        <v>0.10816589519478299</v>
      </c>
    </row>
    <row r="4304" spans="1:17" hidden="1" x14ac:dyDescent="0.3">
      <c r="A4304" t="s">
        <v>8837</v>
      </c>
      <c r="B4304" t="s">
        <v>8838</v>
      </c>
      <c r="C4304" t="s">
        <v>10309</v>
      </c>
      <c r="D4304" t="s">
        <v>521</v>
      </c>
      <c r="E4304">
        <v>12.6</v>
      </c>
      <c r="F4304">
        <v>12.07</v>
      </c>
      <c r="G4304">
        <v>11.4921073618788</v>
      </c>
      <c r="H4304">
        <v>15.5293500050481</v>
      </c>
      <c r="I4304">
        <v>-0.55152670585985097</v>
      </c>
      <c r="J4304">
        <v>4.0719993096902201</v>
      </c>
      <c r="K4304">
        <v>11.0607701485785</v>
      </c>
      <c r="L4304">
        <v>10.2600546592419</v>
      </c>
      <c r="M4304">
        <v>59.182715849902102</v>
      </c>
      <c r="N4304">
        <v>2.1398637043603501</v>
      </c>
      <c r="O4304">
        <v>11.0190555095277</v>
      </c>
      <c r="P4304">
        <v>44.8979591836734</v>
      </c>
      <c r="Q4304">
        <v>5.3533723051671998E-2</v>
      </c>
    </row>
    <row r="4305" spans="1:17" hidden="1" x14ac:dyDescent="0.3">
      <c r="A4305" t="s">
        <v>8839</v>
      </c>
      <c r="B4305" t="s">
        <v>8840</v>
      </c>
      <c r="C4305" t="s">
        <v>10309</v>
      </c>
      <c r="D4305" t="s">
        <v>1336</v>
      </c>
      <c r="E4305">
        <v>12.591982437999899</v>
      </c>
      <c r="F4305">
        <v>26.52</v>
      </c>
      <c r="G4305">
        <v>-18.3176383185715</v>
      </c>
      <c r="H4305">
        <v>0.44157721405557498</v>
      </c>
      <c r="I4305">
        <v>-7.5300668817528402</v>
      </c>
      <c r="J4305">
        <v>-2.3675666756744</v>
      </c>
      <c r="K4305">
        <v>26.156317031663001</v>
      </c>
      <c r="L4305">
        <v>25.453697572829501</v>
      </c>
      <c r="M4305">
        <v>62.670828158080603</v>
      </c>
      <c r="N4305">
        <v>1.39059788332564</v>
      </c>
      <c r="O4305">
        <v>2.7526395173454099</v>
      </c>
      <c r="P4305">
        <v>10.7769423558897</v>
      </c>
      <c r="Q4305">
        <v>-7.1457502660915995E-2</v>
      </c>
    </row>
    <row r="4306" spans="1:17" hidden="1" x14ac:dyDescent="0.3">
      <c r="A4306" t="s">
        <v>8841</v>
      </c>
      <c r="B4306" t="s">
        <v>8842</v>
      </c>
      <c r="C4306" t="s">
        <v>10309</v>
      </c>
      <c r="D4306" t="s">
        <v>1426</v>
      </c>
      <c r="E4306">
        <v>12.590309</v>
      </c>
      <c r="F4306">
        <v>4.7</v>
      </c>
      <c r="G4306">
        <v>36.612085423033299</v>
      </c>
      <c r="H4306">
        <v>13.142142694939601</v>
      </c>
      <c r="I4306">
        <v>4.3145242085781597</v>
      </c>
      <c r="J4306">
        <v>8.3893143363873808</v>
      </c>
      <c r="K4306">
        <v>4.2483154139434598</v>
      </c>
      <c r="L4306">
        <v>3.74057408738302</v>
      </c>
      <c r="M4306">
        <v>58.984929177044201</v>
      </c>
      <c r="N4306">
        <v>0.216203521483572</v>
      </c>
      <c r="O4306">
        <v>15.7446808510638</v>
      </c>
      <c r="P4306">
        <v>77.358490566037702</v>
      </c>
      <c r="Q4306">
        <v>6.3764815703011998E-2</v>
      </c>
    </row>
    <row r="4307" spans="1:17" hidden="1" x14ac:dyDescent="0.3">
      <c r="A4307" t="s">
        <v>8843</v>
      </c>
      <c r="B4307" t="s">
        <v>8844</v>
      </c>
      <c r="C4307" t="s">
        <v>10309</v>
      </c>
      <c r="D4307" t="s">
        <v>521</v>
      </c>
      <c r="E4307">
        <v>12.5685</v>
      </c>
      <c r="F4307">
        <v>7.35</v>
      </c>
      <c r="G4307">
        <v>-27.723578912630899</v>
      </c>
      <c r="H4307">
        <v>-0.97550436388391404</v>
      </c>
      <c r="I4307">
        <v>-12.3107859651191</v>
      </c>
      <c r="J4307">
        <v>-2.5946673569764398</v>
      </c>
      <c r="K4307">
        <v>7.35</v>
      </c>
      <c r="L4307">
        <v>7.3499999999999801</v>
      </c>
      <c r="M4307">
        <v>50</v>
      </c>
      <c r="O4307">
        <v>0</v>
      </c>
      <c r="P4307">
        <v>0</v>
      </c>
    </row>
    <row r="4308" spans="1:17" hidden="1" x14ac:dyDescent="0.3">
      <c r="A4308" t="s">
        <v>8845</v>
      </c>
      <c r="B4308" t="s">
        <v>8846</v>
      </c>
      <c r="C4308" t="s">
        <v>10309</v>
      </c>
      <c r="D4308" t="s">
        <v>938</v>
      </c>
      <c r="E4308">
        <v>12.56</v>
      </c>
      <c r="F4308">
        <v>6.32</v>
      </c>
      <c r="G4308">
        <v>-23.6049627676556</v>
      </c>
      <c r="H4308">
        <v>4.0412180441428296</v>
      </c>
      <c r="I4308">
        <v>-20.716583066568301</v>
      </c>
      <c r="J4308">
        <v>-2.9121276744367499</v>
      </c>
      <c r="K4308">
        <v>6.2321809912167998</v>
      </c>
      <c r="L4308">
        <v>6.5158794575438597</v>
      </c>
      <c r="M4308">
        <v>48.508013574544499</v>
      </c>
      <c r="N4308">
        <v>0.68676541903144195</v>
      </c>
      <c r="O4308">
        <v>40.8227848101265</v>
      </c>
      <c r="P4308">
        <v>23.4375</v>
      </c>
      <c r="Q4308">
        <v>7.0111067555017004E-2</v>
      </c>
    </row>
    <row r="4309" spans="1:17" hidden="1" x14ac:dyDescent="0.3">
      <c r="A4309" t="s">
        <v>8847</v>
      </c>
      <c r="B4309" t="s">
        <v>8848</v>
      </c>
      <c r="C4309" t="s">
        <v>10309</v>
      </c>
      <c r="D4309" t="s">
        <v>715</v>
      </c>
      <c r="E4309">
        <v>12.5127866</v>
      </c>
      <c r="F4309">
        <v>84.78</v>
      </c>
      <c r="G4309">
        <v>213.71822535639799</v>
      </c>
      <c r="H4309">
        <v>7.3517595351206904</v>
      </c>
      <c r="I4309">
        <v>197.44442046527899</v>
      </c>
      <c r="J4309">
        <v>3.0773279064930499</v>
      </c>
      <c r="K4309">
        <v>82.452582634820303</v>
      </c>
      <c r="M4309">
        <v>58.953854065282798</v>
      </c>
      <c r="N4309">
        <v>0.27721494440203798</v>
      </c>
      <c r="O4309">
        <v>17.055909412597199</v>
      </c>
      <c r="P4309">
        <v>258.47780126849898</v>
      </c>
    </row>
    <row r="4310" spans="1:17" hidden="1" x14ac:dyDescent="0.3">
      <c r="A4310" t="s">
        <v>8849</v>
      </c>
      <c r="B4310" t="s">
        <v>8850</v>
      </c>
      <c r="C4310" t="s">
        <v>10309</v>
      </c>
      <c r="D4310" t="s">
        <v>521</v>
      </c>
      <c r="E4310">
        <v>12.49864</v>
      </c>
      <c r="F4310">
        <v>42.6</v>
      </c>
      <c r="G4310">
        <v>129.67823377619001</v>
      </c>
      <c r="H4310">
        <v>22.405462495343802</v>
      </c>
      <c r="I4310">
        <v>-21.6724880927786</v>
      </c>
      <c r="J4310">
        <v>-16.819989698975998</v>
      </c>
      <c r="K4310">
        <v>41.193518773038598</v>
      </c>
      <c r="L4310">
        <v>36.136144298646997</v>
      </c>
      <c r="M4310">
        <v>32.246306452131499</v>
      </c>
      <c r="N4310">
        <v>1.33075916023912</v>
      </c>
      <c r="O4310">
        <v>43.098591549295698</v>
      </c>
      <c r="P4310">
        <v>157.401812688821</v>
      </c>
    </row>
    <row r="4311" spans="1:17" hidden="1" x14ac:dyDescent="0.3">
      <c r="A4311" t="s">
        <v>8851</v>
      </c>
      <c r="B4311" t="s">
        <v>8852</v>
      </c>
      <c r="C4311" t="s">
        <v>10309</v>
      </c>
      <c r="D4311" t="s">
        <v>54</v>
      </c>
      <c r="E4311">
        <v>12.455788500000001</v>
      </c>
      <c r="F4311">
        <v>4.99</v>
      </c>
      <c r="G4311">
        <v>-2.9735789126309702</v>
      </c>
      <c r="H4311">
        <v>9.9133845250049699</v>
      </c>
      <c r="I4311">
        <v>-18.1598425688926</v>
      </c>
      <c r="J4311">
        <v>6.3572977085257403</v>
      </c>
      <c r="K4311">
        <v>4.8289401137933403</v>
      </c>
      <c r="L4311">
        <v>4.8646066793668599</v>
      </c>
      <c r="M4311">
        <v>51.8725438286599</v>
      </c>
      <c r="N4311">
        <v>1.34615384615384</v>
      </c>
      <c r="O4311">
        <v>39.278557114228398</v>
      </c>
      <c r="P4311">
        <v>44.219653179190701</v>
      </c>
      <c r="Q4311">
        <v>4.9766589985663003E-2</v>
      </c>
    </row>
    <row r="4312" spans="1:17" hidden="1" x14ac:dyDescent="0.3">
      <c r="A4312" t="s">
        <v>8853</v>
      </c>
      <c r="B4312" t="s">
        <v>8854</v>
      </c>
      <c r="C4312" t="s">
        <v>10309</v>
      </c>
      <c r="D4312" t="s">
        <v>521</v>
      </c>
      <c r="E4312">
        <v>12.414</v>
      </c>
      <c r="F4312">
        <v>43.43</v>
      </c>
      <c r="G4312">
        <v>69.685511996459894</v>
      </c>
      <c r="H4312">
        <v>-8.9995096984026901</v>
      </c>
      <c r="I4312">
        <v>-3.57267880437798</v>
      </c>
      <c r="J4312">
        <v>-11.6695959441001</v>
      </c>
      <c r="K4312">
        <v>44.114816457179501</v>
      </c>
      <c r="L4312">
        <v>41.999615261408202</v>
      </c>
      <c r="M4312">
        <v>44.374608433221397</v>
      </c>
      <c r="N4312">
        <v>2.6458030082484201</v>
      </c>
      <c r="O4312">
        <v>35.067925397190798</v>
      </c>
      <c r="P4312">
        <v>111.853658536585</v>
      </c>
      <c r="Q4312">
        <v>2.7645328361509999E-2</v>
      </c>
    </row>
    <row r="4313" spans="1:17" hidden="1" x14ac:dyDescent="0.3">
      <c r="A4313" t="s">
        <v>8855</v>
      </c>
      <c r="B4313" t="s">
        <v>8856</v>
      </c>
      <c r="C4313" t="s">
        <v>10309</v>
      </c>
      <c r="D4313" t="s">
        <v>394</v>
      </c>
      <c r="E4313">
        <v>12.275345123999999</v>
      </c>
      <c r="F4313">
        <v>11.97</v>
      </c>
      <c r="G4313">
        <v>40.8679703831436</v>
      </c>
      <c r="H4313">
        <v>-0.13304438073310201</v>
      </c>
      <c r="I4313">
        <v>72.983331681939703</v>
      </c>
      <c r="J4313">
        <v>-7.5192106453005003</v>
      </c>
      <c r="K4313">
        <v>10.838473312239699</v>
      </c>
      <c r="L4313">
        <v>8.4334080785632999</v>
      </c>
      <c r="M4313">
        <v>26.5756852259784</v>
      </c>
      <c r="N4313">
        <v>4.3609022556390903E-2</v>
      </c>
      <c r="O4313">
        <v>37.259816207184599</v>
      </c>
      <c r="P4313">
        <v>106.379310344827</v>
      </c>
    </row>
    <row r="4314" spans="1:17" hidden="1" x14ac:dyDescent="0.3">
      <c r="A4314" t="s">
        <v>8857</v>
      </c>
      <c r="B4314" t="s">
        <v>8858</v>
      </c>
      <c r="C4314" t="s">
        <v>10309</v>
      </c>
      <c r="D4314" t="s">
        <v>21</v>
      </c>
      <c r="E4314">
        <v>12.273899999999999</v>
      </c>
      <c r="F4314">
        <v>25.67</v>
      </c>
      <c r="G4314">
        <v>46.3103193924537</v>
      </c>
      <c r="H4314">
        <v>-19.529801499127</v>
      </c>
      <c r="I4314">
        <v>23.5093198549867</v>
      </c>
      <c r="J4314">
        <v>-5.8396218484683304</v>
      </c>
      <c r="K4314">
        <v>24.5984422180052</v>
      </c>
      <c r="L4314">
        <v>20.256459142898802</v>
      </c>
      <c r="M4314">
        <v>37.102783513408099</v>
      </c>
      <c r="N4314">
        <v>0.51691675532890602</v>
      </c>
      <c r="O4314">
        <v>29.1780288274249</v>
      </c>
      <c r="P4314">
        <v>84.942363112391902</v>
      </c>
      <c r="Q4314">
        <v>2.7532931440139002E-2</v>
      </c>
    </row>
    <row r="4315" spans="1:17" hidden="1" x14ac:dyDescent="0.3">
      <c r="A4315" t="s">
        <v>8859</v>
      </c>
      <c r="B4315" t="s">
        <v>8860</v>
      </c>
      <c r="C4315" t="s">
        <v>10309</v>
      </c>
      <c r="D4315" t="s">
        <v>312</v>
      </c>
      <c r="E4315">
        <v>12.230399999999999</v>
      </c>
      <c r="F4315">
        <v>26</v>
      </c>
      <c r="G4315">
        <v>15.212100031843899</v>
      </c>
      <c r="H4315">
        <v>4.7155525466851804</v>
      </c>
      <c r="I4315">
        <v>-38.236711891044997</v>
      </c>
      <c r="J4315">
        <v>-4.4814598098066298</v>
      </c>
      <c r="K4315">
        <v>26.384267453095401</v>
      </c>
      <c r="L4315">
        <v>27.233352994748</v>
      </c>
      <c r="M4315">
        <v>45.164169861480502</v>
      </c>
      <c r="N4315">
        <v>1.4079999999999999</v>
      </c>
      <c r="O4315">
        <v>106.653846153846</v>
      </c>
      <c r="P4315">
        <v>42.935678944474901</v>
      </c>
    </row>
    <row r="4316" spans="1:17" hidden="1" x14ac:dyDescent="0.3">
      <c r="A4316" t="s">
        <v>8861</v>
      </c>
      <c r="B4316" t="s">
        <v>8862</v>
      </c>
      <c r="C4316" t="s">
        <v>10309</v>
      </c>
      <c r="D4316" t="s">
        <v>413</v>
      </c>
      <c r="E4316">
        <v>12.22</v>
      </c>
      <c r="F4316">
        <v>25.15</v>
      </c>
      <c r="G4316">
        <v>69.376734566992795</v>
      </c>
      <c r="H4316">
        <v>6.4530670646875103</v>
      </c>
      <c r="I4316">
        <v>2.6343694279338998</v>
      </c>
      <c r="J4316">
        <v>-1.4357269596254401</v>
      </c>
      <c r="K4316">
        <v>22.300348089735198</v>
      </c>
      <c r="L4316">
        <v>19.822002753848299</v>
      </c>
      <c r="M4316">
        <v>65.153594597553095</v>
      </c>
      <c r="N4316">
        <v>0.50935845866084595</v>
      </c>
      <c r="O4316">
        <v>10.934393638170899</v>
      </c>
      <c r="P4316">
        <v>98.031496062992105</v>
      </c>
      <c r="Q4316">
        <v>6.5650134219316994E-2</v>
      </c>
    </row>
    <row r="4317" spans="1:17" hidden="1" x14ac:dyDescent="0.3">
      <c r="A4317" t="s">
        <v>8863</v>
      </c>
      <c r="B4317" t="s">
        <v>8864</v>
      </c>
      <c r="C4317" t="s">
        <v>10309</v>
      </c>
      <c r="D4317" t="s">
        <v>726</v>
      </c>
      <c r="E4317">
        <v>12.214835947999999</v>
      </c>
      <c r="F4317">
        <v>2673.66</v>
      </c>
      <c r="G4317">
        <v>1.5855401355638099</v>
      </c>
      <c r="H4317">
        <v>0.47156341981753203</v>
      </c>
      <c r="I4317">
        <v>1.4198754495911901</v>
      </c>
      <c r="J4317">
        <v>-0.29012701695977</v>
      </c>
      <c r="K4317">
        <v>2597.61944826844</v>
      </c>
      <c r="L4317">
        <v>2410.8406027225401</v>
      </c>
      <c r="M4317">
        <v>57.569699091115801</v>
      </c>
      <c r="N4317">
        <v>1.06236661133507</v>
      </c>
      <c r="O4317">
        <v>2.44608514171584</v>
      </c>
      <c r="P4317">
        <v>32.622023809523697</v>
      </c>
      <c r="Q4317">
        <v>2.2268006150822001E-2</v>
      </c>
    </row>
    <row r="4318" spans="1:17" hidden="1" x14ac:dyDescent="0.3">
      <c r="A4318" t="s">
        <v>8865</v>
      </c>
      <c r="B4318" t="s">
        <v>8866</v>
      </c>
      <c r="C4318" t="s">
        <v>10309</v>
      </c>
      <c r="D4318" t="s">
        <v>521</v>
      </c>
      <c r="E4318">
        <v>12.146000000000001</v>
      </c>
      <c r="F4318">
        <v>315</v>
      </c>
      <c r="G4318">
        <v>174.43469446866399</v>
      </c>
      <c r="H4318">
        <v>12.623448123957401</v>
      </c>
      <c r="I4318">
        <v>189.847487416175</v>
      </c>
      <c r="J4318">
        <v>3.9491922921463498</v>
      </c>
      <c r="K4318">
        <v>245.79904302526199</v>
      </c>
      <c r="L4318">
        <v>167.63769558198899</v>
      </c>
      <c r="M4318">
        <v>80.580292410619506</v>
      </c>
      <c r="N4318">
        <v>0.55028342837688304</v>
      </c>
      <c r="O4318">
        <v>0.317460317460316</v>
      </c>
      <c r="P4318">
        <v>254.33070866141699</v>
      </c>
      <c r="Q4318">
        <v>0.10993387978407</v>
      </c>
    </row>
    <row r="4319" spans="1:17" hidden="1" x14ac:dyDescent="0.3">
      <c r="A4319" t="s">
        <v>8867</v>
      </c>
      <c r="B4319" t="s">
        <v>8868</v>
      </c>
      <c r="C4319" t="s">
        <v>10309</v>
      </c>
      <c r="D4319" t="s">
        <v>1386</v>
      </c>
      <c r="E4319">
        <v>12.143784336</v>
      </c>
      <c r="F4319">
        <v>12.81</v>
      </c>
      <c r="G4319">
        <v>37.141285952233901</v>
      </c>
      <c r="H4319">
        <v>-24.649206588641398</v>
      </c>
      <c r="I4319">
        <v>-20.350986970144199</v>
      </c>
      <c r="J4319">
        <v>-3.4835562458653202</v>
      </c>
      <c r="K4319">
        <v>13.5195850087529</v>
      </c>
      <c r="L4319">
        <v>12.501161944673401</v>
      </c>
      <c r="M4319">
        <v>48.365417614334</v>
      </c>
      <c r="N4319">
        <v>0.124483142164189</v>
      </c>
      <c r="O4319">
        <v>36.8462138953942</v>
      </c>
      <c r="P4319">
        <v>64.864864864864799</v>
      </c>
      <c r="Q4319">
        <v>6.7226752010899005E-2</v>
      </c>
    </row>
    <row r="4320" spans="1:17" hidden="1" x14ac:dyDescent="0.3">
      <c r="A4320" t="s">
        <v>8869</v>
      </c>
      <c r="B4320" t="s">
        <v>8870</v>
      </c>
      <c r="C4320" t="s">
        <v>10309</v>
      </c>
      <c r="D4320" t="s">
        <v>21</v>
      </c>
      <c r="E4320">
        <v>12.142970800000001</v>
      </c>
      <c r="F4320">
        <v>11.33</v>
      </c>
      <c r="G4320">
        <v>9.60975442070235</v>
      </c>
      <c r="H4320">
        <v>24.676669549159499</v>
      </c>
      <c r="I4320">
        <v>4.1332017018901404</v>
      </c>
      <c r="J4320">
        <v>-6.5015667750977997</v>
      </c>
      <c r="K4320">
        <v>9.5408751015530608</v>
      </c>
      <c r="L4320">
        <v>8.9225140899750901</v>
      </c>
      <c r="M4320">
        <v>71.302519725706205</v>
      </c>
      <c r="N4320">
        <v>2.0429556544208101</v>
      </c>
      <c r="O4320">
        <v>16.946160635481</v>
      </c>
      <c r="P4320">
        <v>127.967806841046</v>
      </c>
    </row>
    <row r="4321" spans="1:17" hidden="1" x14ac:dyDescent="0.3">
      <c r="A4321" t="s">
        <v>8871</v>
      </c>
      <c r="B4321" t="s">
        <v>8872</v>
      </c>
      <c r="C4321" t="s">
        <v>10309</v>
      </c>
      <c r="D4321" t="s">
        <v>630</v>
      </c>
      <c r="E4321">
        <v>12.127312890000001</v>
      </c>
      <c r="F4321">
        <v>14</v>
      </c>
      <c r="G4321">
        <v>-8.5746427424182095</v>
      </c>
      <c r="H4321">
        <v>-3.2337965304329601</v>
      </c>
      <c r="I4321">
        <v>-0.310785965119105</v>
      </c>
      <c r="J4321">
        <v>-2.0747643838561198E-3</v>
      </c>
      <c r="K4321">
        <v>14.1860439097998</v>
      </c>
      <c r="L4321">
        <v>13.703492178246901</v>
      </c>
      <c r="M4321">
        <v>47.764825182799598</v>
      </c>
      <c r="N4321">
        <v>0.59389990445261098</v>
      </c>
      <c r="O4321">
        <v>57.499999999999901</v>
      </c>
      <c r="Q4321">
        <v>7.2832015263382996E-2</v>
      </c>
    </row>
    <row r="4322" spans="1:17" hidden="1" x14ac:dyDescent="0.3">
      <c r="A4322" t="s">
        <v>8873</v>
      </c>
      <c r="B4322" t="s">
        <v>8874</v>
      </c>
      <c r="C4322" t="s">
        <v>10309</v>
      </c>
      <c r="D4322" t="s">
        <v>968</v>
      </c>
      <c r="E4322">
        <v>12.123352799999999</v>
      </c>
      <c r="F4322">
        <v>23.34</v>
      </c>
      <c r="G4322">
        <v>52.230160485981102</v>
      </c>
      <c r="H4322">
        <v>-8.4661410680037594</v>
      </c>
      <c r="I4322">
        <v>-16.221860481380901</v>
      </c>
      <c r="J4322">
        <v>-11.859973479425401</v>
      </c>
      <c r="K4322">
        <v>24.129389934531002</v>
      </c>
      <c r="L4322">
        <v>21.864558878267101</v>
      </c>
      <c r="M4322">
        <v>33.908689497081198</v>
      </c>
      <c r="N4322">
        <v>0.27812051784900099</v>
      </c>
      <c r="O4322">
        <v>76.435304198800296</v>
      </c>
      <c r="P4322">
        <v>91.311475409836007</v>
      </c>
      <c r="Q4322">
        <v>6.6662460546822996E-2</v>
      </c>
    </row>
    <row r="4323" spans="1:17" hidden="1" x14ac:dyDescent="0.3">
      <c r="A4323" t="s">
        <v>8875</v>
      </c>
      <c r="B4323" t="s">
        <v>8876</v>
      </c>
      <c r="C4323" t="s">
        <v>10309</v>
      </c>
      <c r="D4323" t="s">
        <v>726</v>
      </c>
      <c r="E4323">
        <v>12.120252429999899</v>
      </c>
      <c r="F4323">
        <v>38.83</v>
      </c>
      <c r="G4323">
        <v>7.6669371264206099</v>
      </c>
      <c r="H4323">
        <v>-1.02725080631598</v>
      </c>
      <c r="I4323">
        <v>-1.5261925271732999</v>
      </c>
      <c r="J4323">
        <v>-0.96351765952839397</v>
      </c>
      <c r="K4323">
        <v>37.936893619682898</v>
      </c>
      <c r="L4323">
        <v>34.799325713921498</v>
      </c>
      <c r="M4323">
        <v>57.562155009737999</v>
      </c>
      <c r="N4323">
        <v>0.71925049821742004</v>
      </c>
      <c r="O4323">
        <v>2.884367756889</v>
      </c>
      <c r="P4323">
        <v>43.814814814814802</v>
      </c>
    </row>
    <row r="4324" spans="1:17" hidden="1" x14ac:dyDescent="0.3">
      <c r="A4324" t="s">
        <v>8877</v>
      </c>
      <c r="B4324" t="s">
        <v>8878</v>
      </c>
      <c r="C4324" t="s">
        <v>10309</v>
      </c>
      <c r="D4324" t="s">
        <v>1182</v>
      </c>
      <c r="E4324">
        <v>12.1057556</v>
      </c>
      <c r="F4324">
        <v>10.08</v>
      </c>
      <c r="G4324">
        <v>149.19949801044501</v>
      </c>
      <c r="H4324">
        <v>44.679871188398799</v>
      </c>
      <c r="I4324">
        <v>105.39979718822801</v>
      </c>
      <c r="J4324">
        <v>7.2942215319124397</v>
      </c>
      <c r="K4324">
        <v>7.7513165141189004</v>
      </c>
      <c r="L4324">
        <v>6.1400436292628502</v>
      </c>
      <c r="M4324">
        <v>80.420897307341207</v>
      </c>
      <c r="N4324">
        <v>2.92806826189639</v>
      </c>
      <c r="O4324">
        <v>9.9206349206348798E-2</v>
      </c>
      <c r="P4324">
        <v>196.470588235294</v>
      </c>
      <c r="Q4324">
        <v>4.4196072160037E-2</v>
      </c>
    </row>
    <row r="4325" spans="1:17" hidden="1" x14ac:dyDescent="0.3">
      <c r="A4325" t="s">
        <v>8879</v>
      </c>
      <c r="B4325" t="s">
        <v>8880</v>
      </c>
      <c r="C4325" t="s">
        <v>10309</v>
      </c>
      <c r="D4325" t="s">
        <v>630</v>
      </c>
      <c r="E4325">
        <v>12.043701926999899</v>
      </c>
      <c r="F4325">
        <v>14.51</v>
      </c>
      <c r="G4325">
        <v>21.864049953348399</v>
      </c>
      <c r="H4325">
        <v>1.85936452343004</v>
      </c>
      <c r="I4325">
        <v>-8.1471104446596598</v>
      </c>
      <c r="J4325">
        <v>1.0481897858806899</v>
      </c>
      <c r="K4325">
        <v>14.145832151252399</v>
      </c>
      <c r="L4325">
        <v>12.304490353936201</v>
      </c>
      <c r="M4325">
        <v>58.013410510973699</v>
      </c>
      <c r="N4325">
        <v>3.5312232677502098</v>
      </c>
      <c r="O4325">
        <v>15.0241212956581</v>
      </c>
      <c r="P4325">
        <v>100.69156293222601</v>
      </c>
    </row>
    <row r="4326" spans="1:17" hidden="1" x14ac:dyDescent="0.3">
      <c r="A4326" t="s">
        <v>8881</v>
      </c>
      <c r="B4326" t="s">
        <v>8882</v>
      </c>
      <c r="C4326" t="s">
        <v>10309</v>
      </c>
      <c r="D4326" t="s">
        <v>258</v>
      </c>
      <c r="E4326">
        <v>12.010933140000001</v>
      </c>
      <c r="F4326">
        <v>42</v>
      </c>
      <c r="G4326">
        <v>66.182238261884194</v>
      </c>
      <c r="H4326">
        <v>-18.926614645652901</v>
      </c>
      <c r="I4326">
        <v>-13.184045346756999</v>
      </c>
      <c r="J4326">
        <v>-1.5142075868614999</v>
      </c>
      <c r="K4326">
        <v>45.607406405156702</v>
      </c>
      <c r="L4326">
        <v>41.846877324129402</v>
      </c>
      <c r="M4326">
        <v>44.3926091344171</v>
      </c>
      <c r="N4326">
        <v>3.4854104383487003E-2</v>
      </c>
      <c r="O4326">
        <v>42.595238095238003</v>
      </c>
      <c r="P4326">
        <v>103.38983050847401</v>
      </c>
      <c r="Q4326">
        <v>0.11300424372954899</v>
      </c>
    </row>
    <row r="4327" spans="1:17" hidden="1" x14ac:dyDescent="0.3">
      <c r="A4327" t="s">
        <v>8883</v>
      </c>
      <c r="B4327" t="s">
        <v>8884</v>
      </c>
      <c r="C4327" t="s">
        <v>10309</v>
      </c>
      <c r="D4327" t="s">
        <v>413</v>
      </c>
      <c r="E4327">
        <v>12.0098</v>
      </c>
      <c r="F4327">
        <v>1.02</v>
      </c>
      <c r="G4327">
        <v>-35.831687020738997</v>
      </c>
      <c r="H4327">
        <v>-6.4800915198472202</v>
      </c>
      <c r="I4327">
        <v>-33.241018523258603</v>
      </c>
      <c r="J4327">
        <v>-5.4248560362217297</v>
      </c>
      <c r="K4327">
        <v>1.0678586345704</v>
      </c>
      <c r="L4327">
        <v>1.11589879305992</v>
      </c>
      <c r="M4327">
        <v>37.837051808247899</v>
      </c>
      <c r="N4327">
        <v>0.83465289335746295</v>
      </c>
      <c r="O4327">
        <v>57.843137254901897</v>
      </c>
      <c r="P4327">
        <v>12.087912087912001</v>
      </c>
      <c r="Q4327">
        <v>8.2093528233626006E-2</v>
      </c>
    </row>
    <row r="4328" spans="1:17" hidden="1" x14ac:dyDescent="0.3">
      <c r="A4328" t="s">
        <v>8885</v>
      </c>
      <c r="B4328" t="s">
        <v>8886</v>
      </c>
      <c r="C4328" t="s">
        <v>10309</v>
      </c>
      <c r="D4328" t="s">
        <v>312</v>
      </c>
      <c r="E4328">
        <v>12.0025064</v>
      </c>
      <c r="F4328">
        <v>8.3800000000000008</v>
      </c>
      <c r="G4328">
        <v>60.591027828942003</v>
      </c>
      <c r="H4328">
        <v>3.9055970128369899</v>
      </c>
      <c r="I4328">
        <v>13.7042516288658</v>
      </c>
      <c r="J4328">
        <v>-2.5946673569764398</v>
      </c>
      <c r="K4328">
        <v>6.8635378414733603</v>
      </c>
      <c r="L4328">
        <v>5.4793515219823403</v>
      </c>
      <c r="M4328">
        <v>99.999999462256994</v>
      </c>
      <c r="N4328">
        <v>3.4286834019918402</v>
      </c>
      <c r="O4328">
        <v>0</v>
      </c>
      <c r="P4328">
        <v>123.466666666666</v>
      </c>
      <c r="Q4328">
        <v>0.1050657406481</v>
      </c>
    </row>
    <row r="4329" spans="1:17" hidden="1" x14ac:dyDescent="0.3">
      <c r="A4329" t="s">
        <v>8887</v>
      </c>
      <c r="B4329" t="s">
        <v>8888</v>
      </c>
      <c r="C4329" t="s">
        <v>10309</v>
      </c>
      <c r="D4329" t="s">
        <v>416</v>
      </c>
      <c r="E4329">
        <v>12.000894150000001</v>
      </c>
      <c r="F4329">
        <v>37.01</v>
      </c>
      <c r="G4329">
        <v>-34.710258983000401</v>
      </c>
      <c r="H4329">
        <v>-3.3278019568817201</v>
      </c>
      <c r="I4329">
        <v>-12.687636570771801</v>
      </c>
      <c r="J4329">
        <v>-3.4280006903097702</v>
      </c>
      <c r="K4329">
        <v>36.525056488249398</v>
      </c>
      <c r="L4329">
        <v>36.421588239308903</v>
      </c>
      <c r="M4329">
        <v>43.818337716959697</v>
      </c>
      <c r="N4329">
        <v>0.85768703911805899</v>
      </c>
      <c r="O4329">
        <v>22.9937854633882</v>
      </c>
      <c r="P4329">
        <v>18.621794871794801</v>
      </c>
      <c r="Q4329">
        <v>6.5638308882825999E-2</v>
      </c>
    </row>
    <row r="4330" spans="1:17" hidden="1" x14ac:dyDescent="0.3">
      <c r="A4330" t="s">
        <v>8889</v>
      </c>
      <c r="B4330" t="s">
        <v>8890</v>
      </c>
      <c r="C4330" t="s">
        <v>10309</v>
      </c>
      <c r="D4330" t="s">
        <v>521</v>
      </c>
      <c r="E4330">
        <v>11.96468625</v>
      </c>
      <c r="F4330">
        <v>37.950000000000003</v>
      </c>
      <c r="G4330">
        <v>-1.22357891263097</v>
      </c>
      <c r="H4330">
        <v>4.3533882256248297</v>
      </c>
      <c r="I4330">
        <v>-22.9956529926549</v>
      </c>
      <c r="J4330">
        <v>-2.7262463043448499</v>
      </c>
      <c r="K4330">
        <v>37.340775329758799</v>
      </c>
      <c r="L4330">
        <v>36.126987839926699</v>
      </c>
      <c r="M4330">
        <v>57.718215151825703</v>
      </c>
      <c r="N4330">
        <v>2.025390625</v>
      </c>
      <c r="O4330">
        <v>24.2424242424242</v>
      </c>
      <c r="P4330">
        <v>97.450572320499404</v>
      </c>
    </row>
    <row r="4331" spans="1:17" hidden="1" x14ac:dyDescent="0.3">
      <c r="A4331" t="s">
        <v>8891</v>
      </c>
      <c r="B4331" t="s">
        <v>8892</v>
      </c>
      <c r="C4331" t="s">
        <v>10309</v>
      </c>
      <c r="D4331" t="s">
        <v>413</v>
      </c>
      <c r="E4331">
        <v>11.962944</v>
      </c>
      <c r="F4331">
        <v>0.91</v>
      </c>
      <c r="G4331">
        <v>34.776421087369002</v>
      </c>
      <c r="H4331">
        <v>-8.9755043638839105</v>
      </c>
      <c r="I4331">
        <v>-8.9016950560281902</v>
      </c>
      <c r="J4331">
        <v>-5.7525620938185398</v>
      </c>
      <c r="K4331">
        <v>0.97894868778302502</v>
      </c>
      <c r="L4331">
        <v>0.83311706932935803</v>
      </c>
      <c r="M4331">
        <v>19.074536819165701</v>
      </c>
      <c r="N4331">
        <v>0.23436528074390101</v>
      </c>
      <c r="O4331">
        <v>52.747252747252702</v>
      </c>
      <c r="P4331">
        <v>75</v>
      </c>
      <c r="Q4331">
        <v>7.5323332747609995E-2</v>
      </c>
    </row>
    <row r="4332" spans="1:17" hidden="1" x14ac:dyDescent="0.3">
      <c r="A4332" t="s">
        <v>8893</v>
      </c>
      <c r="B4332" t="s">
        <v>8894</v>
      </c>
      <c r="C4332" t="s">
        <v>10309</v>
      </c>
      <c r="D4332" t="s">
        <v>186</v>
      </c>
      <c r="E4332">
        <v>11.949493500000001</v>
      </c>
      <c r="F4332">
        <v>27.19</v>
      </c>
      <c r="G4332">
        <v>83.8717518266686</v>
      </c>
      <c r="H4332">
        <v>18.299987586026599</v>
      </c>
      <c r="I4332">
        <v>16.551773276586999</v>
      </c>
      <c r="J4332">
        <v>-0.64512607257276999</v>
      </c>
      <c r="K4332">
        <v>25.1288605156541</v>
      </c>
      <c r="L4332">
        <v>21.597501684355102</v>
      </c>
      <c r="M4332">
        <v>58.335956284726898</v>
      </c>
      <c r="N4332">
        <v>1.4447906943347399</v>
      </c>
      <c r="O4332">
        <v>28.6870172857668</v>
      </c>
      <c r="P4332">
        <v>121.959183673469</v>
      </c>
      <c r="Q4332">
        <v>9.0582679022233006E-2</v>
      </c>
    </row>
    <row r="4333" spans="1:17" hidden="1" x14ac:dyDescent="0.3">
      <c r="A4333" t="s">
        <v>8895</v>
      </c>
      <c r="B4333" t="s">
        <v>8896</v>
      </c>
      <c r="C4333" t="s">
        <v>10309</v>
      </c>
      <c r="D4333" t="s">
        <v>297</v>
      </c>
      <c r="E4333">
        <v>11.948379299999999</v>
      </c>
      <c r="F4333">
        <v>22.4</v>
      </c>
      <c r="G4333">
        <v>-20.8023378625116</v>
      </c>
      <c r="H4333">
        <v>-8.7174398477548802</v>
      </c>
      <c r="I4333">
        <v>-23.808217810239601</v>
      </c>
      <c r="J4333">
        <v>-10.5740753363844</v>
      </c>
      <c r="K4333">
        <v>22.7054616555852</v>
      </c>
      <c r="L4333">
        <v>23.590939968022699</v>
      </c>
      <c r="M4333">
        <v>29.976965350723599</v>
      </c>
      <c r="N4333">
        <v>0.48946910356832002</v>
      </c>
      <c r="O4333">
        <v>96.428571428571402</v>
      </c>
      <c r="P4333">
        <v>39.999999999999901</v>
      </c>
      <c r="Q4333">
        <v>4.5751666315566E-2</v>
      </c>
    </row>
    <row r="4334" spans="1:17" hidden="1" x14ac:dyDescent="0.3">
      <c r="A4334" t="s">
        <v>8897</v>
      </c>
      <c r="B4334" t="s">
        <v>4510</v>
      </c>
      <c r="C4334" t="s">
        <v>10309</v>
      </c>
      <c r="D4334" t="s">
        <v>54</v>
      </c>
      <c r="E4334">
        <v>11.93</v>
      </c>
      <c r="F4334">
        <v>119.3</v>
      </c>
      <c r="M4334">
        <v>100</v>
      </c>
      <c r="N4334">
        <v>1</v>
      </c>
      <c r="Q4334">
        <v>5.4726977498741003E-2</v>
      </c>
    </row>
    <row r="4335" spans="1:17" hidden="1" x14ac:dyDescent="0.3">
      <c r="A4335" t="s">
        <v>8898</v>
      </c>
      <c r="B4335" t="s">
        <v>8899</v>
      </c>
      <c r="C4335" t="s">
        <v>10309</v>
      </c>
      <c r="D4335" t="s">
        <v>521</v>
      </c>
      <c r="E4335">
        <v>11.92846992</v>
      </c>
      <c r="F4335">
        <v>10.210000000000001</v>
      </c>
      <c r="G4335">
        <v>-51.529549061884701</v>
      </c>
      <c r="H4335">
        <v>-1.8535531443717099</v>
      </c>
      <c r="I4335">
        <v>-29.235114687657699</v>
      </c>
      <c r="J4335">
        <v>-6.7456107532028504</v>
      </c>
      <c r="K4335">
        <v>10.5360788169186</v>
      </c>
      <c r="L4335">
        <v>11.006347670258799</v>
      </c>
      <c r="M4335">
        <v>34.5894048495283</v>
      </c>
      <c r="N4335">
        <v>0.76596114351014399</v>
      </c>
      <c r="O4335">
        <v>51.7140058765915</v>
      </c>
      <c r="P4335">
        <v>20.117647058823501</v>
      </c>
      <c r="Q4335">
        <v>0.121190281030258</v>
      </c>
    </row>
    <row r="4336" spans="1:17" hidden="1" x14ac:dyDescent="0.3">
      <c r="A4336" t="s">
        <v>8900</v>
      </c>
      <c r="B4336" t="s">
        <v>8901</v>
      </c>
      <c r="C4336" t="s">
        <v>10309</v>
      </c>
      <c r="D4336" t="s">
        <v>285</v>
      </c>
      <c r="E4336">
        <v>11.907600800000001</v>
      </c>
      <c r="F4336">
        <v>27.19</v>
      </c>
      <c r="G4336">
        <v>-6.1768645630556502</v>
      </c>
      <c r="H4336">
        <v>8.3004251860182396</v>
      </c>
      <c r="I4336">
        <v>-3.9840927380274702</v>
      </c>
      <c r="J4336">
        <v>5.8325171090429704</v>
      </c>
      <c r="K4336">
        <v>26.704887581259499</v>
      </c>
      <c r="L4336">
        <v>26.487796115077298</v>
      </c>
      <c r="M4336">
        <v>62.132886014671797</v>
      </c>
      <c r="N4336">
        <v>1.6573053679345799</v>
      </c>
      <c r="O4336">
        <v>17.6903273262228</v>
      </c>
      <c r="P4336">
        <v>22.092501122586398</v>
      </c>
      <c r="Q4336">
        <v>6.6003749608409996E-3</v>
      </c>
    </row>
    <row r="4337" spans="1:17" hidden="1" x14ac:dyDescent="0.3">
      <c r="A4337" t="s">
        <v>8902</v>
      </c>
      <c r="B4337" t="s">
        <v>8903</v>
      </c>
      <c r="C4337" t="s">
        <v>10309</v>
      </c>
      <c r="D4337" t="s">
        <v>521</v>
      </c>
      <c r="E4337">
        <v>11.897264085512999</v>
      </c>
      <c r="F4337">
        <v>43.68</v>
      </c>
      <c r="G4337">
        <v>-11.9843102321858</v>
      </c>
      <c r="H4337">
        <v>4.0244956361160797</v>
      </c>
      <c r="I4337">
        <v>-2.0634361417975402</v>
      </c>
      <c r="J4337">
        <v>2.4053326430235402</v>
      </c>
      <c r="K4337">
        <v>41.389789250089798</v>
      </c>
      <c r="L4337">
        <v>39.975823584820198</v>
      </c>
      <c r="M4337">
        <v>100</v>
      </c>
      <c r="N4337">
        <v>8.5712897718597691</v>
      </c>
      <c r="O4337">
        <v>0</v>
      </c>
      <c r="P4337">
        <v>15.7392686804451</v>
      </c>
    </row>
    <row r="4338" spans="1:17" hidden="1" x14ac:dyDescent="0.3">
      <c r="A4338" t="s">
        <v>8904</v>
      </c>
      <c r="B4338" t="s">
        <v>8905</v>
      </c>
      <c r="C4338" t="s">
        <v>10309</v>
      </c>
      <c r="D4338" t="s">
        <v>630</v>
      </c>
      <c r="E4338">
        <v>11.864599999999999</v>
      </c>
      <c r="F4338">
        <v>23.1</v>
      </c>
      <c r="G4338">
        <v>54.453077238788502</v>
      </c>
      <c r="H4338">
        <v>-29.4075147737733</v>
      </c>
      <c r="I4338">
        <v>23.571566976057301</v>
      </c>
      <c r="J4338">
        <v>-14.06348023424</v>
      </c>
      <c r="K4338">
        <v>31.9320562753826</v>
      </c>
      <c r="L4338">
        <v>30.9363935395744</v>
      </c>
      <c r="M4338">
        <v>17.298676057136099</v>
      </c>
      <c r="N4338">
        <v>0.68293643381346603</v>
      </c>
      <c r="O4338">
        <v>188.09523809523799</v>
      </c>
      <c r="P4338">
        <v>85.840707964601705</v>
      </c>
      <c r="Q4338">
        <v>0.117123853190578</v>
      </c>
    </row>
    <row r="4339" spans="1:17" hidden="1" x14ac:dyDescent="0.3">
      <c r="A4339" t="s">
        <v>8906</v>
      </c>
      <c r="B4339" t="s">
        <v>8907</v>
      </c>
      <c r="C4339" t="s">
        <v>10309</v>
      </c>
      <c r="D4339" t="s">
        <v>413</v>
      </c>
      <c r="E4339">
        <v>11.826000000000001</v>
      </c>
      <c r="F4339">
        <v>1.51</v>
      </c>
      <c r="G4339">
        <v>16.085944896892801</v>
      </c>
      <c r="H4339">
        <v>-4.3312090618704904</v>
      </c>
      <c r="I4339">
        <v>-20.795634449967501</v>
      </c>
      <c r="J4339">
        <v>1.0024549451818301</v>
      </c>
      <c r="K4339">
        <v>1.4533013277676601</v>
      </c>
      <c r="L4339">
        <v>1.3457411885078301</v>
      </c>
      <c r="M4339">
        <v>45.472679497621101</v>
      </c>
      <c r="N4339">
        <v>0.74695789814700297</v>
      </c>
      <c r="O4339">
        <v>33.774834437086</v>
      </c>
      <c r="P4339">
        <v>62.3655913978494</v>
      </c>
      <c r="Q4339">
        <v>0.11138812384876</v>
      </c>
    </row>
    <row r="4340" spans="1:17" hidden="1" x14ac:dyDescent="0.3">
      <c r="A4340" t="s">
        <v>8908</v>
      </c>
      <c r="B4340" t="s">
        <v>8909</v>
      </c>
      <c r="C4340" t="s">
        <v>10309</v>
      </c>
      <c r="D4340" t="s">
        <v>413</v>
      </c>
      <c r="E4340">
        <v>11.806801200000001</v>
      </c>
      <c r="F4340">
        <v>12.11</v>
      </c>
      <c r="G4340">
        <v>27.509712386234</v>
      </c>
      <c r="H4340">
        <v>-6.1872307482487203</v>
      </c>
      <c r="I4340">
        <v>-11.812860653915701</v>
      </c>
      <c r="J4340">
        <v>1.8936629841366599</v>
      </c>
      <c r="K4340">
        <v>12.055733338587499</v>
      </c>
      <c r="L4340">
        <v>11.413967374242601</v>
      </c>
      <c r="M4340">
        <v>47.5510977196287</v>
      </c>
      <c r="N4340">
        <v>0.83942233252709197</v>
      </c>
      <c r="O4340">
        <v>66.391412056151907</v>
      </c>
      <c r="P4340">
        <v>61.466666666666598</v>
      </c>
      <c r="Q4340">
        <v>7.3840622536430006E-2</v>
      </c>
    </row>
    <row r="4341" spans="1:17" hidden="1" x14ac:dyDescent="0.3">
      <c r="A4341" t="s">
        <v>8910</v>
      </c>
      <c r="B4341" t="s">
        <v>8911</v>
      </c>
      <c r="C4341" t="s">
        <v>10309</v>
      </c>
      <c r="D4341" t="s">
        <v>1737</v>
      </c>
      <c r="E4341">
        <v>11.78196</v>
      </c>
      <c r="F4341">
        <v>22.79</v>
      </c>
      <c r="G4341">
        <v>-15.5680671016073</v>
      </c>
      <c r="H4341">
        <v>10.982570910055999</v>
      </c>
      <c r="I4341">
        <v>-37.343680701961198</v>
      </c>
      <c r="J4341">
        <v>4.2235144612053697</v>
      </c>
      <c r="K4341">
        <v>23.202451218483201</v>
      </c>
      <c r="L4341">
        <v>23.448330270799399</v>
      </c>
      <c r="M4341">
        <v>58.674535407850698</v>
      </c>
      <c r="N4341">
        <v>2.0491313033476599</v>
      </c>
      <c r="O4341">
        <v>46.0728389644581</v>
      </c>
      <c r="P4341">
        <v>26.822481914301601</v>
      </c>
      <c r="Q4341">
        <v>0.1109137754549</v>
      </c>
    </row>
    <row r="4342" spans="1:17" hidden="1" x14ac:dyDescent="0.3">
      <c r="A4342" t="s">
        <v>8912</v>
      </c>
      <c r="B4342" t="s">
        <v>8913</v>
      </c>
      <c r="C4342" t="s">
        <v>10309</v>
      </c>
      <c r="D4342" t="s">
        <v>297</v>
      </c>
      <c r="E4342">
        <v>11.763760334000001</v>
      </c>
      <c r="F4342">
        <v>53.99</v>
      </c>
      <c r="G4342">
        <v>17.6844469424727</v>
      </c>
      <c r="H4342">
        <v>12.678126921032201</v>
      </c>
      <c r="I4342">
        <v>0.40320150878486699</v>
      </c>
      <c r="J4342">
        <v>3.6958237611008702</v>
      </c>
      <c r="K4342">
        <v>46.959171411996699</v>
      </c>
      <c r="L4342">
        <v>46.099815595631199</v>
      </c>
      <c r="M4342">
        <v>68.672099279938706</v>
      </c>
      <c r="N4342">
        <v>2.1258764558016301</v>
      </c>
      <c r="O4342">
        <v>27.8940544545286</v>
      </c>
      <c r="P4342">
        <v>54.921090387374399</v>
      </c>
      <c r="Q4342">
        <v>3.9675559040423997E-2</v>
      </c>
    </row>
    <row r="4343" spans="1:17" hidden="1" x14ac:dyDescent="0.3">
      <c r="A4343" t="s">
        <v>8914</v>
      </c>
      <c r="B4343" t="s">
        <v>8915</v>
      </c>
      <c r="C4343" t="s">
        <v>10309</v>
      </c>
      <c r="D4343" t="s">
        <v>3603</v>
      </c>
      <c r="E4343">
        <v>11.731128500000001</v>
      </c>
      <c r="F4343">
        <v>77.5</v>
      </c>
      <c r="G4343">
        <v>35.434315824211097</v>
      </c>
      <c r="H4343">
        <v>8.3333813906999907</v>
      </c>
      <c r="I4343">
        <v>16.855880701547498</v>
      </c>
      <c r="J4343">
        <v>-3.7174027486579901</v>
      </c>
      <c r="K4343">
        <v>72.601553730589302</v>
      </c>
      <c r="L4343">
        <v>70.711429079286603</v>
      </c>
      <c r="M4343">
        <v>55.306919302081099</v>
      </c>
      <c r="N4343">
        <v>1.49336047300571</v>
      </c>
      <c r="O4343">
        <v>50.658064516129002</v>
      </c>
      <c r="P4343">
        <v>69.213973799126606</v>
      </c>
      <c r="Q4343">
        <v>0.101294325268153</v>
      </c>
    </row>
    <row r="4344" spans="1:17" hidden="1" x14ac:dyDescent="0.3">
      <c r="A4344" t="s">
        <v>8916</v>
      </c>
      <c r="B4344" t="s">
        <v>8917</v>
      </c>
      <c r="C4344" t="s">
        <v>10309</v>
      </c>
      <c r="D4344" t="s">
        <v>630</v>
      </c>
      <c r="E4344">
        <v>11.731032799999999</v>
      </c>
      <c r="F4344">
        <v>25.51</v>
      </c>
      <c r="G4344">
        <v>55.933728502775701</v>
      </c>
      <c r="H4344">
        <v>3.99777964762451</v>
      </c>
      <c r="I4344">
        <v>26.405907890237</v>
      </c>
      <c r="J4344">
        <v>10.916443754134599</v>
      </c>
      <c r="K4344">
        <v>20.181897877767199</v>
      </c>
      <c r="L4344">
        <v>18.5084970731425</v>
      </c>
      <c r="M4344">
        <v>81.310873260782003</v>
      </c>
      <c r="N4344">
        <v>0.75183540225585999</v>
      </c>
      <c r="O4344">
        <v>17.404939239513901</v>
      </c>
      <c r="P4344">
        <v>99.921630094043906</v>
      </c>
      <c r="Q4344">
        <v>7.8837386650039993E-3</v>
      </c>
    </row>
    <row r="4345" spans="1:17" hidden="1" x14ac:dyDescent="0.3">
      <c r="A4345" t="s">
        <v>8918</v>
      </c>
      <c r="B4345" t="s">
        <v>8919</v>
      </c>
      <c r="C4345" t="s">
        <v>10309</v>
      </c>
      <c r="D4345" t="s">
        <v>1163</v>
      </c>
      <c r="E4345">
        <v>11.69889264</v>
      </c>
      <c r="F4345">
        <v>2.16</v>
      </c>
      <c r="G4345">
        <v>3.1855119964599399</v>
      </c>
      <c r="H4345">
        <v>-15.600010292737601</v>
      </c>
      <c r="I4345">
        <v>-25.9107859651191</v>
      </c>
      <c r="J4345">
        <v>-2.5946673569764398</v>
      </c>
      <c r="K4345">
        <v>2.16619126540576</v>
      </c>
      <c r="L4345">
        <v>1.91060885569615</v>
      </c>
      <c r="M4345">
        <v>6.7876155682048998</v>
      </c>
      <c r="N4345">
        <v>0.88367481166252404</v>
      </c>
      <c r="O4345">
        <v>33.3333333333333</v>
      </c>
      <c r="P4345">
        <v>54.285714285714299</v>
      </c>
      <c r="Q4345">
        <v>8.6484243675915007E-2</v>
      </c>
    </row>
    <row r="4346" spans="1:17" hidden="1" x14ac:dyDescent="0.3">
      <c r="A4346" t="s">
        <v>8920</v>
      </c>
      <c r="B4346" t="s">
        <v>8921</v>
      </c>
      <c r="C4346" t="s">
        <v>10309</v>
      </c>
      <c r="D4346" t="s">
        <v>312</v>
      </c>
      <c r="E4346">
        <v>11.690335069</v>
      </c>
      <c r="F4346">
        <v>9.17</v>
      </c>
      <c r="G4346">
        <v>27.700149900928299</v>
      </c>
      <c r="H4346">
        <v>-0.97550436388391404</v>
      </c>
      <c r="I4346">
        <v>-15.784470175645399</v>
      </c>
      <c r="J4346">
        <v>-2.5946673569764398</v>
      </c>
      <c r="K4346">
        <v>7.6695852521308803</v>
      </c>
      <c r="L4346">
        <v>6.2215382418818397</v>
      </c>
      <c r="M4346">
        <v>19.9474568792597</v>
      </c>
      <c r="N4346">
        <v>0.31280934468422</v>
      </c>
      <c r="O4346">
        <v>5.7797164667393597</v>
      </c>
      <c r="P4346">
        <v>83.4</v>
      </c>
    </row>
    <row r="4347" spans="1:17" hidden="1" x14ac:dyDescent="0.3">
      <c r="A4347" t="s">
        <v>8922</v>
      </c>
      <c r="B4347" t="s">
        <v>8923</v>
      </c>
      <c r="C4347" t="s">
        <v>10309</v>
      </c>
      <c r="D4347" t="s">
        <v>1441</v>
      </c>
      <c r="E4347">
        <v>11.60673525</v>
      </c>
      <c r="F4347">
        <v>4.79</v>
      </c>
      <c r="G4347">
        <v>-29.968476871814602</v>
      </c>
      <c r="H4347">
        <v>-6.9635283159797199</v>
      </c>
      <c r="I4347">
        <v>-46.9629005626634</v>
      </c>
      <c r="J4347">
        <v>4.4507871884780901</v>
      </c>
      <c r="K4347">
        <v>4.7579371105939599</v>
      </c>
      <c r="L4347">
        <v>5.2179382326023296</v>
      </c>
      <c r="M4347">
        <v>51.8043993642004</v>
      </c>
      <c r="N4347">
        <v>0.45063453403409798</v>
      </c>
      <c r="O4347">
        <v>64.926931106471798</v>
      </c>
      <c r="P4347">
        <v>21.573604060913699</v>
      </c>
      <c r="Q4347">
        <v>-4.9101897154910003E-3</v>
      </c>
    </row>
    <row r="4348" spans="1:17" hidden="1" x14ac:dyDescent="0.3">
      <c r="A4348" t="s">
        <v>8924</v>
      </c>
      <c r="B4348" t="s">
        <v>8925</v>
      </c>
      <c r="C4348" t="s">
        <v>10309</v>
      </c>
      <c r="D4348" t="s">
        <v>726</v>
      </c>
      <c r="E4348">
        <v>11.560360832000001</v>
      </c>
      <c r="F4348">
        <v>57.04</v>
      </c>
      <c r="G4348">
        <v>47.568369458604401</v>
      </c>
      <c r="H4348">
        <v>3.5948795483647098</v>
      </c>
      <c r="I4348">
        <v>15.067507916077799</v>
      </c>
      <c r="J4348">
        <v>-0.72467626169593902</v>
      </c>
      <c r="K4348">
        <v>54.855835878262702</v>
      </c>
      <c r="L4348">
        <v>47.589315293867898</v>
      </c>
      <c r="M4348">
        <v>44.735305969102399</v>
      </c>
      <c r="N4348">
        <v>0.75389343977604695</v>
      </c>
      <c r="O4348">
        <v>1.85834502103787</v>
      </c>
      <c r="P4348">
        <v>77.142857142857096</v>
      </c>
    </row>
    <row r="4349" spans="1:17" hidden="1" x14ac:dyDescent="0.3">
      <c r="A4349" t="s">
        <v>8926</v>
      </c>
      <c r="B4349" t="s">
        <v>8927</v>
      </c>
      <c r="C4349" t="s">
        <v>10309</v>
      </c>
      <c r="D4349" t="s">
        <v>938</v>
      </c>
      <c r="E4349">
        <v>11.510400000000001</v>
      </c>
      <c r="F4349">
        <v>19</v>
      </c>
      <c r="G4349">
        <v>13.5403616078151</v>
      </c>
      <c r="H4349">
        <v>-6.20748856921462</v>
      </c>
      <c r="I4349">
        <v>15.9809088356911</v>
      </c>
      <c r="J4349">
        <v>-1.2754061432561199</v>
      </c>
      <c r="K4349">
        <v>18.692277379663999</v>
      </c>
      <c r="L4349">
        <v>16.162455716885599</v>
      </c>
      <c r="M4349">
        <v>50.941792760708701</v>
      </c>
      <c r="N4349">
        <v>2.5464051291201599E-2</v>
      </c>
      <c r="O4349">
        <v>20.789473684210499</v>
      </c>
      <c r="P4349">
        <v>61.5646258503401</v>
      </c>
      <c r="Q4349">
        <v>5.8169844304279003E-2</v>
      </c>
    </row>
    <row r="4350" spans="1:17" hidden="1" x14ac:dyDescent="0.3">
      <c r="A4350" t="s">
        <v>8928</v>
      </c>
      <c r="B4350" t="s">
        <v>8929</v>
      </c>
      <c r="C4350" t="s">
        <v>10309</v>
      </c>
      <c r="D4350" t="s">
        <v>630</v>
      </c>
      <c r="E4350">
        <v>11.484</v>
      </c>
      <c r="F4350">
        <v>191.4</v>
      </c>
      <c r="G4350">
        <v>-22.731807107913401</v>
      </c>
      <c r="I4350">
        <v>-7.3190141604016103</v>
      </c>
      <c r="M4350">
        <v>100</v>
      </c>
      <c r="N4350">
        <v>1</v>
      </c>
      <c r="O4350">
        <v>0</v>
      </c>
      <c r="P4350">
        <v>4.9917718047174997</v>
      </c>
      <c r="Q4350">
        <v>3.0346719918976001E-2</v>
      </c>
    </row>
    <row r="4351" spans="1:17" hidden="1" x14ac:dyDescent="0.3">
      <c r="A4351" t="s">
        <v>8930</v>
      </c>
      <c r="B4351" t="s">
        <v>8931</v>
      </c>
      <c r="C4351" t="s">
        <v>10309</v>
      </c>
      <c r="D4351" t="s">
        <v>368</v>
      </c>
      <c r="E4351">
        <v>11.395205199999999</v>
      </c>
      <c r="F4351">
        <v>34.86</v>
      </c>
      <c r="G4351">
        <v>192.68083285207399</v>
      </c>
      <c r="H4351">
        <v>77.768214229080897</v>
      </c>
      <c r="I4351">
        <v>92.748037564292602</v>
      </c>
      <c r="J4351">
        <v>-8.4443232595704103</v>
      </c>
      <c r="K4351">
        <v>26.099996749556599</v>
      </c>
      <c r="L4351">
        <v>18.744891592121199</v>
      </c>
      <c r="M4351">
        <v>60.654928009851901</v>
      </c>
      <c r="N4351">
        <v>1.61278229142647</v>
      </c>
      <c r="O4351">
        <v>12.7079747561675</v>
      </c>
      <c r="P4351">
        <v>235.51491819056699</v>
      </c>
      <c r="Q4351">
        <v>0.167264942316209</v>
      </c>
    </row>
    <row r="4352" spans="1:17" hidden="1" x14ac:dyDescent="0.3">
      <c r="A4352" t="s">
        <v>8932</v>
      </c>
      <c r="B4352" t="s">
        <v>8933</v>
      </c>
      <c r="C4352" t="s">
        <v>10309</v>
      </c>
      <c r="E4352">
        <v>11.3658552</v>
      </c>
      <c r="F4352">
        <v>22.7</v>
      </c>
      <c r="G4352">
        <v>-0.55271056529206297</v>
      </c>
      <c r="H4352">
        <v>-1.6760297579294401</v>
      </c>
      <c r="I4352">
        <v>-18.275988947720599</v>
      </c>
      <c r="J4352">
        <v>-0.43250519481428101</v>
      </c>
      <c r="K4352">
        <v>22.638281546702999</v>
      </c>
      <c r="L4352">
        <v>22.862016508219</v>
      </c>
      <c r="M4352">
        <v>53.079578615317402</v>
      </c>
      <c r="N4352">
        <v>0.55142272419787097</v>
      </c>
      <c r="O4352">
        <v>31.718061674008801</v>
      </c>
      <c r="P4352">
        <v>35.119047619047599</v>
      </c>
      <c r="Q4352">
        <v>0.118767115168342</v>
      </c>
    </row>
    <row r="4353" spans="1:17" hidden="1" x14ac:dyDescent="0.3">
      <c r="A4353" t="s">
        <v>8934</v>
      </c>
      <c r="B4353" t="s">
        <v>8935</v>
      </c>
      <c r="C4353" t="s">
        <v>10309</v>
      </c>
      <c r="D4353" t="s">
        <v>130</v>
      </c>
      <c r="E4353">
        <v>11.35249395</v>
      </c>
      <c r="F4353">
        <v>9.5500000000000007</v>
      </c>
      <c r="G4353">
        <v>-68.259070817985901</v>
      </c>
      <c r="H4353">
        <v>-3.4471830456552799</v>
      </c>
      <c r="I4353">
        <v>-21.789458950901</v>
      </c>
      <c r="J4353">
        <v>-2.06388179434374</v>
      </c>
      <c r="K4353">
        <v>10.004639090533001</v>
      </c>
      <c r="L4353">
        <v>10.9807537825537</v>
      </c>
      <c r="M4353">
        <v>45.295600061833902</v>
      </c>
      <c r="N4353">
        <v>0.31647616130860601</v>
      </c>
      <c r="O4353">
        <v>70.785340314136107</v>
      </c>
      <c r="P4353">
        <v>20.428751576292498</v>
      </c>
    </row>
    <row r="4354" spans="1:17" hidden="1" x14ac:dyDescent="0.3">
      <c r="A4354" t="s">
        <v>8936</v>
      </c>
      <c r="B4354" t="s">
        <v>8937</v>
      </c>
      <c r="C4354" t="s">
        <v>10309</v>
      </c>
      <c r="D4354" t="s">
        <v>413</v>
      </c>
      <c r="E4354">
        <v>11.3337489</v>
      </c>
      <c r="F4354">
        <v>24.53</v>
      </c>
      <c r="G4354">
        <v>-24.439368386315099</v>
      </c>
      <c r="H4354">
        <v>-20.389297467332099</v>
      </c>
      <c r="I4354">
        <v>-27.957278399781998</v>
      </c>
      <c r="J4354">
        <v>-8.0175730631682693</v>
      </c>
      <c r="K4354">
        <v>27.4313418210102</v>
      </c>
      <c r="L4354">
        <v>25.867146003826502</v>
      </c>
      <c r="M4354">
        <v>27.749399507736499</v>
      </c>
      <c r="N4354">
        <v>0.83636722736100599</v>
      </c>
      <c r="O4354">
        <v>55.727680391357502</v>
      </c>
      <c r="P4354">
        <v>74.590747330960795</v>
      </c>
      <c r="Q4354">
        <v>9.2895759087027005E-2</v>
      </c>
    </row>
    <row r="4355" spans="1:17" hidden="1" x14ac:dyDescent="0.3">
      <c r="A4355" t="s">
        <v>8938</v>
      </c>
      <c r="B4355" t="s">
        <v>8939</v>
      </c>
      <c r="C4355" t="s">
        <v>10309</v>
      </c>
      <c r="D4355" t="s">
        <v>2172</v>
      </c>
      <c r="E4355">
        <v>11.32451775</v>
      </c>
      <c r="F4355">
        <v>0.7</v>
      </c>
      <c r="G4355">
        <v>4.3518927854821996</v>
      </c>
      <c r="H4355">
        <v>3.4362603419984201</v>
      </c>
      <c r="I4355">
        <v>-18.977452631785699</v>
      </c>
      <c r="J4355">
        <v>3.3754818967548799</v>
      </c>
      <c r="K4355">
        <v>0.70323441585353796</v>
      </c>
      <c r="L4355">
        <v>0.69365511375808897</v>
      </c>
      <c r="M4355">
        <v>47.526949677279298</v>
      </c>
      <c r="N4355">
        <v>1.4667090363064601</v>
      </c>
      <c r="O4355">
        <v>75.714285714285694</v>
      </c>
      <c r="P4355">
        <v>45.8333333333333</v>
      </c>
      <c r="Q4355">
        <v>7.3680747586835002E-2</v>
      </c>
    </row>
    <row r="4356" spans="1:17" hidden="1" x14ac:dyDescent="0.3">
      <c r="A4356" t="s">
        <v>8940</v>
      </c>
      <c r="B4356" t="s">
        <v>8941</v>
      </c>
      <c r="C4356" t="s">
        <v>10309</v>
      </c>
      <c r="D4356" t="s">
        <v>726</v>
      </c>
      <c r="E4356">
        <v>11.309675944999899</v>
      </c>
      <c r="F4356">
        <v>21.03</v>
      </c>
      <c r="G4356">
        <v>11.5479442661769</v>
      </c>
      <c r="H4356">
        <v>1.58607199079588</v>
      </c>
      <c r="I4356">
        <v>1.98269229575047</v>
      </c>
      <c r="J4356">
        <v>-0.23478535107673801</v>
      </c>
      <c r="K4356">
        <v>20.107117288996299</v>
      </c>
      <c r="L4356">
        <v>18.428288282327301</v>
      </c>
      <c r="M4356">
        <v>51.507867780463002</v>
      </c>
      <c r="N4356">
        <v>0.95850146055704499</v>
      </c>
      <c r="O4356">
        <v>2.09224916785544</v>
      </c>
      <c r="P4356">
        <v>41.520861372812902</v>
      </c>
    </row>
    <row r="4357" spans="1:17" hidden="1" x14ac:dyDescent="0.3">
      <c r="A4357" t="s">
        <v>8942</v>
      </c>
      <c r="B4357" t="s">
        <v>8943</v>
      </c>
      <c r="C4357" t="s">
        <v>10309</v>
      </c>
      <c r="D4357" t="s">
        <v>918</v>
      </c>
      <c r="E4357">
        <v>11.30440926</v>
      </c>
      <c r="F4357">
        <v>2.2000000000000002</v>
      </c>
      <c r="G4357">
        <v>-11.9341052284204</v>
      </c>
      <c r="H4357">
        <v>-9.4775286553818994</v>
      </c>
      <c r="I4357">
        <v>-11.854164960552801</v>
      </c>
      <c r="J4357">
        <v>-7.6366841636991296</v>
      </c>
      <c r="K4357">
        <v>2.4830644981627898</v>
      </c>
      <c r="L4357">
        <v>2.4129740640174799</v>
      </c>
      <c r="M4357">
        <v>40.807617400656603</v>
      </c>
      <c r="N4357">
        <v>0.43929227106744401</v>
      </c>
      <c r="O4357">
        <v>92.727272727272705</v>
      </c>
      <c r="P4357">
        <v>41.935483870967701</v>
      </c>
      <c r="Q4357">
        <v>4.6048283843207999E-2</v>
      </c>
    </row>
    <row r="4358" spans="1:17" hidden="1" x14ac:dyDescent="0.3">
      <c r="A4358" t="s">
        <v>8944</v>
      </c>
      <c r="B4358" t="s">
        <v>8945</v>
      </c>
      <c r="C4358" t="s">
        <v>10309</v>
      </c>
      <c r="D4358" t="s">
        <v>356</v>
      </c>
      <c r="E4358">
        <v>11.2791537</v>
      </c>
      <c r="F4358">
        <v>23.53</v>
      </c>
      <c r="G4358">
        <v>40.3478496587976</v>
      </c>
      <c r="H4358">
        <v>-19.166993725586</v>
      </c>
      <c r="I4358">
        <v>54.332273524965899</v>
      </c>
      <c r="J4358">
        <v>-4.6328839174859997</v>
      </c>
      <c r="K4358">
        <v>22.761478298050498</v>
      </c>
      <c r="L4358">
        <v>18.114049091164599</v>
      </c>
      <c r="M4358">
        <v>30.352807394054999</v>
      </c>
      <c r="N4358">
        <v>0.44740426820039297</v>
      </c>
      <c r="O4358">
        <v>27.411814704632299</v>
      </c>
      <c r="P4358">
        <v>104.608695652173</v>
      </c>
      <c r="Q4358">
        <v>0.15455968178663701</v>
      </c>
    </row>
    <row r="4359" spans="1:17" hidden="1" x14ac:dyDescent="0.3">
      <c r="A4359" t="s">
        <v>8946</v>
      </c>
      <c r="B4359" t="s">
        <v>8947</v>
      </c>
      <c r="C4359" t="s">
        <v>10309</v>
      </c>
      <c r="D4359" t="s">
        <v>726</v>
      </c>
      <c r="E4359">
        <v>11.262924035999999</v>
      </c>
      <c r="F4359">
        <v>271.02999999999997</v>
      </c>
      <c r="G4359">
        <v>6.7025692869523699</v>
      </c>
      <c r="H4359">
        <v>0.51003414382512202</v>
      </c>
      <c r="I4359">
        <v>2.4594871663651001</v>
      </c>
      <c r="J4359">
        <v>-0.121182508491608</v>
      </c>
      <c r="K4359">
        <v>263.61219311181299</v>
      </c>
      <c r="L4359">
        <v>242.35120214748099</v>
      </c>
      <c r="M4359">
        <v>55.874429077666797</v>
      </c>
      <c r="N4359">
        <v>1.30238266442809</v>
      </c>
      <c r="O4359">
        <v>5.0953768955466199</v>
      </c>
      <c r="P4359">
        <v>38.280612244897902</v>
      </c>
      <c r="Q4359">
        <v>3.1845093282099998E-4</v>
      </c>
    </row>
    <row r="4360" spans="1:17" hidden="1" x14ac:dyDescent="0.3">
      <c r="A4360" t="s">
        <v>8948</v>
      </c>
      <c r="B4360" t="s">
        <v>8949</v>
      </c>
      <c r="C4360" t="s">
        <v>10309</v>
      </c>
      <c r="D4360" t="s">
        <v>2855</v>
      </c>
      <c r="E4360">
        <v>11.256450281999999</v>
      </c>
      <c r="F4360">
        <v>72</v>
      </c>
      <c r="G4360">
        <v>-52.535608987818897</v>
      </c>
      <c r="H4360">
        <v>34.3578289694494</v>
      </c>
      <c r="I4360">
        <v>23.6922363242651</v>
      </c>
      <c r="J4360">
        <v>7.6342730598125099</v>
      </c>
      <c r="K4360">
        <v>57.872150555179999</v>
      </c>
      <c r="L4360">
        <v>53.217545774588203</v>
      </c>
      <c r="M4360">
        <v>77.853352285215905</v>
      </c>
      <c r="N4360">
        <v>2.125</v>
      </c>
      <c r="O4360">
        <v>39.6388888888888</v>
      </c>
      <c r="P4360">
        <v>86.190845616757102</v>
      </c>
    </row>
    <row r="4361" spans="1:17" hidden="1" x14ac:dyDescent="0.3">
      <c r="A4361" t="s">
        <v>8950</v>
      </c>
      <c r="B4361" t="s">
        <v>8951</v>
      </c>
      <c r="C4361" t="s">
        <v>10309</v>
      </c>
      <c r="D4361" t="s">
        <v>413</v>
      </c>
      <c r="E4361">
        <v>11.226522959999899</v>
      </c>
      <c r="F4361">
        <v>9.76</v>
      </c>
      <c r="G4361">
        <v>-32.504066717508998</v>
      </c>
      <c r="H4361">
        <v>-0.97550436388391404</v>
      </c>
      <c r="I4361">
        <v>-7.3645494059793304</v>
      </c>
      <c r="J4361">
        <v>-2.5946673569764398</v>
      </c>
      <c r="K4361">
        <v>9.7487038774228996</v>
      </c>
      <c r="L4361">
        <v>10.1111123668309</v>
      </c>
      <c r="M4361">
        <v>99.999990417572306</v>
      </c>
      <c r="O4361">
        <v>5.0204918032786798</v>
      </c>
      <c r="P4361">
        <v>6.0869565217391397</v>
      </c>
    </row>
    <row r="4362" spans="1:17" hidden="1" x14ac:dyDescent="0.3">
      <c r="A4362" t="s">
        <v>8952</v>
      </c>
      <c r="B4362" t="s">
        <v>8953</v>
      </c>
      <c r="C4362" t="s">
        <v>10309</v>
      </c>
      <c r="D4362" t="s">
        <v>521</v>
      </c>
      <c r="E4362">
        <v>11.197340000000001</v>
      </c>
      <c r="F4362">
        <v>6.61</v>
      </c>
      <c r="G4362">
        <v>37.526421087369002</v>
      </c>
      <c r="H4362">
        <v>-1.57700812328241</v>
      </c>
      <c r="I4362">
        <v>-15.1049036121779</v>
      </c>
      <c r="J4362">
        <v>-1.8324722350252101</v>
      </c>
      <c r="K4362">
        <v>6.5397348969013702</v>
      </c>
      <c r="L4362">
        <v>6.2468324353203197</v>
      </c>
      <c r="M4362">
        <v>50.0156671536296</v>
      </c>
      <c r="N4362">
        <v>0.69037900874635505</v>
      </c>
      <c r="O4362">
        <v>74.735249621785101</v>
      </c>
      <c r="P4362">
        <v>73.947368421052602</v>
      </c>
      <c r="Q4362">
        <v>9.8170526359561E-2</v>
      </c>
    </row>
    <row r="4363" spans="1:17" hidden="1" x14ac:dyDescent="0.3">
      <c r="A4363" t="s">
        <v>8954</v>
      </c>
      <c r="B4363" t="s">
        <v>8955</v>
      </c>
      <c r="C4363" t="s">
        <v>10309</v>
      </c>
      <c r="D4363" t="s">
        <v>21</v>
      </c>
      <c r="E4363">
        <v>11.132102100000001</v>
      </c>
      <c r="F4363">
        <v>10.68</v>
      </c>
      <c r="G4363">
        <v>-66.695007484059502</v>
      </c>
      <c r="H4363">
        <v>-28.688814944088598</v>
      </c>
      <c r="I4363">
        <v>-54.267307704249497</v>
      </c>
      <c r="J4363">
        <v>15.071999309690201</v>
      </c>
      <c r="K4363">
        <v>13.1407141268767</v>
      </c>
      <c r="L4363">
        <v>15.7740132236662</v>
      </c>
      <c r="M4363">
        <v>39.681848246697903</v>
      </c>
      <c r="N4363">
        <v>2.1447488485369801</v>
      </c>
      <c r="O4363">
        <v>155.14981273408199</v>
      </c>
      <c r="P4363">
        <v>22.7586206896551</v>
      </c>
      <c r="Q4363">
        <v>9.0558514114219002E-2</v>
      </c>
    </row>
    <row r="4364" spans="1:17" hidden="1" x14ac:dyDescent="0.3">
      <c r="A4364" t="s">
        <v>8956</v>
      </c>
      <c r="B4364" t="s">
        <v>8957</v>
      </c>
      <c r="C4364" t="s">
        <v>10309</v>
      </c>
      <c r="D4364" t="s">
        <v>95</v>
      </c>
      <c r="E4364">
        <v>11.129695999999999</v>
      </c>
      <c r="F4364">
        <v>8.36</v>
      </c>
      <c r="G4364">
        <v>36.197989714819997</v>
      </c>
      <c r="H4364">
        <v>31.9256301579961</v>
      </c>
      <c r="I4364">
        <v>-24.310785965119099</v>
      </c>
      <c r="J4364">
        <v>1.3343567241388801</v>
      </c>
      <c r="K4364">
        <v>6.3922423096485099</v>
      </c>
      <c r="L4364">
        <v>6.2739804008807196</v>
      </c>
      <c r="M4364">
        <v>96.712821094631295</v>
      </c>
      <c r="N4364">
        <v>0.67956204379562002</v>
      </c>
      <c r="O4364">
        <v>38.995215311004699</v>
      </c>
      <c r="P4364">
        <v>161.24999999999901</v>
      </c>
      <c r="Q4364">
        <v>3.3277773539748999E-2</v>
      </c>
    </row>
    <row r="4365" spans="1:17" hidden="1" x14ac:dyDescent="0.3">
      <c r="A4365" t="s">
        <v>8958</v>
      </c>
      <c r="B4365" t="s">
        <v>8959</v>
      </c>
      <c r="C4365" t="s">
        <v>10309</v>
      </c>
      <c r="D4365" t="s">
        <v>413</v>
      </c>
      <c r="E4365">
        <v>11.1280856</v>
      </c>
      <c r="F4365">
        <v>8.39</v>
      </c>
      <c r="G4365">
        <v>22.0978496587976</v>
      </c>
      <c r="H4365">
        <v>-8.3348117231912706</v>
      </c>
      <c r="I4365">
        <v>4.7045557364150703</v>
      </c>
      <c r="J4365">
        <v>-8.3215396036724698</v>
      </c>
      <c r="K4365">
        <v>8.3700202160183093</v>
      </c>
      <c r="L4365">
        <v>7.3663616939173497</v>
      </c>
      <c r="M4365">
        <v>42.339879172593299</v>
      </c>
      <c r="N4365">
        <v>0.41251069533873203</v>
      </c>
      <c r="O4365">
        <v>38.259833134684101</v>
      </c>
      <c r="P4365">
        <v>64.509803921568604</v>
      </c>
      <c r="Q4365">
        <v>3.1355704693774002E-2</v>
      </c>
    </row>
    <row r="4366" spans="1:17" hidden="1" x14ac:dyDescent="0.3">
      <c r="A4366" t="s">
        <v>8960</v>
      </c>
      <c r="B4366" t="s">
        <v>8961</v>
      </c>
      <c r="C4366" t="s">
        <v>10309</v>
      </c>
      <c r="E4366">
        <v>11.103300000000001</v>
      </c>
      <c r="F4366">
        <v>11.49</v>
      </c>
      <c r="G4366">
        <v>187.93576174670901</v>
      </c>
      <c r="H4366">
        <v>-13.3755043638839</v>
      </c>
      <c r="I4366">
        <v>29.366156081736602</v>
      </c>
      <c r="J4366">
        <v>-5.2613340236431103</v>
      </c>
      <c r="K4366">
        <v>11.1246690439816</v>
      </c>
      <c r="L4366">
        <v>9.1860589871994094</v>
      </c>
      <c r="M4366">
        <v>47.233612848244398</v>
      </c>
      <c r="N4366">
        <v>1.2324533209915101</v>
      </c>
      <c r="O4366">
        <v>21.235857267188798</v>
      </c>
      <c r="P4366">
        <v>247.12990936555801</v>
      </c>
      <c r="Q4366">
        <v>1.842466723037E-2</v>
      </c>
    </row>
    <row r="4367" spans="1:17" hidden="1" x14ac:dyDescent="0.3">
      <c r="A4367" t="s">
        <v>8962</v>
      </c>
      <c r="B4367" t="s">
        <v>8963</v>
      </c>
      <c r="C4367" t="s">
        <v>10309</v>
      </c>
      <c r="D4367" t="s">
        <v>130</v>
      </c>
      <c r="E4367">
        <v>11.094194999999999</v>
      </c>
      <c r="F4367">
        <v>5.26</v>
      </c>
      <c r="G4367">
        <v>-83.521898240362006</v>
      </c>
      <c r="H4367">
        <v>-5.1196485080280496</v>
      </c>
      <c r="I4367">
        <v>-50.282484078326597</v>
      </c>
      <c r="J4367">
        <v>-4.2582533089172898</v>
      </c>
      <c r="K4367">
        <v>6.0889644724428802</v>
      </c>
      <c r="L4367">
        <v>8.5050767430074501</v>
      </c>
      <c r="M4367">
        <v>41.211746266599803</v>
      </c>
      <c r="N4367">
        <v>0.62106940171525304</v>
      </c>
      <c r="O4367">
        <v>136.31178707224299</v>
      </c>
      <c r="P4367">
        <v>9.3555093555093496</v>
      </c>
      <c r="Q4367">
        <v>2.4123442215250999E-2</v>
      </c>
    </row>
    <row r="4368" spans="1:17" hidden="1" x14ac:dyDescent="0.3">
      <c r="A4368" t="s">
        <v>8964</v>
      </c>
      <c r="B4368" t="s">
        <v>8965</v>
      </c>
      <c r="C4368" t="s">
        <v>10309</v>
      </c>
      <c r="D4368" t="s">
        <v>1163</v>
      </c>
      <c r="E4368">
        <v>11.092212249999999</v>
      </c>
      <c r="F4368">
        <v>5.64</v>
      </c>
      <c r="G4368">
        <v>38.158774028545402</v>
      </c>
      <c r="H4368">
        <v>-0.61252795735033105</v>
      </c>
      <c r="I4368">
        <v>10.297909687054799</v>
      </c>
      <c r="J4368">
        <v>-4.1960908445209197</v>
      </c>
      <c r="K4368">
        <v>6.20356682220803</v>
      </c>
      <c r="L4368">
        <v>5.5042107555410196</v>
      </c>
      <c r="M4368">
        <v>27.654417889972301</v>
      </c>
      <c r="N4368">
        <v>0.22776232553019701</v>
      </c>
      <c r="O4368">
        <v>43.6170212765957</v>
      </c>
      <c r="Q4368">
        <v>6.6597539157293995E-2</v>
      </c>
    </row>
    <row r="4369" spans="1:17" hidden="1" x14ac:dyDescent="0.3">
      <c r="A4369" t="s">
        <v>8966</v>
      </c>
      <c r="B4369" t="s">
        <v>8967</v>
      </c>
      <c r="C4369" t="s">
        <v>10309</v>
      </c>
      <c r="D4369" t="s">
        <v>4043</v>
      </c>
      <c r="E4369">
        <v>11.07333216</v>
      </c>
      <c r="F4369">
        <v>6.43</v>
      </c>
      <c r="G4369">
        <v>-5.7121937133899898</v>
      </c>
      <c r="H4369">
        <v>-13.326101973445599</v>
      </c>
      <c r="I4369">
        <v>-36.035578373185501</v>
      </c>
      <c r="J4369">
        <v>-6.9424934439329702</v>
      </c>
      <c r="K4369">
        <v>7.2263485826468896</v>
      </c>
      <c r="L4369">
        <v>7.6252462201614302</v>
      </c>
      <c r="M4369">
        <v>28.971024491302</v>
      </c>
      <c r="N4369">
        <v>1.63310070822189</v>
      </c>
      <c r="O4369">
        <v>105.754276827371</v>
      </c>
      <c r="P4369">
        <v>27.833001988071501</v>
      </c>
      <c r="Q4369">
        <v>2.6242311225166001E-2</v>
      </c>
    </row>
    <row r="4370" spans="1:17" hidden="1" x14ac:dyDescent="0.3">
      <c r="A4370" t="s">
        <v>8968</v>
      </c>
      <c r="B4370" t="s">
        <v>8969</v>
      </c>
      <c r="C4370" t="s">
        <v>10309</v>
      </c>
      <c r="D4370" t="s">
        <v>630</v>
      </c>
      <c r="E4370">
        <v>11.023490000000001</v>
      </c>
      <c r="F4370">
        <v>28.03</v>
      </c>
      <c r="G4370">
        <v>364.03080705228098</v>
      </c>
      <c r="H4370">
        <v>52.599914630529497</v>
      </c>
      <c r="I4370">
        <v>416.55713856318198</v>
      </c>
      <c r="J4370">
        <v>3.42153009770924</v>
      </c>
      <c r="K4370">
        <v>20.600856913110398</v>
      </c>
      <c r="L4370">
        <v>14.938975685820999</v>
      </c>
      <c r="M4370">
        <v>97.386387397825303</v>
      </c>
      <c r="N4370">
        <v>2.8426034077909499</v>
      </c>
      <c r="O4370">
        <v>0</v>
      </c>
      <c r="P4370">
        <v>439.03846153846098</v>
      </c>
      <c r="Q4370">
        <v>0.167893554509321</v>
      </c>
    </row>
    <row r="4371" spans="1:17" hidden="1" x14ac:dyDescent="0.3">
      <c r="A4371" t="s">
        <v>8970</v>
      </c>
      <c r="B4371" t="s">
        <v>8971</v>
      </c>
      <c r="C4371" t="s">
        <v>10309</v>
      </c>
      <c r="D4371" t="s">
        <v>1163</v>
      </c>
      <c r="E4371">
        <v>11.005548839999999</v>
      </c>
      <c r="F4371">
        <v>3.53</v>
      </c>
      <c r="G4371">
        <v>150.22917699288001</v>
      </c>
      <c r="H4371">
        <v>169.70118736543901</v>
      </c>
      <c r="I4371">
        <v>165.64196994039199</v>
      </c>
      <c r="J4371">
        <v>-0.61166452411524797</v>
      </c>
      <c r="M4371">
        <v>91.745085907441606</v>
      </c>
      <c r="O4371">
        <v>3.9660056657223799</v>
      </c>
      <c r="P4371">
        <v>191.735537190082</v>
      </c>
    </row>
    <row r="4372" spans="1:17" hidden="1" x14ac:dyDescent="0.3">
      <c r="A4372" t="s">
        <v>8972</v>
      </c>
      <c r="B4372" t="s">
        <v>8973</v>
      </c>
      <c r="C4372" t="s">
        <v>10309</v>
      </c>
      <c r="D4372" t="s">
        <v>521</v>
      </c>
      <c r="E4372">
        <v>11.004</v>
      </c>
      <c r="F4372">
        <v>18.239999999999998</v>
      </c>
      <c r="G4372">
        <v>22.771470592319499</v>
      </c>
      <c r="H4372">
        <v>2.8750052623901401</v>
      </c>
      <c r="I4372">
        <v>-5.0166683180602902</v>
      </c>
      <c r="J4372">
        <v>2.2652525972831299</v>
      </c>
      <c r="K4372">
        <v>17.433159955414201</v>
      </c>
      <c r="L4372">
        <v>15.761350196821301</v>
      </c>
      <c r="M4372">
        <v>65.620089543026396</v>
      </c>
      <c r="N4372">
        <v>0.27450226149748203</v>
      </c>
      <c r="O4372">
        <v>29.824561403508699</v>
      </c>
      <c r="P4372">
        <v>121.09090909090899</v>
      </c>
      <c r="Q4372">
        <v>8.9678821660473002E-2</v>
      </c>
    </row>
    <row r="4373" spans="1:17" hidden="1" x14ac:dyDescent="0.3">
      <c r="A4373" t="s">
        <v>8974</v>
      </c>
      <c r="B4373" t="s">
        <v>8975</v>
      </c>
      <c r="C4373" t="s">
        <v>10309</v>
      </c>
      <c r="D4373" t="s">
        <v>130</v>
      </c>
      <c r="E4373">
        <v>11.003398252</v>
      </c>
      <c r="F4373">
        <v>20.39</v>
      </c>
      <c r="G4373">
        <v>-60.095054866196399</v>
      </c>
      <c r="H4373">
        <v>-19.415504363883901</v>
      </c>
      <c r="I4373">
        <v>-48.049834184469802</v>
      </c>
      <c r="J4373">
        <v>-16.742035778028999</v>
      </c>
      <c r="K4373">
        <v>24.6493321939559</v>
      </c>
      <c r="L4373">
        <v>26.986281359865</v>
      </c>
      <c r="M4373">
        <v>5.94560150731E-4</v>
      </c>
      <c r="N4373">
        <v>3.6969696969696901</v>
      </c>
      <c r="O4373">
        <v>72.339382050024497</v>
      </c>
      <c r="P4373">
        <v>14.937993235625701</v>
      </c>
    </row>
    <row r="4374" spans="1:17" hidden="1" x14ac:dyDescent="0.3">
      <c r="A4374" t="s">
        <v>8976</v>
      </c>
      <c r="B4374" t="s">
        <v>8977</v>
      </c>
      <c r="C4374" t="s">
        <v>10309</v>
      </c>
      <c r="D4374" t="s">
        <v>918</v>
      </c>
      <c r="E4374">
        <v>11.000316</v>
      </c>
      <c r="F4374">
        <v>11.4</v>
      </c>
      <c r="G4374">
        <v>-8.2267235667190199</v>
      </c>
      <c r="H4374">
        <v>-12.4661875936975</v>
      </c>
      <c r="I4374">
        <v>-21.546454754928</v>
      </c>
      <c r="J4374">
        <v>-9.0753892601757808</v>
      </c>
      <c r="K4374">
        <v>11.8771255875889</v>
      </c>
      <c r="L4374">
        <v>11.2626894677271</v>
      </c>
      <c r="M4374">
        <v>22.373556578518301</v>
      </c>
      <c r="N4374">
        <v>3.3713345119795103E-2</v>
      </c>
      <c r="O4374">
        <v>36.842105263157897</v>
      </c>
      <c r="P4374">
        <v>32.558139534883701</v>
      </c>
    </row>
    <row r="4375" spans="1:17" hidden="1" x14ac:dyDescent="0.3">
      <c r="A4375" t="s">
        <v>8978</v>
      </c>
      <c r="B4375" t="s">
        <v>8979</v>
      </c>
      <c r="C4375" t="s">
        <v>10309</v>
      </c>
      <c r="D4375" t="s">
        <v>21</v>
      </c>
      <c r="E4375">
        <v>10.983750000000001</v>
      </c>
      <c r="F4375">
        <v>22</v>
      </c>
      <c r="G4375">
        <v>82.802736876842701</v>
      </c>
      <c r="H4375">
        <v>-4.1366797868580898</v>
      </c>
      <c r="I4375">
        <v>12.547329812406399</v>
      </c>
      <c r="J4375">
        <v>-15.9412809027931</v>
      </c>
      <c r="K4375">
        <v>21.626390510897998</v>
      </c>
      <c r="L4375">
        <v>17.4787485228393</v>
      </c>
      <c r="M4375">
        <v>31.393818824063601</v>
      </c>
      <c r="N4375">
        <v>0.60153846153846102</v>
      </c>
      <c r="O4375">
        <v>14.909090909090899</v>
      </c>
      <c r="P4375">
        <v>214.28571428571399</v>
      </c>
    </row>
    <row r="4376" spans="1:17" hidden="1" x14ac:dyDescent="0.3">
      <c r="A4376" t="s">
        <v>8980</v>
      </c>
      <c r="B4376" t="s">
        <v>8981</v>
      </c>
      <c r="C4376" t="s">
        <v>10309</v>
      </c>
      <c r="D4376" t="s">
        <v>726</v>
      </c>
      <c r="E4376">
        <v>10.982502</v>
      </c>
      <c r="F4376">
        <v>279.55</v>
      </c>
      <c r="G4376">
        <v>-21.9896252835224</v>
      </c>
      <c r="H4376">
        <v>-6.3835639642902899</v>
      </c>
      <c r="I4376">
        <v>1.9825212019768499</v>
      </c>
      <c r="J4376">
        <v>-1.6405309588413499</v>
      </c>
      <c r="K4376">
        <v>288.04170585914602</v>
      </c>
      <c r="L4376">
        <v>278.197963517169</v>
      </c>
      <c r="M4376">
        <v>56.692276819569898</v>
      </c>
      <c r="N4376">
        <v>0.74420883672422999</v>
      </c>
      <c r="O4376">
        <v>20.933643355392501</v>
      </c>
      <c r="P4376">
        <v>36.365853658536501</v>
      </c>
      <c r="Q4376">
        <v>-0.11226619776288201</v>
      </c>
    </row>
    <row r="4377" spans="1:17" hidden="1" x14ac:dyDescent="0.3">
      <c r="A4377" t="s">
        <v>8982</v>
      </c>
      <c r="B4377" t="s">
        <v>8983</v>
      </c>
      <c r="C4377" t="s">
        <v>10309</v>
      </c>
      <c r="D4377" t="s">
        <v>5807</v>
      </c>
      <c r="E4377">
        <v>10.950802735</v>
      </c>
      <c r="F4377">
        <v>20.02</v>
      </c>
      <c r="G4377">
        <v>68.550930891290506</v>
      </c>
      <c r="H4377">
        <v>-41.338383602432302</v>
      </c>
      <c r="I4377">
        <v>34.786936297922701</v>
      </c>
      <c r="J4377">
        <v>-19.503080121170299</v>
      </c>
      <c r="K4377">
        <v>27.037667417201501</v>
      </c>
      <c r="L4377">
        <v>21.338308208799202</v>
      </c>
      <c r="M4377">
        <v>2.3383228777750702</v>
      </c>
      <c r="N4377">
        <v>0.87486238532109994</v>
      </c>
      <c r="O4377">
        <v>81.468531468531395</v>
      </c>
      <c r="P4377">
        <v>96.274509803921504</v>
      </c>
      <c r="Q4377">
        <v>3.9239557532027E-2</v>
      </c>
    </row>
    <row r="4378" spans="1:17" hidden="1" x14ac:dyDescent="0.3">
      <c r="A4378" t="s">
        <v>8984</v>
      </c>
      <c r="B4378" t="s">
        <v>8985</v>
      </c>
      <c r="C4378" t="s">
        <v>10309</v>
      </c>
      <c r="D4378" t="s">
        <v>4721</v>
      </c>
      <c r="E4378">
        <v>10.948478100000001</v>
      </c>
      <c r="F4378">
        <v>19.78</v>
      </c>
      <c r="G4378">
        <v>-46.324401957898402</v>
      </c>
      <c r="H4378">
        <v>1.21427665801389</v>
      </c>
      <c r="I4378">
        <v>-21.3682572294869</v>
      </c>
      <c r="J4378">
        <v>-11.6855764478855</v>
      </c>
      <c r="K4378">
        <v>22.0576674153127</v>
      </c>
      <c r="L4378">
        <v>23.500894010531798</v>
      </c>
      <c r="M4378">
        <v>39.7564087101239</v>
      </c>
      <c r="N4378">
        <v>1.1018786127167599</v>
      </c>
      <c r="O4378">
        <v>53.437815975733002</v>
      </c>
      <c r="P4378">
        <v>20.757020757020701</v>
      </c>
    </row>
    <row r="4379" spans="1:17" hidden="1" x14ac:dyDescent="0.3">
      <c r="A4379" t="s">
        <v>8986</v>
      </c>
      <c r="B4379" t="s">
        <v>8987</v>
      </c>
      <c r="C4379" t="s">
        <v>10309</v>
      </c>
      <c r="D4379" t="s">
        <v>726</v>
      </c>
      <c r="E4379">
        <v>10.8938445</v>
      </c>
      <c r="F4379">
        <v>62.82</v>
      </c>
      <c r="G4379">
        <v>-8.7688354928241292</v>
      </c>
      <c r="H4379">
        <v>-21.453792595476099</v>
      </c>
      <c r="I4379">
        <v>-4.4652924028873402</v>
      </c>
      <c r="J4379">
        <v>-2.7053392937353302</v>
      </c>
      <c r="K4379">
        <v>64.927107384831899</v>
      </c>
      <c r="L4379">
        <v>61.501925108670697</v>
      </c>
      <c r="M4379">
        <v>65.817523880043396</v>
      </c>
      <c r="N4379">
        <v>1.19424168924506</v>
      </c>
      <c r="O4379">
        <v>47.484877427570801</v>
      </c>
      <c r="P4379">
        <v>21.980582524271799</v>
      </c>
    </row>
    <row r="4380" spans="1:17" hidden="1" x14ac:dyDescent="0.3">
      <c r="A4380" t="s">
        <v>8988</v>
      </c>
      <c r="B4380" t="s">
        <v>8989</v>
      </c>
      <c r="C4380" t="s">
        <v>10309</v>
      </c>
      <c r="D4380" t="s">
        <v>1581</v>
      </c>
      <c r="E4380">
        <v>10.892575729000001</v>
      </c>
      <c r="F4380">
        <v>10.9</v>
      </c>
      <c r="G4380">
        <v>197.64955541572701</v>
      </c>
      <c r="H4380">
        <v>-1.2634122333656701</v>
      </c>
      <c r="I4380">
        <v>21.431545323224402</v>
      </c>
      <c r="J4380">
        <v>8.4096061472970707</v>
      </c>
      <c r="K4380">
        <v>9.6174168551069901</v>
      </c>
      <c r="L4380">
        <v>8.1039236573528193</v>
      </c>
      <c r="M4380">
        <v>81.391676194732597</v>
      </c>
      <c r="N4380">
        <v>0.44707042304953498</v>
      </c>
      <c r="O4380">
        <v>19.724770642201801</v>
      </c>
      <c r="Q4380">
        <v>9.6297459186327997E-2</v>
      </c>
    </row>
    <row r="4381" spans="1:17" hidden="1" x14ac:dyDescent="0.3">
      <c r="A4381" t="s">
        <v>8990</v>
      </c>
      <c r="B4381" t="s">
        <v>8991</v>
      </c>
      <c r="C4381" t="s">
        <v>10309</v>
      </c>
      <c r="D4381" t="s">
        <v>139</v>
      </c>
      <c r="E4381">
        <v>10.833550000000001</v>
      </c>
      <c r="F4381">
        <v>89.2</v>
      </c>
      <c r="G4381">
        <v>122.13636506496</v>
      </c>
      <c r="H4381">
        <v>-13.213907295699901</v>
      </c>
      <c r="I4381">
        <v>-7.1717006280139604</v>
      </c>
      <c r="J4381">
        <v>-7.7041564080713396</v>
      </c>
      <c r="K4381">
        <v>92.745109437338101</v>
      </c>
      <c r="L4381">
        <v>73.887649049959904</v>
      </c>
      <c r="M4381">
        <v>6.69079377511183</v>
      </c>
      <c r="N4381">
        <v>2.6279847263470502</v>
      </c>
      <c r="O4381">
        <v>18.8340807174887</v>
      </c>
      <c r="P4381">
        <v>174.461538461538</v>
      </c>
      <c r="Q4381">
        <v>9.5787082001922E-2</v>
      </c>
    </row>
    <row r="4382" spans="1:17" hidden="1" x14ac:dyDescent="0.3">
      <c r="A4382" t="s">
        <v>8992</v>
      </c>
      <c r="B4382" t="s">
        <v>8993</v>
      </c>
      <c r="C4382" t="s">
        <v>10309</v>
      </c>
      <c r="D4382" t="s">
        <v>630</v>
      </c>
      <c r="E4382">
        <v>10.81094</v>
      </c>
      <c r="F4382">
        <v>24.61</v>
      </c>
      <c r="G4382">
        <v>-15.605127887574</v>
      </c>
      <c r="H4382">
        <v>3.0067965210718302</v>
      </c>
      <c r="I4382">
        <v>28.317785463452299</v>
      </c>
      <c r="J4382">
        <v>-2.5946673569764398</v>
      </c>
      <c r="K4382">
        <v>22.3291614966625</v>
      </c>
      <c r="L4382">
        <v>20.196184719403501</v>
      </c>
      <c r="M4382">
        <v>83.744927514366296</v>
      </c>
      <c r="N4382">
        <v>4</v>
      </c>
      <c r="O4382">
        <v>0</v>
      </c>
      <c r="P4382">
        <v>52.857142857142797</v>
      </c>
    </row>
    <row r="4383" spans="1:17" hidden="1" x14ac:dyDescent="0.3">
      <c r="A4383" t="s">
        <v>8994</v>
      </c>
      <c r="B4383" t="s">
        <v>8995</v>
      </c>
      <c r="C4383" t="s">
        <v>10309</v>
      </c>
      <c r="D4383" t="s">
        <v>288</v>
      </c>
      <c r="E4383">
        <v>10.7464169</v>
      </c>
      <c r="F4383">
        <v>10.73</v>
      </c>
      <c r="G4383">
        <v>10.0171142837746</v>
      </c>
      <c r="H4383">
        <v>-15.1355043638839</v>
      </c>
      <c r="I4383">
        <v>-16.5926771337185</v>
      </c>
      <c r="J4383">
        <v>-2.5946673569764398</v>
      </c>
      <c r="K4383">
        <v>12.2226167352228</v>
      </c>
      <c r="L4383">
        <v>11.701446386912</v>
      </c>
      <c r="M4383">
        <v>2.6375626502034102</v>
      </c>
      <c r="N4383">
        <v>0</v>
      </c>
      <c r="O4383">
        <v>37.092264678471501</v>
      </c>
      <c r="P4383">
        <v>38.989637305699397</v>
      </c>
    </row>
    <row r="4384" spans="1:17" hidden="1" x14ac:dyDescent="0.3">
      <c r="A4384" t="s">
        <v>8996</v>
      </c>
      <c r="B4384" t="s">
        <v>8997</v>
      </c>
      <c r="C4384" t="s">
        <v>10309</v>
      </c>
      <c r="D4384" t="s">
        <v>1700</v>
      </c>
      <c r="E4384">
        <v>10.718932499999999</v>
      </c>
      <c r="F4384">
        <v>35.520000000000003</v>
      </c>
      <c r="G4384">
        <v>135.38753219847999</v>
      </c>
      <c r="H4384">
        <v>35.345434970753999</v>
      </c>
      <c r="I4384">
        <v>-37.104349378203899</v>
      </c>
      <c r="J4384">
        <v>3.46501595605642</v>
      </c>
      <c r="K4384">
        <v>32.174074938883599</v>
      </c>
      <c r="L4384">
        <v>33.992282022810699</v>
      </c>
      <c r="M4384">
        <v>88.2745969748471</v>
      </c>
      <c r="N4384">
        <v>0.32418694564475697</v>
      </c>
      <c r="O4384">
        <v>43.834459459459403</v>
      </c>
      <c r="P4384">
        <v>178.588235294117</v>
      </c>
      <c r="Q4384">
        <v>6.5599433732435E-2</v>
      </c>
    </row>
    <row r="4385" spans="1:17" hidden="1" x14ac:dyDescent="0.3">
      <c r="A4385" t="s">
        <v>8998</v>
      </c>
      <c r="B4385" t="s">
        <v>8999</v>
      </c>
      <c r="C4385" t="s">
        <v>10309</v>
      </c>
      <c r="D4385" t="s">
        <v>54</v>
      </c>
      <c r="E4385">
        <v>10.6120287</v>
      </c>
      <c r="F4385">
        <v>24.65</v>
      </c>
      <c r="G4385">
        <v>17.704149700938299</v>
      </c>
      <c r="H4385">
        <v>10.8588151627433</v>
      </c>
      <c r="I4385">
        <v>-24.8374005854171</v>
      </c>
      <c r="J4385">
        <v>-1.0657417371417299</v>
      </c>
      <c r="K4385">
        <v>23.8601514052977</v>
      </c>
      <c r="L4385">
        <v>23.687641742151801</v>
      </c>
      <c r="M4385">
        <v>59.463027459566298</v>
      </c>
      <c r="N4385">
        <v>0.84731333255595698</v>
      </c>
      <c r="O4385">
        <v>56.186612576064903</v>
      </c>
      <c r="P4385">
        <v>53.105590062111702</v>
      </c>
      <c r="Q4385">
        <v>8.0161341731418007E-2</v>
      </c>
    </row>
    <row r="4386" spans="1:17" hidden="1" x14ac:dyDescent="0.3">
      <c r="A4386" t="s">
        <v>9000</v>
      </c>
      <c r="B4386" t="s">
        <v>9001</v>
      </c>
      <c r="C4386" t="s">
        <v>10309</v>
      </c>
      <c r="D4386" t="s">
        <v>726</v>
      </c>
      <c r="E4386">
        <v>10.576090199999999</v>
      </c>
      <c r="F4386">
        <v>61.2</v>
      </c>
      <c r="G4386">
        <v>13.452891675604301</v>
      </c>
      <c r="H4386">
        <v>1.19219854319052</v>
      </c>
      <c r="I4386">
        <v>7.2438145427925997</v>
      </c>
      <c r="J4386">
        <v>-0.51273317296033605</v>
      </c>
      <c r="K4386">
        <v>58.798811120127098</v>
      </c>
      <c r="L4386">
        <v>53.311153500562199</v>
      </c>
      <c r="M4386">
        <v>51.449225640246297</v>
      </c>
      <c r="N4386">
        <v>2.1518936607337502</v>
      </c>
      <c r="O4386">
        <v>4.5751633986928102</v>
      </c>
      <c r="P4386">
        <v>42.657342657342603</v>
      </c>
    </row>
    <row r="4387" spans="1:17" hidden="1" x14ac:dyDescent="0.3">
      <c r="A4387" t="s">
        <v>9002</v>
      </c>
      <c r="B4387" t="s">
        <v>9003</v>
      </c>
      <c r="C4387" t="s">
        <v>10309</v>
      </c>
      <c r="D4387" t="s">
        <v>9004</v>
      </c>
      <c r="E4387">
        <v>10.554542100000001</v>
      </c>
      <c r="F4387">
        <v>17.739999999999998</v>
      </c>
      <c r="G4387">
        <v>-46.719012702585303</v>
      </c>
      <c r="H4387">
        <v>-0.91910278463970696</v>
      </c>
      <c r="I4387">
        <v>-33.815210743880101</v>
      </c>
      <c r="J4387">
        <v>-3.5438577534030302</v>
      </c>
      <c r="K4387">
        <v>18.169757932592201</v>
      </c>
      <c r="L4387">
        <v>20.9153345616316</v>
      </c>
      <c r="M4387">
        <v>85.500280809659799</v>
      </c>
      <c r="N4387">
        <v>3.3540372670807401</v>
      </c>
      <c r="O4387">
        <v>87.5986471251409</v>
      </c>
      <c r="P4387">
        <v>4.2303172737955199</v>
      </c>
    </row>
    <row r="4388" spans="1:17" hidden="1" x14ac:dyDescent="0.3">
      <c r="A4388" t="s">
        <v>9005</v>
      </c>
      <c r="B4388" t="s">
        <v>9006</v>
      </c>
      <c r="C4388" t="s">
        <v>10309</v>
      </c>
      <c r="D4388" t="s">
        <v>2855</v>
      </c>
      <c r="E4388">
        <v>10.521907199999999</v>
      </c>
      <c r="F4388">
        <v>23.5</v>
      </c>
      <c r="G4388">
        <v>-6.1876082831489E-3</v>
      </c>
      <c r="H4388">
        <v>2.1823903729581802</v>
      </c>
      <c r="I4388">
        <v>-19.972868479853801</v>
      </c>
      <c r="J4388">
        <v>-3.56308840960802</v>
      </c>
      <c r="K4388">
        <v>24.273899070376501</v>
      </c>
      <c r="L4388">
        <v>22.5617280194381</v>
      </c>
      <c r="M4388">
        <v>34.847931062352998</v>
      </c>
      <c r="N4388">
        <v>0.56290299807031496</v>
      </c>
      <c r="O4388">
        <v>43.574468085106297</v>
      </c>
      <c r="P4388">
        <v>47.891755821271197</v>
      </c>
      <c r="Q4388">
        <v>5.5030567426843001E-2</v>
      </c>
    </row>
    <row r="4389" spans="1:17" hidden="1" x14ac:dyDescent="0.3">
      <c r="A4389" t="s">
        <v>9007</v>
      </c>
      <c r="B4389" t="s">
        <v>9008</v>
      </c>
      <c r="C4389" t="s">
        <v>10309</v>
      </c>
      <c r="E4389">
        <v>10.5105</v>
      </c>
      <c r="F4389">
        <v>7.56</v>
      </c>
      <c r="G4389">
        <v>24.6957759260786</v>
      </c>
      <c r="H4389">
        <v>6.8081367970659503</v>
      </c>
      <c r="I4389">
        <v>-34.049916399901697</v>
      </c>
      <c r="K4389">
        <v>7.6600950494035702</v>
      </c>
      <c r="L4389">
        <v>7.7503891708363604</v>
      </c>
      <c r="M4389">
        <v>30.589432746889901</v>
      </c>
      <c r="N4389">
        <v>0.32950266048100801</v>
      </c>
      <c r="O4389">
        <v>68.253968253968196</v>
      </c>
      <c r="P4389">
        <v>52.419354838709602</v>
      </c>
      <c r="Q4389">
        <v>8.0403851819048994E-2</v>
      </c>
    </row>
    <row r="4390" spans="1:17" hidden="1" x14ac:dyDescent="0.3">
      <c r="A4390" t="s">
        <v>9009</v>
      </c>
      <c r="B4390" t="s">
        <v>9010</v>
      </c>
      <c r="C4390" t="s">
        <v>10309</v>
      </c>
      <c r="D4390" t="s">
        <v>1581</v>
      </c>
      <c r="E4390">
        <v>10.507797</v>
      </c>
      <c r="F4390">
        <v>30.94</v>
      </c>
      <c r="G4390">
        <v>132.71413152507901</v>
      </c>
      <c r="H4390">
        <v>-1.0759059703095999</v>
      </c>
      <c r="I4390">
        <v>-22.0013872494156</v>
      </c>
      <c r="J4390">
        <v>-2.4268821220771102</v>
      </c>
      <c r="K4390">
        <v>30.889787663896499</v>
      </c>
      <c r="M4390">
        <v>42.254369080537799</v>
      </c>
      <c r="N4390">
        <v>1.3907823069784899</v>
      </c>
      <c r="O4390">
        <v>42.824822236586897</v>
      </c>
      <c r="P4390">
        <v>173.32155477031799</v>
      </c>
    </row>
    <row r="4391" spans="1:17" hidden="1" x14ac:dyDescent="0.3">
      <c r="A4391" t="s">
        <v>9011</v>
      </c>
      <c r="B4391" t="s">
        <v>9012</v>
      </c>
      <c r="C4391" t="s">
        <v>10309</v>
      </c>
      <c r="D4391" t="s">
        <v>51</v>
      </c>
      <c r="E4391">
        <v>10.485531999999999</v>
      </c>
      <c r="F4391">
        <v>21.68</v>
      </c>
      <c r="G4391">
        <v>74.138618480292607</v>
      </c>
      <c r="H4391">
        <v>-13.095488149858699</v>
      </c>
      <c r="I4391">
        <v>-23.712502352532201</v>
      </c>
      <c r="J4391">
        <v>-22.594667356976402</v>
      </c>
      <c r="K4391">
        <v>24.5113688037695</v>
      </c>
      <c r="L4391">
        <v>22.141395851922901</v>
      </c>
      <c r="M4391">
        <v>26.641352075552401</v>
      </c>
      <c r="N4391">
        <v>7.3749999999999902</v>
      </c>
      <c r="O4391">
        <v>31.411439114391101</v>
      </c>
      <c r="P4391">
        <v>189.06666666666601</v>
      </c>
    </row>
    <row r="4392" spans="1:17" hidden="1" x14ac:dyDescent="0.3">
      <c r="A4392" t="s">
        <v>9013</v>
      </c>
      <c r="B4392" t="s">
        <v>9014</v>
      </c>
      <c r="C4392" t="s">
        <v>10309</v>
      </c>
      <c r="D4392" t="s">
        <v>124</v>
      </c>
      <c r="E4392">
        <v>10.44</v>
      </c>
      <c r="F4392">
        <v>2.85</v>
      </c>
      <c r="G4392">
        <v>400.05419886514602</v>
      </c>
      <c r="H4392">
        <v>-14.4083401847794</v>
      </c>
      <c r="I4392">
        <v>18.423158989009298</v>
      </c>
      <c r="J4392">
        <v>-4.2895826112137403</v>
      </c>
      <c r="K4392">
        <v>2.8444153410119801</v>
      </c>
      <c r="L4392">
        <v>2.1034081391280099</v>
      </c>
      <c r="M4392">
        <v>31.832220209629099</v>
      </c>
      <c r="N4392">
        <v>0.70344951154819801</v>
      </c>
      <c r="O4392">
        <v>26.315789473684202</v>
      </c>
      <c r="P4392">
        <v>427.77777777777698</v>
      </c>
      <c r="Q4392">
        <v>0.216744599867631</v>
      </c>
    </row>
    <row r="4393" spans="1:17" hidden="1" x14ac:dyDescent="0.3">
      <c r="A4393" t="s">
        <v>9015</v>
      </c>
      <c r="B4393" t="s">
        <v>9016</v>
      </c>
      <c r="C4393" t="s">
        <v>10309</v>
      </c>
      <c r="D4393" t="s">
        <v>630</v>
      </c>
      <c r="E4393">
        <v>10.4378459635324</v>
      </c>
      <c r="F4393">
        <v>24.6</v>
      </c>
      <c r="G4393">
        <v>49.637632334665298</v>
      </c>
      <c r="H4393">
        <v>-0.77183837610387096</v>
      </c>
      <c r="I4393">
        <v>-30.7998515714809</v>
      </c>
      <c r="J4393">
        <v>-2.5946673569764398</v>
      </c>
      <c r="K4393">
        <v>24.115358400034701</v>
      </c>
      <c r="L4393">
        <v>23.8767158701467</v>
      </c>
      <c r="M4393">
        <v>87.077144171315496</v>
      </c>
      <c r="N4393">
        <v>4.6847705256471304E-3</v>
      </c>
      <c r="O4393">
        <v>35.325203252032502</v>
      </c>
      <c r="P4393">
        <v>86.646433990895304</v>
      </c>
      <c r="Q4393">
        <v>7.6054473508973E-2</v>
      </c>
    </row>
    <row r="4394" spans="1:17" hidden="1" x14ac:dyDescent="0.3">
      <c r="A4394" t="s">
        <v>9017</v>
      </c>
      <c r="B4394" t="s">
        <v>9018</v>
      </c>
      <c r="C4394" t="s">
        <v>10309</v>
      </c>
      <c r="D4394" t="s">
        <v>521</v>
      </c>
      <c r="E4394">
        <v>10.357155000000001</v>
      </c>
      <c r="F4394">
        <v>55</v>
      </c>
      <c r="G4394">
        <v>26.6407208347728</v>
      </c>
      <c r="H4394">
        <v>3.8616131089689998</v>
      </c>
      <c r="I4394">
        <v>38.415440398268103</v>
      </c>
      <c r="J4394">
        <v>-2.5192810019067098</v>
      </c>
      <c r="K4394">
        <v>51.642951054828501</v>
      </c>
      <c r="L4394">
        <v>45.025894249040597</v>
      </c>
      <c r="M4394">
        <v>54.5464529783833</v>
      </c>
      <c r="N4394">
        <v>0.48533768386161102</v>
      </c>
      <c r="O4394">
        <v>19.890909090908998</v>
      </c>
      <c r="P4394">
        <v>92.982456140350806</v>
      </c>
      <c r="Q4394">
        <v>0.14032302109889799</v>
      </c>
    </row>
    <row r="4395" spans="1:17" hidden="1" x14ac:dyDescent="0.3">
      <c r="A4395" t="s">
        <v>9019</v>
      </c>
      <c r="B4395" t="s">
        <v>9020</v>
      </c>
      <c r="C4395" t="s">
        <v>10309</v>
      </c>
      <c r="D4395" t="s">
        <v>556</v>
      </c>
      <c r="E4395">
        <v>10.34869437</v>
      </c>
      <c r="F4395">
        <v>8.35</v>
      </c>
      <c r="G4395">
        <v>38.943087754035602</v>
      </c>
      <c r="H4395">
        <v>6.4319030435234801</v>
      </c>
      <c r="I4395">
        <v>12.130346672734801</v>
      </c>
      <c r="J4395">
        <v>-0.241726180505866</v>
      </c>
      <c r="K4395">
        <v>8.1437322091122404</v>
      </c>
      <c r="L4395">
        <v>7.2926024217915302</v>
      </c>
      <c r="M4395">
        <v>51.9691573551424</v>
      </c>
      <c r="N4395">
        <v>0.68567988475679198</v>
      </c>
      <c r="O4395">
        <v>11.6167664670658</v>
      </c>
      <c r="P4395">
        <v>67</v>
      </c>
      <c r="Q4395">
        <v>0.122592345903312</v>
      </c>
    </row>
    <row r="4396" spans="1:17" hidden="1" x14ac:dyDescent="0.3">
      <c r="A4396" t="s">
        <v>9021</v>
      </c>
      <c r="B4396" t="s">
        <v>9022</v>
      </c>
      <c r="C4396" t="s">
        <v>10309</v>
      </c>
      <c r="D4396" t="s">
        <v>1700</v>
      </c>
      <c r="E4396">
        <v>10.309501008</v>
      </c>
      <c r="F4396">
        <v>3.9</v>
      </c>
      <c r="G4396">
        <v>-64.3089447662895</v>
      </c>
      <c r="H4396">
        <v>-2.62644776011033</v>
      </c>
      <c r="I4396">
        <v>-52.950055371511802</v>
      </c>
      <c r="J4396">
        <v>8.3095879621724897</v>
      </c>
      <c r="K4396">
        <v>4.3691239802781299</v>
      </c>
      <c r="L4396">
        <v>6.5357349768869497</v>
      </c>
      <c r="M4396">
        <v>60.567968529500703</v>
      </c>
      <c r="N4396">
        <v>2.2155135292406101</v>
      </c>
      <c r="O4396">
        <v>194.61538461538399</v>
      </c>
      <c r="P4396">
        <v>6.5573770491803103</v>
      </c>
      <c r="Q4396">
        <v>-0.239355092236504</v>
      </c>
    </row>
    <row r="4397" spans="1:17" hidden="1" x14ac:dyDescent="0.3">
      <c r="A4397" t="s">
        <v>9023</v>
      </c>
      <c r="B4397" t="s">
        <v>9024</v>
      </c>
      <c r="C4397" t="s">
        <v>10309</v>
      </c>
      <c r="D4397" t="s">
        <v>46</v>
      </c>
      <c r="E4397">
        <v>10.30561732</v>
      </c>
      <c r="F4397">
        <v>0.81</v>
      </c>
      <c r="G4397">
        <v>-26.473578912630899</v>
      </c>
      <c r="H4397">
        <v>11.3532627594037</v>
      </c>
      <c r="I4397">
        <v>-11.0607859651191</v>
      </c>
      <c r="J4397">
        <v>-2.5946673569764398</v>
      </c>
      <c r="K4397">
        <v>0.79573002863131603</v>
      </c>
      <c r="L4397">
        <v>1.0664066545409201</v>
      </c>
      <c r="M4397">
        <v>63.077652876156201</v>
      </c>
      <c r="N4397">
        <v>0.89728650357974005</v>
      </c>
      <c r="O4397">
        <v>19.753086419753</v>
      </c>
      <c r="P4397">
        <v>47.272727272727202</v>
      </c>
      <c r="Q4397">
        <v>1.6787693512369001E-2</v>
      </c>
    </row>
    <row r="4398" spans="1:17" hidden="1" x14ac:dyDescent="0.3">
      <c r="A4398" t="s">
        <v>9025</v>
      </c>
      <c r="B4398" t="s">
        <v>9026</v>
      </c>
      <c r="C4398" t="s">
        <v>10309</v>
      </c>
      <c r="D4398" t="s">
        <v>54</v>
      </c>
      <c r="E4398">
        <v>10.3005444</v>
      </c>
      <c r="F4398">
        <v>35.51</v>
      </c>
      <c r="G4398">
        <v>47.894620889545003</v>
      </c>
      <c r="H4398">
        <v>7.9312480476916303</v>
      </c>
      <c r="I4398">
        <v>-12.282616951034599</v>
      </c>
      <c r="J4398">
        <v>-13.4161523490775</v>
      </c>
      <c r="K4398">
        <v>33.341038645873802</v>
      </c>
      <c r="L4398">
        <v>30.987818721913801</v>
      </c>
      <c r="M4398">
        <v>44.625393040897698</v>
      </c>
      <c r="N4398">
        <v>2.4913352670223099</v>
      </c>
      <c r="O4398">
        <v>20.388622923120199</v>
      </c>
      <c r="P4398">
        <v>75.618199802175994</v>
      </c>
      <c r="Q4398">
        <v>6.3562342675568997E-2</v>
      </c>
    </row>
    <row r="4399" spans="1:17" hidden="1" x14ac:dyDescent="0.3">
      <c r="A4399" t="s">
        <v>9027</v>
      </c>
      <c r="B4399" t="s">
        <v>9028</v>
      </c>
      <c r="C4399" t="s">
        <v>10309</v>
      </c>
      <c r="D4399" t="s">
        <v>413</v>
      </c>
      <c r="E4399">
        <v>10.2101021</v>
      </c>
      <c r="F4399">
        <v>10.210000000000001</v>
      </c>
      <c r="G4399">
        <v>76.476421087369005</v>
      </c>
      <c r="H4399">
        <v>-26.882616120052202</v>
      </c>
      <c r="I4399">
        <v>91.889214034880894</v>
      </c>
      <c r="J4399">
        <v>2.3385289431263301</v>
      </c>
      <c r="K4399">
        <v>12.1165318515162</v>
      </c>
      <c r="M4399">
        <v>48.140404608366403</v>
      </c>
      <c r="N4399">
        <v>0.595682596397201</v>
      </c>
      <c r="O4399">
        <v>91.478942213516106</v>
      </c>
      <c r="P4399">
        <v>104.2</v>
      </c>
    </row>
    <row r="4400" spans="1:17" hidden="1" x14ac:dyDescent="0.3">
      <c r="A4400" t="s">
        <v>9029</v>
      </c>
      <c r="B4400" t="s">
        <v>9030</v>
      </c>
      <c r="C4400" t="s">
        <v>10309</v>
      </c>
      <c r="D4400" t="s">
        <v>72</v>
      </c>
      <c r="E4400">
        <v>10.2093075</v>
      </c>
      <c r="F4400">
        <v>14</v>
      </c>
      <c r="G4400">
        <v>-85.807411247960303</v>
      </c>
      <c r="H4400">
        <v>-0.97550436388391404</v>
      </c>
      <c r="I4400">
        <v>-42.310785965119102</v>
      </c>
      <c r="J4400">
        <v>-2.5946673569764398</v>
      </c>
      <c r="K4400">
        <v>14.294220383659299</v>
      </c>
      <c r="L4400">
        <v>16.900021425000801</v>
      </c>
      <c r="M4400">
        <v>44.106863214007703</v>
      </c>
      <c r="N4400">
        <v>0</v>
      </c>
      <c r="O4400">
        <v>138.57142857142799</v>
      </c>
      <c r="P4400">
        <v>22.9148375768217</v>
      </c>
    </row>
    <row r="4401" spans="1:17" hidden="1" x14ac:dyDescent="0.3">
      <c r="A4401" t="s">
        <v>9031</v>
      </c>
      <c r="B4401" t="s">
        <v>9032</v>
      </c>
      <c r="C4401" t="s">
        <v>10309</v>
      </c>
      <c r="D4401" t="s">
        <v>715</v>
      </c>
      <c r="E4401">
        <v>10.203049999999999</v>
      </c>
      <c r="F4401">
        <v>33.97</v>
      </c>
      <c r="G4401">
        <v>51.065894771579501</v>
      </c>
      <c r="H4401">
        <v>-34.414342569059798</v>
      </c>
      <c r="I4401">
        <v>91.468458186050597</v>
      </c>
      <c r="J4401">
        <v>-11.045371582328499</v>
      </c>
      <c r="K4401">
        <v>47.897733600632897</v>
      </c>
      <c r="L4401">
        <v>39.579679423024103</v>
      </c>
      <c r="M4401">
        <v>19.209184795739301</v>
      </c>
      <c r="N4401">
        <v>1.2708487084870801</v>
      </c>
      <c r="O4401">
        <v>83.043862231380601</v>
      </c>
      <c r="P4401">
        <v>103.901560624249</v>
      </c>
      <c r="Q4401">
        <v>-1.3741293067925001E-2</v>
      </c>
    </row>
    <row r="4402" spans="1:17" hidden="1" x14ac:dyDescent="0.3">
      <c r="A4402" t="s">
        <v>9033</v>
      </c>
      <c r="B4402" t="s">
        <v>9034</v>
      </c>
      <c r="C4402" t="s">
        <v>10309</v>
      </c>
      <c r="E4402">
        <v>10.195919999999999</v>
      </c>
      <c r="F4402">
        <v>2.04</v>
      </c>
      <c r="G4402">
        <v>-25.723578912630899</v>
      </c>
      <c r="H4402">
        <v>-6.5310599194394703</v>
      </c>
      <c r="I4402">
        <v>-16.536138077795101</v>
      </c>
      <c r="J4402">
        <v>-2.1020565195380101</v>
      </c>
      <c r="K4402">
        <v>2.14476989833291</v>
      </c>
      <c r="L4402">
        <v>2.1986963648614601</v>
      </c>
      <c r="M4402">
        <v>49.069914400141897</v>
      </c>
      <c r="N4402">
        <v>0.303739211191911</v>
      </c>
      <c r="O4402">
        <v>75</v>
      </c>
      <c r="P4402">
        <v>16.571428571428498</v>
      </c>
      <c r="Q4402">
        <v>4.4013428094717998E-2</v>
      </c>
    </row>
    <row r="4403" spans="1:17" hidden="1" x14ac:dyDescent="0.3">
      <c r="A4403" t="s">
        <v>9035</v>
      </c>
      <c r="B4403" t="s">
        <v>9036</v>
      </c>
      <c r="C4403" t="s">
        <v>10309</v>
      </c>
      <c r="D4403" t="s">
        <v>630</v>
      </c>
      <c r="E4403">
        <v>10.16202</v>
      </c>
      <c r="F4403">
        <v>26.39</v>
      </c>
      <c r="G4403">
        <v>75.276421087369002</v>
      </c>
      <c r="H4403">
        <v>2.1897945810164301</v>
      </c>
      <c r="I4403">
        <v>-6.7085450687605501</v>
      </c>
      <c r="J4403">
        <v>-3.6812166263657402</v>
      </c>
      <c r="K4403">
        <v>26.6002725694037</v>
      </c>
      <c r="L4403">
        <v>24.1038051784953</v>
      </c>
      <c r="M4403">
        <v>52.270247467344703</v>
      </c>
      <c r="N4403">
        <v>5.1612588197954001E-2</v>
      </c>
      <c r="O4403">
        <v>37.0215990905645</v>
      </c>
      <c r="P4403">
        <v>119.916666666666</v>
      </c>
      <c r="Q4403">
        <v>9.7742351715581002E-2</v>
      </c>
    </row>
    <row r="4404" spans="1:17" hidden="1" x14ac:dyDescent="0.3">
      <c r="A4404" t="s">
        <v>9037</v>
      </c>
      <c r="B4404" t="s">
        <v>9038</v>
      </c>
      <c r="C4404" t="s">
        <v>10309</v>
      </c>
      <c r="D4404" t="s">
        <v>630</v>
      </c>
      <c r="E4404">
        <v>10.141728000000001</v>
      </c>
      <c r="F4404">
        <v>7.47</v>
      </c>
      <c r="G4404">
        <v>142.928595000412</v>
      </c>
      <c r="H4404">
        <v>24.156305829437599</v>
      </c>
      <c r="I4404">
        <v>57.848667337842102</v>
      </c>
      <c r="J4404">
        <v>10.421205658896501</v>
      </c>
      <c r="K4404">
        <v>5.8534494135482902</v>
      </c>
      <c r="L4404">
        <v>4.8553113220210102</v>
      </c>
      <c r="M4404">
        <v>85.856806293537204</v>
      </c>
      <c r="N4404">
        <v>1.1107283562875201</v>
      </c>
      <c r="O4404">
        <v>0</v>
      </c>
      <c r="P4404">
        <v>187.30769230769201</v>
      </c>
      <c r="Q4404">
        <v>0.124657373811044</v>
      </c>
    </row>
    <row r="4405" spans="1:17" hidden="1" x14ac:dyDescent="0.3">
      <c r="A4405" t="s">
        <v>9039</v>
      </c>
      <c r="B4405" t="s">
        <v>9040</v>
      </c>
      <c r="C4405" t="s">
        <v>10309</v>
      </c>
      <c r="E4405">
        <v>10.080189000000001</v>
      </c>
      <c r="F4405">
        <v>33</v>
      </c>
      <c r="G4405">
        <v>-29.8007302479425</v>
      </c>
      <c r="H4405">
        <v>-0.97550436388391404</v>
      </c>
      <c r="I4405">
        <v>-7.5488812032143402</v>
      </c>
      <c r="J4405">
        <v>-2.5946673569764398</v>
      </c>
      <c r="K4405">
        <v>32.767679856848098</v>
      </c>
      <c r="L4405">
        <v>32.3467352757391</v>
      </c>
      <c r="M4405">
        <v>84.7193819831745</v>
      </c>
      <c r="N4405">
        <v>0</v>
      </c>
      <c r="O4405">
        <v>2.1212121212121202</v>
      </c>
      <c r="P4405">
        <v>10</v>
      </c>
    </row>
    <row r="4406" spans="1:17" hidden="1" x14ac:dyDescent="0.3">
      <c r="A4406" t="s">
        <v>9041</v>
      </c>
      <c r="B4406" t="s">
        <v>9042</v>
      </c>
      <c r="C4406" t="s">
        <v>10309</v>
      </c>
      <c r="D4406" t="s">
        <v>413</v>
      </c>
      <c r="E4406">
        <v>10.051608</v>
      </c>
      <c r="F4406">
        <v>0.67</v>
      </c>
      <c r="G4406">
        <v>-42.913452330352499</v>
      </c>
      <c r="H4406">
        <v>-12.817609627041801</v>
      </c>
      <c r="I4406">
        <v>-27.500659382840599</v>
      </c>
      <c r="J4406">
        <v>-12.054126816435801</v>
      </c>
      <c r="K4406">
        <v>0.72567741581548695</v>
      </c>
      <c r="M4406">
        <v>25.897122422378398</v>
      </c>
      <c r="N4406">
        <v>0.68202860041231705</v>
      </c>
      <c r="O4406">
        <v>83.582089552238799</v>
      </c>
      <c r="P4406">
        <v>71.794871794871796</v>
      </c>
    </row>
    <row r="4407" spans="1:17" hidden="1" x14ac:dyDescent="0.3">
      <c r="A4407" t="s">
        <v>9043</v>
      </c>
      <c r="B4407" t="s">
        <v>9044</v>
      </c>
      <c r="C4407" t="s">
        <v>10309</v>
      </c>
      <c r="D4407" t="s">
        <v>27</v>
      </c>
      <c r="E4407">
        <v>10.016719999999999</v>
      </c>
      <c r="F4407">
        <v>30</v>
      </c>
      <c r="G4407">
        <v>-30.949385364243799</v>
      </c>
      <c r="H4407">
        <v>-5.6036035374376203</v>
      </c>
      <c r="I4407">
        <v>-3.6151337912060599</v>
      </c>
      <c r="J4407">
        <v>-2.5946673569764398</v>
      </c>
      <c r="K4407">
        <v>27.792738892015102</v>
      </c>
      <c r="L4407">
        <v>27.0511527112598</v>
      </c>
      <c r="M4407">
        <v>72.694721538758102</v>
      </c>
      <c r="N4407">
        <v>0.85164835164835095</v>
      </c>
      <c r="O4407">
        <v>13.3333333333333</v>
      </c>
      <c r="P4407">
        <v>26.849894291754701</v>
      </c>
    </row>
    <row r="4408" spans="1:17" hidden="1" x14ac:dyDescent="0.3">
      <c r="A4408" t="s">
        <v>9045</v>
      </c>
      <c r="B4408" t="s">
        <v>9046</v>
      </c>
      <c r="C4408" t="s">
        <v>10309</v>
      </c>
      <c r="D4408" t="s">
        <v>133</v>
      </c>
      <c r="E4408">
        <v>9.9975000000000005</v>
      </c>
      <c r="F4408">
        <v>6.65</v>
      </c>
      <c r="G4408">
        <v>-17.258462633561201</v>
      </c>
      <c r="H4408">
        <v>-8.1697489682004605</v>
      </c>
      <c r="I4408">
        <v>-27.8126919371648</v>
      </c>
      <c r="J4408">
        <v>-5.0947166197429401E-2</v>
      </c>
      <c r="K4408">
        <v>6.8097709293104396</v>
      </c>
      <c r="L4408">
        <v>7.14044759133124</v>
      </c>
      <c r="M4408">
        <v>36.816837651520601</v>
      </c>
      <c r="N4408">
        <v>0.85517316142104505</v>
      </c>
      <c r="O4408">
        <v>95.187969924811995</v>
      </c>
      <c r="P4408">
        <v>28.875968992248001</v>
      </c>
      <c r="Q4408">
        <v>4.6300107868096997E-2</v>
      </c>
    </row>
    <row r="4409" spans="1:17" hidden="1" x14ac:dyDescent="0.3">
      <c r="A4409" t="s">
        <v>9047</v>
      </c>
      <c r="B4409" t="s">
        <v>9048</v>
      </c>
      <c r="C4409" t="s">
        <v>10309</v>
      </c>
      <c r="D4409" t="s">
        <v>2556</v>
      </c>
      <c r="E4409">
        <v>9.9761207400000007</v>
      </c>
      <c r="F4409">
        <v>4.09</v>
      </c>
      <c r="G4409">
        <v>13.310903845989699</v>
      </c>
      <c r="H4409">
        <v>6.5920632036836402</v>
      </c>
      <c r="I4409">
        <v>-8.50367936613433</v>
      </c>
      <c r="J4409">
        <v>-3.0946673569764398</v>
      </c>
      <c r="K4409">
        <v>3.8252083918558499</v>
      </c>
      <c r="L4409">
        <v>3.6350016093889801</v>
      </c>
      <c r="M4409">
        <v>52.1654813683488</v>
      </c>
      <c r="N4409">
        <v>1.6227111792520099</v>
      </c>
      <c r="O4409">
        <v>26.894865525672301</v>
      </c>
      <c r="P4409">
        <v>90.232558139534802</v>
      </c>
      <c r="Q4409">
        <v>-1.0460277140881999E-2</v>
      </c>
    </row>
    <row r="4410" spans="1:17" hidden="1" x14ac:dyDescent="0.3">
      <c r="A4410" t="s">
        <v>9049</v>
      </c>
      <c r="B4410" t="s">
        <v>9050</v>
      </c>
      <c r="C4410" t="s">
        <v>10309</v>
      </c>
      <c r="D4410" t="s">
        <v>139</v>
      </c>
      <c r="E4410">
        <v>9.9760069999999992</v>
      </c>
      <c r="F4410">
        <v>7.72</v>
      </c>
      <c r="G4410">
        <v>4.2422330531809802</v>
      </c>
      <c r="H4410">
        <v>-0.58231956702938903</v>
      </c>
      <c r="I4410">
        <v>-22.958934113267201</v>
      </c>
      <c r="J4410">
        <v>-5.3865455295652698</v>
      </c>
      <c r="K4410">
        <v>7.8048819111450802</v>
      </c>
      <c r="L4410">
        <v>7.6835702251382196</v>
      </c>
      <c r="M4410">
        <v>58.6192805679053</v>
      </c>
      <c r="N4410">
        <v>0.90299938345630304</v>
      </c>
      <c r="O4410">
        <v>33.031088082901498</v>
      </c>
      <c r="P4410">
        <v>45.935727788279699</v>
      </c>
      <c r="Q4410">
        <v>5.7067371171887003E-2</v>
      </c>
    </row>
    <row r="4411" spans="1:17" hidden="1" x14ac:dyDescent="0.3">
      <c r="A4411" t="s">
        <v>9051</v>
      </c>
      <c r="B4411" t="s">
        <v>9052</v>
      </c>
      <c r="C4411" t="s">
        <v>10309</v>
      </c>
      <c r="D4411" t="s">
        <v>258</v>
      </c>
      <c r="E4411">
        <v>9.9724387500000002</v>
      </c>
      <c r="F4411">
        <v>6.57</v>
      </c>
      <c r="G4411">
        <v>119.268902290376</v>
      </c>
      <c r="H4411">
        <v>52.888664254383002</v>
      </c>
      <c r="I4411">
        <v>102.39509638782199</v>
      </c>
      <c r="J4411">
        <v>-2.5946673569764398</v>
      </c>
      <c r="K4411">
        <v>5.1088225245149701</v>
      </c>
      <c r="L4411">
        <v>4.0171758287205401</v>
      </c>
      <c r="M4411">
        <v>100</v>
      </c>
      <c r="N4411">
        <v>0.20470758042579101</v>
      </c>
      <c r="O4411">
        <v>0</v>
      </c>
      <c r="P4411">
        <v>146.992481203007</v>
      </c>
    </row>
    <row r="4412" spans="1:17" hidden="1" x14ac:dyDescent="0.3">
      <c r="A4412" t="s">
        <v>9053</v>
      </c>
      <c r="B4412" t="s">
        <v>9054</v>
      </c>
      <c r="C4412" t="s">
        <v>10309</v>
      </c>
      <c r="D4412" t="s">
        <v>72</v>
      </c>
      <c r="E4412">
        <v>9.9614999999999991</v>
      </c>
      <c r="F4412">
        <v>6.6</v>
      </c>
      <c r="G4412">
        <v>-11.5263958140394</v>
      </c>
      <c r="H4412">
        <v>41.555615968066199</v>
      </c>
      <c r="I4412">
        <v>-2.4938142513087902</v>
      </c>
      <c r="J4412">
        <v>20.303364843381299</v>
      </c>
      <c r="K4412">
        <v>5.41844331678264</v>
      </c>
      <c r="L4412">
        <v>5.5265573981017599</v>
      </c>
      <c r="M4412">
        <v>83.935083552499293</v>
      </c>
      <c r="N4412">
        <v>1.3239513427251799</v>
      </c>
      <c r="O4412">
        <v>21.060606060605998</v>
      </c>
      <c r="P4412">
        <v>46.6666666666666</v>
      </c>
      <c r="Q4412">
        <v>-3.8488138450109999E-3</v>
      </c>
    </row>
    <row r="4413" spans="1:17" hidden="1" x14ac:dyDescent="0.3">
      <c r="A4413" t="s">
        <v>9055</v>
      </c>
      <c r="B4413" t="s">
        <v>9056</v>
      </c>
      <c r="C4413" t="s">
        <v>10309</v>
      </c>
      <c r="D4413" t="s">
        <v>413</v>
      </c>
      <c r="E4413">
        <v>9.9489340500000001</v>
      </c>
      <c r="F4413">
        <v>7.96</v>
      </c>
      <c r="G4413">
        <v>71.276421087369002</v>
      </c>
      <c r="H4413">
        <v>2.14949563611607</v>
      </c>
      <c r="I4413">
        <v>-9.6011085457642604</v>
      </c>
      <c r="J4413">
        <v>12.9304467982746</v>
      </c>
      <c r="K4413">
        <v>7.1723576835631002</v>
      </c>
      <c r="L4413">
        <v>6.8466909874510202</v>
      </c>
      <c r="M4413">
        <v>69.409321507938202</v>
      </c>
      <c r="N4413">
        <v>0.157474755723923</v>
      </c>
      <c r="O4413">
        <v>36.8090452261306</v>
      </c>
      <c r="P4413">
        <v>105.684754521963</v>
      </c>
      <c r="Q4413">
        <v>0.13564663746456501</v>
      </c>
    </row>
    <row r="4414" spans="1:17" hidden="1" x14ac:dyDescent="0.3">
      <c r="A4414" t="s">
        <v>9057</v>
      </c>
      <c r="B4414" t="s">
        <v>9058</v>
      </c>
      <c r="C4414" t="s">
        <v>10309</v>
      </c>
      <c r="E4414">
        <v>9.9274500000000003</v>
      </c>
      <c r="F4414">
        <v>17.809999999999999</v>
      </c>
      <c r="G4414">
        <v>11.8532235952059</v>
      </c>
      <c r="H4414">
        <v>9.8670821808580698</v>
      </c>
      <c r="I4414">
        <v>-50.255036836199203</v>
      </c>
      <c r="J4414">
        <v>13.0835875850821</v>
      </c>
      <c r="K4414">
        <v>16.014959262196399</v>
      </c>
      <c r="L4414">
        <v>17.449984217862301</v>
      </c>
      <c r="M4414">
        <v>78.876012397164402</v>
      </c>
      <c r="N4414">
        <v>1.3246153846153801</v>
      </c>
      <c r="O4414">
        <v>62.661426165075703</v>
      </c>
      <c r="P4414">
        <v>49.412751677852299</v>
      </c>
    </row>
    <row r="4415" spans="1:17" hidden="1" x14ac:dyDescent="0.3">
      <c r="A4415" t="s">
        <v>9059</v>
      </c>
      <c r="B4415" t="s">
        <v>9060</v>
      </c>
      <c r="C4415" t="s">
        <v>10309</v>
      </c>
      <c r="D4415" t="s">
        <v>51</v>
      </c>
      <c r="E4415">
        <v>9.9015000000000004</v>
      </c>
      <c r="F4415">
        <v>67.400000000000006</v>
      </c>
      <c r="G4415">
        <v>56.933955333944297</v>
      </c>
      <c r="H4415">
        <v>1.2863081845281801</v>
      </c>
      <c r="I4415">
        <v>-23.6265754388033</v>
      </c>
      <c r="J4415">
        <v>9.2866885752269503</v>
      </c>
      <c r="K4415">
        <v>67.341369142142</v>
      </c>
      <c r="L4415">
        <v>63.856735035034099</v>
      </c>
      <c r="M4415">
        <v>49.401608724822196</v>
      </c>
      <c r="N4415">
        <v>2.0650444981737701</v>
      </c>
      <c r="O4415">
        <v>29.080118694362</v>
      </c>
      <c r="P4415">
        <v>140.71428571428501</v>
      </c>
      <c r="Q4415">
        <v>8.8439855568019005E-2</v>
      </c>
    </row>
    <row r="4416" spans="1:17" hidden="1" x14ac:dyDescent="0.3">
      <c r="A4416" t="s">
        <v>9061</v>
      </c>
      <c r="B4416" t="s">
        <v>9062</v>
      </c>
      <c r="C4416" t="s">
        <v>10309</v>
      </c>
      <c r="D4416" t="s">
        <v>394</v>
      </c>
      <c r="E4416">
        <v>9.8774511999999994</v>
      </c>
      <c r="F4416">
        <v>23.35</v>
      </c>
      <c r="G4416">
        <v>98.317079364232498</v>
      </c>
      <c r="H4416">
        <v>19.5665010561702</v>
      </c>
      <c r="I4416">
        <v>11.365061492508</v>
      </c>
      <c r="J4416">
        <v>13.0579587480677</v>
      </c>
      <c r="K4416">
        <v>18.550512384030899</v>
      </c>
      <c r="L4416">
        <v>17.022010080409299</v>
      </c>
      <c r="M4416">
        <v>92.494193225899906</v>
      </c>
      <c r="N4416">
        <v>0.62500332667997305</v>
      </c>
      <c r="O4416">
        <v>18.715203426124098</v>
      </c>
      <c r="P4416">
        <v>152.70562770562699</v>
      </c>
      <c r="Q4416">
        <v>0.21073318443507399</v>
      </c>
    </row>
    <row r="4417" spans="1:17" hidden="1" x14ac:dyDescent="0.3">
      <c r="A4417" t="s">
        <v>9063</v>
      </c>
      <c r="B4417" t="s">
        <v>9064</v>
      </c>
      <c r="C4417" t="s">
        <v>10309</v>
      </c>
      <c r="D4417" t="s">
        <v>416</v>
      </c>
      <c r="E4417">
        <v>9.7599599999999995</v>
      </c>
      <c r="F4417">
        <v>21.51</v>
      </c>
      <c r="G4417">
        <v>15.676421087369</v>
      </c>
      <c r="H4417">
        <v>3.3219364859470799</v>
      </c>
      <c r="I4417">
        <v>-19.193902848235901</v>
      </c>
      <c r="J4417">
        <v>-2.1762573151354401</v>
      </c>
      <c r="K4417">
        <v>22.2160805418557</v>
      </c>
      <c r="L4417">
        <v>20.8930025325438</v>
      </c>
      <c r="M4417">
        <v>42.488406412234099</v>
      </c>
      <c r="N4417">
        <v>0.32408431823247003</v>
      </c>
      <c r="O4417">
        <v>48.768014876801402</v>
      </c>
      <c r="P4417">
        <v>65.334358186010704</v>
      </c>
      <c r="Q4417">
        <v>6.1987667042397998E-2</v>
      </c>
    </row>
    <row r="4418" spans="1:17" hidden="1" x14ac:dyDescent="0.3">
      <c r="A4418" t="s">
        <v>9065</v>
      </c>
      <c r="B4418" t="s">
        <v>9066</v>
      </c>
      <c r="C4418" t="s">
        <v>10309</v>
      </c>
      <c r="D4418" t="s">
        <v>8249</v>
      </c>
      <c r="E4418">
        <v>9.6472801599999993</v>
      </c>
      <c r="F4418">
        <v>9.34</v>
      </c>
      <c r="G4418">
        <v>-71.458518671667093</v>
      </c>
      <c r="H4418">
        <v>-3.6294321770473901</v>
      </c>
      <c r="I4418">
        <v>-53.642444256576397</v>
      </c>
      <c r="J4418">
        <v>5.2876855842000197</v>
      </c>
      <c r="K4418">
        <v>9.6005317017634209</v>
      </c>
      <c r="L4418">
        <v>12.9220523685408</v>
      </c>
      <c r="M4418">
        <v>55.811100859195101</v>
      </c>
      <c r="N4418">
        <v>0.87176067064087004</v>
      </c>
      <c r="O4418">
        <v>178.47965738758</v>
      </c>
      <c r="P4418">
        <v>16.896120150187699</v>
      </c>
      <c r="Q4418">
        <v>-4.9801575439968E-2</v>
      </c>
    </row>
    <row r="4419" spans="1:17" hidden="1" x14ac:dyDescent="0.3">
      <c r="A4419" t="s">
        <v>9067</v>
      </c>
      <c r="B4419" t="s">
        <v>8712</v>
      </c>
      <c r="C4419" t="s">
        <v>10309</v>
      </c>
      <c r="D4419" t="s">
        <v>918</v>
      </c>
      <c r="E4419">
        <v>9.6382370000000002</v>
      </c>
      <c r="F4419">
        <v>10.69</v>
      </c>
      <c r="G4419">
        <v>89.995362024232506</v>
      </c>
      <c r="H4419">
        <v>17.4399131950026</v>
      </c>
      <c r="I4419">
        <v>77.228221127079394</v>
      </c>
      <c r="J4419">
        <v>13.826385274602501</v>
      </c>
      <c r="K4419">
        <v>10.089764080051401</v>
      </c>
      <c r="L4419">
        <v>8.3260200054942395</v>
      </c>
      <c r="M4419">
        <v>59.2713099495205</v>
      </c>
      <c r="N4419">
        <v>1.41860779746559</v>
      </c>
      <c r="O4419">
        <v>46.959775491113199</v>
      </c>
      <c r="P4419">
        <v>117.71894093686301</v>
      </c>
    </row>
    <row r="4420" spans="1:17" hidden="1" x14ac:dyDescent="0.3">
      <c r="A4420" t="s">
        <v>9068</v>
      </c>
      <c r="B4420" t="s">
        <v>9069</v>
      </c>
      <c r="C4420" t="s">
        <v>10309</v>
      </c>
      <c r="D4420" t="s">
        <v>5807</v>
      </c>
      <c r="E4420">
        <v>9.6334641249999997</v>
      </c>
      <c r="F4420">
        <v>11.1</v>
      </c>
      <c r="G4420">
        <v>-28.350257516032901</v>
      </c>
      <c r="H4420">
        <v>2.1086077856487901</v>
      </c>
      <c r="I4420">
        <v>-20.423368746575999</v>
      </c>
      <c r="J4420">
        <v>-12.184831291402601</v>
      </c>
      <c r="K4420">
        <v>10.8300160034855</v>
      </c>
      <c r="L4420">
        <v>10.5446608114784</v>
      </c>
      <c r="M4420">
        <v>50.5287727138059</v>
      </c>
      <c r="N4420">
        <v>0.72389468931135204</v>
      </c>
      <c r="O4420">
        <v>44.9549549549549</v>
      </c>
      <c r="P4420">
        <v>61.572052401746703</v>
      </c>
    </row>
    <row r="4421" spans="1:17" hidden="1" x14ac:dyDescent="0.3">
      <c r="A4421" t="s">
        <v>9070</v>
      </c>
      <c r="B4421" t="s">
        <v>9071</v>
      </c>
      <c r="C4421" t="s">
        <v>10309</v>
      </c>
      <c r="D4421" t="s">
        <v>559</v>
      </c>
      <c r="E4421">
        <v>9.6265999999999998</v>
      </c>
      <c r="F4421">
        <v>20.25</v>
      </c>
      <c r="G4421">
        <v>-46.788327114069801</v>
      </c>
      <c r="H4421">
        <v>-7.8656347177014201</v>
      </c>
      <c r="I4421">
        <v>-21.584979513506202</v>
      </c>
      <c r="J4421">
        <v>-2.5946673569764398</v>
      </c>
      <c r="K4421">
        <v>20.8343901043004</v>
      </c>
      <c r="L4421">
        <v>21.437553623616701</v>
      </c>
      <c r="M4421">
        <v>38.201056173988199</v>
      </c>
      <c r="N4421">
        <v>1.06456065556584</v>
      </c>
      <c r="O4421">
        <v>34.567901234567898</v>
      </c>
      <c r="P4421">
        <v>23.1003039513677</v>
      </c>
      <c r="Q4421">
        <v>2.5334863435670998E-2</v>
      </c>
    </row>
    <row r="4422" spans="1:17" hidden="1" x14ac:dyDescent="0.3">
      <c r="A4422" t="s">
        <v>9072</v>
      </c>
      <c r="B4422" t="s">
        <v>9073</v>
      </c>
      <c r="C4422" t="s">
        <v>10309</v>
      </c>
      <c r="D4422" t="s">
        <v>521</v>
      </c>
      <c r="E4422">
        <v>9.6178152000000008</v>
      </c>
      <c r="F4422">
        <v>34.68</v>
      </c>
      <c r="G4422">
        <v>54.132739912749102</v>
      </c>
      <c r="H4422">
        <v>42.6788610726597</v>
      </c>
      <c r="I4422">
        <v>29.936958087382902</v>
      </c>
      <c r="J4422">
        <v>22.287961751004701</v>
      </c>
      <c r="K4422">
        <v>24.870257050084199</v>
      </c>
      <c r="L4422">
        <v>22.008298019666899</v>
      </c>
      <c r="M4422">
        <v>88.355056211941701</v>
      </c>
      <c r="N4422">
        <v>3.3551828455989199</v>
      </c>
      <c r="O4422">
        <v>2.6528258362168402</v>
      </c>
      <c r="P4422">
        <v>134.16610398379399</v>
      </c>
      <c r="Q4422">
        <v>0.118025174358835</v>
      </c>
    </row>
    <row r="4423" spans="1:17" hidden="1" x14ac:dyDescent="0.3">
      <c r="A4423" t="s">
        <v>9074</v>
      </c>
      <c r="B4423" t="s">
        <v>9075</v>
      </c>
      <c r="C4423" t="s">
        <v>10309</v>
      </c>
      <c r="D4423" t="s">
        <v>413</v>
      </c>
      <c r="E4423">
        <v>9.6</v>
      </c>
      <c r="F4423">
        <v>9.1199999999999992</v>
      </c>
      <c r="G4423">
        <v>-57.623655776581799</v>
      </c>
      <c r="H4423">
        <v>7.7127215063449703E-2</v>
      </c>
      <c r="I4423">
        <v>11.7708466879421</v>
      </c>
      <c r="J4423">
        <v>-2.0711071475523699</v>
      </c>
      <c r="K4423">
        <v>8.3412649956427494</v>
      </c>
      <c r="L4423">
        <v>8.0551098407041408</v>
      </c>
      <c r="M4423">
        <v>73.939165000026705</v>
      </c>
      <c r="N4423">
        <v>1.23702759218646</v>
      </c>
      <c r="O4423">
        <v>42.653508771929801</v>
      </c>
      <c r="P4423">
        <v>46.153846153846096</v>
      </c>
      <c r="Q4423">
        <v>0.16276183909393499</v>
      </c>
    </row>
    <row r="4424" spans="1:17" hidden="1" x14ac:dyDescent="0.3">
      <c r="A4424" t="s">
        <v>9076</v>
      </c>
      <c r="B4424" t="s">
        <v>9077</v>
      </c>
      <c r="C4424" t="s">
        <v>10309</v>
      </c>
      <c r="E4424">
        <v>9.5605394520000004</v>
      </c>
      <c r="F4424">
        <v>6.42</v>
      </c>
      <c r="G4424">
        <v>-47.473578912630899</v>
      </c>
      <c r="H4424">
        <v>-0.97550436388391404</v>
      </c>
      <c r="I4424">
        <v>-48.430188950193703</v>
      </c>
      <c r="J4424">
        <v>-2.5946673569764398</v>
      </c>
      <c r="K4424">
        <v>6.6939255056279299</v>
      </c>
      <c r="L4424">
        <v>7.5999302596875102</v>
      </c>
      <c r="M4424">
        <v>1.3196024510999999E-5</v>
      </c>
      <c r="N4424">
        <v>0</v>
      </c>
      <c r="O4424">
        <v>71.651090342679097</v>
      </c>
      <c r="P4424">
        <v>0</v>
      </c>
    </row>
    <row r="4425" spans="1:17" hidden="1" x14ac:dyDescent="0.3">
      <c r="A4425" t="s">
        <v>9078</v>
      </c>
      <c r="B4425" t="s">
        <v>9079</v>
      </c>
      <c r="C4425" t="s">
        <v>10309</v>
      </c>
      <c r="D4425" t="s">
        <v>72</v>
      </c>
      <c r="E4425">
        <v>9.5496408000000006</v>
      </c>
      <c r="F4425">
        <v>5.29</v>
      </c>
      <c r="G4425">
        <v>61.204992515940397</v>
      </c>
      <c r="H4425">
        <v>33.424495636115999</v>
      </c>
      <c r="I4425">
        <v>-16.128967783300901</v>
      </c>
      <c r="J4425">
        <v>12.737140423343901</v>
      </c>
      <c r="K4425">
        <v>4.1297408377796998</v>
      </c>
      <c r="L4425">
        <v>3.8958104009262802</v>
      </c>
      <c r="M4425">
        <v>79.341382850207097</v>
      </c>
      <c r="N4425">
        <v>3.2530890544174098</v>
      </c>
      <c r="O4425">
        <v>15.1228733459357</v>
      </c>
      <c r="P4425">
        <v>94.485294117647001</v>
      </c>
      <c r="Q4425">
        <v>5.4605271505769999E-2</v>
      </c>
    </row>
    <row r="4426" spans="1:17" hidden="1" x14ac:dyDescent="0.3">
      <c r="A4426" t="s">
        <v>9080</v>
      </c>
      <c r="B4426" t="s">
        <v>9081</v>
      </c>
      <c r="C4426" t="s">
        <v>10309</v>
      </c>
      <c r="D4426" t="s">
        <v>413</v>
      </c>
      <c r="E4426">
        <v>9.5229263999999993</v>
      </c>
      <c r="F4426">
        <v>12.48</v>
      </c>
      <c r="G4426">
        <v>-17.670668859720902</v>
      </c>
      <c r="H4426">
        <v>-30.422038485323899</v>
      </c>
      <c r="I4426">
        <v>-47.781313369462403</v>
      </c>
      <c r="J4426">
        <v>-19.388076735937101</v>
      </c>
      <c r="K4426">
        <v>17.372643028386499</v>
      </c>
      <c r="L4426">
        <v>15.3847524750588</v>
      </c>
      <c r="M4426">
        <v>0.12660707153214901</v>
      </c>
      <c r="N4426">
        <v>1.9866906474820101</v>
      </c>
      <c r="O4426">
        <v>71.634615384615401</v>
      </c>
      <c r="P4426">
        <v>38.6666666666666</v>
      </c>
      <c r="Q4426">
        <v>0.102897391338457</v>
      </c>
    </row>
    <row r="4427" spans="1:17" hidden="1" x14ac:dyDescent="0.3">
      <c r="A4427" t="s">
        <v>9082</v>
      </c>
      <c r="B4427" t="s">
        <v>9083</v>
      </c>
      <c r="C4427" t="s">
        <v>10309</v>
      </c>
      <c r="D4427" t="s">
        <v>1555</v>
      </c>
      <c r="E4427">
        <v>9.52224</v>
      </c>
      <c r="F4427">
        <v>6.36</v>
      </c>
      <c r="G4427">
        <v>435.10827949444803</v>
      </c>
      <c r="H4427">
        <v>132.732360804655</v>
      </c>
      <c r="I4427">
        <v>450.52107244195997</v>
      </c>
      <c r="J4427">
        <v>1.40533264302355</v>
      </c>
      <c r="M4427">
        <v>100</v>
      </c>
      <c r="O4427">
        <v>0</v>
      </c>
      <c r="P4427">
        <v>462.83185840707898</v>
      </c>
    </row>
    <row r="4428" spans="1:17" hidden="1" x14ac:dyDescent="0.3">
      <c r="A4428" t="s">
        <v>9084</v>
      </c>
      <c r="B4428" t="s">
        <v>9085</v>
      </c>
      <c r="C4428" t="s">
        <v>10309</v>
      </c>
      <c r="D4428" t="s">
        <v>559</v>
      </c>
      <c r="E4428">
        <v>9.5108599999999992</v>
      </c>
      <c r="F4428">
        <v>34.14</v>
      </c>
      <c r="G4428">
        <v>42.976421087368998</v>
      </c>
      <c r="H4428">
        <v>-0.97550436388391404</v>
      </c>
      <c r="I4428">
        <v>50.260642606309403</v>
      </c>
      <c r="J4428">
        <v>-2.5946673569764398</v>
      </c>
      <c r="K4428">
        <v>32.296153811467804</v>
      </c>
      <c r="L4428">
        <v>25.9175356292528</v>
      </c>
      <c r="M4428">
        <v>100</v>
      </c>
      <c r="N4428">
        <v>0</v>
      </c>
      <c r="O4428">
        <v>0</v>
      </c>
      <c r="P4428">
        <v>70.7</v>
      </c>
    </row>
    <row r="4429" spans="1:17" hidden="1" x14ac:dyDescent="0.3">
      <c r="A4429" t="s">
        <v>9086</v>
      </c>
      <c r="B4429" t="s">
        <v>9087</v>
      </c>
      <c r="C4429" t="s">
        <v>10309</v>
      </c>
      <c r="D4429" t="s">
        <v>726</v>
      </c>
      <c r="E4429">
        <v>9.5089231049999992</v>
      </c>
      <c r="F4429">
        <v>127.66</v>
      </c>
      <c r="G4429">
        <v>2.91498023595681</v>
      </c>
      <c r="H4429">
        <v>3.63013754745747</v>
      </c>
      <c r="I4429">
        <v>0.31382806222981602</v>
      </c>
      <c r="J4429">
        <v>-7.1694601857958506E-2</v>
      </c>
      <c r="K4429">
        <v>120.58413969150401</v>
      </c>
      <c r="L4429">
        <v>111.75542180786999</v>
      </c>
      <c r="M4429">
        <v>45.884931757483201</v>
      </c>
      <c r="N4429">
        <v>1.1783342863945101</v>
      </c>
      <c r="O4429">
        <v>15.1496161679461</v>
      </c>
      <c r="P4429">
        <v>32.9376236592731</v>
      </c>
    </row>
    <row r="4430" spans="1:17" hidden="1" x14ac:dyDescent="0.3">
      <c r="A4430" t="s">
        <v>9088</v>
      </c>
      <c r="B4430" t="s">
        <v>9089</v>
      </c>
      <c r="C4430" t="s">
        <v>10309</v>
      </c>
      <c r="E4430">
        <v>9.4909499999999998</v>
      </c>
      <c r="F4430">
        <v>31.5</v>
      </c>
      <c r="G4430">
        <v>87.587425872057906</v>
      </c>
      <c r="H4430">
        <v>-12.7987411212734</v>
      </c>
      <c r="I4430">
        <v>-22.310785965119099</v>
      </c>
      <c r="J4430">
        <v>-7.5473487449890602</v>
      </c>
      <c r="K4430">
        <v>32.808095424748402</v>
      </c>
      <c r="L4430">
        <v>32.942836675327598</v>
      </c>
      <c r="M4430">
        <v>12.4630209157823</v>
      </c>
      <c r="N4430">
        <v>0.23778030833917299</v>
      </c>
      <c r="O4430">
        <v>124.666666666666</v>
      </c>
      <c r="P4430">
        <v>115.311004784688</v>
      </c>
    </row>
    <row r="4431" spans="1:17" hidden="1" x14ac:dyDescent="0.3">
      <c r="A4431" t="s">
        <v>9090</v>
      </c>
      <c r="B4431" t="s">
        <v>9091</v>
      </c>
      <c r="C4431" t="s">
        <v>10309</v>
      </c>
      <c r="D4431" t="s">
        <v>285</v>
      </c>
      <c r="E4431">
        <v>9.4460882399999999</v>
      </c>
      <c r="F4431">
        <v>21.8</v>
      </c>
      <c r="G4431">
        <v>-36.890245579297599</v>
      </c>
      <c r="H4431">
        <v>-21.989997117507102</v>
      </c>
      <c r="I4431">
        <v>-7.5030936574267901</v>
      </c>
      <c r="J4431">
        <v>-1.1993185197671401</v>
      </c>
      <c r="K4431">
        <v>23.240942146999</v>
      </c>
      <c r="L4431">
        <v>23.449877522683799</v>
      </c>
      <c r="M4431">
        <v>32.050119681999597</v>
      </c>
      <c r="N4431">
        <v>1.69758812615955</v>
      </c>
      <c r="O4431">
        <v>60.550458715596299</v>
      </c>
      <c r="P4431">
        <v>39.030612244897902</v>
      </c>
      <c r="Q4431">
        <v>2.5075262081554001E-2</v>
      </c>
    </row>
    <row r="4432" spans="1:17" hidden="1" x14ac:dyDescent="0.3">
      <c r="A4432" t="s">
        <v>9092</v>
      </c>
      <c r="B4432" t="s">
        <v>9093</v>
      </c>
      <c r="C4432" t="s">
        <v>10309</v>
      </c>
      <c r="D4432" t="s">
        <v>630</v>
      </c>
      <c r="E4432">
        <v>9.4394944349999896</v>
      </c>
      <c r="F4432">
        <v>9.4700000000000006</v>
      </c>
      <c r="G4432">
        <v>26.260160924767298</v>
      </c>
      <c r="H4432">
        <v>-1.5018201533576001</v>
      </c>
      <c r="I4432">
        <v>-3.3349516728291002</v>
      </c>
      <c r="J4432">
        <v>4.1849936599727</v>
      </c>
      <c r="K4432">
        <v>9.5709215694701708</v>
      </c>
      <c r="L4432">
        <v>9.0810191801431994</v>
      </c>
      <c r="M4432">
        <v>55.101881981207796</v>
      </c>
      <c r="N4432">
        <v>0.168102538326212</v>
      </c>
      <c r="O4432">
        <v>61.562829989440303</v>
      </c>
      <c r="P4432">
        <v>70.017953321364402</v>
      </c>
      <c r="Q4432">
        <v>8.4821708997544001E-2</v>
      </c>
    </row>
    <row r="4433" spans="1:17" hidden="1" x14ac:dyDescent="0.3">
      <c r="A4433" t="s">
        <v>9094</v>
      </c>
      <c r="B4433" t="s">
        <v>9095</v>
      </c>
      <c r="C4433" t="s">
        <v>10309</v>
      </c>
      <c r="D4433" t="s">
        <v>630</v>
      </c>
      <c r="E4433">
        <v>9.3985053999999995</v>
      </c>
      <c r="F4433">
        <v>30.55</v>
      </c>
      <c r="G4433">
        <v>39.6736813613416</v>
      </c>
      <c r="H4433">
        <v>20.1398802515006</v>
      </c>
      <c r="I4433">
        <v>-11.8173649124875</v>
      </c>
      <c r="J4433">
        <v>11.956078368741901</v>
      </c>
      <c r="K4433">
        <v>27.1039673070856</v>
      </c>
      <c r="L4433">
        <v>25.384662814714002</v>
      </c>
      <c r="M4433">
        <v>68.102441959105093</v>
      </c>
      <c r="N4433">
        <v>2.7345378727358201</v>
      </c>
      <c r="O4433">
        <v>13.3878887070376</v>
      </c>
      <c r="P4433">
        <v>85.9403530127815</v>
      </c>
      <c r="Q4433">
        <v>8.5516323447816997E-2</v>
      </c>
    </row>
    <row r="4434" spans="1:17" hidden="1" x14ac:dyDescent="0.3">
      <c r="A4434" t="s">
        <v>9096</v>
      </c>
      <c r="B4434" t="s">
        <v>9097</v>
      </c>
      <c r="C4434" t="s">
        <v>10309</v>
      </c>
      <c r="D4434" t="s">
        <v>139</v>
      </c>
      <c r="E4434">
        <v>9.3923220000000001</v>
      </c>
      <c r="F4434">
        <v>7.5</v>
      </c>
      <c r="G4434">
        <v>50.8478496587975</v>
      </c>
      <c r="H4434">
        <v>-4.3589630105004602</v>
      </c>
      <c r="I4434">
        <v>-14.908188562521699</v>
      </c>
      <c r="J4434">
        <v>-5.1231123632975599</v>
      </c>
      <c r="K4434">
        <v>8.1376133089411304</v>
      </c>
      <c r="L4434">
        <v>7.3174620716816197</v>
      </c>
      <c r="M4434">
        <v>39.713631112893701</v>
      </c>
      <c r="N4434">
        <v>1.1144699419828299</v>
      </c>
      <c r="O4434">
        <v>26.6666666666666</v>
      </c>
      <c r="P4434">
        <v>100</v>
      </c>
      <c r="Q4434">
        <v>8.7128042060040004E-2</v>
      </c>
    </row>
    <row r="4435" spans="1:17" hidden="1" x14ac:dyDescent="0.3">
      <c r="A4435" t="s">
        <v>9098</v>
      </c>
      <c r="B4435" t="s">
        <v>9099</v>
      </c>
      <c r="C4435" t="s">
        <v>10309</v>
      </c>
      <c r="D4435" t="s">
        <v>21</v>
      </c>
      <c r="E4435">
        <v>9.3370464000000002</v>
      </c>
      <c r="F4435">
        <v>7.3</v>
      </c>
      <c r="G4435">
        <v>7.7124136662187297</v>
      </c>
      <c r="H4435">
        <v>-4.8473334693578796</v>
      </c>
      <c r="I4435">
        <v>-10.780883322559999</v>
      </c>
      <c r="J4435">
        <v>-5.2973700596791504</v>
      </c>
      <c r="K4435">
        <v>7.4593557630618896</v>
      </c>
      <c r="L4435">
        <v>6.9830419069642202</v>
      </c>
      <c r="M4435">
        <v>43.361523877573802</v>
      </c>
      <c r="N4435">
        <v>0.93236267372600901</v>
      </c>
      <c r="O4435">
        <v>28.630136986301299</v>
      </c>
      <c r="P4435">
        <v>54.661016949152497</v>
      </c>
      <c r="Q4435">
        <v>2.4989622851820999E-2</v>
      </c>
    </row>
    <row r="4436" spans="1:17" hidden="1" x14ac:dyDescent="0.3">
      <c r="A4436" t="s">
        <v>9100</v>
      </c>
      <c r="B4436" t="s">
        <v>9101</v>
      </c>
      <c r="C4436" t="s">
        <v>10309</v>
      </c>
      <c r="D4436" t="s">
        <v>1700</v>
      </c>
      <c r="E4436">
        <v>9.3248960000000007</v>
      </c>
      <c r="F4436">
        <v>22.98</v>
      </c>
      <c r="G4436">
        <v>-69.598917666018494</v>
      </c>
      <c r="H4436">
        <v>-5.6317271663208102</v>
      </c>
      <c r="I4436">
        <v>1.5079361745539901</v>
      </c>
      <c r="J4436">
        <v>6.9553326430235503</v>
      </c>
      <c r="K4436">
        <v>21.269034696472598</v>
      </c>
      <c r="L4436">
        <v>24.9182294116587</v>
      </c>
      <c r="M4436">
        <v>56.723044127278499</v>
      </c>
      <c r="N4436">
        <v>0.55076717811874498</v>
      </c>
      <c r="O4436">
        <v>201.11587716026301</v>
      </c>
      <c r="P4436">
        <v>32.5259515570934</v>
      </c>
      <c r="Q4436">
        <v>5.7098263862767E-2</v>
      </c>
    </row>
    <row r="4437" spans="1:17" hidden="1" x14ac:dyDescent="0.3">
      <c r="A4437" t="s">
        <v>9102</v>
      </c>
      <c r="B4437" t="s">
        <v>9103</v>
      </c>
      <c r="C4437" t="s">
        <v>10309</v>
      </c>
      <c r="D4437" t="s">
        <v>413</v>
      </c>
      <c r="E4437">
        <v>9.3068411999999991</v>
      </c>
      <c r="F4437">
        <v>18.809999999999999</v>
      </c>
      <c r="G4437">
        <v>-20.2378646269167</v>
      </c>
      <c r="H4437">
        <v>-3.4878196348198802</v>
      </c>
      <c r="I4437">
        <v>-8.3881340314174597</v>
      </c>
      <c r="J4437">
        <v>4.7846055676030401</v>
      </c>
      <c r="K4437">
        <v>19.575647012759799</v>
      </c>
      <c r="L4437">
        <v>18.664366801263199</v>
      </c>
      <c r="M4437">
        <v>50.8869270361145</v>
      </c>
      <c r="N4437">
        <v>1.86644634654152</v>
      </c>
      <c r="O4437">
        <v>17.9691653375864</v>
      </c>
      <c r="P4437">
        <v>41.428571428571402</v>
      </c>
      <c r="Q4437">
        <v>3.0614184087546001E-2</v>
      </c>
    </row>
    <row r="4438" spans="1:17" hidden="1" x14ac:dyDescent="0.3">
      <c r="A4438" t="s">
        <v>9104</v>
      </c>
      <c r="B4438" t="s">
        <v>9105</v>
      </c>
      <c r="C4438" t="s">
        <v>10309</v>
      </c>
      <c r="D4438" t="s">
        <v>2966</v>
      </c>
      <c r="E4438">
        <v>9.2584519499999995</v>
      </c>
      <c r="F4438">
        <v>9.07</v>
      </c>
      <c r="G4438">
        <v>77.016827407910796</v>
      </c>
      <c r="H4438">
        <v>-11.7077009536532</v>
      </c>
      <c r="I4438">
        <v>1.3483619045550701</v>
      </c>
      <c r="J4438">
        <v>-6.5860373677639199</v>
      </c>
      <c r="K4438">
        <v>9.1629152660103994</v>
      </c>
      <c r="L4438">
        <v>7.7430913745303096</v>
      </c>
      <c r="M4438">
        <v>27.894087957058801</v>
      </c>
      <c r="N4438">
        <v>0.39122290836836299</v>
      </c>
      <c r="O4438">
        <v>20.066152149944799</v>
      </c>
      <c r="P4438">
        <v>115.95238095238</v>
      </c>
      <c r="Q4438">
        <v>6.8916656482695002E-2</v>
      </c>
    </row>
    <row r="4439" spans="1:17" hidden="1" x14ac:dyDescent="0.3">
      <c r="A4439" t="s">
        <v>9106</v>
      </c>
      <c r="B4439" t="s">
        <v>9107</v>
      </c>
      <c r="C4439" t="s">
        <v>10309</v>
      </c>
      <c r="D4439" t="s">
        <v>413</v>
      </c>
      <c r="E4439">
        <v>9.2530000000000001</v>
      </c>
      <c r="F4439">
        <v>20.45</v>
      </c>
      <c r="G4439">
        <v>29.101574461602102</v>
      </c>
      <c r="H4439">
        <v>7.2467178583383101</v>
      </c>
      <c r="I4439">
        <v>19.624697905848599</v>
      </c>
      <c r="J4439">
        <v>-1.97483264623263</v>
      </c>
      <c r="K4439">
        <v>17.822632087263699</v>
      </c>
      <c r="L4439">
        <v>16.0859792470625</v>
      </c>
      <c r="M4439">
        <v>54.209813408879903</v>
      </c>
      <c r="N4439">
        <v>0.88302453505631695</v>
      </c>
      <c r="O4439">
        <v>4.1075794621026898</v>
      </c>
      <c r="P4439">
        <v>81.616341030195301</v>
      </c>
      <c r="Q4439">
        <v>7.4973322800557005E-2</v>
      </c>
    </row>
    <row r="4440" spans="1:17" hidden="1" x14ac:dyDescent="0.3">
      <c r="A4440" t="s">
        <v>9108</v>
      </c>
      <c r="B4440" t="s">
        <v>9109</v>
      </c>
      <c r="C4440" t="s">
        <v>10309</v>
      </c>
      <c r="D4440" t="s">
        <v>368</v>
      </c>
      <c r="E4440">
        <v>9.2278331999999992</v>
      </c>
      <c r="F4440">
        <v>10.46</v>
      </c>
      <c r="G4440">
        <v>17.554198865146802</v>
      </c>
      <c r="H4440">
        <v>-0.57268462571673495</v>
      </c>
      <c r="I4440">
        <v>-9.7617663572759508</v>
      </c>
      <c r="J4440">
        <v>-1.68373618288737</v>
      </c>
      <c r="K4440">
        <v>10.446697170637201</v>
      </c>
      <c r="L4440">
        <v>10.599027757379201</v>
      </c>
      <c r="M4440">
        <v>43.501516399869899</v>
      </c>
      <c r="N4440">
        <v>0.176946997122435</v>
      </c>
      <c r="O4440">
        <v>54.5889101338432</v>
      </c>
      <c r="P4440">
        <v>80.034423407917402</v>
      </c>
      <c r="Q4440">
        <v>4.8854047073894E-2</v>
      </c>
    </row>
    <row r="4441" spans="1:17" hidden="1" x14ac:dyDescent="0.3">
      <c r="A4441" t="s">
        <v>9110</v>
      </c>
      <c r="B4441" t="s">
        <v>9111</v>
      </c>
      <c r="C4441" t="s">
        <v>10309</v>
      </c>
      <c r="D4441" t="s">
        <v>630</v>
      </c>
      <c r="E4441">
        <v>9.1984750200000001</v>
      </c>
      <c r="F4441">
        <v>3.02</v>
      </c>
      <c r="G4441">
        <v>-21.758666631929199</v>
      </c>
      <c r="H4441">
        <v>1.8216984333188799</v>
      </c>
      <c r="I4441">
        <v>-16.132442016074499</v>
      </c>
      <c r="J4441">
        <v>1.2922584380765501</v>
      </c>
      <c r="K4441">
        <v>2.8559164711741598</v>
      </c>
      <c r="L4441">
        <v>2.9919874912658102</v>
      </c>
      <c r="M4441">
        <v>58.321994930623198</v>
      </c>
      <c r="N4441">
        <v>0.83286024904412204</v>
      </c>
      <c r="O4441">
        <v>27.152317880794701</v>
      </c>
      <c r="P4441">
        <v>28.510638297872301</v>
      </c>
      <c r="Q4441">
        <v>8.3011138922082006E-2</v>
      </c>
    </row>
    <row r="4442" spans="1:17" hidden="1" x14ac:dyDescent="0.3">
      <c r="A4442" t="s">
        <v>9112</v>
      </c>
      <c r="B4442" t="s">
        <v>9113</v>
      </c>
      <c r="C4442" t="s">
        <v>10309</v>
      </c>
      <c r="D4442" t="s">
        <v>521</v>
      </c>
      <c r="E4442">
        <v>9.1581679999999999</v>
      </c>
      <c r="F4442">
        <v>9.5299999999999994</v>
      </c>
      <c r="G4442">
        <v>-4.1178720384416199</v>
      </c>
      <c r="H4442">
        <v>0.35192926443467998</v>
      </c>
      <c r="I4442">
        <v>-32.695080033623697</v>
      </c>
      <c r="J4442">
        <v>-5.25141549725274</v>
      </c>
      <c r="K4442">
        <v>9.5032491635847496</v>
      </c>
      <c r="L4442">
        <v>9.5491652310095105</v>
      </c>
      <c r="M4442">
        <v>48.584740967245999</v>
      </c>
      <c r="N4442">
        <v>0.81594539148372003</v>
      </c>
      <c r="O4442">
        <v>65.897166841553002</v>
      </c>
      <c r="P4442">
        <v>46.615384615384599</v>
      </c>
      <c r="Q4442">
        <v>0.119497380193904</v>
      </c>
    </row>
    <row r="4443" spans="1:17" hidden="1" x14ac:dyDescent="0.3">
      <c r="A4443" t="s">
        <v>9114</v>
      </c>
      <c r="B4443" t="s">
        <v>9115</v>
      </c>
      <c r="C4443" t="s">
        <v>10309</v>
      </c>
      <c r="D4443" t="s">
        <v>413</v>
      </c>
      <c r="E4443">
        <v>9.1479999999999997</v>
      </c>
      <c r="F4443">
        <v>22.87</v>
      </c>
      <c r="G4443">
        <v>-0.31410816054183799</v>
      </c>
      <c r="H4443">
        <v>3.9808976553909901</v>
      </c>
      <c r="I4443">
        <v>-7.3543839458441997</v>
      </c>
      <c r="J4443">
        <v>2.3617346622984501</v>
      </c>
      <c r="K4443">
        <v>21.757122270156099</v>
      </c>
      <c r="L4443">
        <v>18.9033384853625</v>
      </c>
      <c r="M4443">
        <v>100</v>
      </c>
      <c r="N4443">
        <v>9.8333333333333304</v>
      </c>
      <c r="O4443">
        <v>0</v>
      </c>
      <c r="P4443">
        <v>27.409470752089099</v>
      </c>
    </row>
    <row r="4444" spans="1:17" hidden="1" x14ac:dyDescent="0.3">
      <c r="A4444" t="s">
        <v>9116</v>
      </c>
      <c r="B4444" t="s">
        <v>9117</v>
      </c>
      <c r="C4444" t="s">
        <v>10309</v>
      </c>
      <c r="D4444" t="s">
        <v>258</v>
      </c>
      <c r="E4444">
        <v>9.1349250000000008</v>
      </c>
      <c r="F4444">
        <v>23.6</v>
      </c>
      <c r="G4444">
        <v>69.765960836323003</v>
      </c>
      <c r="H4444">
        <v>17.284922899595198</v>
      </c>
      <c r="I4444">
        <v>-34.628099987502203</v>
      </c>
      <c r="J4444">
        <v>-17.304865449419498</v>
      </c>
      <c r="K4444">
        <v>22.562257360473801</v>
      </c>
      <c r="L4444">
        <v>21.170472589469099</v>
      </c>
      <c r="M4444">
        <v>53.899914070472299</v>
      </c>
      <c r="N4444">
        <v>1.61551115228989</v>
      </c>
      <c r="O4444">
        <v>42.330508474576199</v>
      </c>
      <c r="P4444">
        <v>108.84955752212301</v>
      </c>
    </row>
    <row r="4445" spans="1:17" hidden="1" x14ac:dyDescent="0.3">
      <c r="A4445" t="s">
        <v>9118</v>
      </c>
      <c r="B4445" t="s">
        <v>9119</v>
      </c>
      <c r="C4445" t="s">
        <v>10309</v>
      </c>
      <c r="D4445" t="s">
        <v>630</v>
      </c>
      <c r="E4445">
        <v>9.0947200000000006</v>
      </c>
      <c r="F4445">
        <v>24.23</v>
      </c>
      <c r="G4445">
        <v>6.5146482341834098</v>
      </c>
      <c r="H4445">
        <v>1.3451707416013201</v>
      </c>
      <c r="I4445">
        <v>-11.352452631785701</v>
      </c>
      <c r="J4445">
        <v>-8.31006393551454</v>
      </c>
      <c r="K4445">
        <v>24.054399989022201</v>
      </c>
      <c r="L4445">
        <v>23.846700325499501</v>
      </c>
      <c r="M4445">
        <v>47.403783024292601</v>
      </c>
      <c r="N4445">
        <v>2.65776941619142</v>
      </c>
      <c r="O4445">
        <v>20.718118035493099</v>
      </c>
      <c r="P4445">
        <v>44.829647340107499</v>
      </c>
      <c r="Q4445">
        <v>2.7934777156092001E-2</v>
      </c>
    </row>
    <row r="4446" spans="1:17" hidden="1" x14ac:dyDescent="0.3">
      <c r="A4446" t="s">
        <v>9120</v>
      </c>
      <c r="B4446" t="s">
        <v>9121</v>
      </c>
      <c r="C4446" t="s">
        <v>10309</v>
      </c>
      <c r="D4446" t="s">
        <v>113</v>
      </c>
      <c r="E4446">
        <v>9.0909700000000004</v>
      </c>
      <c r="F4446">
        <v>0.49</v>
      </c>
      <c r="G4446">
        <v>-27.723578912630899</v>
      </c>
      <c r="H4446">
        <v>-0.97550436388391404</v>
      </c>
      <c r="I4446">
        <v>-12.3107859651191</v>
      </c>
      <c r="J4446">
        <v>-2.5946673569764398</v>
      </c>
      <c r="K4446">
        <v>0.49036715859693403</v>
      </c>
      <c r="L4446">
        <v>0.51401578449708396</v>
      </c>
      <c r="M4446">
        <v>42.892589935559599</v>
      </c>
      <c r="N4446">
        <v>0.472103811476008</v>
      </c>
      <c r="O4446">
        <v>24.4897959183673</v>
      </c>
      <c r="P4446">
        <v>0</v>
      </c>
      <c r="Q4446">
        <v>-0.15694194021329799</v>
      </c>
    </row>
    <row r="4447" spans="1:17" hidden="1" x14ac:dyDescent="0.3">
      <c r="A4447" t="s">
        <v>9122</v>
      </c>
      <c r="B4447" t="s">
        <v>9123</v>
      </c>
      <c r="C4447" t="s">
        <v>10309</v>
      </c>
      <c r="E4447">
        <v>9.0800426000000005</v>
      </c>
      <c r="F4447">
        <v>29.98</v>
      </c>
      <c r="G4447">
        <v>-27.989713310501902</v>
      </c>
      <c r="H4447">
        <v>-0.97550436388391404</v>
      </c>
      <c r="I4447">
        <v>-7.3387971696008902</v>
      </c>
      <c r="J4447">
        <v>-2.5946673569764398</v>
      </c>
      <c r="K4447">
        <v>29.870470054408099</v>
      </c>
      <c r="L4447">
        <v>29.675026864182399</v>
      </c>
      <c r="M4447">
        <v>99.999999998127706</v>
      </c>
      <c r="N4447">
        <v>8.6041666666666607</v>
      </c>
      <c r="O4447">
        <v>0.26684456304202298</v>
      </c>
      <c r="P4447">
        <v>4.97198879551821</v>
      </c>
    </row>
    <row r="4448" spans="1:17" hidden="1" x14ac:dyDescent="0.3">
      <c r="A4448" t="s">
        <v>9124</v>
      </c>
      <c r="B4448" t="s">
        <v>9125</v>
      </c>
      <c r="C4448" t="s">
        <v>10309</v>
      </c>
      <c r="D4448" t="s">
        <v>3517</v>
      </c>
      <c r="E4448">
        <v>9.0692062500000006</v>
      </c>
      <c r="F4448">
        <v>11.09</v>
      </c>
      <c r="G4448">
        <v>300.46174927269698</v>
      </c>
      <c r="H4448">
        <v>24.8309472490193</v>
      </c>
      <c r="I4448">
        <v>13.9990090234913</v>
      </c>
      <c r="J4448">
        <v>-8.3446673569764407</v>
      </c>
      <c r="K4448">
        <v>11.0675699891089</v>
      </c>
      <c r="L4448">
        <v>9.2184200857845102</v>
      </c>
      <c r="M4448">
        <v>43.898967683124503</v>
      </c>
      <c r="N4448">
        <v>0.49183296279430999</v>
      </c>
      <c r="O4448">
        <v>31.469792605951302</v>
      </c>
      <c r="P4448">
        <v>328.18532818532799</v>
      </c>
    </row>
    <row r="4449" spans="1:17" hidden="1" x14ac:dyDescent="0.3">
      <c r="A4449" t="s">
        <v>9126</v>
      </c>
      <c r="B4449" t="s">
        <v>9127</v>
      </c>
      <c r="C4449" t="s">
        <v>10309</v>
      </c>
      <c r="D4449" t="s">
        <v>258</v>
      </c>
      <c r="E4449">
        <v>9.0407072619999997</v>
      </c>
      <c r="F4449">
        <v>5.88</v>
      </c>
      <c r="G4449">
        <v>12.9462775466991</v>
      </c>
      <c r="H4449">
        <v>-11.9423153306948</v>
      </c>
      <c r="I4449">
        <v>20.121646467313301</v>
      </c>
      <c r="J4449">
        <v>-5.8862034071331797</v>
      </c>
      <c r="K4449">
        <v>6.3452257697183496</v>
      </c>
      <c r="L4449">
        <v>5.68839780783438</v>
      </c>
      <c r="M4449">
        <v>46.242225075845298</v>
      </c>
      <c r="N4449">
        <v>0.80687233619680598</v>
      </c>
      <c r="O4449">
        <v>48.469387755101998</v>
      </c>
      <c r="P4449">
        <v>51.5463917525773</v>
      </c>
      <c r="Q4449">
        <v>7.0856336974743001E-2</v>
      </c>
    </row>
    <row r="4450" spans="1:17" hidden="1" x14ac:dyDescent="0.3">
      <c r="A4450" t="s">
        <v>9128</v>
      </c>
      <c r="B4450" t="s">
        <v>9129</v>
      </c>
      <c r="C4450" t="s">
        <v>10309</v>
      </c>
      <c r="D4450" t="s">
        <v>3377</v>
      </c>
      <c r="E4450">
        <v>9.0365000000000002</v>
      </c>
      <c r="F4450">
        <v>5</v>
      </c>
      <c r="G4450">
        <v>9.6390584500063792</v>
      </c>
      <c r="H4450">
        <v>20.584128663639</v>
      </c>
      <c r="I4450">
        <v>-25.202772027836801</v>
      </c>
      <c r="J4450">
        <v>-14.9913615718524</v>
      </c>
      <c r="K4450">
        <v>4.7572262872189697</v>
      </c>
      <c r="L4450">
        <v>4.8667987054865298</v>
      </c>
      <c r="M4450">
        <v>58.119230734617503</v>
      </c>
      <c r="N4450">
        <v>2.47727272727272</v>
      </c>
      <c r="O4450">
        <v>52</v>
      </c>
      <c r="P4450">
        <v>41.2429378531073</v>
      </c>
      <c r="Q4450">
        <v>-2.3350982566481E-2</v>
      </c>
    </row>
    <row r="4451" spans="1:17" hidden="1" x14ac:dyDescent="0.3">
      <c r="A4451" t="s">
        <v>9130</v>
      </c>
      <c r="B4451" t="s">
        <v>9131</v>
      </c>
      <c r="C4451" t="s">
        <v>10309</v>
      </c>
      <c r="D4451" t="s">
        <v>139</v>
      </c>
      <c r="E4451">
        <v>9.0215599999999991</v>
      </c>
      <c r="F4451">
        <v>17.25</v>
      </c>
      <c r="G4451">
        <v>42.730966541914398</v>
      </c>
      <c r="H4451">
        <v>-7.0528524301822602</v>
      </c>
      <c r="I4451">
        <v>-0.225015984612287</v>
      </c>
      <c r="J4451">
        <v>-5.4518102141193001</v>
      </c>
      <c r="K4451">
        <v>16.765811908255401</v>
      </c>
      <c r="L4451">
        <v>15.6508310426803</v>
      </c>
      <c r="M4451">
        <v>52.214571380562802</v>
      </c>
      <c r="N4451">
        <v>0.44798762275178799</v>
      </c>
      <c r="O4451">
        <v>8.9855072463768106</v>
      </c>
      <c r="P4451">
        <v>72.327672327672303</v>
      </c>
      <c r="Q4451">
        <v>1.7911080850005E-2</v>
      </c>
    </row>
    <row r="4452" spans="1:17" hidden="1" x14ac:dyDescent="0.3">
      <c r="A4452" t="s">
        <v>9132</v>
      </c>
      <c r="B4452" t="s">
        <v>9133</v>
      </c>
      <c r="C4452" t="s">
        <v>10309</v>
      </c>
      <c r="D4452" t="s">
        <v>285</v>
      </c>
      <c r="E4452">
        <v>9.0164799999999996</v>
      </c>
      <c r="F4452">
        <v>22</v>
      </c>
      <c r="G4452">
        <v>41.5071903181382</v>
      </c>
      <c r="H4452">
        <v>-0.702031255406254</v>
      </c>
      <c r="I4452">
        <v>-18.614022762393301</v>
      </c>
      <c r="J4452">
        <v>-10.9280006903097</v>
      </c>
      <c r="K4452">
        <v>21.5537109126691</v>
      </c>
      <c r="L4452">
        <v>19.5655260177112</v>
      </c>
      <c r="M4452">
        <v>43.8319156657085</v>
      </c>
      <c r="N4452">
        <v>0.28365693961684502</v>
      </c>
      <c r="O4452">
        <v>26.045454545454501</v>
      </c>
      <c r="P4452">
        <v>108.333333333333</v>
      </c>
      <c r="Q4452">
        <v>8.1474999183308E-2</v>
      </c>
    </row>
    <row r="4453" spans="1:17" hidden="1" x14ac:dyDescent="0.3">
      <c r="A4453" t="s">
        <v>9134</v>
      </c>
      <c r="B4453" t="s">
        <v>9135</v>
      </c>
      <c r="C4453" t="s">
        <v>10309</v>
      </c>
      <c r="D4453" t="s">
        <v>526</v>
      </c>
      <c r="E4453">
        <v>9.0052199999999996</v>
      </c>
      <c r="F4453">
        <v>18.600000000000001</v>
      </c>
      <c r="G4453">
        <v>104.776421087369</v>
      </c>
      <c r="H4453">
        <v>-0.416845146006811</v>
      </c>
      <c r="I4453">
        <v>20.736424335310002</v>
      </c>
      <c r="J4453">
        <v>-1.18621665275109</v>
      </c>
      <c r="K4453">
        <v>16.863870049319299</v>
      </c>
      <c r="L4453">
        <v>13.2179891287134</v>
      </c>
      <c r="M4453">
        <v>49.210860574863702</v>
      </c>
      <c r="N4453">
        <v>0.44897061827756501</v>
      </c>
      <c r="O4453">
        <v>7.2043010752688099</v>
      </c>
      <c r="P4453">
        <v>153.7517053206</v>
      </c>
      <c r="Q4453">
        <v>0.13255266763523299</v>
      </c>
    </row>
    <row r="4454" spans="1:17" hidden="1" x14ac:dyDescent="0.3">
      <c r="A4454" t="s">
        <v>9136</v>
      </c>
      <c r="B4454" t="s">
        <v>9137</v>
      </c>
      <c r="C4454" t="s">
        <v>10309</v>
      </c>
      <c r="D4454" t="s">
        <v>4721</v>
      </c>
      <c r="E4454">
        <v>8.9946740349999992</v>
      </c>
      <c r="F4454">
        <v>1.29</v>
      </c>
      <c r="G4454">
        <v>-8.2791344681865393</v>
      </c>
      <c r="H4454">
        <v>-0.97550436388391404</v>
      </c>
      <c r="I4454">
        <v>-38.596500250833301</v>
      </c>
      <c r="J4454">
        <v>-4.90235966466875</v>
      </c>
      <c r="K4454">
        <v>1.32442413169679</v>
      </c>
      <c r="L4454">
        <v>1.3488209893976999</v>
      </c>
      <c r="M4454">
        <v>46.924359096772001</v>
      </c>
      <c r="N4454">
        <v>1.2971114774205299</v>
      </c>
      <c r="O4454">
        <v>97.674418604651095</v>
      </c>
      <c r="P4454">
        <v>57.317073170731703</v>
      </c>
      <c r="Q4454">
        <v>2.3974264132903999E-2</v>
      </c>
    </row>
    <row r="4455" spans="1:17" hidden="1" x14ac:dyDescent="0.3">
      <c r="A4455" t="s">
        <v>9138</v>
      </c>
      <c r="B4455" t="s">
        <v>9139</v>
      </c>
      <c r="C4455" t="s">
        <v>10309</v>
      </c>
      <c r="D4455" t="s">
        <v>288</v>
      </c>
      <c r="E4455">
        <v>8.9717359999999999</v>
      </c>
      <c r="F4455">
        <v>1.79</v>
      </c>
      <c r="G4455">
        <v>-38.223578912630899</v>
      </c>
      <c r="H4455">
        <v>-30.298812634560601</v>
      </c>
      <c r="I4455">
        <v>-33.802014035294498</v>
      </c>
      <c r="J4455">
        <v>-17.140121902431002</v>
      </c>
      <c r="K4455">
        <v>2.2735796642245201</v>
      </c>
      <c r="L4455">
        <v>2.1676432512526298</v>
      </c>
      <c r="M4455">
        <v>18.6160891990992</v>
      </c>
      <c r="N4455">
        <v>0.36484406332226499</v>
      </c>
      <c r="O4455">
        <v>80.446927374301595</v>
      </c>
      <c r="P4455">
        <v>26.950354609929001</v>
      </c>
    </row>
    <row r="4456" spans="1:17" hidden="1" x14ac:dyDescent="0.3">
      <c r="A4456" t="s">
        <v>9140</v>
      </c>
      <c r="B4456" t="s">
        <v>9141</v>
      </c>
      <c r="C4456" t="s">
        <v>10309</v>
      </c>
      <c r="D4456" t="s">
        <v>368</v>
      </c>
      <c r="E4456">
        <v>8.9357500000000005</v>
      </c>
      <c r="F4456">
        <v>11.53</v>
      </c>
      <c r="G4456">
        <v>58.244163022852803</v>
      </c>
      <c r="H4456">
        <v>22.2082563198767</v>
      </c>
      <c r="I4456">
        <v>-12.223980409563501</v>
      </c>
      <c r="J4456">
        <v>2.31889042282336</v>
      </c>
      <c r="K4456">
        <v>10.001817506215801</v>
      </c>
      <c r="L4456">
        <v>9.46593201205072</v>
      </c>
      <c r="M4456">
        <v>99.209245078683793</v>
      </c>
      <c r="N4456">
        <v>1.9811320754716899</v>
      </c>
      <c r="O4456">
        <v>4.9436253252385098</v>
      </c>
      <c r="P4456">
        <v>95.093062605752905</v>
      </c>
    </row>
    <row r="4457" spans="1:17" hidden="1" x14ac:dyDescent="0.3">
      <c r="A4457" t="s">
        <v>9142</v>
      </c>
      <c r="B4457" t="s">
        <v>9143</v>
      </c>
      <c r="C4457" t="s">
        <v>10309</v>
      </c>
      <c r="D4457" t="s">
        <v>715</v>
      </c>
      <c r="E4457">
        <v>8.9285349999999397</v>
      </c>
      <c r="F4457">
        <v>8.75</v>
      </c>
      <c r="G4457">
        <v>-27.723578912630899</v>
      </c>
      <c r="H4457">
        <v>-0.97550436388391404</v>
      </c>
      <c r="I4457">
        <v>-12.3107859651191</v>
      </c>
      <c r="J4457">
        <v>-2.5946673569764398</v>
      </c>
      <c r="K4457">
        <v>8.75</v>
      </c>
      <c r="L4457">
        <v>8.75</v>
      </c>
      <c r="M4457">
        <v>50</v>
      </c>
      <c r="O4457">
        <v>0</v>
      </c>
      <c r="P4457">
        <v>0</v>
      </c>
    </row>
    <row r="4458" spans="1:17" hidden="1" x14ac:dyDescent="0.3">
      <c r="A4458" t="s">
        <v>9144</v>
      </c>
      <c r="B4458" t="s">
        <v>9145</v>
      </c>
      <c r="C4458" t="s">
        <v>10309</v>
      </c>
      <c r="D4458" t="s">
        <v>521</v>
      </c>
      <c r="E4458">
        <v>8.9134650000000004</v>
      </c>
      <c r="F4458">
        <v>33.39</v>
      </c>
      <c r="G4458">
        <v>-36.6072306119611</v>
      </c>
      <c r="H4458">
        <v>49.900071672982399</v>
      </c>
      <c r="I4458">
        <v>-21.1944376644493</v>
      </c>
      <c r="J4458">
        <v>3.46299380272553</v>
      </c>
      <c r="K4458">
        <v>22.910992559711602</v>
      </c>
      <c r="L4458">
        <v>22.297406582759798</v>
      </c>
      <c r="M4458">
        <v>100</v>
      </c>
      <c r="N4458">
        <v>1.00187852222917</v>
      </c>
      <c r="O4458">
        <v>9.7497889950720094</v>
      </c>
      <c r="P4458">
        <v>977.09677419354796</v>
      </c>
    </row>
    <row r="4459" spans="1:17" hidden="1" x14ac:dyDescent="0.3">
      <c r="A4459" t="s">
        <v>9146</v>
      </c>
      <c r="B4459" t="s">
        <v>9147</v>
      </c>
      <c r="C4459" t="s">
        <v>10309</v>
      </c>
      <c r="D4459" t="s">
        <v>925</v>
      </c>
      <c r="E4459">
        <v>8.9049999999999994</v>
      </c>
      <c r="F4459">
        <v>12.35</v>
      </c>
      <c r="G4459">
        <v>-15.4508516399037</v>
      </c>
      <c r="H4459">
        <v>5.1469446157079197</v>
      </c>
      <c r="I4459">
        <v>5.3082616539285103</v>
      </c>
      <c r="J4459">
        <v>2.4134101874500402</v>
      </c>
      <c r="K4459">
        <v>11.9929953821512</v>
      </c>
      <c r="L4459">
        <v>11.5501863709167</v>
      </c>
      <c r="M4459">
        <v>66.928081590383798</v>
      </c>
      <c r="N4459">
        <v>0.464366655851568</v>
      </c>
      <c r="O4459">
        <v>20.242914979757</v>
      </c>
      <c r="P4459">
        <v>38.764044943820203</v>
      </c>
      <c r="Q4459">
        <v>5.3442949301176997E-2</v>
      </c>
    </row>
    <row r="4460" spans="1:17" hidden="1" x14ac:dyDescent="0.3">
      <c r="A4460" t="s">
        <v>9148</v>
      </c>
      <c r="B4460" t="s">
        <v>9149</v>
      </c>
      <c r="C4460" t="s">
        <v>10309</v>
      </c>
      <c r="D4460" t="s">
        <v>4450</v>
      </c>
      <c r="E4460">
        <v>8.8792878083661009</v>
      </c>
      <c r="F4460">
        <v>42.5</v>
      </c>
      <c r="G4460">
        <v>24.062135373083301</v>
      </c>
      <c r="H4460">
        <v>-1.90790529628484</v>
      </c>
      <c r="I4460">
        <v>-7.0606621414440198</v>
      </c>
      <c r="J4460">
        <v>-2.5946673569764398</v>
      </c>
      <c r="K4460">
        <v>42.270742762206098</v>
      </c>
      <c r="L4460">
        <v>39.603635513506603</v>
      </c>
      <c r="M4460">
        <v>18.602165017177999</v>
      </c>
      <c r="N4460">
        <v>2.23484848484848</v>
      </c>
      <c r="O4460">
        <v>5.7411764705882202</v>
      </c>
      <c r="P4460">
        <v>51.785714285714199</v>
      </c>
    </row>
    <row r="4461" spans="1:17" hidden="1" x14ac:dyDescent="0.3">
      <c r="A4461" t="s">
        <v>9150</v>
      </c>
      <c r="B4461" t="s">
        <v>9151</v>
      </c>
      <c r="C4461" t="s">
        <v>10309</v>
      </c>
      <c r="D4461" t="s">
        <v>4070</v>
      </c>
      <c r="E4461">
        <v>8.8750453519999901</v>
      </c>
      <c r="F4461">
        <v>4.4400000000000004</v>
      </c>
      <c r="G4461">
        <v>11.461374065425399</v>
      </c>
      <c r="H4461">
        <v>-9.5294758506456194</v>
      </c>
      <c r="I4461">
        <v>-48.517682516843202</v>
      </c>
      <c r="J4461">
        <v>-2.8168895791986599</v>
      </c>
      <c r="K4461">
        <v>4.4629413715967097</v>
      </c>
      <c r="L4461">
        <v>4.4957450130735399</v>
      </c>
      <c r="M4461">
        <v>46.771091593848702</v>
      </c>
      <c r="N4461">
        <v>1.01721850123795</v>
      </c>
      <c r="O4461">
        <v>122.972972972972</v>
      </c>
      <c r="P4461">
        <v>60.869565217391298</v>
      </c>
      <c r="Q4461">
        <v>5.3503471228787999E-2</v>
      </c>
    </row>
    <row r="4462" spans="1:17" hidden="1" x14ac:dyDescent="0.3">
      <c r="A4462" t="s">
        <v>9152</v>
      </c>
      <c r="B4462" t="s">
        <v>9153</v>
      </c>
      <c r="C4462" t="s">
        <v>10309</v>
      </c>
      <c r="D4462" t="s">
        <v>51</v>
      </c>
      <c r="E4462">
        <v>8.7525399999999998</v>
      </c>
      <c r="F4462">
        <v>15.01</v>
      </c>
      <c r="G4462">
        <v>46.0032729392208</v>
      </c>
      <c r="H4462">
        <v>-22.184412105135198</v>
      </c>
      <c r="I4462">
        <v>64.2774493289985</v>
      </c>
      <c r="J4462">
        <v>-18.1628491751582</v>
      </c>
      <c r="K4462">
        <v>19.1196618090157</v>
      </c>
      <c r="L4462">
        <v>15.6831010593852</v>
      </c>
      <c r="M4462">
        <v>20.924170557551101</v>
      </c>
      <c r="N4462">
        <v>0.51111491133499298</v>
      </c>
      <c r="O4462">
        <v>94.603597601598906</v>
      </c>
      <c r="P4462">
        <v>220.72649572649499</v>
      </c>
      <c r="Q4462">
        <v>0.113168520039876</v>
      </c>
    </row>
    <row r="4463" spans="1:17" hidden="1" x14ac:dyDescent="0.3">
      <c r="A4463" t="s">
        <v>9154</v>
      </c>
      <c r="B4463" t="s">
        <v>9155</v>
      </c>
      <c r="C4463" t="s">
        <v>10309</v>
      </c>
      <c r="D4463" t="s">
        <v>1386</v>
      </c>
      <c r="E4463">
        <v>8.7160286500000002</v>
      </c>
      <c r="F4463">
        <v>1.33</v>
      </c>
      <c r="G4463">
        <v>62.276421087369002</v>
      </c>
      <c r="H4463">
        <v>-10.4993138876934</v>
      </c>
      <c r="I4463">
        <v>-38.421897076230202</v>
      </c>
      <c r="J4463">
        <v>-3.3409360136928599</v>
      </c>
      <c r="K4463">
        <v>1.73476866597351</v>
      </c>
      <c r="L4463">
        <v>1.58601262931683</v>
      </c>
      <c r="M4463">
        <v>8.5870013428826208</v>
      </c>
      <c r="N4463">
        <v>1.00285222779426</v>
      </c>
      <c r="O4463">
        <v>87.969924812030001</v>
      </c>
      <c r="Q4463">
        <v>8.3929185411059995E-3</v>
      </c>
    </row>
    <row r="4464" spans="1:17" hidden="1" x14ac:dyDescent="0.3">
      <c r="A4464" t="s">
        <v>9156</v>
      </c>
      <c r="B4464" t="s">
        <v>9157</v>
      </c>
      <c r="C4464" t="s">
        <v>10309</v>
      </c>
      <c r="D4464" t="s">
        <v>413</v>
      </c>
      <c r="E4464">
        <v>8.6501249999999992</v>
      </c>
      <c r="F4464">
        <v>116.5</v>
      </c>
      <c r="G4464">
        <v>-27.723578912630899</v>
      </c>
      <c r="H4464">
        <v>-0.97550436388391404</v>
      </c>
      <c r="I4464">
        <v>-12.3107859651191</v>
      </c>
      <c r="J4464">
        <v>-2.5946673569764398</v>
      </c>
      <c r="K4464">
        <v>116.499999615626</v>
      </c>
      <c r="L4464">
        <v>116.4872997369</v>
      </c>
      <c r="M4464">
        <v>100</v>
      </c>
      <c r="O4464">
        <v>0</v>
      </c>
      <c r="P4464">
        <v>0.43103448275862899</v>
      </c>
    </row>
    <row r="4465" spans="1:17" hidden="1" x14ac:dyDescent="0.3">
      <c r="A4465" t="s">
        <v>9158</v>
      </c>
      <c r="B4465" t="s">
        <v>9159</v>
      </c>
      <c r="C4465" t="s">
        <v>10309</v>
      </c>
      <c r="D4465" t="s">
        <v>9160</v>
      </c>
      <c r="E4465">
        <v>8.6386195099999998</v>
      </c>
      <c r="F4465">
        <v>10.49</v>
      </c>
      <c r="G4465">
        <v>-9.2719042714826294</v>
      </c>
      <c r="H4465">
        <v>-4.6006148855461602</v>
      </c>
      <c r="I4465">
        <v>-22.881970960856499</v>
      </c>
      <c r="J4465">
        <v>-0.247249516600859</v>
      </c>
      <c r="K4465">
        <v>10.9997377550275</v>
      </c>
      <c r="L4465">
        <v>11.0936004026438</v>
      </c>
      <c r="M4465">
        <v>47.2592101920158</v>
      </c>
      <c r="N4465">
        <v>1.12219178082191</v>
      </c>
      <c r="O4465">
        <v>104.480457578646</v>
      </c>
      <c r="P4465">
        <v>23.782</v>
      </c>
      <c r="Q4465">
        <v>4.2658535383775002E-2</v>
      </c>
    </row>
    <row r="4466" spans="1:17" hidden="1" x14ac:dyDescent="0.3">
      <c r="A4466" t="s">
        <v>9161</v>
      </c>
      <c r="B4466" t="s">
        <v>9162</v>
      </c>
      <c r="C4466" t="s">
        <v>10309</v>
      </c>
      <c r="E4466">
        <v>8.6346582000000005</v>
      </c>
      <c r="F4466">
        <v>15.9</v>
      </c>
      <c r="G4466">
        <v>44.168312979260897</v>
      </c>
      <c r="H4466">
        <v>-23.584626482569501</v>
      </c>
      <c r="I4466">
        <v>-6.3107859651191003</v>
      </c>
      <c r="J4466">
        <v>-13.442124984095001</v>
      </c>
      <c r="K4466">
        <v>17.066897217977498</v>
      </c>
      <c r="L4466">
        <v>14.459716404618501</v>
      </c>
      <c r="M4466">
        <v>23.771308510569099</v>
      </c>
      <c r="N4466">
        <v>1.0509935533205099</v>
      </c>
      <c r="O4466">
        <v>36.352201257861601</v>
      </c>
      <c r="P4466">
        <v>96.296296296296305</v>
      </c>
      <c r="Q4466">
        <v>0.13937683405995099</v>
      </c>
    </row>
    <row r="4467" spans="1:17" hidden="1" x14ac:dyDescent="0.3">
      <c r="A4467" t="s">
        <v>9163</v>
      </c>
      <c r="B4467" t="s">
        <v>9164</v>
      </c>
      <c r="C4467" t="s">
        <v>10309</v>
      </c>
      <c r="D4467" t="s">
        <v>72</v>
      </c>
      <c r="E4467">
        <v>8.6160568000000008</v>
      </c>
      <c r="F4467">
        <v>19.62</v>
      </c>
      <c r="G4467">
        <v>381.88681069775799</v>
      </c>
      <c r="H4467">
        <v>46.7971530861928</v>
      </c>
      <c r="I4467">
        <v>428.18508180347601</v>
      </c>
      <c r="J4467">
        <v>3.4692797213035802</v>
      </c>
      <c r="K4467">
        <v>13.6374495375147</v>
      </c>
      <c r="L4467">
        <v>8.2664537581008108</v>
      </c>
      <c r="M4467">
        <v>99.999999982439107</v>
      </c>
      <c r="N4467">
        <v>0.72619311940203002</v>
      </c>
      <c r="O4467">
        <v>0</v>
      </c>
      <c r="P4467">
        <v>467.05202312138698</v>
      </c>
    </row>
    <row r="4468" spans="1:17" hidden="1" x14ac:dyDescent="0.3">
      <c r="A4468" t="s">
        <v>9165</v>
      </c>
      <c r="B4468" t="s">
        <v>9166</v>
      </c>
      <c r="C4468" t="s">
        <v>10309</v>
      </c>
      <c r="D4468" t="s">
        <v>368</v>
      </c>
      <c r="E4468">
        <v>8.6115600000000008</v>
      </c>
      <c r="F4468">
        <v>27.4</v>
      </c>
      <c r="G4468">
        <v>5.9349576727348596</v>
      </c>
      <c r="H4468">
        <v>-5.94382713814199</v>
      </c>
      <c r="I4468">
        <v>-32.3341368115872</v>
      </c>
      <c r="J4468">
        <v>-1.02659893217245</v>
      </c>
      <c r="K4468">
        <v>29.050503144222301</v>
      </c>
      <c r="L4468">
        <v>28.548231834841999</v>
      </c>
      <c r="M4468">
        <v>43.237389740266003</v>
      </c>
      <c r="N4468">
        <v>0.51274349442379097</v>
      </c>
      <c r="O4468">
        <v>44.1605839416058</v>
      </c>
      <c r="P4468">
        <v>44.514767932489399</v>
      </c>
      <c r="Q4468">
        <v>9.4943552319657995E-2</v>
      </c>
    </row>
    <row r="4469" spans="1:17" hidden="1" x14ac:dyDescent="0.3">
      <c r="A4469" t="s">
        <v>9167</v>
      </c>
      <c r="B4469" t="s">
        <v>9168</v>
      </c>
      <c r="C4469" t="s">
        <v>10309</v>
      </c>
      <c r="D4469" t="s">
        <v>368</v>
      </c>
      <c r="E4469">
        <v>8.5860099999999999</v>
      </c>
      <c r="F4469">
        <v>100</v>
      </c>
      <c r="G4469">
        <v>45.346687615579398</v>
      </c>
      <c r="H4469">
        <v>19.219664028356899</v>
      </c>
      <c r="I4469">
        <v>65.625157095379095</v>
      </c>
      <c r="J4469">
        <v>-5.4792827415918302</v>
      </c>
      <c r="K4469">
        <v>87.224490265607201</v>
      </c>
      <c r="L4469">
        <v>73.051784062674301</v>
      </c>
      <c r="M4469">
        <v>61.601474411544402</v>
      </c>
      <c r="N4469">
        <v>0.82447395911057997</v>
      </c>
      <c r="O4469">
        <v>4.99</v>
      </c>
      <c r="P4469">
        <v>106.185567010309</v>
      </c>
      <c r="Q4469">
        <v>0.18523772422614601</v>
      </c>
    </row>
    <row r="4470" spans="1:17" hidden="1" x14ac:dyDescent="0.3">
      <c r="A4470" t="s">
        <v>9169</v>
      </c>
      <c r="B4470" t="s">
        <v>9170</v>
      </c>
      <c r="C4470" t="s">
        <v>10309</v>
      </c>
      <c r="D4470" t="s">
        <v>726</v>
      </c>
      <c r="E4470">
        <v>8.5756189999999997</v>
      </c>
      <c r="F4470">
        <v>74.8</v>
      </c>
      <c r="G4470">
        <v>41.207060700489798</v>
      </c>
      <c r="H4470">
        <v>3.31359186226842</v>
      </c>
      <c r="I4470">
        <v>14.6194702710933</v>
      </c>
      <c r="J4470">
        <v>0.54539599517890602</v>
      </c>
      <c r="K4470">
        <v>72.298967297351297</v>
      </c>
      <c r="L4470">
        <v>63.2031749469445</v>
      </c>
      <c r="M4470">
        <v>52.364653728359698</v>
      </c>
      <c r="N4470">
        <v>0.66484232493610995</v>
      </c>
      <c r="O4470">
        <v>3.0748663101604201</v>
      </c>
      <c r="P4470">
        <v>74.358974358974294</v>
      </c>
    </row>
    <row r="4471" spans="1:17" hidden="1" x14ac:dyDescent="0.3">
      <c r="A4471" t="s">
        <v>9171</v>
      </c>
      <c r="B4471" t="s">
        <v>9172</v>
      </c>
      <c r="C4471" t="s">
        <v>10309</v>
      </c>
      <c r="D4471" t="s">
        <v>139</v>
      </c>
      <c r="E4471">
        <v>8.5571774339999997</v>
      </c>
      <c r="F4471">
        <v>19.850000000000001</v>
      </c>
      <c r="G4471">
        <v>28.698800914004099</v>
      </c>
      <c r="H4471">
        <v>36.366688327145901</v>
      </c>
      <c r="I4471">
        <v>-10.463684887643399</v>
      </c>
      <c r="J4471">
        <v>8.3554131583214701</v>
      </c>
      <c r="K4471">
        <v>16.3758592892253</v>
      </c>
      <c r="L4471">
        <v>15.868163483163601</v>
      </c>
      <c r="M4471">
        <v>85.054555095681906</v>
      </c>
      <c r="N4471">
        <v>0.72287504397751301</v>
      </c>
      <c r="O4471">
        <v>20.604534005037699</v>
      </c>
      <c r="P4471">
        <v>139.73429951690801</v>
      </c>
      <c r="Q4471">
        <v>1.9894341607428999E-2</v>
      </c>
    </row>
    <row r="4472" spans="1:17" hidden="1" x14ac:dyDescent="0.3">
      <c r="A4472" t="s">
        <v>9173</v>
      </c>
      <c r="B4472" t="s">
        <v>9174</v>
      </c>
      <c r="C4472" t="s">
        <v>10309</v>
      </c>
      <c r="D4472" t="s">
        <v>630</v>
      </c>
      <c r="E4472">
        <v>8.5164185999999997</v>
      </c>
      <c r="F4472">
        <v>5.67</v>
      </c>
      <c r="G4472">
        <v>20.705740459096699</v>
      </c>
      <c r="H4472">
        <v>-0.61514400352354603</v>
      </c>
      <c r="I4472">
        <v>3.4034997491665901</v>
      </c>
      <c r="J4472">
        <v>-8.1878876959594908</v>
      </c>
      <c r="K4472">
        <v>5.5474728057571996</v>
      </c>
      <c r="L4472">
        <v>5.2725469001756897</v>
      </c>
      <c r="M4472">
        <v>46.027967842020097</v>
      </c>
      <c r="N4472">
        <v>1.6072691915794799</v>
      </c>
      <c r="O4472">
        <v>11.1111111111111</v>
      </c>
      <c r="P4472">
        <v>57.499999999999901</v>
      </c>
      <c r="Q4472">
        <v>0.12284774647484301</v>
      </c>
    </row>
    <row r="4473" spans="1:17" hidden="1" x14ac:dyDescent="0.3">
      <c r="A4473" t="s">
        <v>9175</v>
      </c>
      <c r="B4473" t="s">
        <v>9176</v>
      </c>
      <c r="C4473" t="s">
        <v>10309</v>
      </c>
      <c r="E4473">
        <v>8.5105424999999997</v>
      </c>
      <c r="F4473">
        <v>25.77</v>
      </c>
      <c r="G4473">
        <v>-22.754128810797901</v>
      </c>
      <c r="H4473">
        <v>-0.97550436388391404</v>
      </c>
      <c r="I4473">
        <v>-12.3107859651191</v>
      </c>
      <c r="J4473">
        <v>-2.5946673569764398</v>
      </c>
      <c r="K4473">
        <v>25.763791409924899</v>
      </c>
      <c r="L4473">
        <v>25.4365048338382</v>
      </c>
      <c r="M4473">
        <v>100</v>
      </c>
      <c r="O4473">
        <v>0</v>
      </c>
      <c r="P4473">
        <v>4.9694501018329804</v>
      </c>
    </row>
    <row r="4474" spans="1:17" hidden="1" x14ac:dyDescent="0.3">
      <c r="A4474" t="s">
        <v>9177</v>
      </c>
      <c r="B4474" t="s">
        <v>9178</v>
      </c>
      <c r="C4474" t="s">
        <v>10309</v>
      </c>
      <c r="D4474" t="s">
        <v>413</v>
      </c>
      <c r="E4474">
        <v>8.4963689999999996</v>
      </c>
      <c r="F4474">
        <v>28.26</v>
      </c>
      <c r="G4474">
        <v>-37.838082729424798</v>
      </c>
      <c r="H4474">
        <v>6.1320805940907198E-2</v>
      </c>
      <c r="I4474">
        <v>-4.4481905452717596</v>
      </c>
      <c r="J4474">
        <v>-7.5071841806641801</v>
      </c>
      <c r="K4474">
        <v>27.183053209240299</v>
      </c>
      <c r="L4474">
        <v>25.654545864693301</v>
      </c>
      <c r="M4474">
        <v>43.957086014717703</v>
      </c>
      <c r="N4474">
        <v>0.34327370304114402</v>
      </c>
      <c r="O4474">
        <v>11.2526539278131</v>
      </c>
      <c r="P4474">
        <v>35.280038295835297</v>
      </c>
      <c r="Q4474">
        <v>0.106227638729238</v>
      </c>
    </row>
    <row r="4475" spans="1:17" hidden="1" x14ac:dyDescent="0.3">
      <c r="A4475" t="s">
        <v>9179</v>
      </c>
      <c r="B4475" t="s">
        <v>9180</v>
      </c>
      <c r="C4475" t="s">
        <v>10309</v>
      </c>
      <c r="D4475" t="s">
        <v>630</v>
      </c>
      <c r="E4475">
        <v>8.4959743999999997</v>
      </c>
      <c r="F4475">
        <v>13.1</v>
      </c>
      <c r="G4475">
        <v>17.993884936089799</v>
      </c>
      <c r="H4475">
        <v>20.794407140540802</v>
      </c>
      <c r="I4475">
        <v>-28.390222223927498</v>
      </c>
      <c r="J4475">
        <v>-8.9255046612650695</v>
      </c>
      <c r="K4475">
        <v>12.9469746148593</v>
      </c>
      <c r="L4475">
        <v>12.8115510240996</v>
      </c>
      <c r="M4475">
        <v>45.286516059260599</v>
      </c>
      <c r="N4475">
        <v>1.96227860220201</v>
      </c>
      <c r="O4475">
        <v>45.419847328244202</v>
      </c>
      <c r="P4475">
        <v>53.03738317757</v>
      </c>
      <c r="Q4475">
        <v>5.6791003331616997E-2</v>
      </c>
    </row>
    <row r="4476" spans="1:17" hidden="1" x14ac:dyDescent="0.3">
      <c r="A4476" t="s">
        <v>9181</v>
      </c>
      <c r="B4476" t="s">
        <v>9182</v>
      </c>
      <c r="C4476" t="s">
        <v>10309</v>
      </c>
      <c r="D4476" t="s">
        <v>521</v>
      </c>
      <c r="E4476">
        <v>8.4691946250000001</v>
      </c>
      <c r="F4476">
        <v>3.95</v>
      </c>
      <c r="G4476">
        <v>27.788232110991</v>
      </c>
      <c r="H4476">
        <v>12.2677388793593</v>
      </c>
      <c r="I4476">
        <v>-10.506662253778799</v>
      </c>
      <c r="J4476">
        <v>16.778552016242902</v>
      </c>
      <c r="K4476">
        <v>3.57391295944432</v>
      </c>
      <c r="L4476">
        <v>3.4654083456956899</v>
      </c>
      <c r="M4476">
        <v>65.590840742283305</v>
      </c>
      <c r="N4476">
        <v>1.35623399886705</v>
      </c>
      <c r="O4476">
        <v>17.974683544303801</v>
      </c>
      <c r="P4476">
        <v>65.966386554621806</v>
      </c>
      <c r="Q4476">
        <v>9.8418376879497005E-2</v>
      </c>
    </row>
    <row r="4477" spans="1:17" hidden="1" x14ac:dyDescent="0.3">
      <c r="A4477" t="s">
        <v>9183</v>
      </c>
      <c r="B4477" t="s">
        <v>9184</v>
      </c>
      <c r="C4477" t="s">
        <v>10309</v>
      </c>
      <c r="D4477" t="s">
        <v>72</v>
      </c>
      <c r="E4477">
        <v>8.4558906900000004</v>
      </c>
      <c r="F4477">
        <v>4.09</v>
      </c>
      <c r="G4477">
        <v>10.9204888839791</v>
      </c>
      <c r="H4477">
        <v>7.6595931291522996</v>
      </c>
      <c r="I4477">
        <v>-22.222680238246799</v>
      </c>
      <c r="J4477">
        <v>-1.29596605827515</v>
      </c>
      <c r="K4477">
        <v>4.0338960465180502</v>
      </c>
      <c r="L4477">
        <v>3.9414207363713798</v>
      </c>
      <c r="M4477">
        <v>47.356170813356897</v>
      </c>
      <c r="N4477">
        <v>0.43124933222911099</v>
      </c>
      <c r="O4477">
        <v>23.471882640586699</v>
      </c>
      <c r="P4477">
        <v>42.508710801393697</v>
      </c>
      <c r="Q4477">
        <v>3.3509252380963001E-2</v>
      </c>
    </row>
    <row r="4478" spans="1:17" hidden="1" x14ac:dyDescent="0.3">
      <c r="A4478" t="s">
        <v>9185</v>
      </c>
      <c r="B4478" t="s">
        <v>9186</v>
      </c>
      <c r="C4478" t="s">
        <v>10309</v>
      </c>
      <c r="D4478" t="s">
        <v>521</v>
      </c>
      <c r="E4478">
        <v>8.4264032899999997</v>
      </c>
      <c r="F4478">
        <v>20</v>
      </c>
      <c r="G4478">
        <v>62.752611563559498</v>
      </c>
      <c r="H4478">
        <v>-9.2554452214492091</v>
      </c>
      <c r="I4478">
        <v>-1.63009974486454</v>
      </c>
      <c r="J4478">
        <v>-9.54466735697644</v>
      </c>
      <c r="K4478">
        <v>18.5971862963967</v>
      </c>
      <c r="L4478">
        <v>16.158848415306199</v>
      </c>
      <c r="M4478">
        <v>46.371034888447497</v>
      </c>
      <c r="N4478">
        <v>0.280548414738646</v>
      </c>
      <c r="O4478">
        <v>4.3499999999999996</v>
      </c>
      <c r="P4478">
        <v>124.971878515185</v>
      </c>
      <c r="Q4478">
        <v>9.3799480402183999E-2</v>
      </c>
    </row>
    <row r="4479" spans="1:17" hidden="1" x14ac:dyDescent="0.3">
      <c r="A4479" t="s">
        <v>9187</v>
      </c>
      <c r="B4479" t="s">
        <v>9188</v>
      </c>
      <c r="C4479" t="s">
        <v>10309</v>
      </c>
      <c r="D4479" t="s">
        <v>1737</v>
      </c>
      <c r="E4479">
        <v>8.4234749999999998</v>
      </c>
      <c r="F4479">
        <v>23</v>
      </c>
      <c r="G4479">
        <v>156.578028009495</v>
      </c>
      <c r="H4479">
        <v>17.224800669161301</v>
      </c>
      <c r="I4479">
        <v>107.995727444842</v>
      </c>
      <c r="J4479">
        <v>-9.9282664004200498</v>
      </c>
      <c r="K4479">
        <v>21.942298099661102</v>
      </c>
      <c r="L4479">
        <v>17.112306239759899</v>
      </c>
      <c r="M4479">
        <v>36.072193218831302</v>
      </c>
      <c r="N4479">
        <v>1.01856562922868</v>
      </c>
      <c r="O4479">
        <v>24.260869565217298</v>
      </c>
      <c r="P4479">
        <v>184.30160692212601</v>
      </c>
      <c r="Q4479">
        <v>0.13519298282242501</v>
      </c>
    </row>
    <row r="4480" spans="1:17" hidden="1" x14ac:dyDescent="0.3">
      <c r="A4480" t="s">
        <v>9189</v>
      </c>
      <c r="B4480" t="s">
        <v>9190</v>
      </c>
      <c r="C4480" t="s">
        <v>10309</v>
      </c>
      <c r="D4480" t="s">
        <v>46</v>
      </c>
      <c r="E4480">
        <v>8.4160550000000001</v>
      </c>
      <c r="F4480">
        <v>29.11</v>
      </c>
      <c r="G4480">
        <v>60.447073963904202</v>
      </c>
      <c r="H4480">
        <v>54.4617153670577</v>
      </c>
      <c r="I4480">
        <v>26.971510685598599</v>
      </c>
      <c r="J4480">
        <v>18.602885090575999</v>
      </c>
      <c r="K4480">
        <v>20.047131061229202</v>
      </c>
      <c r="L4480">
        <v>19.208055561190399</v>
      </c>
      <c r="M4480">
        <v>88.584623176121696</v>
      </c>
      <c r="N4480">
        <v>1.82408175702599</v>
      </c>
      <c r="O4480">
        <v>0</v>
      </c>
      <c r="P4480">
        <v>123.923076923076</v>
      </c>
      <c r="Q4480">
        <v>0.16432341291452901</v>
      </c>
    </row>
    <row r="4481" spans="1:17" hidden="1" x14ac:dyDescent="0.3">
      <c r="A4481" t="s">
        <v>9191</v>
      </c>
      <c r="B4481" t="s">
        <v>9192</v>
      </c>
      <c r="C4481" t="s">
        <v>10309</v>
      </c>
      <c r="D4481" t="s">
        <v>450</v>
      </c>
      <c r="E4481">
        <v>8.3790479999999992</v>
      </c>
      <c r="F4481">
        <v>16.05</v>
      </c>
      <c r="G4481">
        <v>-14.7749511856781</v>
      </c>
      <c r="H4481">
        <v>12.251642450520499</v>
      </c>
      <c r="I4481">
        <v>-16.260516665298599</v>
      </c>
      <c r="J4481">
        <v>-4.51428343376109</v>
      </c>
      <c r="K4481">
        <v>14.794035761450401</v>
      </c>
      <c r="L4481">
        <v>15.147674182783501</v>
      </c>
      <c r="M4481">
        <v>47.834384902030898</v>
      </c>
      <c r="N4481">
        <v>0.435714285714285</v>
      </c>
      <c r="O4481">
        <v>58.317757009345698</v>
      </c>
      <c r="P4481">
        <v>42.035398230088397</v>
      </c>
      <c r="Q4481">
        <v>3.7292852031759999E-2</v>
      </c>
    </row>
    <row r="4482" spans="1:17" hidden="1" x14ac:dyDescent="0.3">
      <c r="A4482" t="s">
        <v>9193</v>
      </c>
      <c r="B4482" t="s">
        <v>9194</v>
      </c>
      <c r="C4482" t="s">
        <v>10309</v>
      </c>
      <c r="D4482" t="s">
        <v>726</v>
      </c>
      <c r="E4482">
        <v>8.3382966300000003</v>
      </c>
      <c r="F4482">
        <v>90.34</v>
      </c>
      <c r="G4482">
        <v>29.1711762106757</v>
      </c>
      <c r="H4482">
        <v>1.89339493889355</v>
      </c>
      <c r="I4482">
        <v>10.3337972550818</v>
      </c>
      <c r="J4482">
        <v>0.66370804458390698</v>
      </c>
      <c r="K4482">
        <v>87.214052257892803</v>
      </c>
      <c r="L4482">
        <v>77.111075322635799</v>
      </c>
      <c r="M4482">
        <v>46.9368374749682</v>
      </c>
      <c r="N4482">
        <v>0.79365013639906401</v>
      </c>
      <c r="O4482">
        <v>1.7710870046490901</v>
      </c>
      <c r="P4482">
        <v>92.704778156996497</v>
      </c>
      <c r="Q4482">
        <v>2.6148773974396002E-2</v>
      </c>
    </row>
    <row r="4483" spans="1:17" hidden="1" x14ac:dyDescent="0.3">
      <c r="A4483" t="s">
        <v>9195</v>
      </c>
      <c r="B4483" t="s">
        <v>9196</v>
      </c>
      <c r="C4483" t="s">
        <v>10309</v>
      </c>
      <c r="D4483" t="s">
        <v>500</v>
      </c>
      <c r="E4483">
        <v>8.3031480000000002</v>
      </c>
      <c r="F4483">
        <v>8.0299999999999994</v>
      </c>
      <c r="G4483">
        <v>-3.03413791884218</v>
      </c>
      <c r="H4483">
        <v>2.8706494822699198</v>
      </c>
      <c r="I4483">
        <v>-26.2443336607246</v>
      </c>
      <c r="J4483">
        <v>5.6941026964994697</v>
      </c>
      <c r="K4483">
        <v>8.0294892424841908</v>
      </c>
      <c r="L4483">
        <v>8.1319599804652292</v>
      </c>
      <c r="M4483">
        <v>57.569715970455</v>
      </c>
      <c r="N4483">
        <v>0.48355467156160498</v>
      </c>
      <c r="O4483">
        <v>89.041095890410901</v>
      </c>
      <c r="P4483">
        <v>55.922330097087297</v>
      </c>
      <c r="Q4483">
        <v>3.6907574314528999E-2</v>
      </c>
    </row>
    <row r="4484" spans="1:17" hidden="1" x14ac:dyDescent="0.3">
      <c r="A4484" t="s">
        <v>9197</v>
      </c>
      <c r="B4484" t="s">
        <v>9198</v>
      </c>
      <c r="C4484" t="s">
        <v>10309</v>
      </c>
      <c r="D4484" t="s">
        <v>521</v>
      </c>
      <c r="E4484">
        <v>8.2609999999999992</v>
      </c>
      <c r="F4484">
        <v>1.78</v>
      </c>
      <c r="G4484">
        <v>-18.521124924900899</v>
      </c>
      <c r="H4484">
        <v>-12.9755043638839</v>
      </c>
      <c r="I4484">
        <v>-29.1332158716611</v>
      </c>
      <c r="J4484">
        <v>-6.4198039689983002</v>
      </c>
      <c r="K4484">
        <v>1.91496980291134</v>
      </c>
      <c r="L4484">
        <v>1.93535900597646</v>
      </c>
      <c r="M4484">
        <v>18.2076172122797</v>
      </c>
      <c r="N4484">
        <v>0.37459902696770803</v>
      </c>
      <c r="O4484">
        <v>48.876404494382001</v>
      </c>
      <c r="P4484">
        <v>28.985507246376802</v>
      </c>
      <c r="Q4484">
        <v>-4.8917238639870998E-2</v>
      </c>
    </row>
    <row r="4485" spans="1:17" hidden="1" x14ac:dyDescent="0.3">
      <c r="A4485" t="s">
        <v>9199</v>
      </c>
      <c r="B4485" t="s">
        <v>9200</v>
      </c>
      <c r="C4485" t="s">
        <v>10309</v>
      </c>
      <c r="D4485" t="s">
        <v>413</v>
      </c>
      <c r="E4485">
        <v>8.2202999999999999</v>
      </c>
      <c r="F4485">
        <v>28.52</v>
      </c>
      <c r="G4485">
        <v>89.323605257840796</v>
      </c>
      <c r="H4485">
        <v>-12.1306399932652</v>
      </c>
      <c r="I4485">
        <v>0.19414500135031401</v>
      </c>
      <c r="J4485">
        <v>-3.4450074930308601</v>
      </c>
      <c r="K4485">
        <v>27.103050086261099</v>
      </c>
      <c r="L4485">
        <v>22.897268813173898</v>
      </c>
      <c r="M4485">
        <v>51.6794377139679</v>
      </c>
      <c r="N4485">
        <v>2.0311339212294701</v>
      </c>
      <c r="O4485">
        <v>19.915848527349201</v>
      </c>
      <c r="P4485">
        <v>128.89245585874701</v>
      </c>
      <c r="Q4485">
        <v>0.11552441021996</v>
      </c>
    </row>
    <row r="4486" spans="1:17" hidden="1" x14ac:dyDescent="0.3">
      <c r="A4486" t="s">
        <v>9201</v>
      </c>
      <c r="B4486" t="s">
        <v>9202</v>
      </c>
      <c r="C4486" t="s">
        <v>10309</v>
      </c>
      <c r="D4486" t="s">
        <v>521</v>
      </c>
      <c r="E4486">
        <v>8.1978779999999993</v>
      </c>
      <c r="F4486">
        <v>13.89</v>
      </c>
      <c r="G4486">
        <v>-22.7349167811117</v>
      </c>
      <c r="H4486">
        <v>-0.97550436388391404</v>
      </c>
      <c r="I4486">
        <v>-12.3107859651191</v>
      </c>
      <c r="J4486">
        <v>-2.5946673569764398</v>
      </c>
      <c r="K4486">
        <v>13.8871378605086</v>
      </c>
      <c r="L4486">
        <v>13.713780798263199</v>
      </c>
      <c r="M4486">
        <v>100</v>
      </c>
      <c r="O4486">
        <v>0</v>
      </c>
      <c r="P4486">
        <v>4.9886621315192698</v>
      </c>
    </row>
    <row r="4487" spans="1:17" hidden="1" x14ac:dyDescent="0.3">
      <c r="A4487" t="s">
        <v>9203</v>
      </c>
      <c r="B4487" t="s">
        <v>9204</v>
      </c>
      <c r="C4487" t="s">
        <v>10309</v>
      </c>
      <c r="D4487" t="s">
        <v>630</v>
      </c>
      <c r="E4487">
        <v>8.1494211700000001</v>
      </c>
      <c r="F4487">
        <v>9.23</v>
      </c>
      <c r="G4487">
        <v>58.741067552015402</v>
      </c>
      <c r="H4487">
        <v>2.51286772913934</v>
      </c>
      <c r="I4487">
        <v>-6.0967468396875599</v>
      </c>
      <c r="J4487">
        <v>4.5052123060801099</v>
      </c>
      <c r="K4487">
        <v>8.1917948132047798</v>
      </c>
      <c r="L4487">
        <v>7.07271851176304</v>
      </c>
      <c r="M4487">
        <v>57.333146627278097</v>
      </c>
      <c r="N4487">
        <v>0.17298040189944999</v>
      </c>
      <c r="O4487">
        <v>4.5503791982665298</v>
      </c>
      <c r="P4487">
        <v>119.239904988123</v>
      </c>
      <c r="Q4487">
        <v>6.2152504675516002E-2</v>
      </c>
    </row>
    <row r="4488" spans="1:17" hidden="1" x14ac:dyDescent="0.3">
      <c r="A4488" t="s">
        <v>9205</v>
      </c>
      <c r="B4488" t="s">
        <v>9206</v>
      </c>
      <c r="C4488" t="s">
        <v>10309</v>
      </c>
      <c r="D4488" t="s">
        <v>258</v>
      </c>
      <c r="E4488">
        <v>8.1309980399999997</v>
      </c>
      <c r="F4488">
        <v>13.05</v>
      </c>
      <c r="G4488">
        <v>-0.40650574189927002</v>
      </c>
      <c r="H4488">
        <v>-2.3944737440183501</v>
      </c>
      <c r="I4488">
        <v>-3.7417343844202602</v>
      </c>
      <c r="J4488">
        <v>-6.5946673569764496</v>
      </c>
      <c r="K4488">
        <v>12.8418768960866</v>
      </c>
      <c r="L4488">
        <v>12.0367517687384</v>
      </c>
      <c r="M4488">
        <v>52.119963594241</v>
      </c>
      <c r="N4488">
        <v>0.68856647323051601</v>
      </c>
      <c r="O4488">
        <v>16.245210727969301</v>
      </c>
      <c r="P4488">
        <v>36.935991605456401</v>
      </c>
      <c r="Q4488">
        <v>0.103083604932941</v>
      </c>
    </row>
    <row r="4489" spans="1:17" hidden="1" x14ac:dyDescent="0.3">
      <c r="A4489" t="s">
        <v>9207</v>
      </c>
      <c r="B4489" t="s">
        <v>9208</v>
      </c>
      <c r="C4489" t="s">
        <v>10309</v>
      </c>
      <c r="D4489" t="s">
        <v>1737</v>
      </c>
      <c r="E4489">
        <v>8.1251619999999996</v>
      </c>
      <c r="F4489">
        <v>9.17</v>
      </c>
      <c r="G4489">
        <v>-13.0985789126309</v>
      </c>
      <c r="H4489">
        <v>-7.8148826022258797</v>
      </c>
      <c r="I4489">
        <v>-25.801352002854902</v>
      </c>
      <c r="J4489">
        <v>-7.15942319561763</v>
      </c>
      <c r="K4489">
        <v>9.3164930080116601</v>
      </c>
      <c r="L4489">
        <v>9.8880359338343204</v>
      </c>
      <c r="M4489">
        <v>43.506904357438202</v>
      </c>
      <c r="N4489">
        <v>0.869792792505094</v>
      </c>
      <c r="O4489">
        <v>75.572519083969496</v>
      </c>
      <c r="P4489">
        <v>35.650887573964503</v>
      </c>
      <c r="Q4489">
        <v>-6.0153980288703002E-2</v>
      </c>
    </row>
    <row r="4490" spans="1:17" hidden="1" x14ac:dyDescent="0.3">
      <c r="A4490" t="s">
        <v>9209</v>
      </c>
      <c r="B4490" t="s">
        <v>9210</v>
      </c>
      <c r="C4490" t="s">
        <v>10309</v>
      </c>
      <c r="D4490" t="s">
        <v>1399</v>
      </c>
      <c r="E4490">
        <v>8.1186807999999999</v>
      </c>
      <c r="F4490">
        <v>7.66</v>
      </c>
      <c r="G4490">
        <v>-25.726242028476499</v>
      </c>
      <c r="H4490">
        <v>6.9118195797780597</v>
      </c>
      <c r="I4490">
        <v>-22.9292223711867</v>
      </c>
      <c r="J4490">
        <v>-2.5946673569764398</v>
      </c>
      <c r="K4490">
        <v>7.3848540457632996</v>
      </c>
      <c r="L4490">
        <v>7.71591372106713</v>
      </c>
      <c r="M4490">
        <v>54.5934109973985</v>
      </c>
      <c r="N4490">
        <v>0.82949308755760298</v>
      </c>
      <c r="O4490">
        <v>35.639686684073098</v>
      </c>
      <c r="P4490">
        <v>23.5483870967741</v>
      </c>
    </row>
    <row r="4491" spans="1:17" hidden="1" x14ac:dyDescent="0.3">
      <c r="A4491" t="s">
        <v>9211</v>
      </c>
      <c r="B4491" t="s">
        <v>9212</v>
      </c>
      <c r="C4491" t="s">
        <v>10309</v>
      </c>
      <c r="D4491" t="s">
        <v>1426</v>
      </c>
      <c r="E4491">
        <v>8.0699199999999998</v>
      </c>
      <c r="F4491">
        <v>16.32</v>
      </c>
      <c r="G4491">
        <v>49.091155648582401</v>
      </c>
      <c r="H4491">
        <v>11.9391039635684</v>
      </c>
      <c r="I4491">
        <v>4.6784613467088603</v>
      </c>
      <c r="J4491">
        <v>2.6684905377604</v>
      </c>
      <c r="K4491">
        <v>14.5304812005848</v>
      </c>
      <c r="L4491">
        <v>13.0897151153829</v>
      </c>
      <c r="M4491">
        <v>62.453864655821697</v>
      </c>
      <c r="N4491">
        <v>1.00596326683313</v>
      </c>
      <c r="O4491">
        <v>9.375</v>
      </c>
      <c r="P4491">
        <v>86.514285714285705</v>
      </c>
      <c r="Q4491">
        <v>5.5355025690505003E-2</v>
      </c>
    </row>
    <row r="4492" spans="1:17" hidden="1" x14ac:dyDescent="0.3">
      <c r="A4492" t="s">
        <v>9213</v>
      </c>
      <c r="B4492" t="s">
        <v>9214</v>
      </c>
      <c r="C4492" t="s">
        <v>10309</v>
      </c>
      <c r="D4492" t="s">
        <v>521</v>
      </c>
      <c r="E4492">
        <v>8.0618482</v>
      </c>
      <c r="F4492">
        <v>5.22</v>
      </c>
      <c r="G4492">
        <v>13.357502168450001</v>
      </c>
      <c r="H4492">
        <v>-4.2482316366111803</v>
      </c>
      <c r="I4492">
        <v>-15.6441192984524</v>
      </c>
      <c r="J4492">
        <v>-4.6204500457425404</v>
      </c>
      <c r="K4492">
        <v>5.5832564930314099</v>
      </c>
      <c r="L4492">
        <v>5.1071211248874597</v>
      </c>
      <c r="M4492">
        <v>37.054908370471402</v>
      </c>
      <c r="N4492">
        <v>0.39261782845311799</v>
      </c>
      <c r="O4492">
        <v>51.149425287356301</v>
      </c>
      <c r="P4492">
        <v>63.124999999999901</v>
      </c>
      <c r="Q4492">
        <v>7.0569538215653996E-2</v>
      </c>
    </row>
    <row r="4493" spans="1:17" hidden="1" x14ac:dyDescent="0.3">
      <c r="A4493" t="s">
        <v>9215</v>
      </c>
      <c r="B4493" t="s">
        <v>9216</v>
      </c>
      <c r="C4493" t="s">
        <v>10309</v>
      </c>
      <c r="D4493" t="s">
        <v>413</v>
      </c>
      <c r="E4493">
        <v>8.0151749999999993</v>
      </c>
      <c r="F4493">
        <v>31.5</v>
      </c>
      <c r="G4493">
        <v>16.771833931405698</v>
      </c>
      <c r="H4493">
        <v>-11.1295260410088</v>
      </c>
      <c r="I4493">
        <v>15.7379945226857</v>
      </c>
      <c r="J4493">
        <v>-7.65795849621695</v>
      </c>
      <c r="K4493">
        <v>34.380005206844899</v>
      </c>
      <c r="L4493">
        <v>29.008705156608801</v>
      </c>
      <c r="M4493">
        <v>19.266065697436201</v>
      </c>
      <c r="N4493">
        <v>0.29683783183735601</v>
      </c>
      <c r="O4493">
        <v>41.079365079364997</v>
      </c>
      <c r="P4493">
        <v>65.789473684210506</v>
      </c>
      <c r="Q4493">
        <v>9.8503066335254005E-2</v>
      </c>
    </row>
    <row r="4494" spans="1:17" hidden="1" x14ac:dyDescent="0.3">
      <c r="A4494" t="s">
        <v>9217</v>
      </c>
      <c r="B4494" t="s">
        <v>9218</v>
      </c>
      <c r="C4494" t="s">
        <v>10309</v>
      </c>
      <c r="D4494" t="s">
        <v>51</v>
      </c>
      <c r="E4494">
        <v>8.0052000000000003</v>
      </c>
      <c r="F4494">
        <v>3.2</v>
      </c>
      <c r="G4494">
        <v>-28.035105392381698</v>
      </c>
      <c r="H4494">
        <v>-20.011648942197102</v>
      </c>
      <c r="I4494">
        <v>-49.318659980867103</v>
      </c>
      <c r="J4494">
        <v>-10.7913886684518</v>
      </c>
      <c r="K4494">
        <v>3.9383363885707601</v>
      </c>
      <c r="L4494">
        <v>3.9489121438305101</v>
      </c>
      <c r="M4494">
        <v>32.390557505760498</v>
      </c>
      <c r="N4494">
        <v>2.3213218648652099</v>
      </c>
      <c r="O4494">
        <v>87.812499999999901</v>
      </c>
      <c r="P4494">
        <v>36.170212765957402</v>
      </c>
      <c r="Q4494">
        <v>-4.0869648278019999E-3</v>
      </c>
    </row>
    <row r="4495" spans="1:17" hidden="1" x14ac:dyDescent="0.3">
      <c r="A4495" t="s">
        <v>9219</v>
      </c>
      <c r="B4495" t="s">
        <v>9220</v>
      </c>
      <c r="C4495" t="s">
        <v>10309</v>
      </c>
      <c r="D4495" t="s">
        <v>726</v>
      </c>
      <c r="E4495">
        <v>7.8703070319999897</v>
      </c>
      <c r="F4495">
        <v>85.88</v>
      </c>
      <c r="G4495">
        <v>-8.5616530072611994</v>
      </c>
      <c r="H4495">
        <v>-5.2282111391936601</v>
      </c>
      <c r="I4495">
        <v>6.4556363831038102</v>
      </c>
      <c r="J4495">
        <v>0.90436739205830996</v>
      </c>
      <c r="K4495">
        <v>86.161691949505297</v>
      </c>
      <c r="L4495">
        <v>81.605247557868097</v>
      </c>
      <c r="M4495">
        <v>56.3654480897074</v>
      </c>
      <c r="N4495">
        <v>0.80071827765766002</v>
      </c>
      <c r="O4495">
        <v>13.390777829529499</v>
      </c>
      <c r="P4495">
        <v>24.463768115941999</v>
      </c>
    </row>
    <row r="4496" spans="1:17" hidden="1" x14ac:dyDescent="0.3">
      <c r="A4496" t="s">
        <v>9221</v>
      </c>
      <c r="B4496" t="s">
        <v>9222</v>
      </c>
      <c r="C4496" t="s">
        <v>10309</v>
      </c>
      <c r="D4496" t="s">
        <v>1700</v>
      </c>
      <c r="E4496">
        <v>7.8360599999999998</v>
      </c>
      <c r="F4496">
        <v>14.65</v>
      </c>
      <c r="G4496">
        <v>-59.265634987397299</v>
      </c>
      <c r="H4496">
        <v>13.132056041416099</v>
      </c>
      <c r="I4496">
        <v>-30.1458953313557</v>
      </c>
      <c r="J4496">
        <v>3.10930376215713</v>
      </c>
      <c r="K4496">
        <v>13.3244796013017</v>
      </c>
      <c r="L4496">
        <v>15.763187437568</v>
      </c>
      <c r="M4496">
        <v>71.6321738308432</v>
      </c>
      <c r="N4496">
        <v>1.30657049549269</v>
      </c>
      <c r="O4496">
        <v>133.105802047781</v>
      </c>
      <c r="P4496">
        <v>32.579185520361897</v>
      </c>
      <c r="Q4496">
        <v>8.0420226599082004E-2</v>
      </c>
    </row>
    <row r="4497" spans="1:17" hidden="1" x14ac:dyDescent="0.3">
      <c r="A4497" t="s">
        <v>9223</v>
      </c>
      <c r="B4497" t="s">
        <v>9224</v>
      </c>
      <c r="C4497" t="s">
        <v>10309</v>
      </c>
      <c r="D4497" t="s">
        <v>1386</v>
      </c>
      <c r="E4497">
        <v>7.8326518900000002</v>
      </c>
      <c r="F4497">
        <v>26.69</v>
      </c>
      <c r="G4497">
        <v>-17.434322714283802</v>
      </c>
      <c r="H4497">
        <v>-3.2062735946531302</v>
      </c>
      <c r="I4497">
        <v>-5.5934728903490099</v>
      </c>
      <c r="J4497">
        <v>4.43691159039198</v>
      </c>
      <c r="K4497">
        <v>25.788632813951899</v>
      </c>
      <c r="L4497">
        <v>24.784323204773901</v>
      </c>
      <c r="M4497">
        <v>51.143537173627898</v>
      </c>
      <c r="N4497">
        <v>0.84525104703220499</v>
      </c>
      <c r="O4497">
        <v>19.5953540651929</v>
      </c>
      <c r="P4497">
        <v>64.246153846153803</v>
      </c>
      <c r="Q4497">
        <v>7.0549821655990996E-2</v>
      </c>
    </row>
    <row r="4498" spans="1:17" hidden="1" x14ac:dyDescent="0.3">
      <c r="A4498" t="s">
        <v>9225</v>
      </c>
      <c r="B4498" t="s">
        <v>9226</v>
      </c>
      <c r="C4498" t="s">
        <v>10309</v>
      </c>
      <c r="D4498" t="s">
        <v>918</v>
      </c>
      <c r="E4498">
        <v>7.8083327999999996</v>
      </c>
      <c r="F4498">
        <v>5.58</v>
      </c>
      <c r="G4498">
        <v>-50.864074780399498</v>
      </c>
      <c r="H4498">
        <v>16.224495636116</v>
      </c>
      <c r="I4498">
        <v>-30.251962435707298</v>
      </c>
      <c r="J4498">
        <v>1.3060418628817201</v>
      </c>
      <c r="K4498">
        <v>5.2292617826067902</v>
      </c>
      <c r="L4498">
        <v>5.6469234023381798</v>
      </c>
      <c r="M4498">
        <v>57.838086786983901</v>
      </c>
      <c r="N4498">
        <v>1.1391138045092799</v>
      </c>
      <c r="O4498">
        <v>63.082437275985598</v>
      </c>
      <c r="P4498">
        <v>40.554156171284603</v>
      </c>
      <c r="Q4498">
        <v>2.3876250225992001E-2</v>
      </c>
    </row>
    <row r="4499" spans="1:17" hidden="1" x14ac:dyDescent="0.3">
      <c r="A4499" t="s">
        <v>9227</v>
      </c>
      <c r="B4499" t="s">
        <v>9228</v>
      </c>
      <c r="C4499" t="s">
        <v>10309</v>
      </c>
      <c r="D4499" t="s">
        <v>356</v>
      </c>
      <c r="E4499">
        <v>7.7946245999999997</v>
      </c>
      <c r="F4499">
        <v>12.39</v>
      </c>
      <c r="G4499">
        <v>8.43026724121518</v>
      </c>
      <c r="H4499">
        <v>-5.2155043638839098</v>
      </c>
      <c r="I4499">
        <v>25.662487976974401</v>
      </c>
      <c r="J4499">
        <v>-6.2953914116827896</v>
      </c>
      <c r="K4499">
        <v>12.837159579844601</v>
      </c>
      <c r="L4499">
        <v>11.363943014241</v>
      </c>
      <c r="M4499">
        <v>42.624947785948898</v>
      </c>
      <c r="N4499">
        <v>0.93159437437814197</v>
      </c>
      <c r="O4499">
        <v>51.412429378531002</v>
      </c>
      <c r="P4499">
        <v>105.132450331125</v>
      </c>
      <c r="Q4499">
        <v>0.11045648928839299</v>
      </c>
    </row>
    <row r="4500" spans="1:17" hidden="1" x14ac:dyDescent="0.3">
      <c r="A4500" t="s">
        <v>9229</v>
      </c>
      <c r="B4500" t="s">
        <v>9230</v>
      </c>
      <c r="C4500" t="s">
        <v>10309</v>
      </c>
      <c r="D4500" t="s">
        <v>1163</v>
      </c>
      <c r="E4500">
        <v>7.7883389999999997</v>
      </c>
      <c r="F4500">
        <v>3.95</v>
      </c>
      <c r="G4500">
        <v>70.768883398926803</v>
      </c>
      <c r="H4500">
        <v>3.3025705024262302</v>
      </c>
      <c r="I4500">
        <v>-30.8674869960469</v>
      </c>
      <c r="J4500">
        <v>4.2546477115167001</v>
      </c>
      <c r="K4500">
        <v>3.8333492345400701</v>
      </c>
      <c r="L4500">
        <v>3.6026193368452302</v>
      </c>
      <c r="M4500">
        <v>54.640990262260402</v>
      </c>
      <c r="N4500">
        <v>0.40565591685623797</v>
      </c>
      <c r="O4500">
        <v>25.063291139240501</v>
      </c>
      <c r="P4500">
        <v>107.894736842105</v>
      </c>
      <c r="Q4500">
        <v>6.1155432196892998E-2</v>
      </c>
    </row>
    <row r="4501" spans="1:17" hidden="1" x14ac:dyDescent="0.3">
      <c r="A4501" t="s">
        <v>9231</v>
      </c>
      <c r="B4501" t="s">
        <v>9232</v>
      </c>
      <c r="C4501" t="s">
        <v>10309</v>
      </c>
      <c r="D4501" t="s">
        <v>715</v>
      </c>
      <c r="E4501">
        <v>7.7563174000000004</v>
      </c>
      <c r="F4501">
        <v>4.72</v>
      </c>
      <c r="G4501">
        <v>19.776421087368899</v>
      </c>
      <c r="H4501">
        <v>-21.075172137970199</v>
      </c>
      <c r="I4501">
        <v>-22.9168465711797</v>
      </c>
      <c r="J4501">
        <v>-4.4314020508540102</v>
      </c>
      <c r="K4501">
        <v>5.0290815636418698</v>
      </c>
      <c r="L4501">
        <v>4.6339738061459297</v>
      </c>
      <c r="M4501">
        <v>17.7985041161057</v>
      </c>
      <c r="N4501">
        <v>0.73017728535834003</v>
      </c>
      <c r="O4501">
        <v>63.983050847457598</v>
      </c>
      <c r="P4501">
        <v>55.2631578947368</v>
      </c>
      <c r="Q4501">
        <v>8.7567453359401998E-2</v>
      </c>
    </row>
    <row r="4502" spans="1:17" hidden="1" x14ac:dyDescent="0.3">
      <c r="A4502" t="s">
        <v>9233</v>
      </c>
      <c r="B4502" t="s">
        <v>9234</v>
      </c>
      <c r="C4502" t="s">
        <v>10309</v>
      </c>
      <c r="D4502" t="s">
        <v>521</v>
      </c>
      <c r="E4502">
        <v>7.7544599999999999</v>
      </c>
      <c r="F4502">
        <v>7.77</v>
      </c>
      <c r="G4502">
        <v>-27.723578912630899</v>
      </c>
      <c r="H4502">
        <v>-0.97550436388391404</v>
      </c>
      <c r="I4502">
        <v>-12.3107859651191</v>
      </c>
      <c r="J4502">
        <v>-2.5946673569764398</v>
      </c>
      <c r="K4502">
        <v>7.7699994763310798</v>
      </c>
      <c r="L4502">
        <v>7.7544852646137796</v>
      </c>
      <c r="M4502">
        <v>100</v>
      </c>
      <c r="O4502">
        <v>0</v>
      </c>
      <c r="P4502">
        <v>0</v>
      </c>
    </row>
    <row r="4503" spans="1:17" hidden="1" x14ac:dyDescent="0.3">
      <c r="A4503" t="s">
        <v>9235</v>
      </c>
      <c r="B4503" t="s">
        <v>9236</v>
      </c>
      <c r="C4503" t="s">
        <v>10309</v>
      </c>
      <c r="D4503" t="s">
        <v>521</v>
      </c>
      <c r="E4503">
        <v>7.7507136000000001</v>
      </c>
      <c r="F4503">
        <v>25.74</v>
      </c>
      <c r="G4503">
        <v>-13.6278342317799</v>
      </c>
      <c r="H4503">
        <v>3.76201164123772</v>
      </c>
      <c r="I4503">
        <v>8.9327373509430608</v>
      </c>
      <c r="J4503">
        <v>3.22680741663285</v>
      </c>
      <c r="K4503">
        <v>23.389057950489299</v>
      </c>
      <c r="L4503">
        <v>21.4995578304232</v>
      </c>
      <c r="M4503">
        <v>59.806074971342298</v>
      </c>
      <c r="N4503">
        <v>1.28606395578365</v>
      </c>
      <c r="O4503">
        <v>10.139860139860099</v>
      </c>
      <c r="P4503">
        <v>78.254847645429294</v>
      </c>
      <c r="Q4503">
        <v>9.5933177105800002E-2</v>
      </c>
    </row>
    <row r="4504" spans="1:17" hidden="1" x14ac:dyDescent="0.3">
      <c r="A4504" t="s">
        <v>9237</v>
      </c>
      <c r="B4504" t="s">
        <v>9238</v>
      </c>
      <c r="C4504" t="s">
        <v>10309</v>
      </c>
      <c r="D4504" t="s">
        <v>556</v>
      </c>
      <c r="E4504">
        <v>7.7444009999999999</v>
      </c>
      <c r="F4504">
        <v>7.92</v>
      </c>
      <c r="G4504">
        <v>28.798160217803801</v>
      </c>
      <c r="H4504">
        <v>-4.7861279204659004</v>
      </c>
      <c r="I4504">
        <v>50.317550790527697</v>
      </c>
      <c r="J4504">
        <v>-19.127733489240899</v>
      </c>
      <c r="K4504">
        <v>8.2263039651353793</v>
      </c>
      <c r="L4504">
        <v>6.6334510134301397</v>
      </c>
      <c r="M4504">
        <v>36.944882559242998</v>
      </c>
      <c r="N4504">
        <v>0.870266753415745</v>
      </c>
      <c r="O4504">
        <v>41.919191919191903</v>
      </c>
      <c r="P4504">
        <v>125.641025641025</v>
      </c>
      <c r="Q4504">
        <v>1.9331682582280001E-2</v>
      </c>
    </row>
    <row r="4505" spans="1:17" hidden="1" x14ac:dyDescent="0.3">
      <c r="A4505" t="s">
        <v>9239</v>
      </c>
      <c r="B4505" t="s">
        <v>9240</v>
      </c>
      <c r="C4505" t="s">
        <v>10309</v>
      </c>
      <c r="D4505" t="s">
        <v>1700</v>
      </c>
      <c r="E4505">
        <v>7.7419799999999999</v>
      </c>
      <c r="F4505">
        <v>16.149999999999999</v>
      </c>
      <c r="G4505">
        <v>12.1032609142088</v>
      </c>
      <c r="H4505">
        <v>-13.3131667015462</v>
      </c>
      <c r="I4505">
        <v>-35.515731281333998</v>
      </c>
      <c r="J4505">
        <v>3.5652277937443801</v>
      </c>
      <c r="K4505">
        <v>18.165918140483399</v>
      </c>
      <c r="L4505">
        <v>19.166200010266898</v>
      </c>
      <c r="M4505">
        <v>46.3958154864834</v>
      </c>
      <c r="N4505">
        <v>0.55396362710816704</v>
      </c>
      <c r="O4505">
        <v>80.371517027863703</v>
      </c>
      <c r="P4505">
        <v>77.472527472527403</v>
      </c>
      <c r="Q4505">
        <v>0.114435135442318</v>
      </c>
    </row>
    <row r="4506" spans="1:17" hidden="1" x14ac:dyDescent="0.3">
      <c r="A4506" t="s">
        <v>9241</v>
      </c>
      <c r="B4506" t="s">
        <v>9242</v>
      </c>
      <c r="C4506" t="s">
        <v>10309</v>
      </c>
      <c r="D4506" t="s">
        <v>521</v>
      </c>
      <c r="E4506">
        <v>7.7368094999999997</v>
      </c>
      <c r="F4506">
        <v>12.56</v>
      </c>
      <c r="G4506">
        <v>138.94308775403499</v>
      </c>
      <c r="H4506">
        <v>39.188430062345603</v>
      </c>
      <c r="I4506">
        <v>28.024409565607101</v>
      </c>
      <c r="J4506">
        <v>-16.726661618095498</v>
      </c>
      <c r="K4506">
        <v>11.127766725437001</v>
      </c>
      <c r="L4506">
        <v>8.3576088504854606</v>
      </c>
      <c r="M4506">
        <v>33.668799870785399</v>
      </c>
      <c r="N4506">
        <v>0.83505441786421997</v>
      </c>
      <c r="O4506">
        <v>53.9012738853503</v>
      </c>
      <c r="P4506">
        <v>256.81818181818102</v>
      </c>
      <c r="Q4506">
        <v>0.12827292938996501</v>
      </c>
    </row>
    <row r="4507" spans="1:17" hidden="1" x14ac:dyDescent="0.3">
      <c r="A4507" t="s">
        <v>9243</v>
      </c>
      <c r="B4507" t="s">
        <v>9244</v>
      </c>
      <c r="C4507" t="s">
        <v>10309</v>
      </c>
      <c r="D4507" t="s">
        <v>2966</v>
      </c>
      <c r="E4507">
        <v>7.6205214659999996</v>
      </c>
      <c r="F4507">
        <v>6.49</v>
      </c>
      <c r="G4507">
        <v>-9.7235789126309804</v>
      </c>
      <c r="H4507">
        <v>22.4562299534592</v>
      </c>
      <c r="I4507">
        <v>8.5458248356257691</v>
      </c>
      <c r="J4507">
        <v>0.96570416005142401</v>
      </c>
      <c r="K4507">
        <v>5.8573531694472303</v>
      </c>
      <c r="L4507">
        <v>5.9820895385061501</v>
      </c>
      <c r="M4507">
        <v>67.561469698046096</v>
      </c>
      <c r="N4507">
        <v>2.3504927477636799</v>
      </c>
      <c r="O4507">
        <v>31.741140215716499</v>
      </c>
      <c r="P4507">
        <v>51.282051282051199</v>
      </c>
      <c r="Q4507">
        <v>3.9491843541996002E-2</v>
      </c>
    </row>
    <row r="4508" spans="1:17" hidden="1" x14ac:dyDescent="0.3">
      <c r="A4508" t="s">
        <v>9245</v>
      </c>
      <c r="B4508" t="s">
        <v>9246</v>
      </c>
      <c r="C4508" t="s">
        <v>10309</v>
      </c>
      <c r="D4508" t="s">
        <v>54</v>
      </c>
      <c r="E4508">
        <v>7.6094904599999902</v>
      </c>
      <c r="F4508">
        <v>7.16</v>
      </c>
      <c r="G4508">
        <v>12.6685779501141</v>
      </c>
      <c r="H4508">
        <v>-15.3657482663229</v>
      </c>
      <c r="I4508">
        <v>-40.423235764315898</v>
      </c>
      <c r="J4508">
        <v>-6.4302837953326097</v>
      </c>
      <c r="K4508">
        <v>8.1809765335602496</v>
      </c>
      <c r="L4508">
        <v>8.3442287336580794</v>
      </c>
      <c r="M4508">
        <v>5.9968692051833603</v>
      </c>
      <c r="N4508">
        <v>1.91060140795053</v>
      </c>
      <c r="O4508">
        <v>47.346368715083798</v>
      </c>
      <c r="P4508">
        <v>62.727272727272698</v>
      </c>
      <c r="Q4508">
        <v>2.6106667871089999E-2</v>
      </c>
    </row>
    <row r="4509" spans="1:17" hidden="1" x14ac:dyDescent="0.3">
      <c r="A4509" t="s">
        <v>9247</v>
      </c>
      <c r="B4509" t="s">
        <v>9248</v>
      </c>
      <c r="C4509" t="s">
        <v>10309</v>
      </c>
      <c r="D4509" t="s">
        <v>54</v>
      </c>
      <c r="E4509">
        <v>7.5975555000000004</v>
      </c>
      <c r="F4509">
        <v>6.88</v>
      </c>
      <c r="G4509">
        <v>37.661036471984403</v>
      </c>
      <c r="H4509">
        <v>16.1722036157425</v>
      </c>
      <c r="I4509">
        <v>23.9268377972571</v>
      </c>
      <c r="J4509">
        <v>4.2164781538594696</v>
      </c>
      <c r="K4509">
        <v>6.3141594536373304</v>
      </c>
      <c r="L4509">
        <v>5.7220409416593698</v>
      </c>
      <c r="M4509">
        <v>55.827506951884899</v>
      </c>
      <c r="N4509">
        <v>0.518495039315363</v>
      </c>
      <c r="O4509">
        <v>16.279069767441801</v>
      </c>
      <c r="P4509">
        <v>81.052631578947299</v>
      </c>
      <c r="Q4509">
        <v>0.10421399236114499</v>
      </c>
    </row>
    <row r="4510" spans="1:17" hidden="1" x14ac:dyDescent="0.3">
      <c r="A4510" t="s">
        <v>9249</v>
      </c>
      <c r="B4510" t="s">
        <v>9250</v>
      </c>
      <c r="C4510" t="s">
        <v>10309</v>
      </c>
      <c r="D4510" t="s">
        <v>72</v>
      </c>
      <c r="E4510">
        <v>7.5763800000000003</v>
      </c>
      <c r="F4510">
        <v>25.77</v>
      </c>
      <c r="G4510">
        <v>-22.754128810797901</v>
      </c>
      <c r="H4510">
        <v>-0.97550436388391404</v>
      </c>
      <c r="I4510">
        <v>-12.3107859651191</v>
      </c>
      <c r="J4510">
        <v>-2.5946673569764398</v>
      </c>
      <c r="K4510">
        <v>25.769636293947599</v>
      </c>
      <c r="L4510">
        <v>25.552044124370099</v>
      </c>
      <c r="M4510">
        <v>100</v>
      </c>
      <c r="O4510">
        <v>0</v>
      </c>
      <c r="P4510">
        <v>4.9694501018329804</v>
      </c>
    </row>
    <row r="4511" spans="1:17" hidden="1" x14ac:dyDescent="0.3">
      <c r="A4511" t="s">
        <v>9251</v>
      </c>
      <c r="B4511" t="s">
        <v>9252</v>
      </c>
      <c r="C4511" t="s">
        <v>10309</v>
      </c>
      <c r="D4511" t="s">
        <v>1700</v>
      </c>
      <c r="E4511">
        <v>7.56</v>
      </c>
      <c r="F4511">
        <v>9.1999999999999993</v>
      </c>
      <c r="G4511">
        <v>-80.9756114329561</v>
      </c>
      <c r="H4511">
        <v>-9.1387696700063703</v>
      </c>
      <c r="I4511">
        <v>-45.401695056028203</v>
      </c>
      <c r="J4511">
        <v>-17.124581886890901</v>
      </c>
      <c r="K4511">
        <v>9.9895562453963596</v>
      </c>
      <c r="L4511">
        <v>12.214846909698901</v>
      </c>
      <c r="M4511">
        <v>33.178338908892897</v>
      </c>
      <c r="N4511">
        <v>2.3690749884934599</v>
      </c>
      <c r="O4511">
        <v>136.304347826086</v>
      </c>
      <c r="P4511">
        <v>5.1428571428571299</v>
      </c>
      <c r="Q4511">
        <v>3.7264014283081001E-2</v>
      </c>
    </row>
    <row r="4512" spans="1:17" hidden="1" x14ac:dyDescent="0.3">
      <c r="A4512" t="s">
        <v>9253</v>
      </c>
      <c r="B4512" t="s">
        <v>9254</v>
      </c>
      <c r="C4512" t="s">
        <v>10309</v>
      </c>
      <c r="D4512" t="s">
        <v>630</v>
      </c>
      <c r="E4512">
        <v>7.5534357709999904</v>
      </c>
      <c r="F4512">
        <v>14.23</v>
      </c>
      <c r="G4512">
        <v>-16.811653737260698</v>
      </c>
      <c r="H4512">
        <v>13.794653887811601</v>
      </c>
      <c r="I4512">
        <v>-17.444119298452399</v>
      </c>
      <c r="J4512">
        <v>-7.4071673569764398</v>
      </c>
      <c r="K4512">
        <v>14.3296396219733</v>
      </c>
      <c r="L4512">
        <v>14.6709702537244</v>
      </c>
      <c r="M4512">
        <v>54.0105155909825</v>
      </c>
      <c r="N4512">
        <v>0.92718010009710905</v>
      </c>
      <c r="O4512">
        <v>32.115249472944399</v>
      </c>
      <c r="P4512">
        <v>21.6239316239316</v>
      </c>
      <c r="Q4512">
        <v>9.6436279022270005E-2</v>
      </c>
    </row>
    <row r="4513" spans="1:17" hidden="1" x14ac:dyDescent="0.3">
      <c r="A4513" t="s">
        <v>9255</v>
      </c>
      <c r="B4513" t="s">
        <v>9256</v>
      </c>
      <c r="C4513" t="s">
        <v>10309</v>
      </c>
      <c r="D4513" t="s">
        <v>630</v>
      </c>
      <c r="E4513">
        <v>7.4900897999999998</v>
      </c>
      <c r="F4513">
        <v>24.21</v>
      </c>
      <c r="G4513">
        <v>64.419278230226098</v>
      </c>
      <c r="H4513">
        <v>-0.97550436388391404</v>
      </c>
      <c r="I4513">
        <v>9.1034567630654397</v>
      </c>
      <c r="J4513">
        <v>-2.5946673569764398</v>
      </c>
      <c r="K4513">
        <v>22.314967028994801</v>
      </c>
      <c r="M4513">
        <v>99.997122905156402</v>
      </c>
      <c r="N4513">
        <v>0</v>
      </c>
      <c r="O4513">
        <v>0</v>
      </c>
      <c r="P4513">
        <v>101.75</v>
      </c>
    </row>
    <row r="4514" spans="1:17" hidden="1" x14ac:dyDescent="0.3">
      <c r="A4514" t="s">
        <v>9257</v>
      </c>
      <c r="B4514" t="s">
        <v>9258</v>
      </c>
      <c r="C4514" t="s">
        <v>10309</v>
      </c>
      <c r="D4514" t="s">
        <v>6836</v>
      </c>
      <c r="E4514">
        <v>7.4857366000000001</v>
      </c>
      <c r="F4514">
        <v>20.69</v>
      </c>
      <c r="G4514">
        <v>-35.727136049136</v>
      </c>
      <c r="H4514">
        <v>-8.0543956218796495</v>
      </c>
      <c r="I4514">
        <v>-39.458673289062702</v>
      </c>
      <c r="J4514">
        <v>6.3553326430235497</v>
      </c>
      <c r="K4514">
        <v>22.710630064162</v>
      </c>
      <c r="L4514">
        <v>23.009111444458799</v>
      </c>
      <c r="M4514">
        <v>54.599845690144299</v>
      </c>
      <c r="N4514">
        <v>0.46939351198871598</v>
      </c>
      <c r="O4514">
        <v>115.804736587723</v>
      </c>
      <c r="P4514">
        <v>21.705882352941099</v>
      </c>
    </row>
    <row r="4515" spans="1:17" hidden="1" x14ac:dyDescent="0.3">
      <c r="A4515" t="s">
        <v>9259</v>
      </c>
      <c r="B4515" t="s">
        <v>9260</v>
      </c>
      <c r="C4515" t="s">
        <v>10309</v>
      </c>
      <c r="D4515" t="s">
        <v>2651</v>
      </c>
      <c r="E4515">
        <v>7.4749802489999997</v>
      </c>
      <c r="F4515">
        <v>7.38</v>
      </c>
      <c r="G4515">
        <v>-6.1420303129604701</v>
      </c>
      <c r="H4515">
        <v>2.9187932717210798</v>
      </c>
      <c r="I4515">
        <v>-11.9026226998129</v>
      </c>
      <c r="J4515">
        <v>1.0114352782523901</v>
      </c>
      <c r="K4515">
        <v>6.9442224892742797</v>
      </c>
      <c r="L4515">
        <v>6.8043026334486001</v>
      </c>
      <c r="M4515">
        <v>64.646569746396395</v>
      </c>
      <c r="N4515">
        <v>1.3665128226938199</v>
      </c>
      <c r="O4515">
        <v>15.1761517615176</v>
      </c>
      <c r="P4515">
        <v>34.9177330895795</v>
      </c>
      <c r="Q4515">
        <v>-5.5382784676160004E-3</v>
      </c>
    </row>
    <row r="4516" spans="1:17" hidden="1" x14ac:dyDescent="0.3">
      <c r="A4516" t="s">
        <v>9261</v>
      </c>
      <c r="B4516" t="s">
        <v>3401</v>
      </c>
      <c r="C4516" t="s">
        <v>10309</v>
      </c>
      <c r="D4516" t="s">
        <v>118</v>
      </c>
      <c r="E4516">
        <v>7.44435</v>
      </c>
      <c r="F4516">
        <v>6.11</v>
      </c>
      <c r="G4516">
        <v>-42.5074003910131</v>
      </c>
      <c r="H4516">
        <v>-7.4176712745720597</v>
      </c>
      <c r="I4516">
        <v>-39.137133270508301</v>
      </c>
      <c r="J4516">
        <v>-1.9647460971339199</v>
      </c>
      <c r="K4516">
        <v>7.0386291140775699</v>
      </c>
      <c r="L4516">
        <v>7.2588131929885398</v>
      </c>
      <c r="M4516">
        <v>33.188878825154397</v>
      </c>
      <c r="N4516">
        <v>0.57368850790159098</v>
      </c>
      <c r="O4516">
        <v>51.718494271685699</v>
      </c>
      <c r="P4516">
        <v>3.2094594594594699</v>
      </c>
      <c r="Q4516">
        <v>9.3185516917257002E-2</v>
      </c>
    </row>
    <row r="4517" spans="1:17" hidden="1" x14ac:dyDescent="0.3">
      <c r="A4517" t="s">
        <v>9262</v>
      </c>
      <c r="B4517" t="s">
        <v>9263</v>
      </c>
      <c r="C4517" t="s">
        <v>10309</v>
      </c>
      <c r="D4517" t="s">
        <v>1399</v>
      </c>
      <c r="E4517">
        <v>7.4257759999999999</v>
      </c>
      <c r="F4517">
        <v>190.6</v>
      </c>
      <c r="G4517">
        <v>-0.31716180033151797</v>
      </c>
      <c r="H4517">
        <v>-1.21104479832516</v>
      </c>
      <c r="I4517">
        <v>30.6213475181954</v>
      </c>
      <c r="J4517">
        <v>-2.5946673569764398</v>
      </c>
      <c r="K4517">
        <v>178.14491132705999</v>
      </c>
      <c r="L4517">
        <v>150.616272312739</v>
      </c>
      <c r="M4517">
        <v>31.826066720630799</v>
      </c>
      <c r="N4517">
        <v>0</v>
      </c>
      <c r="O4517">
        <v>5.5089192025183698</v>
      </c>
      <c r="P4517">
        <v>69.875222816399202</v>
      </c>
    </row>
    <row r="4518" spans="1:17" hidden="1" x14ac:dyDescent="0.3">
      <c r="A4518" t="s">
        <v>9264</v>
      </c>
      <c r="B4518" t="s">
        <v>9265</v>
      </c>
      <c r="C4518" t="s">
        <v>10309</v>
      </c>
      <c r="D4518" t="s">
        <v>1700</v>
      </c>
      <c r="E4518">
        <v>7.3941749999999997</v>
      </c>
      <c r="F4518">
        <v>21.73</v>
      </c>
      <c r="G4518">
        <v>20.705382836002801</v>
      </c>
      <c r="H4518">
        <v>-11.0114899696416</v>
      </c>
      <c r="I4518">
        <v>2.1781497566933199</v>
      </c>
      <c r="J4518">
        <v>3.03913545992495</v>
      </c>
      <c r="K4518">
        <v>22.239474099518301</v>
      </c>
      <c r="L4518">
        <v>18.685352448556799</v>
      </c>
      <c r="M4518">
        <v>54.132648242386402</v>
      </c>
      <c r="N4518">
        <v>0.25461026075306098</v>
      </c>
      <c r="O4518">
        <v>56.4196962724344</v>
      </c>
      <c r="P4518">
        <v>71.778656126482204</v>
      </c>
      <c r="Q4518">
        <v>8.7417808411508993E-2</v>
      </c>
    </row>
    <row r="4519" spans="1:17" hidden="1" x14ac:dyDescent="0.3">
      <c r="A4519" t="s">
        <v>9266</v>
      </c>
      <c r="B4519" t="s">
        <v>9267</v>
      </c>
      <c r="C4519" t="s">
        <v>10309</v>
      </c>
      <c r="D4519" t="s">
        <v>2556</v>
      </c>
      <c r="E4519">
        <v>7.3806254999999998</v>
      </c>
      <c r="F4519">
        <v>2.94</v>
      </c>
      <c r="G4519">
        <v>43.206653645508503</v>
      </c>
      <c r="H4519">
        <v>14.673350597948099</v>
      </c>
      <c r="I4519">
        <v>-42.310785965119102</v>
      </c>
      <c r="J4519">
        <v>2.6136659763568799</v>
      </c>
      <c r="K4519">
        <v>2.7642371033296098</v>
      </c>
      <c r="L4519">
        <v>2.6990630061331</v>
      </c>
      <c r="M4519">
        <v>64.677523472551798</v>
      </c>
      <c r="N4519">
        <v>0.85760000000000003</v>
      </c>
      <c r="O4519">
        <v>120.748299319727</v>
      </c>
      <c r="P4519">
        <v>89.677419354838705</v>
      </c>
      <c r="Q4519">
        <v>8.6659712952679005E-2</v>
      </c>
    </row>
    <row r="4520" spans="1:17" hidden="1" x14ac:dyDescent="0.3">
      <c r="A4520" t="s">
        <v>9268</v>
      </c>
      <c r="B4520" t="s">
        <v>9269</v>
      </c>
      <c r="C4520" t="s">
        <v>10309</v>
      </c>
      <c r="D4520" t="s">
        <v>72</v>
      </c>
      <c r="E4520">
        <v>7.3371532319999897</v>
      </c>
      <c r="F4520">
        <v>1.08</v>
      </c>
      <c r="G4520">
        <v>18.222367033314899</v>
      </c>
      <c r="H4520">
        <v>0.911288088946275</v>
      </c>
      <c r="I4520">
        <v>-5.3800928958121599</v>
      </c>
      <c r="J4520">
        <v>1.2514864891774</v>
      </c>
      <c r="K4520">
        <v>1.05207547300774</v>
      </c>
      <c r="L4520">
        <v>0.99661844675917899</v>
      </c>
      <c r="M4520">
        <v>60.487973310857498</v>
      </c>
      <c r="N4520">
        <v>1.12759231977462</v>
      </c>
      <c r="O4520">
        <v>13.8888888888888</v>
      </c>
      <c r="P4520">
        <v>71.428571428571402</v>
      </c>
      <c r="Q4520">
        <v>-6.06521649079E-2</v>
      </c>
    </row>
    <row r="4521" spans="1:17" hidden="1" x14ac:dyDescent="0.3">
      <c r="A4521" t="s">
        <v>9270</v>
      </c>
      <c r="B4521" t="s">
        <v>9271</v>
      </c>
      <c r="C4521" t="s">
        <v>10309</v>
      </c>
      <c r="D4521" t="s">
        <v>72</v>
      </c>
      <c r="E4521">
        <v>7.2749644</v>
      </c>
      <c r="F4521">
        <v>21.6</v>
      </c>
      <c r="G4521">
        <v>-60.117945109814002</v>
      </c>
      <c r="H4521">
        <v>5.8206121409704403</v>
      </c>
      <c r="I4521">
        <v>-37.828027344429401</v>
      </c>
      <c r="J4521">
        <v>-1.2588773984320001</v>
      </c>
      <c r="K4521">
        <v>22.534018153627802</v>
      </c>
      <c r="L4521">
        <v>26.004584533412999</v>
      </c>
      <c r="M4521">
        <v>53.104144604137304</v>
      </c>
      <c r="N4521">
        <v>0.32829682610639199</v>
      </c>
      <c r="O4521">
        <v>61.990740740740698</v>
      </c>
      <c r="P4521">
        <v>18.356164383561602</v>
      </c>
      <c r="Q4521">
        <v>-1.2180970478334999E-2</v>
      </c>
    </row>
    <row r="4522" spans="1:17" hidden="1" x14ac:dyDescent="0.3">
      <c r="A4522" t="s">
        <v>9272</v>
      </c>
      <c r="B4522" t="s">
        <v>9273</v>
      </c>
      <c r="C4522" t="s">
        <v>10309</v>
      </c>
      <c r="D4522" t="s">
        <v>1386</v>
      </c>
      <c r="E4522">
        <v>7.2481439999999999</v>
      </c>
      <c r="F4522">
        <v>11.75</v>
      </c>
      <c r="G4522">
        <v>8.7456429224445102</v>
      </c>
      <c r="H4522">
        <v>-1.4775964140930999</v>
      </c>
      <c r="I4522">
        <v>-4.8084986824109599</v>
      </c>
      <c r="J4522">
        <v>-8.5282116607739091</v>
      </c>
      <c r="K4522">
        <v>12.0761868580553</v>
      </c>
      <c r="L4522">
        <v>11.250152585051801</v>
      </c>
      <c r="M4522">
        <v>40.707638147757599</v>
      </c>
      <c r="N4522">
        <v>0.99407228582192197</v>
      </c>
      <c r="O4522">
        <v>21.276595744680801</v>
      </c>
      <c r="P4522">
        <v>54.402102496714797</v>
      </c>
      <c r="Q4522">
        <v>0.100346032201598</v>
      </c>
    </row>
    <row r="4523" spans="1:17" hidden="1" x14ac:dyDescent="0.3">
      <c r="A4523" t="s">
        <v>9274</v>
      </c>
      <c r="B4523" t="s">
        <v>9275</v>
      </c>
      <c r="C4523" t="s">
        <v>10309</v>
      </c>
      <c r="D4523" t="s">
        <v>630</v>
      </c>
      <c r="E4523">
        <v>7.2464000000000004</v>
      </c>
      <c r="F4523">
        <v>31.98</v>
      </c>
      <c r="G4523">
        <v>-25.3875789126309</v>
      </c>
      <c r="H4523">
        <v>-18.154203800647799</v>
      </c>
      <c r="I4523">
        <v>3.05717940284626</v>
      </c>
      <c r="J4523">
        <v>-8.0040240821226405</v>
      </c>
      <c r="K4523">
        <v>37.188559655017897</v>
      </c>
      <c r="L4523">
        <v>37.561978828195997</v>
      </c>
      <c r="M4523">
        <v>37.3934446131179</v>
      </c>
      <c r="N4523">
        <v>0.44335567986167601</v>
      </c>
      <c r="O4523">
        <v>85.178236397748506</v>
      </c>
      <c r="P4523">
        <v>27.664670658682599</v>
      </c>
    </row>
    <row r="4524" spans="1:17" hidden="1" x14ac:dyDescent="0.3">
      <c r="A4524" t="s">
        <v>9276</v>
      </c>
      <c r="B4524" t="s">
        <v>9277</v>
      </c>
      <c r="C4524" t="s">
        <v>10309</v>
      </c>
      <c r="D4524" t="s">
        <v>1700</v>
      </c>
      <c r="E4524">
        <v>7.2418500000000003</v>
      </c>
      <c r="F4524">
        <v>11.38</v>
      </c>
      <c r="G4524">
        <v>9.8822251986144902</v>
      </c>
      <c r="H4524">
        <v>5.6139880671045104</v>
      </c>
      <c r="I4524">
        <v>-32.169940894696502</v>
      </c>
      <c r="J4524">
        <v>-9.2249325675848599</v>
      </c>
      <c r="K4524">
        <v>11.0080015768426</v>
      </c>
      <c r="L4524">
        <v>10.8514282435045</v>
      </c>
      <c r="M4524">
        <v>50.608293608241397</v>
      </c>
      <c r="N4524">
        <v>1.8704918032786799</v>
      </c>
      <c r="O4524">
        <v>37.609841827768001</v>
      </c>
      <c r="P4524">
        <v>65.406976744185997</v>
      </c>
      <c r="Q4524">
        <v>-0.110807795582671</v>
      </c>
    </row>
    <row r="4525" spans="1:17" hidden="1" x14ac:dyDescent="0.3">
      <c r="A4525" t="s">
        <v>9278</v>
      </c>
      <c r="B4525" t="s">
        <v>9279</v>
      </c>
      <c r="C4525" t="s">
        <v>10309</v>
      </c>
      <c r="D4525" t="s">
        <v>4721</v>
      </c>
      <c r="E4525">
        <v>7.2326449999999998</v>
      </c>
      <c r="F4525">
        <v>11.14</v>
      </c>
      <c r="G4525">
        <v>30.290605484532101</v>
      </c>
      <c r="H4525">
        <v>-0.97550436388391404</v>
      </c>
      <c r="I4525">
        <v>6.0739111655929001</v>
      </c>
      <c r="J4525">
        <v>-2.5946673569764398</v>
      </c>
      <c r="K4525">
        <v>10.385606322132601</v>
      </c>
      <c r="L4525">
        <v>9.7385087372408901</v>
      </c>
      <c r="M4525">
        <v>74.015420579939899</v>
      </c>
      <c r="N4525">
        <v>0</v>
      </c>
      <c r="O4525">
        <v>22.621184919209998</v>
      </c>
      <c r="P4525">
        <v>64.792899408284001</v>
      </c>
    </row>
    <row r="4526" spans="1:17" hidden="1" x14ac:dyDescent="0.3">
      <c r="A4526" t="s">
        <v>9280</v>
      </c>
      <c r="B4526" t="s">
        <v>9281</v>
      </c>
      <c r="C4526" t="s">
        <v>10309</v>
      </c>
      <c r="D4526" t="s">
        <v>2172</v>
      </c>
      <c r="E4526">
        <v>7.2315250000000004</v>
      </c>
      <c r="F4526">
        <v>7.57</v>
      </c>
      <c r="G4526">
        <v>-74.600771895087107</v>
      </c>
      <c r="H4526">
        <v>26.491600899273902</v>
      </c>
      <c r="I4526">
        <v>-56.771534314348699</v>
      </c>
      <c r="J4526">
        <v>-2.5946673569764398</v>
      </c>
      <c r="K4526">
        <v>6.8164191890225503</v>
      </c>
      <c r="L4526">
        <v>9.3947637717599601</v>
      </c>
      <c r="M4526">
        <v>80.918429698653597</v>
      </c>
      <c r="N4526">
        <v>1.1055932403975599</v>
      </c>
      <c r="O4526">
        <v>137.78071334213999</v>
      </c>
      <c r="P4526">
        <v>46.421663442940002</v>
      </c>
    </row>
    <row r="4527" spans="1:17" hidden="1" x14ac:dyDescent="0.3">
      <c r="A4527" t="s">
        <v>9282</v>
      </c>
      <c r="B4527" t="s">
        <v>9283</v>
      </c>
      <c r="C4527" t="s">
        <v>10309</v>
      </c>
      <c r="D4527" t="s">
        <v>413</v>
      </c>
      <c r="E4527">
        <v>7.2138419999999996</v>
      </c>
      <c r="F4527">
        <v>1.45</v>
      </c>
      <c r="G4527">
        <v>70.906558073670297</v>
      </c>
      <c r="H4527">
        <v>10.9292575408779</v>
      </c>
      <c r="I4527">
        <v>25.7844521301189</v>
      </c>
      <c r="J4527">
        <v>-0.42075431349818299</v>
      </c>
      <c r="K4527">
        <v>1.3166849668890499</v>
      </c>
      <c r="L4527">
        <v>1.11199422265959</v>
      </c>
      <c r="M4527">
        <v>53.224328400223598</v>
      </c>
      <c r="N4527">
        <v>0.50915138971023</v>
      </c>
      <c r="O4527">
        <v>10.344827586206801</v>
      </c>
      <c r="P4527">
        <v>130.15873015873001</v>
      </c>
      <c r="Q4527">
        <v>8.3486946957281996E-2</v>
      </c>
    </row>
    <row r="4528" spans="1:17" hidden="1" x14ac:dyDescent="0.3">
      <c r="A4528" t="s">
        <v>9284</v>
      </c>
      <c r="B4528" t="s">
        <v>9285</v>
      </c>
      <c r="C4528" t="s">
        <v>10309</v>
      </c>
      <c r="D4528" t="s">
        <v>1426</v>
      </c>
      <c r="E4528">
        <v>7.20038</v>
      </c>
      <c r="F4528">
        <v>23</v>
      </c>
      <c r="G4528">
        <v>-26.846385930174801</v>
      </c>
      <c r="H4528">
        <v>-0.97550436388391404</v>
      </c>
      <c r="I4528">
        <v>-8.0496798907763907</v>
      </c>
      <c r="J4528">
        <v>-2.5946673569764398</v>
      </c>
      <c r="K4528">
        <v>22.920104038795401</v>
      </c>
      <c r="L4528">
        <v>22.542759859753801</v>
      </c>
      <c r="M4528">
        <v>93.779490490814496</v>
      </c>
      <c r="N4528">
        <v>0</v>
      </c>
      <c r="O4528">
        <v>1.1304347826087</v>
      </c>
      <c r="P4528">
        <v>6.3337956541840104</v>
      </c>
    </row>
    <row r="4529" spans="1:17" hidden="1" x14ac:dyDescent="0.3">
      <c r="A4529" t="s">
        <v>9286</v>
      </c>
      <c r="B4529" t="s">
        <v>9287</v>
      </c>
      <c r="C4529" t="s">
        <v>10309</v>
      </c>
      <c r="D4529" t="s">
        <v>312</v>
      </c>
      <c r="E4529">
        <v>7.1854950000000004</v>
      </c>
      <c r="F4529">
        <v>9.15</v>
      </c>
      <c r="G4529">
        <v>-12.918058209996</v>
      </c>
      <c r="H4529">
        <v>-1.9495303379098801</v>
      </c>
      <c r="I4529">
        <v>-28.288747397625901</v>
      </c>
      <c r="J4529">
        <v>11.637542380851199</v>
      </c>
      <c r="K4529">
        <v>9.2343845295356104</v>
      </c>
      <c r="L4529">
        <v>9.0881278367878107</v>
      </c>
      <c r="M4529">
        <v>52.630279431576099</v>
      </c>
      <c r="N4529">
        <v>0.76759061833688602</v>
      </c>
      <c r="O4529">
        <v>34.972677595628397</v>
      </c>
      <c r="P4529">
        <v>24.4897959183673</v>
      </c>
    </row>
    <row r="4530" spans="1:17" hidden="1" x14ac:dyDescent="0.3">
      <c r="A4530" t="s">
        <v>9288</v>
      </c>
      <c r="B4530" t="s">
        <v>9289</v>
      </c>
      <c r="C4530" t="s">
        <v>10309</v>
      </c>
      <c r="D4530" t="s">
        <v>492</v>
      </c>
      <c r="E4530">
        <v>7.1322183649999999</v>
      </c>
      <c r="F4530">
        <v>4.45</v>
      </c>
      <c r="G4530">
        <v>-56.523578912630903</v>
      </c>
      <c r="H4530">
        <v>-11.076514464894</v>
      </c>
      <c r="I4530">
        <v>-51.351881855530003</v>
      </c>
      <c r="J4530">
        <v>-3.7057784680875501</v>
      </c>
      <c r="K4530">
        <v>6.2219089565501902</v>
      </c>
      <c r="L4530">
        <v>13.060633260489301</v>
      </c>
      <c r="M4530">
        <v>12.9695196257676</v>
      </c>
      <c r="N4530">
        <v>2.7530284043441902</v>
      </c>
      <c r="O4530">
        <v>84.269662921348299</v>
      </c>
      <c r="P4530">
        <v>4.2154566744730699</v>
      </c>
      <c r="Q4530">
        <v>-0.214464214459437</v>
      </c>
    </row>
    <row r="4531" spans="1:17" hidden="1" x14ac:dyDescent="0.3">
      <c r="A4531" t="s">
        <v>9290</v>
      </c>
      <c r="B4531" t="s">
        <v>9291</v>
      </c>
      <c r="C4531" t="s">
        <v>10309</v>
      </c>
      <c r="D4531" t="s">
        <v>21</v>
      </c>
      <c r="E4531">
        <v>7.0994999999999999</v>
      </c>
      <c r="F4531">
        <v>60.37</v>
      </c>
      <c r="G4531">
        <v>27.230219855336099</v>
      </c>
      <c r="H4531">
        <v>-0.97550436388391404</v>
      </c>
      <c r="I4531">
        <v>-2.0862104675839599</v>
      </c>
      <c r="J4531">
        <v>-2.5946673569764398</v>
      </c>
      <c r="K4531">
        <v>50.285832192040601</v>
      </c>
      <c r="L4531">
        <v>41.806848325787001</v>
      </c>
      <c r="M4531">
        <v>100</v>
      </c>
      <c r="N4531">
        <v>0</v>
      </c>
      <c r="O4531">
        <v>0</v>
      </c>
      <c r="P4531">
        <v>54.953798767967101</v>
      </c>
    </row>
    <row r="4532" spans="1:17" hidden="1" x14ac:dyDescent="0.3">
      <c r="A4532" t="s">
        <v>9292</v>
      </c>
      <c r="B4532" t="s">
        <v>9293</v>
      </c>
      <c r="C4532" t="s">
        <v>10309</v>
      </c>
      <c r="D4532" t="s">
        <v>368</v>
      </c>
      <c r="E4532">
        <v>7.0448399999999998</v>
      </c>
      <c r="F4532">
        <v>16.989999999999998</v>
      </c>
      <c r="G4532">
        <v>75.749474979584505</v>
      </c>
      <c r="H4532">
        <v>14.5439761555965</v>
      </c>
      <c r="I4532">
        <v>-25.538569417621598</v>
      </c>
      <c r="J4532">
        <v>11.443794181485</v>
      </c>
      <c r="K4532">
        <v>16.035296314416598</v>
      </c>
      <c r="L4532">
        <v>15.2013520270875</v>
      </c>
      <c r="M4532">
        <v>73.751024144567495</v>
      </c>
      <c r="N4532">
        <v>0.47263490931776603</v>
      </c>
      <c r="O4532">
        <v>31.0771041789287</v>
      </c>
      <c r="P4532">
        <v>103.96158463385299</v>
      </c>
      <c r="Q4532">
        <v>8.5744220478499E-2</v>
      </c>
    </row>
    <row r="4533" spans="1:17" hidden="1" x14ac:dyDescent="0.3">
      <c r="A4533" t="s">
        <v>9294</v>
      </c>
      <c r="B4533" t="s">
        <v>9295</v>
      </c>
      <c r="C4533" t="s">
        <v>10309</v>
      </c>
      <c r="D4533" t="s">
        <v>46</v>
      </c>
      <c r="E4533">
        <v>7.0420943999999999</v>
      </c>
      <c r="F4533">
        <v>10.029999999999999</v>
      </c>
      <c r="G4533">
        <v>-4.6560942500543101</v>
      </c>
      <c r="H4533">
        <v>24.534699717748701</v>
      </c>
      <c r="I4533">
        <v>-29.895009465529899</v>
      </c>
      <c r="J4533">
        <v>1.3124076166243901</v>
      </c>
      <c r="K4533">
        <v>9.3213169892279897</v>
      </c>
      <c r="L4533">
        <v>9.2097674637494205</v>
      </c>
      <c r="M4533">
        <v>69.702393928318401</v>
      </c>
      <c r="N4533">
        <v>1.4625365885039701</v>
      </c>
      <c r="O4533">
        <v>46.560319042871299</v>
      </c>
      <c r="P4533">
        <v>62.297734627831701</v>
      </c>
      <c r="Q4533">
        <v>3.6226002484840002E-2</v>
      </c>
    </row>
    <row r="4534" spans="1:17" hidden="1" x14ac:dyDescent="0.3">
      <c r="A4534" t="s">
        <v>9296</v>
      </c>
      <c r="B4534" t="s">
        <v>9297</v>
      </c>
      <c r="C4534" t="s">
        <v>10309</v>
      </c>
      <c r="D4534" t="s">
        <v>521</v>
      </c>
      <c r="E4534">
        <v>7.0349999999999904</v>
      </c>
      <c r="F4534">
        <v>32.549999999999997</v>
      </c>
      <c r="G4534">
        <v>109.003693814641</v>
      </c>
      <c r="H4534">
        <v>-3.0807675217786601</v>
      </c>
      <c r="I4534">
        <v>8.4684348141016592</v>
      </c>
      <c r="J4534">
        <v>4.1266441184333802</v>
      </c>
      <c r="K4534">
        <v>30.2368597962442</v>
      </c>
      <c r="L4534">
        <v>26.362440447273499</v>
      </c>
      <c r="M4534">
        <v>59.069059695734197</v>
      </c>
      <c r="N4534">
        <v>0.187430151506423</v>
      </c>
      <c r="O4534">
        <v>23.840245775729599</v>
      </c>
      <c r="P4534">
        <v>165.71428571428501</v>
      </c>
    </row>
    <row r="4535" spans="1:17" hidden="1" x14ac:dyDescent="0.3">
      <c r="A4535" t="s">
        <v>9298</v>
      </c>
      <c r="B4535" t="s">
        <v>9299</v>
      </c>
      <c r="C4535" t="s">
        <v>10309</v>
      </c>
      <c r="D4535" t="s">
        <v>54</v>
      </c>
      <c r="E4535">
        <v>7.004955968</v>
      </c>
      <c r="F4535">
        <v>7.97</v>
      </c>
      <c r="G4535">
        <v>74.048572986103096</v>
      </c>
      <c r="H4535">
        <v>38.4587718424389</v>
      </c>
      <c r="I4535">
        <v>-13.057983972591</v>
      </c>
      <c r="J4535">
        <v>-7.5833294884957096</v>
      </c>
      <c r="K4535">
        <v>7.38265111103303</v>
      </c>
      <c r="L4535">
        <v>6.4133154756103998</v>
      </c>
      <c r="M4535">
        <v>63.3001105637926</v>
      </c>
      <c r="N4535">
        <v>1.05243748090603</v>
      </c>
      <c r="O4535">
        <v>16.185696361354999</v>
      </c>
      <c r="P4535">
        <v>111.96808510638201</v>
      </c>
    </row>
    <row r="4536" spans="1:17" hidden="1" x14ac:dyDescent="0.3">
      <c r="A4536" t="s">
        <v>9300</v>
      </c>
      <c r="B4536" t="s">
        <v>9301</v>
      </c>
      <c r="C4536" t="s">
        <v>10309</v>
      </c>
      <c r="D4536" t="s">
        <v>54</v>
      </c>
      <c r="E4536">
        <v>6.9999212000000002</v>
      </c>
      <c r="F4536">
        <v>19</v>
      </c>
      <c r="G4536">
        <v>85.519967664248895</v>
      </c>
      <c r="H4536">
        <v>4.9623424729640302</v>
      </c>
      <c r="I4536">
        <v>15.8078923895673</v>
      </c>
      <c r="J4536">
        <v>6.6783721393028896</v>
      </c>
      <c r="K4536">
        <v>17.928974469735198</v>
      </c>
      <c r="L4536">
        <v>16.137504298821501</v>
      </c>
      <c r="M4536">
        <v>57.154687500975598</v>
      </c>
      <c r="N4536">
        <v>1.2279905492518099</v>
      </c>
      <c r="O4536">
        <v>49.684210526315702</v>
      </c>
      <c r="P4536">
        <v>113.723284589426</v>
      </c>
    </row>
    <row r="4537" spans="1:17" hidden="1" x14ac:dyDescent="0.3">
      <c r="A4537" t="s">
        <v>9302</v>
      </c>
      <c r="B4537" t="s">
        <v>9303</v>
      </c>
      <c r="C4537" t="s">
        <v>10309</v>
      </c>
      <c r="D4537" t="s">
        <v>521</v>
      </c>
      <c r="E4537">
        <v>6.9425999999999997</v>
      </c>
      <c r="F4537">
        <v>10</v>
      </c>
      <c r="G4537">
        <v>10.397968048694899</v>
      </c>
      <c r="H4537">
        <v>11.041663018090301</v>
      </c>
      <c r="I4537">
        <v>3.83323261792387</v>
      </c>
      <c r="J4537">
        <v>8.3511349809619109</v>
      </c>
      <c r="K4537">
        <v>9.4799623464275093</v>
      </c>
      <c r="L4537">
        <v>8.33415162593856</v>
      </c>
      <c r="M4537">
        <v>72.916251473158596</v>
      </c>
      <c r="N4537">
        <v>0.67062120680142401</v>
      </c>
      <c r="O4537">
        <v>5.3999999999999799</v>
      </c>
      <c r="P4537">
        <v>67.504187604690102</v>
      </c>
      <c r="Q4537">
        <v>6.2868866490830002E-3</v>
      </c>
    </row>
    <row r="4538" spans="1:17" hidden="1" x14ac:dyDescent="0.3">
      <c r="A4538" t="s">
        <v>9304</v>
      </c>
      <c r="B4538" t="s">
        <v>9305</v>
      </c>
      <c r="C4538" t="s">
        <v>10309</v>
      </c>
      <c r="D4538" t="s">
        <v>4567</v>
      </c>
      <c r="E4538">
        <v>6.9359999999999999</v>
      </c>
      <c r="F4538">
        <v>5.99</v>
      </c>
      <c r="G4538">
        <v>20.1776556552702</v>
      </c>
      <c r="H4538">
        <v>-3.0094026689686602</v>
      </c>
      <c r="I4538">
        <v>-26.616937610326499</v>
      </c>
      <c r="J4538">
        <v>-6.1005104287627496</v>
      </c>
      <c r="K4538">
        <v>6.20923928744614</v>
      </c>
      <c r="L4538">
        <v>6.0820201107232599</v>
      </c>
      <c r="M4538">
        <v>47.124618709892701</v>
      </c>
      <c r="N4538">
        <v>0.33003584486987098</v>
      </c>
      <c r="O4538">
        <v>33.889816360601003</v>
      </c>
      <c r="P4538">
        <v>57.631578947368403</v>
      </c>
      <c r="Q4538">
        <v>5.2540986243800004E-3</v>
      </c>
    </row>
    <row r="4539" spans="1:17" hidden="1" x14ac:dyDescent="0.3">
      <c r="A4539" t="s">
        <v>9306</v>
      </c>
      <c r="B4539" t="s">
        <v>9307</v>
      </c>
      <c r="C4539" t="s">
        <v>10309</v>
      </c>
      <c r="D4539" t="s">
        <v>450</v>
      </c>
      <c r="E4539">
        <v>6.9334600000000002</v>
      </c>
      <c r="F4539">
        <v>5.53</v>
      </c>
      <c r="G4539">
        <v>-41.317328912630899</v>
      </c>
      <c r="H4539">
        <v>-31.2386622586207</v>
      </c>
      <c r="I4539">
        <v>-32.165858428887198</v>
      </c>
      <c r="J4539">
        <v>-19.652570330372299</v>
      </c>
      <c r="K4539">
        <v>6.7212963834420103</v>
      </c>
      <c r="L4539">
        <v>7.0158154087907603</v>
      </c>
      <c r="M4539">
        <v>18.6851576440034</v>
      </c>
      <c r="N4539">
        <v>1.27213179003475</v>
      </c>
      <c r="O4539">
        <v>78.119349005424894</v>
      </c>
      <c r="P4539">
        <v>39.999999999999901</v>
      </c>
      <c r="Q4539">
        <v>-3.743624546286E-3</v>
      </c>
    </row>
    <row r="4540" spans="1:17" hidden="1" x14ac:dyDescent="0.3">
      <c r="A4540" t="s">
        <v>9308</v>
      </c>
      <c r="B4540" t="s">
        <v>9309</v>
      </c>
      <c r="C4540" t="s">
        <v>10309</v>
      </c>
      <c r="D4540" t="s">
        <v>413</v>
      </c>
      <c r="E4540">
        <v>6.9212753999999999</v>
      </c>
      <c r="F4540">
        <v>12.45</v>
      </c>
      <c r="G4540">
        <v>58.097316609757002</v>
      </c>
      <c r="H4540">
        <v>-34.461977054031898</v>
      </c>
      <c r="I4540">
        <v>39.518482327563802</v>
      </c>
      <c r="J4540">
        <v>-1.2727388966343001</v>
      </c>
      <c r="K4540">
        <v>15.327631665437901</v>
      </c>
      <c r="L4540">
        <v>12.7995925547027</v>
      </c>
      <c r="M4540">
        <v>25.935591168778799</v>
      </c>
      <c r="N4540">
        <v>0.69093002131181003</v>
      </c>
      <c r="O4540">
        <v>63.694779116465803</v>
      </c>
      <c r="P4540">
        <v>90.076335877862505</v>
      </c>
      <c r="Q4540">
        <v>0.14359183461022401</v>
      </c>
    </row>
    <row r="4541" spans="1:17" hidden="1" x14ac:dyDescent="0.3">
      <c r="A4541" t="s">
        <v>9310</v>
      </c>
      <c r="B4541" t="s">
        <v>9311</v>
      </c>
      <c r="C4541" t="s">
        <v>10309</v>
      </c>
      <c r="D4541" t="s">
        <v>183</v>
      </c>
      <c r="E4541">
        <v>6.9083262989999996</v>
      </c>
      <c r="F4541">
        <v>13.17</v>
      </c>
      <c r="G4541">
        <v>-34.977100039391502</v>
      </c>
      <c r="H4541">
        <v>-8.1284788681332003</v>
      </c>
      <c r="I4541">
        <v>-32.492604146937197</v>
      </c>
      <c r="J4541">
        <v>-4.6857801277008697</v>
      </c>
      <c r="K4541">
        <v>14.4716610376577</v>
      </c>
      <c r="L4541">
        <v>15.688978597672399</v>
      </c>
      <c r="M4541">
        <v>37.943915802408597</v>
      </c>
      <c r="N4541">
        <v>0.37764798933126897</v>
      </c>
      <c r="O4541">
        <v>66.287015945330197</v>
      </c>
      <c r="P4541">
        <v>6.6396761133603102</v>
      </c>
      <c r="Q4541">
        <v>-6.9786917929289998E-3</v>
      </c>
    </row>
    <row r="4542" spans="1:17" hidden="1" x14ac:dyDescent="0.3">
      <c r="A4542" t="s">
        <v>9312</v>
      </c>
      <c r="B4542" t="s">
        <v>9313</v>
      </c>
      <c r="C4542" t="s">
        <v>10309</v>
      </c>
      <c r="D4542" t="s">
        <v>51</v>
      </c>
      <c r="E4542">
        <v>6.9000482999999999</v>
      </c>
      <c r="F4542">
        <v>23</v>
      </c>
      <c r="G4542">
        <v>-17.4118283131106</v>
      </c>
      <c r="H4542">
        <v>-0.97550436388391404</v>
      </c>
      <c r="I4542">
        <v>-7.5271868762808296</v>
      </c>
      <c r="J4542">
        <v>-2.5946673569764398</v>
      </c>
      <c r="K4542">
        <v>22.997726756837999</v>
      </c>
      <c r="L4542">
        <v>22.530386555144101</v>
      </c>
      <c r="M4542">
        <v>10.6643431554632</v>
      </c>
      <c r="N4542">
        <v>0.114285714285714</v>
      </c>
      <c r="O4542">
        <v>5.1739130434782696</v>
      </c>
      <c r="P4542">
        <v>12.1951219512195</v>
      </c>
    </row>
    <row r="4543" spans="1:17" hidden="1" x14ac:dyDescent="0.3">
      <c r="A4543" t="s">
        <v>9314</v>
      </c>
      <c r="B4543" t="s">
        <v>9315</v>
      </c>
      <c r="C4543" t="s">
        <v>10309</v>
      </c>
      <c r="D4543" t="s">
        <v>72</v>
      </c>
      <c r="E4543">
        <v>6.89649100989155</v>
      </c>
      <c r="F4543">
        <v>6.88</v>
      </c>
      <c r="G4543">
        <v>126.150959832756</v>
      </c>
      <c r="H4543">
        <v>141.27801676287601</v>
      </c>
      <c r="I4543">
        <v>141.563752780268</v>
      </c>
      <c r="J4543">
        <v>-2.5946673569764398</v>
      </c>
      <c r="M4543">
        <v>100</v>
      </c>
      <c r="O4543">
        <v>0</v>
      </c>
      <c r="P4543">
        <v>153.87453874538701</v>
      </c>
    </row>
    <row r="4544" spans="1:17" hidden="1" x14ac:dyDescent="0.3">
      <c r="A4544" t="s">
        <v>9316</v>
      </c>
      <c r="B4544" t="s">
        <v>9317</v>
      </c>
      <c r="C4544" t="s">
        <v>10309</v>
      </c>
      <c r="D4544" t="s">
        <v>630</v>
      </c>
      <c r="E4544">
        <v>6.89557053199999</v>
      </c>
      <c r="F4544">
        <v>34.01</v>
      </c>
      <c r="G4544">
        <v>-20.2670228304824</v>
      </c>
      <c r="H4544">
        <v>-22.376838968268999</v>
      </c>
      <c r="I4544">
        <v>-27.072690727023801</v>
      </c>
      <c r="J4544">
        <v>7.6326053702962602</v>
      </c>
      <c r="K4544">
        <v>33.721348256282802</v>
      </c>
      <c r="L4544">
        <v>31.453576577800899</v>
      </c>
      <c r="M4544">
        <v>64.442045849048398</v>
      </c>
      <c r="N4544">
        <v>3.8417807430114102E-2</v>
      </c>
      <c r="O4544">
        <v>32.019994119376598</v>
      </c>
      <c r="P4544">
        <v>52.5112107623318</v>
      </c>
    </row>
    <row r="4545" spans="1:17" hidden="1" x14ac:dyDescent="0.3">
      <c r="A4545" t="s">
        <v>9318</v>
      </c>
      <c r="B4545" t="s">
        <v>9319</v>
      </c>
      <c r="C4545" t="s">
        <v>10309</v>
      </c>
      <c r="D4545" t="s">
        <v>288</v>
      </c>
      <c r="E4545">
        <v>6.8931693999999997</v>
      </c>
      <c r="F4545">
        <v>7</v>
      </c>
      <c r="G4545">
        <v>-30.366138022505801</v>
      </c>
      <c r="H4545">
        <v>-0.39156275804449803</v>
      </c>
      <c r="I4545">
        <v>-24.260471499710299</v>
      </c>
      <c r="J4545">
        <v>-1.71619005097352</v>
      </c>
      <c r="K4545">
        <v>6.8874504767566096</v>
      </c>
      <c r="M4545">
        <v>50.7366914307431</v>
      </c>
      <c r="N4545">
        <v>0.41088293212233201</v>
      </c>
      <c r="O4545">
        <v>111.714285714285</v>
      </c>
      <c r="P4545">
        <v>15.1315789473684</v>
      </c>
    </row>
    <row r="4546" spans="1:17" hidden="1" x14ac:dyDescent="0.3">
      <c r="A4546" t="s">
        <v>9320</v>
      </c>
      <c r="B4546" t="s">
        <v>9321</v>
      </c>
      <c r="C4546" t="s">
        <v>10309</v>
      </c>
      <c r="D4546" t="s">
        <v>4567</v>
      </c>
      <c r="E4546">
        <v>6.8586</v>
      </c>
      <c r="F4546">
        <v>3.16</v>
      </c>
      <c r="G4546">
        <v>-22.390245579297599</v>
      </c>
      <c r="H4546">
        <v>-16.9023973142755</v>
      </c>
      <c r="I4546">
        <v>9.2276755733424292</v>
      </c>
      <c r="J4546">
        <v>-7.8887850040352596</v>
      </c>
      <c r="K4546">
        <v>3.7159638312787702</v>
      </c>
      <c r="L4546">
        <v>3.1663467124784801</v>
      </c>
      <c r="M4546">
        <v>12.6027642821629</v>
      </c>
      <c r="N4546">
        <v>0.18781336636583401</v>
      </c>
      <c r="O4546">
        <v>72.151898734177195</v>
      </c>
      <c r="P4546">
        <v>89.221556886227503</v>
      </c>
      <c r="Q4546">
        <v>5.3987405308844001E-2</v>
      </c>
    </row>
    <row r="4547" spans="1:17" hidden="1" x14ac:dyDescent="0.3">
      <c r="A4547" t="s">
        <v>9322</v>
      </c>
      <c r="B4547" t="s">
        <v>9323</v>
      </c>
      <c r="C4547" t="s">
        <v>10309</v>
      </c>
      <c r="D4547" t="s">
        <v>268</v>
      </c>
      <c r="E4547">
        <v>6.8447248119999999</v>
      </c>
      <c r="F4547">
        <v>8.9700000000000006</v>
      </c>
      <c r="G4547">
        <v>71.609754420702302</v>
      </c>
      <c r="H4547">
        <v>2.3013317943081799</v>
      </c>
      <c r="I4547">
        <v>-38.483625471291901</v>
      </c>
      <c r="J4547">
        <v>-3.13873699789047</v>
      </c>
      <c r="K4547">
        <v>9.1476159207532604</v>
      </c>
      <c r="L4547">
        <v>8.2726920824338102</v>
      </c>
      <c r="M4547">
        <v>46.6260586581827</v>
      </c>
      <c r="N4547">
        <v>1.1147672686341299</v>
      </c>
      <c r="O4547">
        <v>65.105908584169399</v>
      </c>
      <c r="P4547">
        <v>199</v>
      </c>
      <c r="Q4547">
        <v>9.0551398506320005E-2</v>
      </c>
    </row>
    <row r="4548" spans="1:17" hidden="1" x14ac:dyDescent="0.3">
      <c r="A4548" t="s">
        <v>9324</v>
      </c>
      <c r="B4548" t="s">
        <v>9325</v>
      </c>
      <c r="C4548" t="s">
        <v>10309</v>
      </c>
      <c r="D4548">
        <v>0</v>
      </c>
      <c r="E4548">
        <v>6.8351499999999996</v>
      </c>
      <c r="F4548">
        <v>7.16</v>
      </c>
      <c r="G4548">
        <v>35.746740722072197</v>
      </c>
      <c r="H4548">
        <v>4.2250899897564898</v>
      </c>
      <c r="I4548">
        <v>33.217669319433703</v>
      </c>
      <c r="J4548">
        <v>6.8334624730081002</v>
      </c>
      <c r="K4548">
        <v>6.4840641981857097</v>
      </c>
      <c r="L4548">
        <v>6.1942620460871201</v>
      </c>
      <c r="M4548">
        <v>33.054303584157999</v>
      </c>
      <c r="N4548">
        <v>0.60475057683532296</v>
      </c>
      <c r="O4548">
        <v>15.363128491620101</v>
      </c>
      <c r="P4548">
        <v>79.899497487437102</v>
      </c>
    </row>
    <row r="4549" spans="1:17" hidden="1" x14ac:dyDescent="0.3">
      <c r="A4549" t="s">
        <v>9326</v>
      </c>
      <c r="B4549" t="s">
        <v>9327</v>
      </c>
      <c r="C4549" t="s">
        <v>10309</v>
      </c>
      <c r="D4549" t="s">
        <v>421</v>
      </c>
      <c r="E4549">
        <v>6.8250000000000002</v>
      </c>
      <c r="F4549">
        <v>6.18</v>
      </c>
      <c r="G4549">
        <v>219.467432323324</v>
      </c>
      <c r="H4549">
        <v>25.404863734275501</v>
      </c>
      <c r="I4549">
        <v>33.788504815022698</v>
      </c>
      <c r="J4549">
        <v>-7.5177442800533703</v>
      </c>
      <c r="K4549">
        <v>5.0314779024835703</v>
      </c>
      <c r="L4549">
        <v>3.6257847000402701</v>
      </c>
      <c r="M4549">
        <v>89.566366439567801</v>
      </c>
      <c r="N4549">
        <v>0.164893617021276</v>
      </c>
      <c r="O4549">
        <v>5.1779935275080904</v>
      </c>
      <c r="P4549">
        <v>247.19101123595499</v>
      </c>
    </row>
    <row r="4550" spans="1:17" hidden="1" x14ac:dyDescent="0.3">
      <c r="A4550" t="s">
        <v>9328</v>
      </c>
      <c r="B4550" t="s">
        <v>9329</v>
      </c>
      <c r="C4550" t="s">
        <v>10309</v>
      </c>
      <c r="D4550" t="s">
        <v>726</v>
      </c>
      <c r="E4550">
        <v>6.7584707650000002</v>
      </c>
      <c r="F4550">
        <v>36.5</v>
      </c>
      <c r="G4550">
        <v>38.769374039597501</v>
      </c>
      <c r="H4550">
        <v>3.1685367907316699</v>
      </c>
      <c r="I4550">
        <v>9.5589970065002596</v>
      </c>
      <c r="J4550">
        <v>-9.1151182574193898E-2</v>
      </c>
      <c r="K4550">
        <v>35.544919947471101</v>
      </c>
      <c r="L4550">
        <v>31.447777085886599</v>
      </c>
      <c r="M4550">
        <v>51.4778037811056</v>
      </c>
      <c r="N4550">
        <v>0.44050083514778599</v>
      </c>
      <c r="O4550">
        <v>3.47945205479451</v>
      </c>
      <c r="P4550">
        <v>69.776348861611993</v>
      </c>
    </row>
    <row r="4551" spans="1:17" hidden="1" x14ac:dyDescent="0.3">
      <c r="A4551" t="s">
        <v>9330</v>
      </c>
      <c r="B4551" t="s">
        <v>9331</v>
      </c>
      <c r="C4551" t="s">
        <v>10309</v>
      </c>
      <c r="D4551" t="s">
        <v>2172</v>
      </c>
      <c r="E4551">
        <v>6.7302</v>
      </c>
      <c r="F4551">
        <v>18</v>
      </c>
      <c r="G4551">
        <v>5.60975442070235</v>
      </c>
      <c r="H4551">
        <v>-15.9495242032792</v>
      </c>
      <c r="I4551">
        <v>14.0050035085651</v>
      </c>
      <c r="J4551">
        <v>-2.5946673569764398</v>
      </c>
      <c r="K4551">
        <v>20.615724683705</v>
      </c>
      <c r="L4551">
        <v>18.847300241968401</v>
      </c>
      <c r="M4551">
        <v>26.543084890894601</v>
      </c>
      <c r="N4551">
        <v>0.65357142857142803</v>
      </c>
      <c r="O4551">
        <v>57.6666666666666</v>
      </c>
      <c r="P4551">
        <v>60</v>
      </c>
    </row>
    <row r="4552" spans="1:17" hidden="1" x14ac:dyDescent="0.3">
      <c r="A4552" t="s">
        <v>9332</v>
      </c>
      <c r="B4552" t="s">
        <v>9333</v>
      </c>
      <c r="C4552" t="s">
        <v>10309</v>
      </c>
      <c r="D4552" t="s">
        <v>221</v>
      </c>
      <c r="E4552">
        <v>6.7240040639999998</v>
      </c>
      <c r="F4552">
        <v>11.48</v>
      </c>
      <c r="G4552">
        <v>185.082960596905</v>
      </c>
      <c r="H4552">
        <v>-12.3207231645322</v>
      </c>
      <c r="I4552">
        <v>64.5767332952815</v>
      </c>
      <c r="J4552">
        <v>-7.9579891562844098</v>
      </c>
      <c r="K4552">
        <v>12.4881658031118</v>
      </c>
      <c r="L4552">
        <v>10.530246064650299</v>
      </c>
      <c r="M4552">
        <v>25.822686377800501</v>
      </c>
      <c r="N4552">
        <v>0.39068945905177699</v>
      </c>
      <c r="O4552">
        <v>60.801393728222997</v>
      </c>
      <c r="P4552">
        <v>224.29378531073399</v>
      </c>
      <c r="Q4552">
        <v>0.120997974517686</v>
      </c>
    </row>
    <row r="4553" spans="1:17" hidden="1" x14ac:dyDescent="0.3">
      <c r="A4553" t="s">
        <v>9334</v>
      </c>
      <c r="B4553" t="s">
        <v>9335</v>
      </c>
      <c r="C4553" t="s">
        <v>10309</v>
      </c>
      <c r="E4553">
        <v>6.7003608000000003</v>
      </c>
      <c r="F4553">
        <v>22.89</v>
      </c>
      <c r="G4553">
        <v>-27.723578912630899</v>
      </c>
      <c r="H4553">
        <v>-0.97550436388391404</v>
      </c>
      <c r="I4553">
        <v>-12.3107859651191</v>
      </c>
      <c r="J4553">
        <v>-2.5946673569764398</v>
      </c>
      <c r="K4553">
        <v>22.89</v>
      </c>
      <c r="M4553">
        <v>50</v>
      </c>
      <c r="O4553">
        <v>0</v>
      </c>
      <c r="P4553">
        <v>0</v>
      </c>
    </row>
    <row r="4554" spans="1:17" hidden="1" x14ac:dyDescent="0.3">
      <c r="A4554" t="s">
        <v>9336</v>
      </c>
      <c r="B4554" t="s">
        <v>9337</v>
      </c>
      <c r="C4554" t="s">
        <v>10309</v>
      </c>
      <c r="D4554" t="s">
        <v>139</v>
      </c>
      <c r="E4554">
        <v>6.7001340000000003</v>
      </c>
      <c r="F4554">
        <v>0.75</v>
      </c>
      <c r="G4554">
        <v>-17.3874977458586</v>
      </c>
      <c r="H4554">
        <v>12.870649482269901</v>
      </c>
      <c r="I4554">
        <v>-34.991198336253099</v>
      </c>
      <c r="J4554">
        <v>-6.4907712530803403</v>
      </c>
      <c r="K4554">
        <v>0.722738044261656</v>
      </c>
      <c r="L4554">
        <v>0.75819746760914197</v>
      </c>
      <c r="M4554">
        <v>55.5895390345283</v>
      </c>
      <c r="N4554">
        <v>0.31988720843749902</v>
      </c>
      <c r="O4554">
        <v>81.3333333333333</v>
      </c>
      <c r="P4554">
        <v>59.574468085106403</v>
      </c>
    </row>
    <row r="4555" spans="1:17" hidden="1" x14ac:dyDescent="0.3">
      <c r="A4555" t="s">
        <v>9338</v>
      </c>
      <c r="B4555" t="s">
        <v>9339</v>
      </c>
      <c r="C4555" t="s">
        <v>10309</v>
      </c>
      <c r="D4555" t="s">
        <v>232</v>
      </c>
      <c r="E4555">
        <v>6.6747658159999999</v>
      </c>
      <c r="F4555">
        <v>4.7699999999999996</v>
      </c>
      <c r="G4555">
        <v>138.75686801474299</v>
      </c>
      <c r="H4555">
        <v>-5.62196901034857</v>
      </c>
      <c r="I4555">
        <v>46.689214034880798</v>
      </c>
      <c r="J4555">
        <v>-6.8543022454145701</v>
      </c>
      <c r="K4555">
        <v>4.86307800502383</v>
      </c>
      <c r="L4555">
        <v>4.0358731088258804</v>
      </c>
      <c r="M4555">
        <v>44.144419291859599</v>
      </c>
      <c r="N4555">
        <v>0.75926366548583002</v>
      </c>
      <c r="O4555">
        <v>48.637316561844798</v>
      </c>
      <c r="P4555">
        <v>178.947368421052</v>
      </c>
      <c r="Q4555">
        <v>0.12037119187477099</v>
      </c>
    </row>
    <row r="4556" spans="1:17" hidden="1" x14ac:dyDescent="0.3">
      <c r="A4556" t="s">
        <v>9340</v>
      </c>
      <c r="B4556" t="s">
        <v>9341</v>
      </c>
      <c r="C4556" t="s">
        <v>10309</v>
      </c>
      <c r="D4556" t="s">
        <v>2556</v>
      </c>
      <c r="E4556">
        <v>6.6720654000000001</v>
      </c>
      <c r="F4556">
        <v>4.4000000000000004</v>
      </c>
      <c r="G4556">
        <v>-8.4823865007068502</v>
      </c>
      <c r="H4556">
        <v>7.11273093023373</v>
      </c>
      <c r="I4556">
        <v>-9.7466834010165293</v>
      </c>
      <c r="J4556">
        <v>7.6553326430235504</v>
      </c>
      <c r="K4556">
        <v>3.8297666219570101</v>
      </c>
      <c r="L4556">
        <v>3.90019524884696</v>
      </c>
      <c r="M4556">
        <v>82.655916511408705</v>
      </c>
      <c r="N4556">
        <v>0.80358606783172004</v>
      </c>
      <c r="O4556">
        <v>25</v>
      </c>
      <c r="P4556">
        <v>54.385964912280699</v>
      </c>
      <c r="Q4556">
        <v>4.8786875894026999E-2</v>
      </c>
    </row>
    <row r="4557" spans="1:17" hidden="1" x14ac:dyDescent="0.3">
      <c r="A4557" t="s">
        <v>9342</v>
      </c>
      <c r="B4557" t="s">
        <v>9343</v>
      </c>
      <c r="C4557" t="s">
        <v>10309</v>
      </c>
      <c r="D4557" t="s">
        <v>80</v>
      </c>
      <c r="E4557">
        <v>6.6615250000000001</v>
      </c>
      <c r="F4557">
        <v>20.49</v>
      </c>
      <c r="G4557">
        <v>35.154004553187697</v>
      </c>
      <c r="H4557">
        <v>20.070724346578299</v>
      </c>
      <c r="I4557">
        <v>7.3039250681558396</v>
      </c>
      <c r="J4557">
        <v>7.8995025486315296</v>
      </c>
      <c r="K4557">
        <v>17.965591960528101</v>
      </c>
      <c r="L4557">
        <v>16.435475892013901</v>
      </c>
      <c r="M4557">
        <v>60.507320902583103</v>
      </c>
      <c r="N4557">
        <v>0.85956512298004195</v>
      </c>
      <c r="O4557">
        <v>6.7837969741337298</v>
      </c>
      <c r="P4557">
        <v>89.196675900277</v>
      </c>
      <c r="Q4557">
        <v>5.0553336561627998E-2</v>
      </c>
    </row>
    <row r="4558" spans="1:17" hidden="1" x14ac:dyDescent="0.3">
      <c r="A4558" t="s">
        <v>9344</v>
      </c>
      <c r="B4558" t="s">
        <v>9345</v>
      </c>
      <c r="C4558" t="s">
        <v>10309</v>
      </c>
      <c r="D4558" t="s">
        <v>95</v>
      </c>
      <c r="E4558">
        <v>6.6560129999999997</v>
      </c>
      <c r="F4558">
        <v>30.7</v>
      </c>
      <c r="G4558">
        <v>343.13531679289002</v>
      </c>
      <c r="H4558">
        <v>8.9587542190233194</v>
      </c>
      <c r="I4558">
        <v>192.85820011837899</v>
      </c>
      <c r="J4558">
        <v>-4.6128965236430997</v>
      </c>
      <c r="K4558">
        <v>25.511708866017599</v>
      </c>
      <c r="L4558">
        <v>15.054599459233501</v>
      </c>
      <c r="M4558">
        <v>39.751190325558497</v>
      </c>
      <c r="N4558">
        <v>1.70033799424952</v>
      </c>
      <c r="O4558">
        <v>12.866449511400599</v>
      </c>
      <c r="P4558">
        <v>433.91304347826002</v>
      </c>
      <c r="Q4558">
        <v>0.162919730762354</v>
      </c>
    </row>
    <row r="4559" spans="1:17" hidden="1" x14ac:dyDescent="0.3">
      <c r="A4559" t="s">
        <v>9346</v>
      </c>
      <c r="B4559" t="s">
        <v>9347</v>
      </c>
      <c r="C4559" t="s">
        <v>10309</v>
      </c>
      <c r="D4559" t="s">
        <v>997</v>
      </c>
      <c r="E4559">
        <v>6.6419594000000002</v>
      </c>
      <c r="F4559">
        <v>5.14</v>
      </c>
      <c r="G4559">
        <v>-12.2179609351029</v>
      </c>
      <c r="H4559">
        <v>-0.97550436388391404</v>
      </c>
      <c r="I4559">
        <v>-7.4128267814456503</v>
      </c>
      <c r="J4559">
        <v>-2.5946673569764398</v>
      </c>
      <c r="K4559">
        <v>5.1132778724272701</v>
      </c>
      <c r="L4559">
        <v>4.8515178464818698</v>
      </c>
      <c r="M4559">
        <v>100</v>
      </c>
      <c r="N4559">
        <v>0</v>
      </c>
      <c r="O4559">
        <v>0</v>
      </c>
      <c r="P4559">
        <v>15.505617977528001</v>
      </c>
    </row>
    <row r="4560" spans="1:17" hidden="1" x14ac:dyDescent="0.3">
      <c r="A4560" t="s">
        <v>9348</v>
      </c>
      <c r="B4560" t="s">
        <v>9349</v>
      </c>
      <c r="C4560" t="s">
        <v>10309</v>
      </c>
      <c r="D4560" t="s">
        <v>221</v>
      </c>
      <c r="E4560">
        <v>6.6264117999999996</v>
      </c>
      <c r="F4560">
        <v>0.81</v>
      </c>
      <c r="G4560">
        <v>9.5645566805893694</v>
      </c>
      <c r="H4560">
        <v>-9.8643932527728104</v>
      </c>
      <c r="I4560">
        <v>-18.124739453491099</v>
      </c>
      <c r="J4560">
        <v>-3.7994866340848801</v>
      </c>
      <c r="K4560">
        <v>0.830141147121358</v>
      </c>
      <c r="L4560">
        <v>0.731224082235299</v>
      </c>
      <c r="M4560">
        <v>22.6931504130301</v>
      </c>
      <c r="N4560">
        <v>0.58823074195150404</v>
      </c>
      <c r="O4560">
        <v>30.8641975308642</v>
      </c>
      <c r="P4560">
        <v>58.823529411764703</v>
      </c>
      <c r="Q4560">
        <v>7.7668476536692996E-2</v>
      </c>
    </row>
    <row r="4561" spans="1:17" hidden="1" x14ac:dyDescent="0.3">
      <c r="A4561" t="s">
        <v>9350</v>
      </c>
      <c r="B4561" t="s">
        <v>9351</v>
      </c>
      <c r="C4561" t="s">
        <v>10309</v>
      </c>
      <c r="D4561" t="s">
        <v>413</v>
      </c>
      <c r="E4561">
        <v>6.6252545999999999</v>
      </c>
      <c r="F4561">
        <v>3.78</v>
      </c>
      <c r="G4561">
        <v>16.551230247674301</v>
      </c>
      <c r="H4561">
        <v>17.8363768242349</v>
      </c>
      <c r="I4561">
        <v>27.689214034880798</v>
      </c>
      <c r="J4561">
        <v>12.7899480276389</v>
      </c>
      <c r="K4561">
        <v>3.0664700599177701</v>
      </c>
      <c r="L4561">
        <v>2.8908270717402802</v>
      </c>
      <c r="M4561">
        <v>77.560287588435202</v>
      </c>
      <c r="N4561">
        <v>0.98942204718969096</v>
      </c>
      <c r="O4561">
        <v>6.8783068783068799</v>
      </c>
      <c r="P4561">
        <v>90.909090909090807</v>
      </c>
      <c r="Q4561">
        <v>7.8693863885297005E-2</v>
      </c>
    </row>
    <row r="4562" spans="1:17" hidden="1" x14ac:dyDescent="0.3">
      <c r="A4562" t="s">
        <v>9352</v>
      </c>
      <c r="B4562" t="s">
        <v>9353</v>
      </c>
      <c r="C4562" t="s">
        <v>10309</v>
      </c>
      <c r="D4562" t="s">
        <v>258</v>
      </c>
      <c r="E4562">
        <v>6.620463</v>
      </c>
      <c r="F4562">
        <v>14.58</v>
      </c>
      <c r="G4562">
        <v>-29.143457208777001</v>
      </c>
      <c r="H4562">
        <v>1.02449563611609</v>
      </c>
      <c r="I4562">
        <v>-16.0731622027428</v>
      </c>
      <c r="J4562">
        <v>-2.52926513330083</v>
      </c>
      <c r="K4562">
        <v>15.740238626603601</v>
      </c>
      <c r="L4562">
        <v>15.536476492684899</v>
      </c>
      <c r="M4562">
        <v>54.164041070303298</v>
      </c>
      <c r="N4562">
        <v>0.14816217951366401</v>
      </c>
      <c r="O4562">
        <v>69.821673525377193</v>
      </c>
      <c r="P4562">
        <v>20.495867768595001</v>
      </c>
      <c r="Q4562">
        <v>4.9847048665202003E-2</v>
      </c>
    </row>
    <row r="4563" spans="1:17" hidden="1" x14ac:dyDescent="0.3">
      <c r="A4563" t="s">
        <v>9354</v>
      </c>
      <c r="B4563" t="s">
        <v>9355</v>
      </c>
      <c r="C4563" t="s">
        <v>10309</v>
      </c>
      <c r="D4563" t="s">
        <v>775</v>
      </c>
      <c r="E4563">
        <v>6.497064</v>
      </c>
      <c r="F4563">
        <v>168</v>
      </c>
      <c r="G4563">
        <v>-11.7415285156686</v>
      </c>
      <c r="H4563">
        <v>-49.283196671576199</v>
      </c>
      <c r="I4563">
        <v>-71.819101221807401</v>
      </c>
      <c r="J4563">
        <v>-7.4913557238035002</v>
      </c>
      <c r="K4563">
        <v>276.56934193648499</v>
      </c>
      <c r="L4563">
        <v>286.60789241389602</v>
      </c>
      <c r="M4563">
        <v>26.111070113767699</v>
      </c>
      <c r="N4563">
        <v>0.89964412811387895</v>
      </c>
      <c r="O4563">
        <v>187.97619047619</v>
      </c>
      <c r="P4563">
        <v>32.075471698113198</v>
      </c>
    </row>
    <row r="4564" spans="1:17" hidden="1" x14ac:dyDescent="0.3">
      <c r="A4564" t="s">
        <v>9356</v>
      </c>
      <c r="B4564" t="s">
        <v>9357</v>
      </c>
      <c r="C4564" t="s">
        <v>10309</v>
      </c>
      <c r="D4564" t="s">
        <v>630</v>
      </c>
      <c r="E4564">
        <v>6.4677899999999999</v>
      </c>
      <c r="F4564">
        <v>26.6</v>
      </c>
      <c r="G4564">
        <v>-3.4825700382732001</v>
      </c>
      <c r="H4564">
        <v>11.024495636116001</v>
      </c>
      <c r="I4564">
        <v>-11.3236940896445</v>
      </c>
      <c r="J4564">
        <v>-2.5946673569764398</v>
      </c>
      <c r="K4564">
        <v>24.7514838722024</v>
      </c>
      <c r="L4564">
        <v>25.670833073659001</v>
      </c>
      <c r="M4564">
        <v>48.820102983413797</v>
      </c>
      <c r="N4564">
        <v>0.117331445339156</v>
      </c>
      <c r="O4564">
        <v>64.548872180451099</v>
      </c>
      <c r="P4564">
        <v>76.979374584165001</v>
      </c>
      <c r="Q4564">
        <v>-9.9374965364406001E-2</v>
      </c>
    </row>
    <row r="4565" spans="1:17" hidden="1" x14ac:dyDescent="0.3">
      <c r="A4565" t="s">
        <v>9358</v>
      </c>
      <c r="B4565" t="s">
        <v>9359</v>
      </c>
      <c r="C4565" t="s">
        <v>10309</v>
      </c>
      <c r="D4565" t="s">
        <v>1386</v>
      </c>
      <c r="E4565">
        <v>6.4641874000000001</v>
      </c>
      <c r="F4565">
        <v>11.14</v>
      </c>
      <c r="G4565">
        <v>51.953840442207699</v>
      </c>
      <c r="H4565">
        <v>5.0244956361160797</v>
      </c>
      <c r="I4565">
        <v>25.9026135386029</v>
      </c>
      <c r="J4565">
        <v>7.0948904981505398</v>
      </c>
      <c r="K4565">
        <v>10.5484653982622</v>
      </c>
      <c r="L4565">
        <v>8.6674376052977404</v>
      </c>
      <c r="M4565">
        <v>56.294941352106598</v>
      </c>
      <c r="N4565">
        <v>0.65356239809060102</v>
      </c>
      <c r="O4565">
        <v>10.6822262118491</v>
      </c>
      <c r="P4565">
        <v>122.355289421157</v>
      </c>
      <c r="Q4565">
        <v>9.1941321907333007E-2</v>
      </c>
    </row>
    <row r="4566" spans="1:17" hidden="1" x14ac:dyDescent="0.3">
      <c r="A4566" t="s">
        <v>9360</v>
      </c>
      <c r="B4566" t="s">
        <v>9361</v>
      </c>
      <c r="C4566" t="s">
        <v>10309</v>
      </c>
      <c r="D4566" t="s">
        <v>54</v>
      </c>
      <c r="E4566">
        <v>6.4169999999999998</v>
      </c>
      <c r="F4566">
        <v>67.739999999999995</v>
      </c>
      <c r="G4566">
        <v>26.651990823011602</v>
      </c>
      <c r="H4566">
        <v>18.997573206366798</v>
      </c>
      <c r="I4566">
        <v>-0.89631228090858095</v>
      </c>
      <c r="J4566">
        <v>-12.3415028000144</v>
      </c>
      <c r="K4566">
        <v>66.670257597588602</v>
      </c>
      <c r="L4566">
        <v>60.274450598944902</v>
      </c>
      <c r="M4566">
        <v>41.247101240593899</v>
      </c>
      <c r="N4566">
        <v>2.6297752221641399</v>
      </c>
      <c r="O4566">
        <v>28.4322409211691</v>
      </c>
      <c r="P4566">
        <v>62.4850083952986</v>
      </c>
      <c r="Q4566">
        <v>4.1015576867092E-2</v>
      </c>
    </row>
    <row r="4567" spans="1:17" hidden="1" x14ac:dyDescent="0.3">
      <c r="A4567" t="s">
        <v>9362</v>
      </c>
      <c r="B4567" t="s">
        <v>9363</v>
      </c>
      <c r="C4567" t="s">
        <v>10309</v>
      </c>
      <c r="D4567" t="s">
        <v>1700</v>
      </c>
      <c r="E4567">
        <v>6.4157999999999999</v>
      </c>
      <c r="F4567">
        <v>12.58</v>
      </c>
      <c r="G4567">
        <v>-27.723578912630899</v>
      </c>
      <c r="H4567">
        <v>-0.97550436388391404</v>
      </c>
      <c r="I4567">
        <v>-12.3107859651191</v>
      </c>
      <c r="J4567">
        <v>-2.5946673569764398</v>
      </c>
      <c r="K4567">
        <v>12.58</v>
      </c>
      <c r="L4567">
        <v>12.579999999999901</v>
      </c>
      <c r="M4567">
        <v>50</v>
      </c>
      <c r="O4567">
        <v>0</v>
      </c>
      <c r="P4567">
        <v>0</v>
      </c>
    </row>
    <row r="4568" spans="1:17" hidden="1" x14ac:dyDescent="0.3">
      <c r="A4568" t="s">
        <v>9364</v>
      </c>
      <c r="B4568" t="s">
        <v>9365</v>
      </c>
      <c r="C4568" t="s">
        <v>10309</v>
      </c>
      <c r="D4568" t="s">
        <v>72</v>
      </c>
      <c r="E4568">
        <v>6.3687203999999999</v>
      </c>
      <c r="F4568">
        <v>6.49</v>
      </c>
      <c r="G4568">
        <v>10.361527470347699</v>
      </c>
      <c r="H4568">
        <v>-4.9389189980302497</v>
      </c>
      <c r="I4568">
        <v>-26.2365154080899</v>
      </c>
      <c r="J4568">
        <v>-3.8485858522742502</v>
      </c>
      <c r="K4568">
        <v>6.6556652962757203</v>
      </c>
      <c r="L4568">
        <v>6.6334864218790601</v>
      </c>
      <c r="M4568">
        <v>44.592334155351097</v>
      </c>
      <c r="N4568">
        <v>0.46715303150677301</v>
      </c>
      <c r="O4568">
        <v>67.950693374422102</v>
      </c>
      <c r="P4568">
        <v>45.8426966292134</v>
      </c>
      <c r="Q4568">
        <v>8.3522690525990005E-3</v>
      </c>
    </row>
    <row r="4569" spans="1:17" hidden="1" x14ac:dyDescent="0.3">
      <c r="A4569" t="s">
        <v>9366</v>
      </c>
      <c r="B4569" t="s">
        <v>9367</v>
      </c>
      <c r="C4569" t="s">
        <v>10309</v>
      </c>
      <c r="E4569">
        <v>6.366428</v>
      </c>
      <c r="F4569">
        <v>15.16</v>
      </c>
      <c r="G4569">
        <v>3.8736433095912401</v>
      </c>
      <c r="H4569">
        <v>7.0608338611335499</v>
      </c>
      <c r="I4569">
        <v>-10.0855668147482</v>
      </c>
      <c r="J4569">
        <v>2.86235856389668</v>
      </c>
      <c r="K4569">
        <v>14.119041709226201</v>
      </c>
      <c r="L4569">
        <v>13.784431781514</v>
      </c>
      <c r="M4569">
        <v>84.563460995952894</v>
      </c>
      <c r="N4569">
        <v>0.84772823436964795</v>
      </c>
      <c r="O4569">
        <v>7.1240105540896801</v>
      </c>
      <c r="P4569">
        <v>48.481880509304503</v>
      </c>
      <c r="Q4569">
        <v>-0.103136118418443</v>
      </c>
    </row>
    <row r="4570" spans="1:17" hidden="1" x14ac:dyDescent="0.3">
      <c r="A4570" t="s">
        <v>9368</v>
      </c>
      <c r="B4570" t="s">
        <v>9369</v>
      </c>
      <c r="C4570" t="s">
        <v>10309</v>
      </c>
      <c r="D4570" t="s">
        <v>394</v>
      </c>
      <c r="E4570">
        <v>6.3552858299999997</v>
      </c>
      <c r="F4570">
        <v>10.41</v>
      </c>
      <c r="G4570">
        <v>45.776421087369002</v>
      </c>
      <c r="H4570">
        <v>-46.334785801009602</v>
      </c>
      <c r="I4570">
        <v>1.45970583815957</v>
      </c>
      <c r="J4570">
        <v>-19.3247053797901</v>
      </c>
      <c r="K4570">
        <v>15.5721675500558</v>
      </c>
      <c r="L4570">
        <v>12.373861772609301</v>
      </c>
      <c r="M4570">
        <v>2.06416934476727</v>
      </c>
      <c r="N4570">
        <v>0.35420820308432799</v>
      </c>
      <c r="O4570">
        <v>130.451488952929</v>
      </c>
      <c r="P4570">
        <v>91.712707182320401</v>
      </c>
      <c r="Q4570">
        <v>0.10046289369429499</v>
      </c>
    </row>
    <row r="4571" spans="1:17" hidden="1" x14ac:dyDescent="0.3">
      <c r="A4571" t="s">
        <v>9370</v>
      </c>
      <c r="B4571" t="s">
        <v>9371</v>
      </c>
      <c r="C4571" t="s">
        <v>10309</v>
      </c>
      <c r="D4571" t="s">
        <v>726</v>
      </c>
      <c r="E4571">
        <v>6.3247861439999999</v>
      </c>
      <c r="F4571">
        <v>94.7</v>
      </c>
      <c r="G4571">
        <v>26.460725874083401</v>
      </c>
      <c r="H4571">
        <v>0.96855006964021995</v>
      </c>
      <c r="I4571">
        <v>2.1303016481739401</v>
      </c>
      <c r="J4571">
        <v>-0.77158213583297397</v>
      </c>
      <c r="K4571">
        <v>93.023861698516995</v>
      </c>
      <c r="L4571">
        <v>83.612412607328494</v>
      </c>
      <c r="M4571">
        <v>63.753004305415402</v>
      </c>
      <c r="N4571">
        <v>0.59707197135017598</v>
      </c>
      <c r="O4571">
        <v>5.70221752903905</v>
      </c>
      <c r="P4571">
        <v>56.270627062706197</v>
      </c>
    </row>
    <row r="4572" spans="1:17" hidden="1" x14ac:dyDescent="0.3">
      <c r="A4572" t="s">
        <v>9372</v>
      </c>
      <c r="B4572" t="s">
        <v>9373</v>
      </c>
      <c r="C4572" t="s">
        <v>10309</v>
      </c>
      <c r="D4572" t="s">
        <v>221</v>
      </c>
      <c r="E4572">
        <v>6.3066559499999997</v>
      </c>
      <c r="F4572">
        <v>6.6</v>
      </c>
      <c r="G4572">
        <v>-58.973578912630899</v>
      </c>
      <c r="K4572">
        <v>7.8976443621726604</v>
      </c>
      <c r="M4572">
        <v>24.8553728216223</v>
      </c>
      <c r="N4572">
        <v>1</v>
      </c>
      <c r="O4572">
        <v>45.454545454545404</v>
      </c>
      <c r="P4572">
        <v>4.7619047619047601</v>
      </c>
    </row>
    <row r="4573" spans="1:17" hidden="1" x14ac:dyDescent="0.3">
      <c r="A4573" t="s">
        <v>9374</v>
      </c>
      <c r="B4573" t="s">
        <v>9375</v>
      </c>
      <c r="C4573" t="s">
        <v>10309</v>
      </c>
      <c r="D4573" t="s">
        <v>3205</v>
      </c>
      <c r="E4573">
        <v>6.2734732500000003</v>
      </c>
      <c r="F4573">
        <v>13.28</v>
      </c>
      <c r="G4573">
        <v>-34.530596456490599</v>
      </c>
      <c r="H4573">
        <v>-20.714585475625199</v>
      </c>
      <c r="I4573">
        <v>-5.8151965505240799</v>
      </c>
      <c r="J4573">
        <v>-5.6104315790463497</v>
      </c>
      <c r="K4573">
        <v>15.8017048104851</v>
      </c>
      <c r="L4573">
        <v>15.5439723499326</v>
      </c>
      <c r="M4573">
        <v>32.105532389166399</v>
      </c>
      <c r="N4573">
        <v>1.5418848167539201</v>
      </c>
      <c r="O4573">
        <v>52.861445783132503</v>
      </c>
      <c r="P4573">
        <v>11.129707112970699</v>
      </c>
    </row>
    <row r="4574" spans="1:17" hidden="1" x14ac:dyDescent="0.3">
      <c r="A4574" t="s">
        <v>9376</v>
      </c>
      <c r="B4574" t="s">
        <v>9377</v>
      </c>
      <c r="C4574" t="s">
        <v>10309</v>
      </c>
      <c r="D4574" t="s">
        <v>526</v>
      </c>
      <c r="E4574">
        <v>6.2524499999999996</v>
      </c>
      <c r="F4574">
        <v>2.25</v>
      </c>
      <c r="G4574">
        <v>-48.776210491578297</v>
      </c>
      <c r="H4574">
        <v>9.0747468923974903</v>
      </c>
      <c r="I4574">
        <v>-26.759455166639999</v>
      </c>
      <c r="J4574">
        <v>-10.962868193796499</v>
      </c>
      <c r="K4574">
        <v>2.2276263243243899</v>
      </c>
      <c r="L4574">
        <v>2.4755610794951202</v>
      </c>
      <c r="M4574">
        <v>38.709603551593503</v>
      </c>
      <c r="N4574">
        <v>0.70043347676617496</v>
      </c>
      <c r="O4574">
        <v>51.5555555555555</v>
      </c>
      <c r="P4574">
        <v>18.421052631578899</v>
      </c>
      <c r="Q4574">
        <v>-4.0349487488990997E-2</v>
      </c>
    </row>
    <row r="4575" spans="1:17" hidden="1" x14ac:dyDescent="0.3">
      <c r="A4575" t="s">
        <v>9378</v>
      </c>
      <c r="B4575" t="s">
        <v>9379</v>
      </c>
      <c r="C4575" t="s">
        <v>10309</v>
      </c>
      <c r="D4575" t="s">
        <v>1426</v>
      </c>
      <c r="E4575">
        <v>6.2375759999999998</v>
      </c>
      <c r="F4575">
        <v>12.3</v>
      </c>
      <c r="G4575">
        <v>-4.3534685816380003</v>
      </c>
      <c r="H4575">
        <v>16.1673527789732</v>
      </c>
      <c r="I4575">
        <v>1.1578487212277599</v>
      </c>
      <c r="J4575">
        <v>2.9847317846544499</v>
      </c>
      <c r="K4575">
        <v>11.3155367233799</v>
      </c>
      <c r="L4575">
        <v>10.738814773645201</v>
      </c>
      <c r="M4575">
        <v>52.012972478656003</v>
      </c>
      <c r="N4575">
        <v>1.13246712314735</v>
      </c>
      <c r="O4575">
        <v>13.739837398373901</v>
      </c>
      <c r="P4575">
        <v>44.705882352941103</v>
      </c>
      <c r="Q4575">
        <v>7.8371996307708996E-2</v>
      </c>
    </row>
    <row r="4576" spans="1:17" hidden="1" x14ac:dyDescent="0.3">
      <c r="A4576" t="s">
        <v>9380</v>
      </c>
      <c r="B4576" t="s">
        <v>9381</v>
      </c>
      <c r="C4576" t="s">
        <v>10309</v>
      </c>
      <c r="D4576" t="s">
        <v>4070</v>
      </c>
      <c r="E4576">
        <v>6.2238333040000002</v>
      </c>
      <c r="F4576">
        <v>5.97</v>
      </c>
      <c r="G4576">
        <v>-41.201839782196203</v>
      </c>
      <c r="H4576">
        <v>4.3061857769611596</v>
      </c>
      <c r="I4576">
        <v>-40.984621090567103</v>
      </c>
      <c r="J4576">
        <v>-0.72073209292192597</v>
      </c>
      <c r="K4576">
        <v>5.70218064358414</v>
      </c>
      <c r="L4576">
        <v>6.3062763903001402</v>
      </c>
      <c r="M4576">
        <v>65.700015932785206</v>
      </c>
      <c r="N4576">
        <v>0.98473601933058397</v>
      </c>
      <c r="O4576">
        <v>80.569514237855898</v>
      </c>
      <c r="P4576">
        <v>23.0927835051546</v>
      </c>
      <c r="Q4576">
        <v>3.8977727848790002E-3</v>
      </c>
    </row>
    <row r="4577" spans="1:17" hidden="1" x14ac:dyDescent="0.3">
      <c r="A4577" t="s">
        <v>9382</v>
      </c>
      <c r="B4577" t="s">
        <v>9383</v>
      </c>
      <c r="C4577" t="s">
        <v>10309</v>
      </c>
      <c r="D4577" t="s">
        <v>72</v>
      </c>
      <c r="E4577">
        <v>6.2220000000000004</v>
      </c>
      <c r="F4577">
        <v>3.46</v>
      </c>
      <c r="G4577">
        <v>65.572510472843803</v>
      </c>
      <c r="H4577">
        <v>33.411847414772197</v>
      </c>
      <c r="I4577">
        <v>38.7809170916494</v>
      </c>
      <c r="J4577">
        <v>2.9953947548247801</v>
      </c>
      <c r="K4577">
        <v>2.5689044525401101</v>
      </c>
      <c r="L4577">
        <v>2.01264845889671</v>
      </c>
      <c r="M4577">
        <v>99.5499714105583</v>
      </c>
      <c r="N4577">
        <v>0.34119296703296698</v>
      </c>
      <c r="O4577">
        <v>0</v>
      </c>
      <c r="P4577">
        <v>93.296089385474801</v>
      </c>
      <c r="Q4577">
        <v>0.167841361910649</v>
      </c>
    </row>
    <row r="4578" spans="1:17" hidden="1" x14ac:dyDescent="0.3">
      <c r="A4578" t="s">
        <v>9384</v>
      </c>
      <c r="B4578" t="s">
        <v>9385</v>
      </c>
      <c r="C4578" t="s">
        <v>10309</v>
      </c>
      <c r="D4578" t="s">
        <v>1897</v>
      </c>
      <c r="E4578">
        <v>6.2204895269999998</v>
      </c>
      <c r="F4578">
        <v>1.98</v>
      </c>
      <c r="G4578">
        <v>119.776421087369</v>
      </c>
      <c r="H4578">
        <v>34.995718657698802</v>
      </c>
      <c r="I4578">
        <v>52.689214034880798</v>
      </c>
      <c r="J4578">
        <v>9.9053326430235504</v>
      </c>
      <c r="K4578">
        <v>1.48556203904186</v>
      </c>
      <c r="L4578">
        <v>1.1977851257724801</v>
      </c>
      <c r="M4578">
        <v>85.7436953512088</v>
      </c>
      <c r="N4578">
        <v>1.1695397162218899</v>
      </c>
      <c r="O4578">
        <v>0</v>
      </c>
      <c r="P4578">
        <v>147.49999999999901</v>
      </c>
      <c r="Q4578">
        <v>7.5975875427945996E-2</v>
      </c>
    </row>
    <row r="4579" spans="1:17" hidden="1" x14ac:dyDescent="0.3">
      <c r="A4579" t="s">
        <v>9386</v>
      </c>
      <c r="B4579" t="s">
        <v>9387</v>
      </c>
      <c r="C4579" t="s">
        <v>10309</v>
      </c>
      <c r="D4579" t="s">
        <v>630</v>
      </c>
      <c r="E4579">
        <v>6.183141</v>
      </c>
      <c r="F4579">
        <v>19.68</v>
      </c>
      <c r="G4579">
        <v>-76.339766902187094</v>
      </c>
      <c r="H4579">
        <v>3.91579998394218</v>
      </c>
      <c r="I4579">
        <v>-44.4487169996018</v>
      </c>
      <c r="J4579">
        <v>1.3924016085408</v>
      </c>
      <c r="K4579">
        <v>19.1230244669234</v>
      </c>
      <c r="L4579">
        <v>23.875524661944699</v>
      </c>
      <c r="M4579">
        <v>68.010576258472</v>
      </c>
      <c r="N4579">
        <v>2.9784165466474599</v>
      </c>
      <c r="O4579">
        <v>123.018292682926</v>
      </c>
      <c r="P4579">
        <v>23.9294710327455</v>
      </c>
      <c r="Q4579">
        <v>4.4294945002137001E-2</v>
      </c>
    </row>
    <row r="4580" spans="1:17" hidden="1" x14ac:dyDescent="0.3">
      <c r="A4580" t="s">
        <v>9388</v>
      </c>
      <c r="B4580" t="s">
        <v>9389</v>
      </c>
      <c r="C4580" t="s">
        <v>10309</v>
      </c>
      <c r="D4580" t="s">
        <v>726</v>
      </c>
      <c r="E4580">
        <v>6.1746908559999998</v>
      </c>
      <c r="F4580">
        <v>109.63</v>
      </c>
      <c r="G4580">
        <v>59.454157129711398</v>
      </c>
      <c r="H4580">
        <v>0.96878428820058504</v>
      </c>
      <c r="I4580">
        <v>4.7527484716133896</v>
      </c>
      <c r="J4580">
        <v>0.60366723802733402</v>
      </c>
      <c r="K4580">
        <v>105.79284722919201</v>
      </c>
      <c r="L4580">
        <v>92.542548919037898</v>
      </c>
      <c r="M4580">
        <v>67.7882302660921</v>
      </c>
      <c r="N4580">
        <v>0.88853217561146203</v>
      </c>
      <c r="O4580">
        <v>3.63039314056372</v>
      </c>
      <c r="P4580">
        <v>89.017241379310306</v>
      </c>
    </row>
    <row r="4581" spans="1:17" hidden="1" x14ac:dyDescent="0.3">
      <c r="A4581" t="s">
        <v>9390</v>
      </c>
      <c r="B4581" t="s">
        <v>9391</v>
      </c>
      <c r="C4581" t="s">
        <v>10309</v>
      </c>
      <c r="D4581" t="s">
        <v>742</v>
      </c>
      <c r="E4581">
        <v>6.1664000000000003</v>
      </c>
      <c r="F4581">
        <v>8</v>
      </c>
      <c r="G4581">
        <v>-41.423686787496102</v>
      </c>
      <c r="H4581">
        <v>5.2661955033139503</v>
      </c>
      <c r="I4581">
        <v>-18.193138906295498</v>
      </c>
      <c r="J4581">
        <v>-8.4770202981529099</v>
      </c>
      <c r="K4581">
        <v>7.5261959719036096</v>
      </c>
      <c r="L4581">
        <v>7.9380971593226697</v>
      </c>
      <c r="M4581">
        <v>60.033916283611802</v>
      </c>
      <c r="N4581">
        <v>2.3529411764705799</v>
      </c>
      <c r="O4581">
        <v>76.499999999999901</v>
      </c>
      <c r="P4581">
        <v>23.076923076922998</v>
      </c>
      <c r="Q4581">
        <v>3.5530724847498002E-2</v>
      </c>
    </row>
    <row r="4582" spans="1:17" hidden="1" x14ac:dyDescent="0.3">
      <c r="A4582" t="s">
        <v>9392</v>
      </c>
      <c r="B4582" t="s">
        <v>9393</v>
      </c>
      <c r="C4582" t="s">
        <v>10309</v>
      </c>
      <c r="D4582" t="s">
        <v>726</v>
      </c>
      <c r="E4582">
        <v>6.1661835759999999</v>
      </c>
      <c r="F4582">
        <v>36.700000000000003</v>
      </c>
      <c r="G4582">
        <v>38.943087754035602</v>
      </c>
      <c r="H4582">
        <v>3.3040962067294899</v>
      </c>
      <c r="I4582">
        <v>9.7783690581676694</v>
      </c>
      <c r="J4582">
        <v>-0.61364057126217797</v>
      </c>
      <c r="K4582">
        <v>35.767878029164599</v>
      </c>
      <c r="L4582">
        <v>31.6532551289826</v>
      </c>
      <c r="M4582">
        <v>46.0553371054271</v>
      </c>
      <c r="N4582">
        <v>0.422609103894937</v>
      </c>
      <c r="O4582">
        <v>3.9237057220708298</v>
      </c>
      <c r="P4582">
        <v>74.346793349168607</v>
      </c>
    </row>
    <row r="4583" spans="1:17" hidden="1" x14ac:dyDescent="0.3">
      <c r="A4583" t="s">
        <v>9394</v>
      </c>
      <c r="B4583" t="s">
        <v>9395</v>
      </c>
      <c r="C4583" t="s">
        <v>10309</v>
      </c>
      <c r="D4583" t="s">
        <v>630</v>
      </c>
      <c r="E4583">
        <v>6.15</v>
      </c>
      <c r="F4583">
        <v>20.5</v>
      </c>
      <c r="G4583">
        <v>-89.168002459744002</v>
      </c>
      <c r="H4583">
        <v>-5.9801382841804704</v>
      </c>
      <c r="I4583">
        <v>-30.670005399607302</v>
      </c>
      <c r="J4583">
        <v>-2.5946673569764398</v>
      </c>
      <c r="K4583">
        <v>22.429240689252499</v>
      </c>
      <c r="L4583">
        <v>25.824799889684101</v>
      </c>
      <c r="M4583">
        <v>39.498160631907702</v>
      </c>
      <c r="N4583">
        <v>0.71951219512195097</v>
      </c>
      <c r="O4583">
        <v>159.365853658536</v>
      </c>
      <c r="P4583">
        <v>53.673163418290798</v>
      </c>
    </row>
    <row r="4584" spans="1:17" hidden="1" x14ac:dyDescent="0.3">
      <c r="A4584" t="s">
        <v>9396</v>
      </c>
      <c r="B4584" t="s">
        <v>9397</v>
      </c>
      <c r="C4584" t="s">
        <v>10309</v>
      </c>
      <c r="D4584" t="s">
        <v>139</v>
      </c>
      <c r="E4584">
        <v>6.1011333571683997</v>
      </c>
      <c r="F4584">
        <v>8.1300000000000008</v>
      </c>
      <c r="G4584">
        <v>-86.4126033028748</v>
      </c>
      <c r="H4584">
        <v>13.3704871972975</v>
      </c>
      <c r="I4584">
        <v>-45.8892173376681</v>
      </c>
      <c r="J4584">
        <v>-2.5946673569764398</v>
      </c>
      <c r="K4584">
        <v>8.1463429934453195</v>
      </c>
      <c r="L4584">
        <v>11.0418795943734</v>
      </c>
      <c r="M4584">
        <v>42.984386876221102</v>
      </c>
      <c r="N4584">
        <v>0.16194331983805599</v>
      </c>
      <c r="O4584">
        <v>179.70479704797</v>
      </c>
      <c r="P4584">
        <v>28.639240506329099</v>
      </c>
    </row>
    <row r="4585" spans="1:17" hidden="1" x14ac:dyDescent="0.3">
      <c r="A4585" t="s">
        <v>9398</v>
      </c>
      <c r="B4585" t="s">
        <v>9399</v>
      </c>
      <c r="C4585" t="s">
        <v>10309</v>
      </c>
      <c r="D4585" t="s">
        <v>521</v>
      </c>
      <c r="E4585">
        <v>6.1001456999999997</v>
      </c>
      <c r="F4585">
        <v>18.43</v>
      </c>
      <c r="G4585">
        <v>205.54947714523499</v>
      </c>
      <c r="H4585">
        <v>24.058416938694101</v>
      </c>
      <c r="I4585">
        <v>47.950083600098203</v>
      </c>
      <c r="J4585">
        <v>-1.10788321600728</v>
      </c>
      <c r="K4585">
        <v>15.976471912959401</v>
      </c>
      <c r="L4585">
        <v>13.816793840142701</v>
      </c>
      <c r="M4585">
        <v>58.111375381701002</v>
      </c>
      <c r="N4585">
        <v>1.58982792901151</v>
      </c>
      <c r="O4585">
        <v>12.967986977753601</v>
      </c>
      <c r="P4585">
        <v>233.273056057866</v>
      </c>
    </row>
    <row r="4586" spans="1:17" hidden="1" x14ac:dyDescent="0.3">
      <c r="A4586" t="s">
        <v>9400</v>
      </c>
      <c r="B4586" t="s">
        <v>9401</v>
      </c>
      <c r="C4586" t="s">
        <v>10309</v>
      </c>
      <c r="D4586" t="s">
        <v>124</v>
      </c>
      <c r="E4586">
        <v>6.0791250000000003</v>
      </c>
      <c r="F4586">
        <v>1.31</v>
      </c>
      <c r="G4586">
        <v>64.923479910898394</v>
      </c>
      <c r="H4586">
        <v>-8.1697489682004498</v>
      </c>
      <c r="I4586">
        <v>21.362683422636</v>
      </c>
      <c r="J4586">
        <v>-4.1213849142283498</v>
      </c>
      <c r="K4586">
        <v>1.5266767204694101</v>
      </c>
      <c r="L4586">
        <v>1.3133636413542</v>
      </c>
      <c r="M4586">
        <v>24.712959746408501</v>
      </c>
      <c r="N4586">
        <v>0.44690006143875399</v>
      </c>
      <c r="O4586">
        <v>93.893129770992303</v>
      </c>
      <c r="P4586">
        <v>101.53846153846099</v>
      </c>
      <c r="Q4586">
        <v>3.3920109791186003E-2</v>
      </c>
    </row>
    <row r="4587" spans="1:17" hidden="1" x14ac:dyDescent="0.3">
      <c r="A4587" t="s">
        <v>9402</v>
      </c>
      <c r="B4587" t="s">
        <v>9403</v>
      </c>
      <c r="C4587" t="s">
        <v>10309</v>
      </c>
      <c r="D4587" t="s">
        <v>9404</v>
      </c>
      <c r="E4587">
        <v>6.0179102999999996</v>
      </c>
      <c r="F4587">
        <v>3.9</v>
      </c>
      <c r="G4587">
        <v>14.612187510726599</v>
      </c>
      <c r="H4587">
        <v>-7.0823745928915498</v>
      </c>
      <c r="I4587">
        <v>-16.487690142023201</v>
      </c>
      <c r="J4587">
        <v>-10.3446673569764</v>
      </c>
      <c r="K4587">
        <v>3.7085825218204098</v>
      </c>
      <c r="L4587">
        <v>3.63530571579664</v>
      </c>
      <c r="M4587">
        <v>45.055298383810602</v>
      </c>
      <c r="N4587">
        <v>1.0911407118116001</v>
      </c>
      <c r="O4587">
        <v>30.256410256410199</v>
      </c>
      <c r="P4587">
        <v>54.1501976284585</v>
      </c>
      <c r="Q4587">
        <v>8.3170886897176E-2</v>
      </c>
    </row>
    <row r="4588" spans="1:17" hidden="1" x14ac:dyDescent="0.3">
      <c r="A4588" t="s">
        <v>9405</v>
      </c>
      <c r="B4588" t="s">
        <v>9406</v>
      </c>
      <c r="C4588" t="s">
        <v>10309</v>
      </c>
      <c r="D4588" t="s">
        <v>46</v>
      </c>
      <c r="E4588">
        <v>5.9916159999999996</v>
      </c>
      <c r="F4588">
        <v>13.6</v>
      </c>
      <c r="G4588">
        <v>98.190042349827493</v>
      </c>
      <c r="H4588">
        <v>-5.8706092589888099</v>
      </c>
      <c r="I4588">
        <v>-6.6386802930134197</v>
      </c>
      <c r="J4588">
        <v>-2.5946673569764398</v>
      </c>
      <c r="K4588">
        <v>12.517227553099101</v>
      </c>
      <c r="L4588">
        <v>10.2803676461264</v>
      </c>
      <c r="M4588">
        <v>1.82265070363327</v>
      </c>
      <c r="N4588">
        <v>9.2999999999999992E-3</v>
      </c>
      <c r="O4588">
        <v>5.7352941176470598</v>
      </c>
      <c r="P4588">
        <v>140.28268551236701</v>
      </c>
    </row>
    <row r="4589" spans="1:17" hidden="1" x14ac:dyDescent="0.3">
      <c r="A4589" t="s">
        <v>9407</v>
      </c>
      <c r="B4589" t="s">
        <v>9408</v>
      </c>
      <c r="C4589" t="s">
        <v>10309</v>
      </c>
      <c r="D4589" t="s">
        <v>5807</v>
      </c>
      <c r="E4589">
        <v>5.9809142</v>
      </c>
      <c r="F4589">
        <v>9.49</v>
      </c>
      <c r="G4589">
        <v>-88.670080970244101</v>
      </c>
      <c r="H4589">
        <v>-12.264393252772701</v>
      </c>
      <c r="I4589">
        <v>-56.190147289778999</v>
      </c>
      <c r="J4589">
        <v>-11.8673946297037</v>
      </c>
      <c r="K4589">
        <v>11.3259049219476</v>
      </c>
      <c r="L4589">
        <v>15.636193360572801</v>
      </c>
      <c r="M4589">
        <v>31.246524940391399</v>
      </c>
      <c r="N4589">
        <v>0.601492537313432</v>
      </c>
      <c r="O4589">
        <v>170.70600632244401</v>
      </c>
      <c r="P4589">
        <v>24.0522875816993</v>
      </c>
      <c r="Q4589">
        <v>-3.9294618595837001E-2</v>
      </c>
    </row>
    <row r="4590" spans="1:17" hidden="1" x14ac:dyDescent="0.3">
      <c r="A4590" t="s">
        <v>9409</v>
      </c>
      <c r="B4590" t="s">
        <v>9410</v>
      </c>
      <c r="C4590" t="s">
        <v>10309</v>
      </c>
      <c r="D4590" t="s">
        <v>1163</v>
      </c>
      <c r="E4590">
        <v>5.9696610100000003</v>
      </c>
      <c r="F4590">
        <v>5.53</v>
      </c>
      <c r="G4590">
        <v>151.569350380298</v>
      </c>
      <c r="H4590">
        <v>-34.935404113257299</v>
      </c>
      <c r="I4590">
        <v>26.633937652971301</v>
      </c>
      <c r="J4590">
        <v>0.13437747733153901</v>
      </c>
      <c r="K4590">
        <v>6.4292651597702104</v>
      </c>
      <c r="M4590">
        <v>26.892842471369899</v>
      </c>
      <c r="N4590">
        <v>0.94819043323054397</v>
      </c>
      <c r="O4590">
        <v>86.256781193489999</v>
      </c>
      <c r="P4590">
        <v>192.59259259259201</v>
      </c>
    </row>
    <row r="4591" spans="1:17" hidden="1" x14ac:dyDescent="0.3">
      <c r="A4591" t="s">
        <v>9411</v>
      </c>
      <c r="B4591" t="s">
        <v>9412</v>
      </c>
      <c r="C4591" t="s">
        <v>10309</v>
      </c>
      <c r="D4591" t="s">
        <v>1700</v>
      </c>
      <c r="E4591">
        <v>5.9664219999999997</v>
      </c>
      <c r="F4591">
        <v>13.09</v>
      </c>
      <c r="G4591">
        <v>35.901421087369002</v>
      </c>
      <c r="H4591">
        <v>8.1078289694494092</v>
      </c>
      <c r="I4591">
        <v>-5.0157039979059803</v>
      </c>
      <c r="J4591">
        <v>2.3772652813555402</v>
      </c>
      <c r="K4591">
        <v>11.957329054238899</v>
      </c>
      <c r="L4591">
        <v>11.247083398775899</v>
      </c>
      <c r="M4591">
        <v>67.075696083782205</v>
      </c>
      <c r="N4591">
        <v>1.1776061776061699</v>
      </c>
      <c r="O4591">
        <v>22.230710466004499</v>
      </c>
      <c r="P4591">
        <v>67.820512820512803</v>
      </c>
    </row>
    <row r="4592" spans="1:17" hidden="1" x14ac:dyDescent="0.3">
      <c r="A4592" t="s">
        <v>9413</v>
      </c>
      <c r="B4592" t="s">
        <v>9414</v>
      </c>
      <c r="C4592" t="s">
        <v>10309</v>
      </c>
      <c r="D4592" t="s">
        <v>72</v>
      </c>
      <c r="E4592">
        <v>5.9594129999999996</v>
      </c>
      <c r="F4592">
        <v>5.8</v>
      </c>
      <c r="G4592">
        <v>-34.175191815856799</v>
      </c>
      <c r="H4592">
        <v>10.3452503530972</v>
      </c>
      <c r="I4592">
        <v>-26.257373502211099</v>
      </c>
      <c r="J4592">
        <v>10.6490946391847</v>
      </c>
      <c r="K4592">
        <v>5.5931633154634603</v>
      </c>
      <c r="L4592">
        <v>5.8851012634831203</v>
      </c>
      <c r="M4592">
        <v>57.039930681566403</v>
      </c>
      <c r="N4592">
        <v>1.2846467209141601</v>
      </c>
      <c r="O4592">
        <v>25.172413793103399</v>
      </c>
      <c r="P4592">
        <v>18.367346938775501</v>
      </c>
      <c r="Q4592">
        <v>-2.9474099554425998E-2</v>
      </c>
    </row>
    <row r="4593" spans="1:17" hidden="1" x14ac:dyDescent="0.3">
      <c r="A4593" t="s">
        <v>9415</v>
      </c>
      <c r="B4593" t="s">
        <v>9416</v>
      </c>
      <c r="C4593" t="s">
        <v>10309</v>
      </c>
      <c r="D4593" t="s">
        <v>526</v>
      </c>
      <c r="E4593">
        <v>5.89</v>
      </c>
      <c r="F4593">
        <v>5.85</v>
      </c>
      <c r="G4593">
        <v>49.549148360096197</v>
      </c>
      <c r="H4593">
        <v>4.5800511916716298</v>
      </c>
      <c r="I4593">
        <v>-9.49883517425795</v>
      </c>
      <c r="J4593">
        <v>-1.3919182160829799</v>
      </c>
      <c r="K4593">
        <v>6.0338457708670896</v>
      </c>
      <c r="L4593">
        <v>5.8116516569858696</v>
      </c>
      <c r="M4593">
        <v>47.634316990471298</v>
      </c>
      <c r="N4593">
        <v>1.72254843675767</v>
      </c>
      <c r="O4593">
        <v>52.136752136752101</v>
      </c>
      <c r="P4593">
        <v>93.708609271523102</v>
      </c>
      <c r="Q4593">
        <v>0.11263896573924601</v>
      </c>
    </row>
    <row r="4594" spans="1:17" hidden="1" x14ac:dyDescent="0.3">
      <c r="A4594" t="s">
        <v>9417</v>
      </c>
      <c r="B4594" t="s">
        <v>9418</v>
      </c>
      <c r="C4594" t="s">
        <v>10309</v>
      </c>
      <c r="D4594" t="s">
        <v>139</v>
      </c>
      <c r="E4594">
        <v>5.8852354</v>
      </c>
      <c r="F4594">
        <v>12.34</v>
      </c>
      <c r="G4594">
        <v>-1.4185635595091799</v>
      </c>
      <c r="H4594">
        <v>-0.89047035027847399</v>
      </c>
      <c r="I4594">
        <v>-30.317430483391501</v>
      </c>
      <c r="J4594">
        <v>-6.1192575209108702</v>
      </c>
      <c r="K4594">
        <v>12.1696896830823</v>
      </c>
      <c r="L4594">
        <v>12.430502152987099</v>
      </c>
      <c r="M4594">
        <v>49.304015616580898</v>
      </c>
      <c r="N4594">
        <v>1.4364137145028</v>
      </c>
      <c r="O4594">
        <v>52.836304700162003</v>
      </c>
      <c r="P4594">
        <v>33.9847991313789</v>
      </c>
      <c r="Q4594">
        <v>1.1994167131504E-2</v>
      </c>
    </row>
    <row r="4595" spans="1:17" hidden="1" x14ac:dyDescent="0.3">
      <c r="A4595" t="s">
        <v>9419</v>
      </c>
      <c r="B4595" t="s">
        <v>9420</v>
      </c>
      <c r="C4595" t="s">
        <v>10309</v>
      </c>
      <c r="D4595" t="s">
        <v>130</v>
      </c>
      <c r="E4595">
        <v>5.8689499999999999</v>
      </c>
      <c r="F4595">
        <v>10.7</v>
      </c>
      <c r="G4595">
        <v>-4.7350731655045397</v>
      </c>
      <c r="H4595">
        <v>7.3166970181496396</v>
      </c>
      <c r="I4595">
        <v>-16.174218130438</v>
      </c>
      <c r="J4595">
        <v>-16.555451670701899</v>
      </c>
      <c r="K4595">
        <v>10.588900774153901</v>
      </c>
      <c r="L4595">
        <v>10.2675093206188</v>
      </c>
      <c r="M4595">
        <v>58.126644965509797</v>
      </c>
      <c r="N4595">
        <v>0.78445501001637097</v>
      </c>
      <c r="O4595">
        <v>21.495327102803699</v>
      </c>
      <c r="P4595">
        <v>33.583021223470602</v>
      </c>
      <c r="Q4595">
        <v>1.7154320038090001E-2</v>
      </c>
    </row>
    <row r="4596" spans="1:17" hidden="1" x14ac:dyDescent="0.3">
      <c r="A4596" t="s">
        <v>9421</v>
      </c>
      <c r="B4596" t="s">
        <v>9422</v>
      </c>
      <c r="C4596" t="s">
        <v>10309</v>
      </c>
      <c r="D4596" t="s">
        <v>95</v>
      </c>
      <c r="E4596">
        <v>5.8687703999999998</v>
      </c>
      <c r="F4596">
        <v>11.41</v>
      </c>
      <c r="G4596">
        <v>29.6557314321966</v>
      </c>
      <c r="H4596">
        <v>13.951426742587801</v>
      </c>
      <c r="I4596">
        <v>9.7212995963782198</v>
      </c>
      <c r="J4596">
        <v>0.30252890470580102</v>
      </c>
      <c r="K4596">
        <v>10.153640869747599</v>
      </c>
      <c r="L4596">
        <v>8.9853525955011406</v>
      </c>
      <c r="M4596">
        <v>54.659477082947298</v>
      </c>
      <c r="N4596">
        <v>1.17039967787678</v>
      </c>
      <c r="O4596">
        <v>9.5530236634531196</v>
      </c>
      <c r="P4596">
        <v>76.899224806201502</v>
      </c>
      <c r="Q4596">
        <v>8.1909300160326007E-2</v>
      </c>
    </row>
    <row r="4597" spans="1:17" hidden="1" x14ac:dyDescent="0.3">
      <c r="A4597" t="s">
        <v>9423</v>
      </c>
      <c r="B4597" t="s">
        <v>9424</v>
      </c>
      <c r="C4597" t="s">
        <v>10309</v>
      </c>
      <c r="D4597" t="s">
        <v>288</v>
      </c>
      <c r="E4597">
        <v>5.8543780600000002</v>
      </c>
      <c r="F4597">
        <v>3.3</v>
      </c>
      <c r="G4597">
        <v>-39.957621465822399</v>
      </c>
      <c r="H4597">
        <v>-9.3312995121318902</v>
      </c>
      <c r="I4597">
        <v>-60.095596091701303</v>
      </c>
      <c r="J4597">
        <v>-3.17946267861387</v>
      </c>
      <c r="K4597">
        <v>3.6548294072432301</v>
      </c>
      <c r="L4597">
        <v>3.7606777881364999</v>
      </c>
      <c r="M4597">
        <v>42.973131630209302</v>
      </c>
      <c r="N4597">
        <v>0.40644313780617197</v>
      </c>
      <c r="O4597">
        <v>105.757575757575</v>
      </c>
      <c r="P4597">
        <v>24.999999999999901</v>
      </c>
      <c r="Q4597">
        <v>6.3369580310241994E-2</v>
      </c>
    </row>
    <row r="4598" spans="1:17" hidden="1" x14ac:dyDescent="0.3">
      <c r="A4598" t="s">
        <v>9425</v>
      </c>
      <c r="B4598" t="s">
        <v>9426</v>
      </c>
      <c r="C4598" t="s">
        <v>10309</v>
      </c>
      <c r="D4598" t="s">
        <v>5299</v>
      </c>
      <c r="E4598">
        <v>5.8235823</v>
      </c>
      <c r="F4598">
        <v>18.809999999999999</v>
      </c>
      <c r="G4598">
        <v>-40.112959443604403</v>
      </c>
      <c r="H4598">
        <v>-22.360680548573999</v>
      </c>
      <c r="I4598">
        <v>-11.560919869778999</v>
      </c>
      <c r="J4598">
        <v>2.4378001754910801</v>
      </c>
      <c r="K4598">
        <v>21.620166119190401</v>
      </c>
      <c r="L4598">
        <v>20.891483113547</v>
      </c>
      <c r="M4598">
        <v>49.438316858481798</v>
      </c>
      <c r="N4598">
        <v>1.1226916209667099</v>
      </c>
      <c r="O4598">
        <v>47.900053163210998</v>
      </c>
      <c r="P4598">
        <v>28.571428571428498</v>
      </c>
      <c r="Q4598">
        <v>1.8021162619035001E-2</v>
      </c>
    </row>
    <row r="4599" spans="1:17" hidden="1" x14ac:dyDescent="0.3">
      <c r="A4599" t="s">
        <v>9427</v>
      </c>
      <c r="B4599" t="s">
        <v>9428</v>
      </c>
      <c r="C4599" t="s">
        <v>10309</v>
      </c>
      <c r="D4599" t="s">
        <v>715</v>
      </c>
      <c r="E4599">
        <v>5.7907510899999997</v>
      </c>
      <c r="F4599">
        <v>2025.8</v>
      </c>
      <c r="G4599">
        <v>68.708109247943</v>
      </c>
      <c r="H4599">
        <v>13.8565046829273</v>
      </c>
      <c r="I4599">
        <v>3.2774828925780302</v>
      </c>
      <c r="J4599">
        <v>9.2484676246182893</v>
      </c>
      <c r="K4599">
        <v>1823.57640431449</v>
      </c>
      <c r="L4599">
        <v>1710.80687759902</v>
      </c>
      <c r="M4599">
        <v>60.420863622540701</v>
      </c>
      <c r="N4599">
        <v>2.8295285359801401</v>
      </c>
      <c r="O4599">
        <v>3.6627505183137501</v>
      </c>
      <c r="P4599">
        <v>133.92609699769</v>
      </c>
      <c r="Q4599">
        <v>6.3758215664179996E-2</v>
      </c>
    </row>
    <row r="4600" spans="1:17" hidden="1" x14ac:dyDescent="0.3">
      <c r="A4600" t="s">
        <v>9429</v>
      </c>
      <c r="B4600" t="s">
        <v>9430</v>
      </c>
      <c r="C4600" t="s">
        <v>10309</v>
      </c>
      <c r="D4600" t="s">
        <v>413</v>
      </c>
      <c r="E4600">
        <v>5.7721999999999998</v>
      </c>
      <c r="F4600">
        <v>19.5</v>
      </c>
      <c r="G4600">
        <v>11.761399628141501</v>
      </c>
      <c r="H4600">
        <v>-3.6923277703624899</v>
      </c>
      <c r="I4600">
        <v>-4.2775449678891899</v>
      </c>
      <c r="J4600">
        <v>-4.0761488384579101</v>
      </c>
      <c r="K4600">
        <v>18.4589856606495</v>
      </c>
      <c r="L4600">
        <v>17.948465792977199</v>
      </c>
      <c r="M4600">
        <v>57.2869446522365</v>
      </c>
      <c r="N4600">
        <v>0.78583635975218902</v>
      </c>
      <c r="O4600">
        <v>40.871794871794798</v>
      </c>
      <c r="P4600">
        <v>57.258064516128997</v>
      </c>
      <c r="Q4600">
        <v>3.3092577725579997E-2</v>
      </c>
    </row>
    <row r="4601" spans="1:17" hidden="1" x14ac:dyDescent="0.3">
      <c r="A4601" t="s">
        <v>9431</v>
      </c>
      <c r="B4601" t="s">
        <v>9432</v>
      </c>
      <c r="C4601" t="s">
        <v>10309</v>
      </c>
      <c r="D4601" t="s">
        <v>630</v>
      </c>
      <c r="E4601">
        <v>5.7602024799999896</v>
      </c>
      <c r="F4601">
        <v>14.08</v>
      </c>
      <c r="G4601">
        <v>37.923479910898401</v>
      </c>
      <c r="H4601">
        <v>-6.7926788791193697</v>
      </c>
      <c r="I4601">
        <v>-7.6267710952306196</v>
      </c>
      <c r="J4601">
        <v>2.0207172584081601</v>
      </c>
      <c r="K4601">
        <v>13.675462487228</v>
      </c>
      <c r="L4601">
        <v>12.8659264623677</v>
      </c>
      <c r="M4601">
        <v>59.586570029229101</v>
      </c>
      <c r="N4601">
        <v>4.4440163676424298</v>
      </c>
      <c r="O4601">
        <v>13.991477272727201</v>
      </c>
      <c r="P4601">
        <v>75.561097256857806</v>
      </c>
    </row>
    <row r="4602" spans="1:17" hidden="1" x14ac:dyDescent="0.3">
      <c r="A4602" t="s">
        <v>9433</v>
      </c>
      <c r="B4602" t="s">
        <v>9434</v>
      </c>
      <c r="C4602" t="s">
        <v>10309</v>
      </c>
      <c r="D4602" t="s">
        <v>726</v>
      </c>
      <c r="E4602">
        <v>5.722810688</v>
      </c>
      <c r="F4602">
        <v>217.58</v>
      </c>
      <c r="G4602">
        <v>35.441025511815901</v>
      </c>
      <c r="H4602">
        <v>2.3111075259179099</v>
      </c>
      <c r="I4602">
        <v>14.1230567915779</v>
      </c>
      <c r="J4602">
        <v>-1.69759464687258</v>
      </c>
      <c r="K4602">
        <v>206.51779332841099</v>
      </c>
      <c r="L4602">
        <v>181.351302509584</v>
      </c>
      <c r="M4602">
        <v>41.480968958534298</v>
      </c>
      <c r="N4602">
        <v>0.43594004782420698</v>
      </c>
      <c r="O4602">
        <v>1.11223458038423</v>
      </c>
      <c r="P4602">
        <v>67.369230769230697</v>
      </c>
    </row>
    <row r="4603" spans="1:17" hidden="1" x14ac:dyDescent="0.3">
      <c r="A4603" t="s">
        <v>9435</v>
      </c>
      <c r="B4603" t="s">
        <v>9436</v>
      </c>
      <c r="C4603" t="s">
        <v>10309</v>
      </c>
      <c r="D4603" t="s">
        <v>726</v>
      </c>
      <c r="E4603">
        <v>5.7107817000000001</v>
      </c>
      <c r="F4603">
        <v>42.37</v>
      </c>
      <c r="G4603">
        <v>21.6243238015036</v>
      </c>
      <c r="H4603">
        <v>7.5340366366318001</v>
      </c>
      <c r="I4603">
        <v>5.74438260551337</v>
      </c>
      <c r="J4603">
        <v>-0.878447874259499</v>
      </c>
      <c r="K4603">
        <v>39.420837825342801</v>
      </c>
      <c r="L4603">
        <v>35.205549435450699</v>
      </c>
      <c r="M4603">
        <v>46.348393818943599</v>
      </c>
      <c r="N4603">
        <v>0.76768091374383396</v>
      </c>
      <c r="O4603">
        <v>2.6433797498230001</v>
      </c>
      <c r="P4603">
        <v>57.217068645639998</v>
      </c>
    </row>
    <row r="4604" spans="1:17" hidden="1" x14ac:dyDescent="0.3">
      <c r="A4604" t="s">
        <v>9437</v>
      </c>
      <c r="B4604" t="s">
        <v>9438</v>
      </c>
      <c r="C4604" t="s">
        <v>10309</v>
      </c>
      <c r="D4604" t="s">
        <v>521</v>
      </c>
      <c r="E4604">
        <v>5.7089999999999996</v>
      </c>
      <c r="F4604">
        <v>18.3</v>
      </c>
      <c r="G4604">
        <v>35.815295082007097</v>
      </c>
      <c r="H4604">
        <v>-13.6418650798086</v>
      </c>
      <c r="I4604">
        <v>-30.977452631785699</v>
      </c>
      <c r="J4604">
        <v>-7.0662788093280799E-3</v>
      </c>
      <c r="K4604">
        <v>20.271810891115798</v>
      </c>
      <c r="L4604">
        <v>19.891615587202502</v>
      </c>
      <c r="M4604">
        <v>46.1184428920443</v>
      </c>
      <c r="N4604">
        <v>4.6350012056077903</v>
      </c>
      <c r="O4604">
        <v>66.6666666666666</v>
      </c>
      <c r="P4604">
        <v>63.538873994638003</v>
      </c>
    </row>
    <row r="4605" spans="1:17" hidden="1" x14ac:dyDescent="0.3">
      <c r="A4605" t="s">
        <v>9439</v>
      </c>
      <c r="B4605" t="s">
        <v>9440</v>
      </c>
      <c r="C4605" t="s">
        <v>10309</v>
      </c>
      <c r="D4605" t="s">
        <v>556</v>
      </c>
      <c r="E4605">
        <v>5.7</v>
      </c>
      <c r="F4605">
        <v>19</v>
      </c>
      <c r="G4605">
        <v>-2.8057616871214601</v>
      </c>
      <c r="H4605">
        <v>11.717259574431599</v>
      </c>
      <c r="I4605">
        <v>-29.9527452195621</v>
      </c>
      <c r="J4605">
        <v>-5.1587699210790099</v>
      </c>
      <c r="K4605">
        <v>17.185346758699399</v>
      </c>
      <c r="L4605">
        <v>18.8815594148016</v>
      </c>
      <c r="M4605">
        <v>99.966183638035901</v>
      </c>
      <c r="N4605">
        <v>5.7754010695187104</v>
      </c>
      <c r="O4605">
        <v>21.421052631578899</v>
      </c>
      <c r="P4605">
        <v>24.917817225509499</v>
      </c>
    </row>
    <row r="4606" spans="1:17" hidden="1" x14ac:dyDescent="0.3">
      <c r="A4606" t="s">
        <v>9441</v>
      </c>
      <c r="B4606" t="s">
        <v>9442</v>
      </c>
      <c r="C4606" t="s">
        <v>10309</v>
      </c>
      <c r="D4606" t="s">
        <v>715</v>
      </c>
      <c r="E4606">
        <v>5.6943929000000004</v>
      </c>
      <c r="F4606">
        <v>11.2</v>
      </c>
      <c r="G4606">
        <v>-7.5519050928885001</v>
      </c>
      <c r="H4606">
        <v>3.0872841864392502</v>
      </c>
      <c r="I4606">
        <v>11.4461201122289</v>
      </c>
      <c r="J4606">
        <v>34.011393249084101</v>
      </c>
      <c r="K4606">
        <v>10.7164152745005</v>
      </c>
      <c r="L4606">
        <v>10.9590670928074</v>
      </c>
      <c r="M4606">
        <v>74.460582574607798</v>
      </c>
      <c r="N4606">
        <v>1.60889311649499</v>
      </c>
      <c r="O4606">
        <v>29.285714285714199</v>
      </c>
      <c r="P4606">
        <v>38.442521631643899</v>
      </c>
      <c r="Q4606">
        <v>0.106762272056735</v>
      </c>
    </row>
    <row r="4607" spans="1:17" hidden="1" x14ac:dyDescent="0.3">
      <c r="A4607" t="s">
        <v>9443</v>
      </c>
      <c r="B4607" t="s">
        <v>9444</v>
      </c>
      <c r="C4607" t="s">
        <v>10309</v>
      </c>
      <c r="D4607" t="s">
        <v>3603</v>
      </c>
      <c r="E4607">
        <v>5.6901488000000002</v>
      </c>
      <c r="F4607">
        <v>8.89</v>
      </c>
      <c r="G4607">
        <v>301.74502012118501</v>
      </c>
      <c r="H4607">
        <v>54.461215778718497</v>
      </c>
      <c r="I4607">
        <v>244.71732648468</v>
      </c>
      <c r="J4607">
        <v>3.3591601035338798</v>
      </c>
      <c r="K4607">
        <v>5.7155339068789397</v>
      </c>
      <c r="L4607">
        <v>2.8834353437302198</v>
      </c>
      <c r="M4607">
        <v>99.998397891523297</v>
      </c>
      <c r="N4607">
        <v>1.27310084071664</v>
      </c>
      <c r="O4607">
        <v>0</v>
      </c>
      <c r="P4607">
        <v>329.46859903381602</v>
      </c>
    </row>
    <row r="4608" spans="1:17" hidden="1" x14ac:dyDescent="0.3">
      <c r="A4608" t="s">
        <v>9445</v>
      </c>
      <c r="B4608" t="s">
        <v>9446</v>
      </c>
      <c r="C4608" t="s">
        <v>10309</v>
      </c>
      <c r="D4608" t="s">
        <v>413</v>
      </c>
      <c r="E4608">
        <v>5.6861370000000004</v>
      </c>
      <c r="F4608">
        <v>18.95</v>
      </c>
      <c r="G4608">
        <v>-27.723578912630899</v>
      </c>
      <c r="H4608">
        <v>-0.97550436388391404</v>
      </c>
      <c r="I4608">
        <v>-12.3107859651191</v>
      </c>
      <c r="J4608">
        <v>-2.5946673569764398</v>
      </c>
      <c r="K4608">
        <v>18.949999982062501</v>
      </c>
      <c r="L4608">
        <v>18.949389268087199</v>
      </c>
      <c r="M4608">
        <v>100</v>
      </c>
      <c r="O4608">
        <v>0</v>
      </c>
      <c r="P4608">
        <v>0</v>
      </c>
    </row>
    <row r="4609" spans="1:17" hidden="1" x14ac:dyDescent="0.3">
      <c r="A4609" t="s">
        <v>9447</v>
      </c>
      <c r="B4609" t="s">
        <v>9448</v>
      </c>
      <c r="C4609" t="s">
        <v>10309</v>
      </c>
      <c r="D4609" t="s">
        <v>726</v>
      </c>
      <c r="E4609">
        <v>5.6472677519999896</v>
      </c>
      <c r="F4609">
        <v>20.64</v>
      </c>
      <c r="G4609">
        <v>9.9086639871956201</v>
      </c>
      <c r="H4609">
        <v>1.53958617937564</v>
      </c>
      <c r="I4609">
        <v>1.2205671701944301</v>
      </c>
      <c r="J4609">
        <v>-1.15116312601577</v>
      </c>
      <c r="K4609">
        <v>19.711234506260801</v>
      </c>
      <c r="L4609">
        <v>18.062654941201401</v>
      </c>
      <c r="M4609">
        <v>60.5497023931554</v>
      </c>
      <c r="N4609">
        <v>0.44073835194184502</v>
      </c>
      <c r="O4609">
        <v>4.0213178294573604</v>
      </c>
      <c r="P4609">
        <v>58.769230769230703</v>
      </c>
    </row>
    <row r="4610" spans="1:17" hidden="1" x14ac:dyDescent="0.3">
      <c r="A4610" t="s">
        <v>9449</v>
      </c>
      <c r="B4610" t="s">
        <v>9450</v>
      </c>
      <c r="C4610" t="s">
        <v>10309</v>
      </c>
      <c r="D4610" t="s">
        <v>139</v>
      </c>
      <c r="E4610">
        <v>5.6369999999999996</v>
      </c>
      <c r="F4610">
        <v>18.420000000000002</v>
      </c>
      <c r="G4610">
        <v>144.35913896033799</v>
      </c>
      <c r="H4610">
        <v>23.792091917656499</v>
      </c>
      <c r="I4610">
        <v>-41.951733253125198</v>
      </c>
      <c r="J4610">
        <v>-6.5312726739498501</v>
      </c>
      <c r="K4610">
        <v>17.504120158317999</v>
      </c>
      <c r="L4610">
        <v>15.7188301792996</v>
      </c>
      <c r="M4610">
        <v>45.701296395772097</v>
      </c>
      <c r="N4610">
        <v>0.71698806244260704</v>
      </c>
      <c r="O4610">
        <v>83.441910966340899</v>
      </c>
      <c r="P4610">
        <v>186.91588785046699</v>
      </c>
    </row>
    <row r="4611" spans="1:17" hidden="1" x14ac:dyDescent="0.3">
      <c r="A4611" t="s">
        <v>9451</v>
      </c>
      <c r="B4611" t="s">
        <v>9452</v>
      </c>
      <c r="C4611" t="s">
        <v>10309</v>
      </c>
      <c r="E4611">
        <v>5.6350509000000004</v>
      </c>
      <c r="F4611">
        <v>8.27</v>
      </c>
      <c r="G4611">
        <v>84.327703138651003</v>
      </c>
      <c r="H4611">
        <v>-41.549274855687202</v>
      </c>
      <c r="I4611">
        <v>-17.688360335828399</v>
      </c>
      <c r="J4611">
        <v>-16.711153043057401</v>
      </c>
      <c r="K4611">
        <v>13.158103632249301</v>
      </c>
      <c r="L4611">
        <v>11.259143835206901</v>
      </c>
      <c r="M4611">
        <v>10.844347975100399</v>
      </c>
      <c r="N4611">
        <v>0.30433104160614499</v>
      </c>
      <c r="O4611">
        <v>143.53083434099099</v>
      </c>
      <c r="P4611">
        <v>132.95774647887299</v>
      </c>
      <c r="Q4611">
        <v>3.7091505096150001E-2</v>
      </c>
    </row>
    <row r="4612" spans="1:17" hidden="1" x14ac:dyDescent="0.3">
      <c r="A4612" t="s">
        <v>9453</v>
      </c>
      <c r="B4612" t="s">
        <v>9454</v>
      </c>
      <c r="C4612" t="s">
        <v>10309</v>
      </c>
      <c r="D4612" t="s">
        <v>139</v>
      </c>
      <c r="E4612">
        <v>5.6303999999999998</v>
      </c>
      <c r="F4612">
        <v>34.72</v>
      </c>
      <c r="G4612">
        <v>8.4332838324670405</v>
      </c>
      <c r="H4612">
        <v>4.0086226202430701</v>
      </c>
      <c r="I4612">
        <v>32.055118400785197</v>
      </c>
      <c r="J4612">
        <v>2.3894596271505302</v>
      </c>
      <c r="K4612">
        <v>28.7035501039013</v>
      </c>
      <c r="L4612">
        <v>24.798407291424201</v>
      </c>
      <c r="M4612">
        <v>81.201129778348403</v>
      </c>
      <c r="N4612">
        <v>1.9580246913580199</v>
      </c>
      <c r="O4612">
        <v>0</v>
      </c>
      <c r="P4612">
        <v>50.956521739130402</v>
      </c>
    </row>
    <row r="4613" spans="1:17" hidden="1" x14ac:dyDescent="0.3">
      <c r="A4613" t="s">
        <v>9455</v>
      </c>
      <c r="B4613" t="s">
        <v>9456</v>
      </c>
      <c r="C4613" t="s">
        <v>10309</v>
      </c>
      <c r="D4613" t="s">
        <v>521</v>
      </c>
      <c r="E4613">
        <v>5.6254331999999998</v>
      </c>
      <c r="F4613">
        <v>6.37</v>
      </c>
      <c r="G4613">
        <v>77.760292055110895</v>
      </c>
      <c r="H4613">
        <v>4.04179667417836</v>
      </c>
      <c r="I4613">
        <v>-19.723576662793501</v>
      </c>
      <c r="J4613">
        <v>6.38199332524976</v>
      </c>
      <c r="K4613">
        <v>5.9770138341649597</v>
      </c>
      <c r="L4613">
        <v>6.0541465865535598</v>
      </c>
      <c r="M4613">
        <v>65.943696927329299</v>
      </c>
      <c r="N4613">
        <v>1.03588939643754</v>
      </c>
      <c r="O4613">
        <v>38.304552590266802</v>
      </c>
      <c r="P4613">
        <v>115.93220338982999</v>
      </c>
      <c r="Q4613">
        <v>6.1921903015979003E-2</v>
      </c>
    </row>
    <row r="4614" spans="1:17" hidden="1" x14ac:dyDescent="0.3">
      <c r="A4614" t="s">
        <v>9457</v>
      </c>
      <c r="B4614" t="s">
        <v>9458</v>
      </c>
      <c r="C4614" t="s">
        <v>10309</v>
      </c>
      <c r="D4614" t="s">
        <v>258</v>
      </c>
      <c r="E4614">
        <v>5.6240168380000002</v>
      </c>
      <c r="F4614">
        <v>5.14</v>
      </c>
      <c r="G4614">
        <v>-19.513052596841501</v>
      </c>
      <c r="H4614">
        <v>-11.5842000160578</v>
      </c>
      <c r="I4614">
        <v>-16.2360196099789</v>
      </c>
      <c r="J4614">
        <v>-7.5854252127989996</v>
      </c>
      <c r="K4614">
        <v>4.9616013679842697</v>
      </c>
      <c r="L4614">
        <v>4.9787898201589398</v>
      </c>
      <c r="M4614">
        <v>7.8383135176174399</v>
      </c>
      <c r="N4614">
        <v>0.61595523444032296</v>
      </c>
      <c r="O4614">
        <v>34.241245136186699</v>
      </c>
      <c r="P4614">
        <v>38.918918918918898</v>
      </c>
      <c r="Q4614">
        <v>3.3399264431116002E-2</v>
      </c>
    </row>
    <row r="4615" spans="1:17" hidden="1" x14ac:dyDescent="0.3">
      <c r="A4615" t="s">
        <v>9459</v>
      </c>
      <c r="B4615" t="s">
        <v>9460</v>
      </c>
      <c r="C4615" t="s">
        <v>10309</v>
      </c>
      <c r="D4615" t="s">
        <v>4385</v>
      </c>
      <c r="E4615">
        <v>5.6081969999999997</v>
      </c>
      <c r="F4615">
        <v>12</v>
      </c>
      <c r="G4615">
        <v>54.647241756062002</v>
      </c>
      <c r="H4615">
        <v>20.595292096293001</v>
      </c>
      <c r="I4615">
        <v>25.620248517639499</v>
      </c>
      <c r="J4615">
        <v>7.8575939495562199</v>
      </c>
      <c r="K4615">
        <v>9.2529069284921892</v>
      </c>
      <c r="L4615">
        <v>8.1577617571643195</v>
      </c>
      <c r="M4615">
        <v>71.145973319616203</v>
      </c>
      <c r="N4615">
        <v>1.8058478881853699</v>
      </c>
      <c r="O4615">
        <v>0.33333333333331799</v>
      </c>
      <c r="P4615">
        <v>110.526315789473</v>
      </c>
      <c r="Q4615">
        <v>4.3029124680150001E-2</v>
      </c>
    </row>
    <row r="4616" spans="1:17" hidden="1" x14ac:dyDescent="0.3">
      <c r="A4616" t="s">
        <v>9461</v>
      </c>
      <c r="B4616" t="s">
        <v>9462</v>
      </c>
      <c r="C4616" t="s">
        <v>10309</v>
      </c>
      <c r="D4616" t="s">
        <v>21</v>
      </c>
      <c r="E4616">
        <v>5.6042105900000001</v>
      </c>
      <c r="F4616">
        <v>2.54</v>
      </c>
      <c r="G4616">
        <v>9.5737183846663108</v>
      </c>
      <c r="H4616">
        <v>9.02449563611607</v>
      </c>
      <c r="I4616">
        <v>2.6213407317134698</v>
      </c>
      <c r="J4616">
        <v>-2.5946673569764398</v>
      </c>
      <c r="K4616">
        <v>2.2009833619156902</v>
      </c>
      <c r="L4616">
        <v>1.9564199871004599</v>
      </c>
      <c r="M4616">
        <v>99.999377230099199</v>
      </c>
      <c r="N4616">
        <v>0.44696969696969702</v>
      </c>
      <c r="O4616">
        <v>0</v>
      </c>
      <c r="P4616">
        <v>44.318181818181799</v>
      </c>
    </row>
    <row r="4617" spans="1:17" hidden="1" x14ac:dyDescent="0.3">
      <c r="A4617" t="s">
        <v>9463</v>
      </c>
      <c r="B4617" t="s">
        <v>9464</v>
      </c>
      <c r="C4617" t="s">
        <v>10309</v>
      </c>
      <c r="D4617" t="s">
        <v>72</v>
      </c>
      <c r="E4617">
        <v>5.5779623999999997</v>
      </c>
      <c r="F4617">
        <v>18.25</v>
      </c>
      <c r="G4617">
        <v>-37.152859309653302</v>
      </c>
      <c r="H4617">
        <v>-5.4453588337383803</v>
      </c>
      <c r="I4617">
        <v>-26.428433023942599</v>
      </c>
      <c r="J4617">
        <v>-2.4311796185568402</v>
      </c>
      <c r="K4617">
        <v>19.819717523703599</v>
      </c>
      <c r="L4617">
        <v>19.201603748666201</v>
      </c>
      <c r="M4617">
        <v>35.106988320355903</v>
      </c>
      <c r="N4617">
        <v>0.301121485577173</v>
      </c>
      <c r="O4617">
        <v>42.410958904109499</v>
      </c>
      <c r="P4617">
        <v>40.384615384615302</v>
      </c>
      <c r="Q4617">
        <v>6.3091518332461002E-2</v>
      </c>
    </row>
    <row r="4618" spans="1:17" hidden="1" x14ac:dyDescent="0.3">
      <c r="A4618" t="s">
        <v>9465</v>
      </c>
      <c r="B4618" t="s">
        <v>9466</v>
      </c>
      <c r="C4618" t="s">
        <v>10309</v>
      </c>
      <c r="D4618" t="s">
        <v>630</v>
      </c>
      <c r="E4618">
        <v>5.5706210450000002</v>
      </c>
      <c r="F4618">
        <v>1.05</v>
      </c>
      <c r="G4618">
        <v>-5.5931859894901201</v>
      </c>
      <c r="H4618">
        <v>-1.87035303188851</v>
      </c>
      <c r="I4618">
        <v>-12.2495918825592</v>
      </c>
      <c r="J4618">
        <v>1.0670674632677399</v>
      </c>
      <c r="K4618">
        <v>0.87095729667658806</v>
      </c>
      <c r="L4618">
        <v>0.71054764949087601</v>
      </c>
      <c r="M4618">
        <v>93.6507375906683</v>
      </c>
      <c r="N4618">
        <v>1</v>
      </c>
      <c r="Q4618">
        <v>2.6574399778243E-2</v>
      </c>
    </row>
    <row r="4619" spans="1:17" hidden="1" x14ac:dyDescent="0.3">
      <c r="A4619" t="s">
        <v>9467</v>
      </c>
      <c r="B4619" t="s">
        <v>9468</v>
      </c>
      <c r="C4619" t="s">
        <v>10309</v>
      </c>
      <c r="D4619" t="s">
        <v>521</v>
      </c>
      <c r="E4619">
        <v>5.5613999999999999</v>
      </c>
      <c r="F4619">
        <v>12.69</v>
      </c>
      <c r="G4619">
        <v>123.066934921361</v>
      </c>
      <c r="H4619">
        <v>-41.855699962905902</v>
      </c>
      <c r="I4619">
        <v>14.335920621707199</v>
      </c>
      <c r="J4619">
        <v>-16.7281900842491</v>
      </c>
      <c r="K4619">
        <v>16.272325273948301</v>
      </c>
      <c r="L4619">
        <v>13.1967816504061</v>
      </c>
      <c r="M4619">
        <v>7.8548339091975397</v>
      </c>
      <c r="N4619">
        <v>1.10663707185446</v>
      </c>
      <c r="O4619">
        <v>97.005516154452295</v>
      </c>
      <c r="P4619">
        <v>151.78571428571399</v>
      </c>
      <c r="Q4619">
        <v>3.0536901095586998E-2</v>
      </c>
    </row>
    <row r="4620" spans="1:17" hidden="1" x14ac:dyDescent="0.3">
      <c r="A4620" t="s">
        <v>9469</v>
      </c>
      <c r="B4620" t="s">
        <v>9470</v>
      </c>
      <c r="C4620" t="s">
        <v>10309</v>
      </c>
      <c r="D4620" t="s">
        <v>630</v>
      </c>
      <c r="E4620">
        <v>5.5510000000000002</v>
      </c>
      <c r="F4620">
        <v>64.040000000000006</v>
      </c>
      <c r="G4620">
        <v>-43.327163519905604</v>
      </c>
      <c r="H4620">
        <v>-15.421507168932999</v>
      </c>
      <c r="I4620">
        <v>-28.058713869342199</v>
      </c>
      <c r="J4620">
        <v>-11.955737193529099</v>
      </c>
      <c r="K4620">
        <v>67.897290057097806</v>
      </c>
      <c r="L4620">
        <v>71.693886004632802</v>
      </c>
      <c r="M4620">
        <v>32.887092879210201</v>
      </c>
      <c r="N4620">
        <v>1.62586033562756</v>
      </c>
      <c r="O4620">
        <v>50.530918176139899</v>
      </c>
      <c r="P4620">
        <v>15.8047016274864</v>
      </c>
      <c r="Q4620">
        <v>0.134585620839201</v>
      </c>
    </row>
    <row r="4621" spans="1:17" hidden="1" x14ac:dyDescent="0.3">
      <c r="A4621" t="s">
        <v>9471</v>
      </c>
      <c r="B4621" t="s">
        <v>9472</v>
      </c>
      <c r="C4621" t="s">
        <v>10309</v>
      </c>
      <c r="D4621" t="s">
        <v>54</v>
      </c>
      <c r="E4621">
        <v>5.54</v>
      </c>
      <c r="F4621">
        <v>5.57</v>
      </c>
      <c r="G4621">
        <v>26.998643309591198</v>
      </c>
      <c r="H4621">
        <v>-15.0840314956668</v>
      </c>
      <c r="I4621">
        <v>-19.477452631785699</v>
      </c>
      <c r="J4621">
        <v>-6.7469164919245399</v>
      </c>
      <c r="K4621">
        <v>5.92121772939546</v>
      </c>
      <c r="L4621">
        <v>5.4059827326569403</v>
      </c>
      <c r="M4621">
        <v>30.992939003222599</v>
      </c>
      <c r="N4621">
        <v>0.81476333531765199</v>
      </c>
      <c r="O4621">
        <v>41.292639138240503</v>
      </c>
      <c r="P4621">
        <v>63.823529411764703</v>
      </c>
      <c r="Q4621">
        <v>4.1090134206057997E-2</v>
      </c>
    </row>
    <row r="4622" spans="1:17" hidden="1" x14ac:dyDescent="0.3">
      <c r="A4622" t="s">
        <v>9473</v>
      </c>
      <c r="B4622" t="s">
        <v>9474</v>
      </c>
      <c r="C4622" t="s">
        <v>10309</v>
      </c>
      <c r="D4622" t="s">
        <v>95</v>
      </c>
      <c r="E4622">
        <v>5.5353750000000002</v>
      </c>
      <c r="F4622">
        <v>4.3499999999999996</v>
      </c>
      <c r="G4622">
        <v>-109.52274209254701</v>
      </c>
      <c r="I4622">
        <v>-25.310785965119099</v>
      </c>
      <c r="K4622">
        <v>17.265326357059401</v>
      </c>
      <c r="L4622">
        <v>64.568764294626902</v>
      </c>
      <c r="M4622">
        <v>49.458628392849597</v>
      </c>
      <c r="N4622">
        <v>1</v>
      </c>
      <c r="O4622">
        <v>449.42528735632101</v>
      </c>
      <c r="P4622">
        <v>10.126582278480999</v>
      </c>
    </row>
    <row r="4623" spans="1:17" hidden="1" x14ac:dyDescent="0.3">
      <c r="A4623" t="s">
        <v>9475</v>
      </c>
      <c r="B4623" t="s">
        <v>9476</v>
      </c>
      <c r="C4623" t="s">
        <v>10309</v>
      </c>
      <c r="D4623" t="s">
        <v>775</v>
      </c>
      <c r="E4623">
        <v>5.5125000000000002</v>
      </c>
      <c r="F4623">
        <v>5.49</v>
      </c>
      <c r="G4623">
        <v>-10.6660096162557</v>
      </c>
      <c r="H4623">
        <v>-9.6711565377969499</v>
      </c>
      <c r="I4623">
        <v>-18.6247791391805</v>
      </c>
      <c r="J4623">
        <v>-3.9104568306606602</v>
      </c>
      <c r="K4623">
        <v>5.63489870098444</v>
      </c>
      <c r="L4623">
        <v>5.8021549639685599</v>
      </c>
      <c r="M4623">
        <v>43.389682941743601</v>
      </c>
      <c r="N4623">
        <v>0.55427251732101601</v>
      </c>
      <c r="O4623">
        <v>54.462659380692102</v>
      </c>
      <c r="P4623">
        <v>30.714285714285701</v>
      </c>
      <c r="Q4623">
        <v>-5.4777542120870999E-2</v>
      </c>
    </row>
    <row r="4624" spans="1:17" hidden="1" x14ac:dyDescent="0.3">
      <c r="A4624" t="s">
        <v>9477</v>
      </c>
      <c r="B4624" t="s">
        <v>9478</v>
      </c>
      <c r="C4624" t="s">
        <v>10309</v>
      </c>
      <c r="E4624">
        <v>5.5034099999999997</v>
      </c>
      <c r="F4624">
        <v>8.33</v>
      </c>
      <c r="G4624">
        <v>86.967142736853503</v>
      </c>
      <c r="H4624">
        <v>5.2744956361160797</v>
      </c>
      <c r="I4624">
        <v>54.2892140348808</v>
      </c>
      <c r="J4624">
        <v>-5.8938709974770003</v>
      </c>
      <c r="K4624">
        <v>7.9036937693643701</v>
      </c>
      <c r="L4624">
        <v>6.0772357343070897</v>
      </c>
      <c r="M4624">
        <v>51.873215580385299</v>
      </c>
      <c r="N4624">
        <v>8.6577031856763895E-2</v>
      </c>
      <c r="O4624">
        <v>10.3241296518607</v>
      </c>
      <c r="P4624">
        <v>177.666666666666</v>
      </c>
      <c r="Q4624">
        <v>8.8027113245465999E-2</v>
      </c>
    </row>
    <row r="4625" spans="1:17" hidden="1" x14ac:dyDescent="0.3">
      <c r="A4625" t="s">
        <v>9479</v>
      </c>
      <c r="B4625" t="s">
        <v>9480</v>
      </c>
      <c r="C4625" t="s">
        <v>10309</v>
      </c>
      <c r="D4625" t="s">
        <v>21</v>
      </c>
      <c r="E4625">
        <v>5.4889999999999999</v>
      </c>
      <c r="F4625">
        <v>26.19</v>
      </c>
      <c r="G4625">
        <v>78.172647502463306</v>
      </c>
      <c r="H4625">
        <v>-11.868361506741</v>
      </c>
      <c r="I4625">
        <v>36.074483156693901</v>
      </c>
      <c r="J4625">
        <v>-10.153022303252801</v>
      </c>
      <c r="K4625">
        <v>26.626619257045601</v>
      </c>
      <c r="L4625">
        <v>23.853929850466901</v>
      </c>
      <c r="M4625">
        <v>37.661736239424798</v>
      </c>
      <c r="N4625">
        <v>1.35374364571067</v>
      </c>
      <c r="O4625">
        <v>46.315387552500901</v>
      </c>
      <c r="P4625">
        <v>161.9</v>
      </c>
      <c r="Q4625">
        <v>0.13438069682486101</v>
      </c>
    </row>
    <row r="4626" spans="1:17" hidden="1" x14ac:dyDescent="0.3">
      <c r="A4626" t="s">
        <v>9481</v>
      </c>
      <c r="B4626" t="s">
        <v>9482</v>
      </c>
      <c r="C4626" t="s">
        <v>10309</v>
      </c>
      <c r="D4626" t="s">
        <v>521</v>
      </c>
      <c r="E4626">
        <v>5.4878999999999998</v>
      </c>
      <c r="F4626">
        <v>16.63</v>
      </c>
      <c r="G4626">
        <v>-37.441277066811203</v>
      </c>
      <c r="H4626">
        <v>-0.97550436388391404</v>
      </c>
      <c r="I4626">
        <v>-12.3107859651191</v>
      </c>
      <c r="J4626">
        <v>-2.5946673569764398</v>
      </c>
      <c r="K4626">
        <v>16.6326547004162</v>
      </c>
      <c r="L4626">
        <v>16.718195452159399</v>
      </c>
      <c r="M4626">
        <v>2.3131596830000001E-6</v>
      </c>
      <c r="O4626">
        <v>16.295850871918201</v>
      </c>
      <c r="P4626">
        <v>0</v>
      </c>
    </row>
    <row r="4627" spans="1:17" hidden="1" x14ac:dyDescent="0.3">
      <c r="A4627" t="s">
        <v>9483</v>
      </c>
      <c r="B4627" t="s">
        <v>9484</v>
      </c>
      <c r="C4627" t="s">
        <v>10309</v>
      </c>
      <c r="D4627" t="s">
        <v>139</v>
      </c>
      <c r="E4627">
        <v>5.4778079999999996</v>
      </c>
      <c r="F4627">
        <v>7.4</v>
      </c>
      <c r="G4627">
        <v>3.2498724148026401</v>
      </c>
      <c r="H4627">
        <v>4.4764325084259804</v>
      </c>
      <c r="I4627">
        <v>-38.310785965119003</v>
      </c>
      <c r="J4627">
        <v>-1.90973585012713</v>
      </c>
      <c r="K4627">
        <v>7.3272838507708498</v>
      </c>
      <c r="L4627">
        <v>7.2469412157337896</v>
      </c>
      <c r="M4627">
        <v>64.492423622195602</v>
      </c>
      <c r="N4627">
        <v>0.82137878488585303</v>
      </c>
      <c r="O4627">
        <v>51.486486486486399</v>
      </c>
      <c r="P4627">
        <v>89.743589743589695</v>
      </c>
      <c r="Q4627">
        <v>8.4839816399376003E-2</v>
      </c>
    </row>
    <row r="4628" spans="1:17" hidden="1" x14ac:dyDescent="0.3">
      <c r="A4628" t="s">
        <v>9485</v>
      </c>
      <c r="B4628" t="s">
        <v>9486</v>
      </c>
      <c r="C4628" t="s">
        <v>10309</v>
      </c>
      <c r="D4628" t="s">
        <v>51</v>
      </c>
      <c r="E4628">
        <v>5.4767999999999999</v>
      </c>
      <c r="F4628">
        <v>26.08</v>
      </c>
      <c r="G4628">
        <v>-31.1309863200383</v>
      </c>
      <c r="H4628">
        <v>-8.7222323440749303</v>
      </c>
      <c r="I4628">
        <v>-46.402269412174903</v>
      </c>
      <c r="J4628">
        <v>2.39728111323288</v>
      </c>
      <c r="K4628">
        <v>28.074619445124199</v>
      </c>
      <c r="L4628">
        <v>29.040873662988801</v>
      </c>
      <c r="M4628">
        <v>41.5105210993245</v>
      </c>
      <c r="N4628">
        <v>1.6939890710382499</v>
      </c>
      <c r="O4628">
        <v>68.098159509202404</v>
      </c>
      <c r="P4628">
        <v>4.9919484702093397</v>
      </c>
    </row>
    <row r="4629" spans="1:17" hidden="1" x14ac:dyDescent="0.3">
      <c r="A4629" t="s">
        <v>9487</v>
      </c>
      <c r="B4629" t="s">
        <v>9488</v>
      </c>
      <c r="C4629" t="s">
        <v>10309</v>
      </c>
      <c r="D4629" t="s">
        <v>1163</v>
      </c>
      <c r="E4629">
        <v>5.4761600000000001</v>
      </c>
      <c r="F4629">
        <v>1.56</v>
      </c>
      <c r="G4629">
        <v>1.2020409220797601</v>
      </c>
      <c r="H4629">
        <v>-4.0619241169703297</v>
      </c>
      <c r="I4629">
        <v>-34.310785965119102</v>
      </c>
      <c r="J4629">
        <v>-7.4431522054612804</v>
      </c>
      <c r="K4629">
        <v>1.6587685158085299</v>
      </c>
      <c r="L4629">
        <v>1.6840140151348499</v>
      </c>
      <c r="M4629">
        <v>41.601635701127798</v>
      </c>
      <c r="N4629">
        <v>0.45665832050488903</v>
      </c>
      <c r="O4629">
        <v>44.871794871794798</v>
      </c>
      <c r="P4629">
        <v>34.482758620689602</v>
      </c>
      <c r="Q4629">
        <v>-1.5123408156155999E-2</v>
      </c>
    </row>
    <row r="4630" spans="1:17" hidden="1" x14ac:dyDescent="0.3">
      <c r="A4630" t="s">
        <v>9489</v>
      </c>
      <c r="B4630" t="s">
        <v>9490</v>
      </c>
      <c r="C4630" t="s">
        <v>10309</v>
      </c>
      <c r="D4630" t="s">
        <v>1700</v>
      </c>
      <c r="E4630">
        <v>5.4574997999999999</v>
      </c>
      <c r="F4630">
        <v>10.8</v>
      </c>
      <c r="G4630">
        <v>16.6614478253369</v>
      </c>
      <c r="H4630">
        <v>-6.78502817340771</v>
      </c>
      <c r="I4630">
        <v>12.544705364360601</v>
      </c>
      <c r="J4630">
        <v>-7.1313468936559703</v>
      </c>
      <c r="K4630">
        <v>10.246117620474401</v>
      </c>
      <c r="L4630">
        <v>9.5362909618984393</v>
      </c>
      <c r="M4630">
        <v>48.254285587224203</v>
      </c>
      <c r="N4630">
        <v>0.72709138023761799</v>
      </c>
      <c r="O4630">
        <v>19.907407407407302</v>
      </c>
      <c r="P4630">
        <v>71.1568938193344</v>
      </c>
      <c r="Q4630">
        <v>4.4497081740593997E-2</v>
      </c>
    </row>
    <row r="4631" spans="1:17" hidden="1" x14ac:dyDescent="0.3">
      <c r="A4631" t="s">
        <v>9491</v>
      </c>
      <c r="B4631" t="s">
        <v>9492</v>
      </c>
      <c r="C4631" t="s">
        <v>10309</v>
      </c>
      <c r="D4631" t="s">
        <v>630</v>
      </c>
      <c r="E4631">
        <v>5.4448641200000001</v>
      </c>
      <c r="F4631">
        <v>15.25</v>
      </c>
      <c r="G4631">
        <v>1.51370922296223</v>
      </c>
      <c r="H4631">
        <v>3.8056404172608702</v>
      </c>
      <c r="I4631">
        <v>-38.137634214146303</v>
      </c>
      <c r="J4631">
        <v>-8.4058053715042806</v>
      </c>
      <c r="K4631">
        <v>16.55768877041</v>
      </c>
      <c r="L4631">
        <v>16.096553640822901</v>
      </c>
      <c r="M4631">
        <v>22.334748356347198</v>
      </c>
      <c r="N4631">
        <v>0.31289702624590998</v>
      </c>
      <c r="O4631">
        <v>112.852459016393</v>
      </c>
      <c r="P4631">
        <v>64.3318965517241</v>
      </c>
      <c r="Q4631">
        <v>0.12555345216729</v>
      </c>
    </row>
    <row r="4632" spans="1:17" hidden="1" x14ac:dyDescent="0.3">
      <c r="A4632" t="s">
        <v>9493</v>
      </c>
      <c r="B4632" t="s">
        <v>9494</v>
      </c>
      <c r="C4632" t="s">
        <v>10309</v>
      </c>
      <c r="D4632" t="s">
        <v>521</v>
      </c>
      <c r="E4632">
        <v>5.4381599999999999</v>
      </c>
      <c r="F4632">
        <v>8.9</v>
      </c>
      <c r="G4632">
        <v>49.567257740755402</v>
      </c>
      <c r="H4632">
        <v>13.170837099530701</v>
      </c>
      <c r="I4632">
        <v>23.983241599965101</v>
      </c>
      <c r="J4632">
        <v>10.997565652732201</v>
      </c>
      <c r="K4632">
        <v>7.9173124205412302</v>
      </c>
      <c r="L4632">
        <v>6.77047976227382</v>
      </c>
      <c r="M4632">
        <v>91.259676613543107</v>
      </c>
      <c r="N4632">
        <v>1.2069936052355701</v>
      </c>
      <c r="O4632">
        <v>5.1685393258426897</v>
      </c>
      <c r="P4632">
        <v>89.361702127659498</v>
      </c>
    </row>
    <row r="4633" spans="1:17" hidden="1" x14ac:dyDescent="0.3">
      <c r="A4633" t="s">
        <v>9495</v>
      </c>
      <c r="B4633" t="s">
        <v>9496</v>
      </c>
      <c r="C4633" t="s">
        <v>10309</v>
      </c>
      <c r="D4633" t="s">
        <v>726</v>
      </c>
      <c r="E4633">
        <v>5.4082145400000003</v>
      </c>
      <c r="F4633">
        <v>31.5</v>
      </c>
      <c r="G4633">
        <v>15.849803038143801</v>
      </c>
      <c r="H4633">
        <v>0.40402723701438298</v>
      </c>
      <c r="I4633">
        <v>12.7884991818229</v>
      </c>
      <c r="J4633">
        <v>-0.130335320659968</v>
      </c>
      <c r="K4633">
        <v>30.695879383980099</v>
      </c>
      <c r="L4633">
        <v>27.475829329032599</v>
      </c>
      <c r="M4633">
        <v>52.608347411978002</v>
      </c>
      <c r="N4633">
        <v>0.41461379238455398</v>
      </c>
      <c r="O4633">
        <v>4</v>
      </c>
      <c r="P4633">
        <v>46.990200653289698</v>
      </c>
    </row>
    <row r="4634" spans="1:17" hidden="1" x14ac:dyDescent="0.3">
      <c r="A4634" t="s">
        <v>9497</v>
      </c>
      <c r="B4634" t="s">
        <v>9498</v>
      </c>
      <c r="C4634" t="s">
        <v>10309</v>
      </c>
      <c r="D4634" t="s">
        <v>368</v>
      </c>
      <c r="E4634">
        <v>5.4066000000000001</v>
      </c>
      <c r="F4634">
        <v>14.6</v>
      </c>
      <c r="G4634">
        <v>24.9960863593355</v>
      </c>
      <c r="H4634">
        <v>-9.6234946196695503</v>
      </c>
      <c r="I4634">
        <v>-24.464817252724401</v>
      </c>
      <c r="J4634">
        <v>-6.1316448489378601</v>
      </c>
      <c r="K4634">
        <v>15.0868983009983</v>
      </c>
      <c r="L4634">
        <v>12.130033223607599</v>
      </c>
      <c r="M4634">
        <v>26.478478138830301</v>
      </c>
      <c r="N4634">
        <v>0.976965265082266</v>
      </c>
      <c r="O4634">
        <v>30.684931506849299</v>
      </c>
      <c r="P4634">
        <v>92.105263157894697</v>
      </c>
    </row>
    <row r="4635" spans="1:17" hidden="1" x14ac:dyDescent="0.3">
      <c r="A4635" t="s">
        <v>9499</v>
      </c>
      <c r="B4635" t="s">
        <v>9500</v>
      </c>
      <c r="C4635" t="s">
        <v>10309</v>
      </c>
      <c r="D4635" t="s">
        <v>521</v>
      </c>
      <c r="E4635">
        <v>5.4</v>
      </c>
      <c r="F4635">
        <v>9.42</v>
      </c>
      <c r="G4635">
        <v>24.211904958336699</v>
      </c>
      <c r="H4635">
        <v>6.42306365520915</v>
      </c>
      <c r="I4635">
        <v>37.689214034880798</v>
      </c>
      <c r="J4635">
        <v>3.0391354599249598</v>
      </c>
      <c r="K4635">
        <v>7.4880223062331597</v>
      </c>
      <c r="L4635">
        <v>6.3371502560660904</v>
      </c>
      <c r="M4635">
        <v>72.260796240095999</v>
      </c>
      <c r="N4635">
        <v>1.04854568518601</v>
      </c>
      <c r="O4635">
        <v>6.5817409766454302</v>
      </c>
      <c r="P4635">
        <v>106.578947368421</v>
      </c>
      <c r="Q4635">
        <v>5.2045236856938001E-2</v>
      </c>
    </row>
    <row r="4636" spans="1:17" hidden="1" x14ac:dyDescent="0.3">
      <c r="A4636" t="s">
        <v>9501</v>
      </c>
      <c r="B4636" t="s">
        <v>9502</v>
      </c>
      <c r="C4636" t="s">
        <v>10309</v>
      </c>
      <c r="D4636" t="s">
        <v>413</v>
      </c>
      <c r="E4636">
        <v>5.4</v>
      </c>
      <c r="F4636">
        <v>15.5</v>
      </c>
      <c r="G4636">
        <v>-31.2705608665824</v>
      </c>
      <c r="H4636">
        <v>-0.439311334393297</v>
      </c>
      <c r="I4636">
        <v>-22.403593389712999</v>
      </c>
      <c r="J4636">
        <v>3.7129159172971198</v>
      </c>
      <c r="K4636">
        <v>15.6681416553005</v>
      </c>
      <c r="L4636">
        <v>16.761387769175201</v>
      </c>
      <c r="M4636">
        <v>43.026726800845999</v>
      </c>
      <c r="N4636">
        <v>0.59731546068807195</v>
      </c>
      <c r="O4636">
        <v>33.225806451612897</v>
      </c>
      <c r="P4636">
        <v>9.8511693834160106</v>
      </c>
      <c r="Q4636">
        <v>3.8196607377688999E-2</v>
      </c>
    </row>
    <row r="4637" spans="1:17" hidden="1" x14ac:dyDescent="0.3">
      <c r="A4637" t="s">
        <v>9503</v>
      </c>
      <c r="B4637" t="s">
        <v>9504</v>
      </c>
      <c r="C4637" t="s">
        <v>10309</v>
      </c>
      <c r="D4637" t="s">
        <v>559</v>
      </c>
      <c r="E4637">
        <v>5.3726450000000003</v>
      </c>
      <c r="F4637">
        <v>15.88</v>
      </c>
      <c r="G4637">
        <v>323.41278472373199</v>
      </c>
      <c r="H4637">
        <v>-2.7948268231059901</v>
      </c>
      <c r="I4637">
        <v>78.784280220199705</v>
      </c>
      <c r="J4637">
        <v>-3.7317488478166201</v>
      </c>
      <c r="K4637">
        <v>14.296015360015801</v>
      </c>
      <c r="L4637">
        <v>10.476783301344801</v>
      </c>
      <c r="M4637">
        <v>54.267821804384603</v>
      </c>
      <c r="N4637">
        <v>1.8268294241288801</v>
      </c>
      <c r="O4637">
        <v>6.9269521410579404</v>
      </c>
      <c r="P4637">
        <v>351.136363636363</v>
      </c>
    </row>
    <row r="4638" spans="1:17" hidden="1" x14ac:dyDescent="0.3">
      <c r="A4638" t="s">
        <v>9505</v>
      </c>
      <c r="B4638" t="s">
        <v>9506</v>
      </c>
      <c r="C4638" t="s">
        <v>10309</v>
      </c>
      <c r="D4638" t="s">
        <v>288</v>
      </c>
      <c r="E4638">
        <v>5.3707019999999996</v>
      </c>
      <c r="F4638">
        <v>3.24</v>
      </c>
      <c r="G4638">
        <v>28.798160217803801</v>
      </c>
      <c r="H4638">
        <v>-17.070491171271701</v>
      </c>
      <c r="I4638">
        <v>-25.9107859651191</v>
      </c>
      <c r="J4638">
        <v>-6.2310309933400703</v>
      </c>
      <c r="K4638">
        <v>3.26994675827713</v>
      </c>
      <c r="L4638">
        <v>3.4068010988258801</v>
      </c>
      <c r="M4638">
        <v>33.536072724788198</v>
      </c>
      <c r="N4638">
        <v>0.605636739483984</v>
      </c>
      <c r="O4638">
        <v>65.740740740740705</v>
      </c>
      <c r="P4638">
        <v>70.526315789473699</v>
      </c>
      <c r="Q4638">
        <v>5.4144550273169997E-3</v>
      </c>
    </row>
    <row r="4639" spans="1:17" hidden="1" x14ac:dyDescent="0.3">
      <c r="A4639" t="s">
        <v>9507</v>
      </c>
      <c r="B4639" t="s">
        <v>9508</v>
      </c>
      <c r="C4639" t="s">
        <v>10309</v>
      </c>
      <c r="D4639" t="s">
        <v>726</v>
      </c>
      <c r="E4639">
        <v>5.3691015169999998</v>
      </c>
      <c r="F4639">
        <v>120.61</v>
      </c>
      <c r="G4639">
        <v>15.876849709824</v>
      </c>
      <c r="H4639">
        <v>3.2970330534498702</v>
      </c>
      <c r="I4639">
        <v>9.0760900413221108</v>
      </c>
      <c r="J4639">
        <v>-0.46392500634148398</v>
      </c>
      <c r="K4639">
        <v>115.68040388911</v>
      </c>
      <c r="L4639">
        <v>104.267491401097</v>
      </c>
      <c r="M4639">
        <v>48.897049978633802</v>
      </c>
      <c r="N4639">
        <v>0.99163583763232999</v>
      </c>
      <c r="O4639">
        <v>19.061437691733602</v>
      </c>
      <c r="P4639">
        <v>45.6642512077294</v>
      </c>
    </row>
    <row r="4640" spans="1:17" hidden="1" x14ac:dyDescent="0.3">
      <c r="A4640" t="s">
        <v>9509</v>
      </c>
      <c r="B4640" t="s">
        <v>9510</v>
      </c>
      <c r="C4640" t="s">
        <v>10309</v>
      </c>
      <c r="E4640">
        <v>5.364860695</v>
      </c>
      <c r="F4640">
        <v>5.5</v>
      </c>
      <c r="G4640">
        <v>22.140181305352598</v>
      </c>
      <c r="H4640">
        <v>4.9650896955220203</v>
      </c>
      <c r="I4640">
        <v>-15.6499775292667</v>
      </c>
      <c r="J4640">
        <v>-2.5946673569764398</v>
      </c>
      <c r="K4640">
        <v>5.2044803834498499</v>
      </c>
      <c r="L4640">
        <v>4.9695001266461798</v>
      </c>
      <c r="M4640">
        <v>60.214555932835701</v>
      </c>
      <c r="N4640">
        <v>0.754655840763922</v>
      </c>
      <c r="O4640">
        <v>14.7272727272727</v>
      </c>
      <c r="P4640">
        <v>52.7777777777777</v>
      </c>
      <c r="Q4640">
        <v>-3.8646477226308998E-2</v>
      </c>
    </row>
    <row r="4641" spans="1:17" hidden="1" x14ac:dyDescent="0.3">
      <c r="A4641" t="s">
        <v>9511</v>
      </c>
      <c r="B4641" t="s">
        <v>9512</v>
      </c>
      <c r="C4641" t="s">
        <v>10309</v>
      </c>
      <c r="D4641" t="s">
        <v>130</v>
      </c>
      <c r="E4641">
        <v>5.3553395999999998</v>
      </c>
      <c r="F4641">
        <v>10.46</v>
      </c>
      <c r="G4641">
        <v>15.564092320245701</v>
      </c>
      <c r="H4641">
        <v>-13.7121652933159</v>
      </c>
      <c r="I4641">
        <v>-23.666718168508901</v>
      </c>
      <c r="J4641">
        <v>-10.244940581020099</v>
      </c>
      <c r="K4641">
        <v>11.0999370597367</v>
      </c>
      <c r="L4641">
        <v>10.547277453619801</v>
      </c>
      <c r="M4641">
        <v>34.232419556967201</v>
      </c>
      <c r="N4641">
        <v>0.43602104446229201</v>
      </c>
      <c r="O4641">
        <v>41.013384321223697</v>
      </c>
      <c r="P4641">
        <v>61.669242658423499</v>
      </c>
      <c r="Q4641">
        <v>5.9407748772060003E-2</v>
      </c>
    </row>
    <row r="4642" spans="1:17" hidden="1" x14ac:dyDescent="0.3">
      <c r="A4642" t="s">
        <v>9513</v>
      </c>
      <c r="B4642" t="s">
        <v>9514</v>
      </c>
      <c r="C4642" t="s">
        <v>10309</v>
      </c>
      <c r="D4642" t="s">
        <v>413</v>
      </c>
      <c r="E4642">
        <v>5.3324569349999997</v>
      </c>
      <c r="F4642">
        <v>34.450000000000003</v>
      </c>
      <c r="G4642">
        <v>265.541261270017</v>
      </c>
      <c r="H4642">
        <v>11.532660234417801</v>
      </c>
      <c r="I4642">
        <v>280.95405421752901</v>
      </c>
      <c r="J4642">
        <v>1.4210331261153499</v>
      </c>
      <c r="K4642">
        <v>28.184127171694499</v>
      </c>
      <c r="M4642">
        <v>100</v>
      </c>
      <c r="N4642">
        <v>4.1237113402061799E-2</v>
      </c>
      <c r="O4642">
        <v>0</v>
      </c>
      <c r="P4642">
        <v>293.26484018264802</v>
      </c>
    </row>
    <row r="4643" spans="1:17" hidden="1" x14ac:dyDescent="0.3">
      <c r="A4643" t="s">
        <v>9515</v>
      </c>
      <c r="B4643" t="s">
        <v>9516</v>
      </c>
      <c r="C4643" t="s">
        <v>10309</v>
      </c>
      <c r="D4643" t="s">
        <v>124</v>
      </c>
      <c r="E4643">
        <v>5.32125</v>
      </c>
      <c r="F4643">
        <v>10.78</v>
      </c>
      <c r="G4643">
        <v>-0.60093740319703604</v>
      </c>
      <c r="H4643">
        <v>6.5244956361160797</v>
      </c>
      <c r="I4643">
        <v>0.45072031103151</v>
      </c>
      <c r="J4643">
        <v>16.4529516906426</v>
      </c>
      <c r="K4643">
        <v>9.7998762314340802</v>
      </c>
      <c r="L4643">
        <v>9.6924394396879308</v>
      </c>
      <c r="M4643">
        <v>60.525446274050402</v>
      </c>
      <c r="N4643">
        <v>1.8142868057147199</v>
      </c>
      <c r="O4643">
        <v>48.330241187383997</v>
      </c>
      <c r="P4643">
        <v>53.561253561253501</v>
      </c>
      <c r="Q4643">
        <v>2.5917640103238999E-2</v>
      </c>
    </row>
    <row r="4644" spans="1:17" hidden="1" x14ac:dyDescent="0.3">
      <c r="A4644" t="s">
        <v>9517</v>
      </c>
      <c r="B4644" t="s">
        <v>9518</v>
      </c>
      <c r="C4644" t="s">
        <v>10309</v>
      </c>
      <c r="D4644" t="s">
        <v>726</v>
      </c>
      <c r="E4644">
        <v>5.3081630099999897</v>
      </c>
      <c r="F4644">
        <v>22.95</v>
      </c>
      <c r="G4644">
        <v>15.000301684383899</v>
      </c>
      <c r="H4644">
        <v>2.4696452281378498</v>
      </c>
      <c r="I4644">
        <v>9.0535715176942109</v>
      </c>
      <c r="J4644">
        <v>0.75678191838588205</v>
      </c>
      <c r="K4644">
        <v>21.784266539086101</v>
      </c>
      <c r="L4644">
        <v>19.668203904154201</v>
      </c>
      <c r="M4644">
        <v>49.829539143146199</v>
      </c>
      <c r="N4644">
        <v>0.67093139919662304</v>
      </c>
      <c r="O4644">
        <v>3.7037037037037202</v>
      </c>
      <c r="P4644">
        <v>45.621827411167502</v>
      </c>
    </row>
    <row r="4645" spans="1:17" hidden="1" x14ac:dyDescent="0.3">
      <c r="A4645" t="s">
        <v>9519</v>
      </c>
      <c r="B4645" t="s">
        <v>9520</v>
      </c>
      <c r="C4645" t="s">
        <v>10309</v>
      </c>
      <c r="D4645" t="s">
        <v>413</v>
      </c>
      <c r="E4645">
        <v>5.2416</v>
      </c>
      <c r="F4645">
        <v>12.6</v>
      </c>
      <c r="G4645">
        <v>-0.707449880372919</v>
      </c>
      <c r="H4645">
        <v>7.3649943463482304</v>
      </c>
      <c r="I4645">
        <v>-33.560785965119102</v>
      </c>
      <c r="J4645">
        <v>-0.48769815114176301</v>
      </c>
      <c r="K4645">
        <v>12.701633650500399</v>
      </c>
      <c r="L4645">
        <v>13.6325476435736</v>
      </c>
      <c r="M4645">
        <v>47.248476745734202</v>
      </c>
      <c r="N4645">
        <v>1.91784304285026</v>
      </c>
      <c r="O4645">
        <v>85.476190476190396</v>
      </c>
      <c r="P4645">
        <v>41.097424412094</v>
      </c>
      <c r="Q4645">
        <v>7.1084690245626997E-2</v>
      </c>
    </row>
    <row r="4646" spans="1:17" hidden="1" x14ac:dyDescent="0.3">
      <c r="A4646" t="s">
        <v>9521</v>
      </c>
      <c r="B4646" t="s">
        <v>9522</v>
      </c>
      <c r="C4646" t="s">
        <v>10309</v>
      </c>
      <c r="D4646" t="s">
        <v>413</v>
      </c>
      <c r="E4646">
        <v>5.2389999999999999</v>
      </c>
      <c r="F4646">
        <v>15.32</v>
      </c>
      <c r="G4646">
        <v>206.04548426819599</v>
      </c>
      <c r="H4646">
        <v>-35.393730564046599</v>
      </c>
      <c r="I4646">
        <v>16.754083453583501</v>
      </c>
      <c r="J4646">
        <v>-14.0718776809742</v>
      </c>
      <c r="K4646">
        <v>19.468735481052899</v>
      </c>
      <c r="L4646">
        <v>14.513783437626801</v>
      </c>
      <c r="M4646">
        <v>4.0424241273534296</v>
      </c>
      <c r="N4646">
        <v>9.8452181017656903E-2</v>
      </c>
      <c r="O4646">
        <v>94.973890339425495</v>
      </c>
      <c r="P4646">
        <v>250.572082379862</v>
      </c>
      <c r="Q4646">
        <v>9.2337694266622999E-2</v>
      </c>
    </row>
    <row r="4647" spans="1:17" hidden="1" x14ac:dyDescent="0.3">
      <c r="A4647" t="s">
        <v>9523</v>
      </c>
      <c r="B4647" t="s">
        <v>9524</v>
      </c>
      <c r="C4647" t="s">
        <v>10309</v>
      </c>
      <c r="D4647" t="s">
        <v>21</v>
      </c>
      <c r="E4647">
        <v>5.1828120000000002</v>
      </c>
      <c r="F4647">
        <v>13.61</v>
      </c>
      <c r="G4647">
        <v>29.2545064391567</v>
      </c>
      <c r="H4647">
        <v>27.313318583692698</v>
      </c>
      <c r="I4647">
        <v>0.16855287785609799</v>
      </c>
      <c r="J4647">
        <v>13.002480593112599</v>
      </c>
      <c r="K4647">
        <v>11.1227157239998</v>
      </c>
      <c r="L4647">
        <v>10.540817209350999</v>
      </c>
      <c r="M4647">
        <v>96.597551404164506</v>
      </c>
      <c r="N4647">
        <v>0.49272653392929699</v>
      </c>
      <c r="O4647">
        <v>14.768552534900801</v>
      </c>
      <c r="P4647">
        <v>94.428571428571402</v>
      </c>
      <c r="Q4647">
        <v>0.166005985189394</v>
      </c>
    </row>
    <row r="4648" spans="1:17" hidden="1" x14ac:dyDescent="0.3">
      <c r="A4648" t="s">
        <v>9525</v>
      </c>
      <c r="B4648" t="s">
        <v>9526</v>
      </c>
      <c r="C4648" t="s">
        <v>10309</v>
      </c>
      <c r="D4648" t="s">
        <v>521</v>
      </c>
      <c r="E4648">
        <v>5.1597</v>
      </c>
      <c r="F4648">
        <v>25.99</v>
      </c>
      <c r="G4648">
        <v>12.762907573855401</v>
      </c>
      <c r="H4648">
        <v>12.7820192818598</v>
      </c>
      <c r="I4648">
        <v>-9.5835132378463808</v>
      </c>
      <c r="J4648">
        <v>7.6553326430235504</v>
      </c>
      <c r="K4648">
        <v>22.988958372412199</v>
      </c>
      <c r="L4648">
        <v>21.525920073387901</v>
      </c>
      <c r="M4648">
        <v>85.378314479245503</v>
      </c>
      <c r="N4648">
        <v>0.20794129830167399</v>
      </c>
      <c r="O4648">
        <v>7.0411696806463997</v>
      </c>
      <c r="P4648">
        <v>69.315960912052105</v>
      </c>
      <c r="Q4648">
        <v>0.13637457731034799</v>
      </c>
    </row>
    <row r="4649" spans="1:17" hidden="1" x14ac:dyDescent="0.3">
      <c r="A4649" t="s">
        <v>9527</v>
      </c>
      <c r="B4649" t="s">
        <v>9528</v>
      </c>
      <c r="C4649" t="s">
        <v>10309</v>
      </c>
      <c r="D4649" t="s">
        <v>356</v>
      </c>
      <c r="E4649">
        <v>5.1222029999999998</v>
      </c>
      <c r="F4649">
        <v>6.1</v>
      </c>
      <c r="G4649">
        <v>-11.5331027221547</v>
      </c>
      <c r="H4649">
        <v>21.6480697806027</v>
      </c>
      <c r="I4649">
        <v>-8.9209554566445401</v>
      </c>
      <c r="J4649">
        <v>0.77071725840816796</v>
      </c>
      <c r="K4649">
        <v>5.7739856024151699</v>
      </c>
      <c r="L4649">
        <v>5.7342570169146398</v>
      </c>
      <c r="M4649">
        <v>64.316726982087005</v>
      </c>
      <c r="N4649">
        <v>1.2030322411533401</v>
      </c>
      <c r="O4649">
        <v>20.491803278688501</v>
      </c>
      <c r="P4649">
        <v>32.321041214750501</v>
      </c>
      <c r="Q4649">
        <v>7.7939840032226995E-2</v>
      </c>
    </row>
    <row r="4650" spans="1:17" hidden="1" x14ac:dyDescent="0.3">
      <c r="A4650" t="s">
        <v>9529</v>
      </c>
      <c r="B4650" t="s">
        <v>9530</v>
      </c>
      <c r="C4650" t="s">
        <v>10309</v>
      </c>
      <c r="D4650" t="s">
        <v>521</v>
      </c>
      <c r="E4650">
        <v>5.1172599999999999</v>
      </c>
      <c r="F4650">
        <v>16.55</v>
      </c>
      <c r="G4650">
        <v>-27.723578912630899</v>
      </c>
      <c r="H4650">
        <v>-0.97550436388391404</v>
      </c>
      <c r="I4650">
        <v>-12.3107859651191</v>
      </c>
      <c r="J4650">
        <v>-2.5946673569764398</v>
      </c>
      <c r="K4650">
        <v>16.549999999999901</v>
      </c>
      <c r="L4650">
        <v>16.55</v>
      </c>
      <c r="M4650">
        <v>100</v>
      </c>
      <c r="O4650">
        <v>0</v>
      </c>
      <c r="P4650">
        <v>0</v>
      </c>
    </row>
    <row r="4651" spans="1:17" hidden="1" x14ac:dyDescent="0.3">
      <c r="A4651" t="s">
        <v>9531</v>
      </c>
      <c r="B4651" t="s">
        <v>9532</v>
      </c>
      <c r="C4651" t="s">
        <v>10309</v>
      </c>
      <c r="D4651" t="s">
        <v>288</v>
      </c>
      <c r="E4651">
        <v>5.1064352749999999</v>
      </c>
      <c r="F4651">
        <v>175.05</v>
      </c>
      <c r="G4651">
        <v>19.811187206205901</v>
      </c>
      <c r="H4651">
        <v>-0.97550436388391404</v>
      </c>
      <c r="I4651">
        <v>35.223980153717797</v>
      </c>
      <c r="J4651">
        <v>-2.5946673569764398</v>
      </c>
      <c r="K4651">
        <v>170.07212287792899</v>
      </c>
      <c r="L4651">
        <v>145.05886547509499</v>
      </c>
      <c r="M4651">
        <v>99.999999999866205</v>
      </c>
      <c r="N4651">
        <v>0</v>
      </c>
      <c r="O4651">
        <v>0</v>
      </c>
      <c r="P4651">
        <v>47.534766118836899</v>
      </c>
    </row>
    <row r="4652" spans="1:17" hidden="1" x14ac:dyDescent="0.3">
      <c r="A4652" t="s">
        <v>9533</v>
      </c>
      <c r="B4652" t="s">
        <v>9534</v>
      </c>
      <c r="C4652" t="s">
        <v>10309</v>
      </c>
      <c r="D4652" t="s">
        <v>21</v>
      </c>
      <c r="E4652">
        <v>5.1014814199999998</v>
      </c>
      <c r="F4652">
        <v>3.22</v>
      </c>
      <c r="G4652">
        <v>33.276421087369002</v>
      </c>
      <c r="H4652">
        <v>-4.8561013788092797</v>
      </c>
      <c r="I4652">
        <v>-36.546080082766103</v>
      </c>
      <c r="J4652">
        <v>-10.856775619084599</v>
      </c>
      <c r="K4652">
        <v>3.2314191758970399</v>
      </c>
      <c r="M4652">
        <v>28.8997346451659</v>
      </c>
      <c r="N4652">
        <v>0.693674277411374</v>
      </c>
      <c r="O4652">
        <v>45.962732919254599</v>
      </c>
      <c r="P4652">
        <v>65.128205128205096</v>
      </c>
      <c r="Q4652">
        <v>3.0835212177646999E-2</v>
      </c>
    </row>
    <row r="4653" spans="1:17" hidden="1" x14ac:dyDescent="0.3">
      <c r="A4653" t="s">
        <v>9535</v>
      </c>
      <c r="B4653" t="s">
        <v>9536</v>
      </c>
      <c r="C4653" t="s">
        <v>10309</v>
      </c>
      <c r="D4653" t="s">
        <v>124</v>
      </c>
      <c r="E4653">
        <v>5.0999999999999996</v>
      </c>
      <c r="F4653">
        <v>9.69</v>
      </c>
      <c r="G4653">
        <v>119.470298638389</v>
      </c>
      <c r="H4653">
        <v>-8.50043636751038</v>
      </c>
      <c r="I4653">
        <v>-21.410223113336698</v>
      </c>
      <c r="J4653">
        <v>6.7300914854672698</v>
      </c>
      <c r="K4653">
        <v>10.125290961022399</v>
      </c>
      <c r="L4653">
        <v>9.2170304874570608</v>
      </c>
      <c r="M4653">
        <v>67.218357106005001</v>
      </c>
      <c r="N4653">
        <v>0.14031574317558601</v>
      </c>
      <c r="O4653">
        <v>54.282765737874001</v>
      </c>
      <c r="P4653">
        <v>147.19387755101999</v>
      </c>
      <c r="Q4653">
        <v>5.2274861307561003E-2</v>
      </c>
    </row>
    <row r="4654" spans="1:17" hidden="1" x14ac:dyDescent="0.3">
      <c r="A4654" t="s">
        <v>9537</v>
      </c>
      <c r="B4654" t="s">
        <v>9538</v>
      </c>
      <c r="C4654" t="s">
        <v>10309</v>
      </c>
      <c r="D4654" t="s">
        <v>46</v>
      </c>
      <c r="E4654">
        <v>5.0843100000000003</v>
      </c>
      <c r="F4654">
        <v>2.25</v>
      </c>
      <c r="G4654">
        <v>40.186868848563002</v>
      </c>
      <c r="H4654">
        <v>11.459728796737799</v>
      </c>
      <c r="I4654">
        <v>3.0738294194962799</v>
      </c>
      <c r="J4654">
        <v>0.248934538758153</v>
      </c>
      <c r="K4654">
        <v>1.79238649546046</v>
      </c>
      <c r="L4654">
        <v>1.6524205063297499</v>
      </c>
      <c r="M4654">
        <v>63.422134058946</v>
      </c>
      <c r="N4654">
        <v>1.8146162111011399</v>
      </c>
      <c r="O4654">
        <v>8.8888888888888999</v>
      </c>
      <c r="P4654">
        <v>97.368421052631504</v>
      </c>
      <c r="Q4654">
        <v>6.3049938781890996E-2</v>
      </c>
    </row>
    <row r="4655" spans="1:17" hidden="1" x14ac:dyDescent="0.3">
      <c r="A4655" t="s">
        <v>9539</v>
      </c>
      <c r="B4655" t="s">
        <v>9540</v>
      </c>
      <c r="C4655" t="s">
        <v>10309</v>
      </c>
      <c r="D4655" t="s">
        <v>130</v>
      </c>
      <c r="E4655">
        <v>5.0652321599999999</v>
      </c>
      <c r="F4655">
        <v>0.3</v>
      </c>
      <c r="G4655">
        <v>-5.5931859894901201</v>
      </c>
      <c r="H4655">
        <v>-1.87035303188851</v>
      </c>
      <c r="I4655">
        <v>-12.2495918825592</v>
      </c>
      <c r="J4655">
        <v>1.0670674632677399</v>
      </c>
      <c r="K4655">
        <v>0.38104149371468099</v>
      </c>
      <c r="L4655">
        <v>0.316837459592406</v>
      </c>
      <c r="M4655">
        <v>38.332852816306797</v>
      </c>
      <c r="N4655">
        <v>1</v>
      </c>
      <c r="Q4655">
        <v>5.2048647419290002E-2</v>
      </c>
    </row>
    <row r="4656" spans="1:17" hidden="1" x14ac:dyDescent="0.3">
      <c r="A4656" t="s">
        <v>9541</v>
      </c>
      <c r="B4656" t="s">
        <v>9542</v>
      </c>
      <c r="C4656" t="s">
        <v>10309</v>
      </c>
      <c r="D4656" t="s">
        <v>72</v>
      </c>
      <c r="E4656">
        <v>5.0576499999999998</v>
      </c>
      <c r="F4656">
        <v>5.23</v>
      </c>
      <c r="G4656">
        <v>-33.995980346322703</v>
      </c>
      <c r="H4656">
        <v>-2.9286293638839198</v>
      </c>
      <c r="I4656">
        <v>-23.213682046890799</v>
      </c>
      <c r="J4656">
        <v>-4.5477923569764496</v>
      </c>
      <c r="K4656">
        <v>5.4184030784268602</v>
      </c>
      <c r="L4656">
        <v>5.7691440277297001</v>
      </c>
      <c r="M4656">
        <v>39.708214749773099</v>
      </c>
      <c r="N4656">
        <v>0.327138040257484</v>
      </c>
      <c r="O4656">
        <v>48.948374760994199</v>
      </c>
      <c r="P4656">
        <v>16.2222222222222</v>
      </c>
      <c r="Q4656">
        <v>1.8410832107371999E-2</v>
      </c>
    </row>
    <row r="4657" spans="1:17" hidden="1" x14ac:dyDescent="0.3">
      <c r="A4657" t="s">
        <v>9543</v>
      </c>
      <c r="B4657" t="s">
        <v>9544</v>
      </c>
      <c r="C4657" t="s">
        <v>10309</v>
      </c>
      <c r="D4657" t="s">
        <v>139</v>
      </c>
      <c r="E4657">
        <v>5.055555</v>
      </c>
      <c r="F4657">
        <v>4.8499999999999996</v>
      </c>
      <c r="G4657">
        <v>-5.5931859894901201</v>
      </c>
      <c r="H4657">
        <v>-1.87035303188851</v>
      </c>
      <c r="I4657">
        <v>-12.2495918825592</v>
      </c>
      <c r="J4657">
        <v>1.0670674632677399</v>
      </c>
      <c r="K4657">
        <v>5.1230840222052203</v>
      </c>
      <c r="M4657">
        <v>99.999956885964906</v>
      </c>
      <c r="N4657">
        <v>1</v>
      </c>
    </row>
    <row r="4658" spans="1:17" hidden="1" x14ac:dyDescent="0.3">
      <c r="A4658" t="s">
        <v>9545</v>
      </c>
      <c r="B4658" t="s">
        <v>9546</v>
      </c>
      <c r="C4658" t="s">
        <v>10309</v>
      </c>
      <c r="D4658" t="s">
        <v>139</v>
      </c>
      <c r="E4658">
        <v>5.0550238299999997</v>
      </c>
      <c r="F4658">
        <v>8.77</v>
      </c>
      <c r="G4658">
        <v>9.9530301925495408</v>
      </c>
      <c r="H4658">
        <v>-18.2572325367011</v>
      </c>
      <c r="I4658">
        <v>-25.479102796802199</v>
      </c>
      <c r="J4658">
        <v>-7.4600917876182704</v>
      </c>
      <c r="K4658">
        <v>10.246160263354399</v>
      </c>
      <c r="L4658">
        <v>9.96386979130593</v>
      </c>
      <c r="M4658">
        <v>36.713820542539501</v>
      </c>
      <c r="N4658">
        <v>1.02525332073292</v>
      </c>
      <c r="O4658">
        <v>64.196123147092294</v>
      </c>
      <c r="P4658">
        <v>88.197424892703793</v>
      </c>
      <c r="Q4658">
        <v>3.8997061038135002E-2</v>
      </c>
    </row>
    <row r="4659" spans="1:17" hidden="1" x14ac:dyDescent="0.3">
      <c r="A4659" t="s">
        <v>9547</v>
      </c>
      <c r="B4659" t="s">
        <v>9548</v>
      </c>
      <c r="C4659" t="s">
        <v>10309</v>
      </c>
      <c r="E4659">
        <v>5.0401680000000004</v>
      </c>
      <c r="F4659">
        <v>0.56000000000000005</v>
      </c>
      <c r="G4659">
        <v>-29.477964877543201</v>
      </c>
      <c r="H4659">
        <v>-7.6421710305505597</v>
      </c>
      <c r="I4659">
        <v>-35.598457197995799</v>
      </c>
      <c r="J4659">
        <v>-0.77648553879462601</v>
      </c>
      <c r="K4659">
        <v>0.58685752786290601</v>
      </c>
      <c r="L4659">
        <v>0.66180014908592899</v>
      </c>
      <c r="M4659">
        <v>48.469763614675898</v>
      </c>
      <c r="N4659">
        <v>0.60604400456431395</v>
      </c>
      <c r="O4659">
        <v>71.428571428571402</v>
      </c>
      <c r="P4659">
        <v>9.8039215686274606</v>
      </c>
      <c r="Q4659">
        <v>-9.6419043279159997E-3</v>
      </c>
    </row>
    <row r="4660" spans="1:17" hidden="1" x14ac:dyDescent="0.3">
      <c r="A4660" t="s">
        <v>9549</v>
      </c>
      <c r="B4660" t="s">
        <v>9550</v>
      </c>
      <c r="C4660" t="s">
        <v>10309</v>
      </c>
      <c r="D4660" t="s">
        <v>1163</v>
      </c>
      <c r="E4660">
        <v>4.9980000000000002</v>
      </c>
      <c r="F4660">
        <v>2.86</v>
      </c>
      <c r="G4660">
        <v>2.8700283933050899</v>
      </c>
      <c r="H4660">
        <v>1.4635200263599799</v>
      </c>
      <c r="I4660">
        <v>-23.765894324252201</v>
      </c>
      <c r="J4660">
        <v>4.3144235521144596</v>
      </c>
      <c r="K4660">
        <v>2.9239613399815299</v>
      </c>
      <c r="L4660">
        <v>2.9757766643272499</v>
      </c>
      <c r="M4660">
        <v>56.211266647368198</v>
      </c>
      <c r="N4660">
        <v>1.2510547923442801</v>
      </c>
      <c r="O4660">
        <v>55.5944055944056</v>
      </c>
      <c r="P4660">
        <v>53.763440860214999</v>
      </c>
      <c r="Q4660">
        <v>1.4660563163762E-2</v>
      </c>
    </row>
    <row r="4661" spans="1:17" hidden="1" x14ac:dyDescent="0.3">
      <c r="A4661" t="s">
        <v>9551</v>
      </c>
      <c r="B4661" t="s">
        <v>9552</v>
      </c>
      <c r="C4661" t="s">
        <v>10309</v>
      </c>
      <c r="D4661" t="s">
        <v>521</v>
      </c>
      <c r="E4661">
        <v>4.9950000000000001</v>
      </c>
      <c r="F4661">
        <v>17</v>
      </c>
      <c r="G4661">
        <v>22.718898963475102</v>
      </c>
      <c r="H4661">
        <v>-0.12753343717284801</v>
      </c>
      <c r="I4661">
        <v>5.5810309558240299</v>
      </c>
      <c r="J4661">
        <v>-7.4518102141193099</v>
      </c>
      <c r="K4661">
        <v>16.8451150998816</v>
      </c>
      <c r="L4661">
        <v>15.2868110758527</v>
      </c>
      <c r="M4661">
        <v>38.584689620323097</v>
      </c>
      <c r="N4661">
        <v>0.73474880382775098</v>
      </c>
      <c r="O4661">
        <v>16.176470588235301</v>
      </c>
      <c r="P4661">
        <v>66.340508806262207</v>
      </c>
      <c r="Q4661">
        <v>1.6183085039558998E-2</v>
      </c>
    </row>
    <row r="4662" spans="1:17" hidden="1" x14ac:dyDescent="0.3">
      <c r="A4662" t="s">
        <v>9553</v>
      </c>
      <c r="B4662" t="s">
        <v>9554</v>
      </c>
      <c r="C4662" t="s">
        <v>10309</v>
      </c>
      <c r="D4662" t="s">
        <v>7145</v>
      </c>
      <c r="E4662">
        <v>4.9836875139999997</v>
      </c>
      <c r="F4662">
        <v>5.33</v>
      </c>
      <c r="G4662">
        <v>-63.506711442751403</v>
      </c>
      <c r="H4662">
        <v>13.895185291288501</v>
      </c>
      <c r="I4662">
        <v>-31.307746451441201</v>
      </c>
      <c r="J4662">
        <v>-2.5946673569764398</v>
      </c>
      <c r="K4662">
        <v>5.1536700795996202</v>
      </c>
      <c r="L4662">
        <v>6.0537120326201999</v>
      </c>
      <c r="M4662">
        <v>44.131208809614698</v>
      </c>
      <c r="N4662">
        <v>0.40816326530612201</v>
      </c>
      <c r="O4662">
        <v>55.722326454033698</v>
      </c>
      <c r="P4662">
        <v>40.2631578947368</v>
      </c>
    </row>
    <row r="4663" spans="1:17" hidden="1" x14ac:dyDescent="0.3">
      <c r="A4663" t="s">
        <v>9555</v>
      </c>
      <c r="B4663" t="s">
        <v>9556</v>
      </c>
      <c r="C4663" t="s">
        <v>10309</v>
      </c>
      <c r="D4663" t="s">
        <v>368</v>
      </c>
      <c r="E4663">
        <v>4.9749999999999996</v>
      </c>
      <c r="F4663">
        <v>9.9499999999999993</v>
      </c>
      <c r="G4663">
        <v>-22.765773005458001</v>
      </c>
      <c r="H4663">
        <v>-0.97550436388391404</v>
      </c>
      <c r="I4663">
        <v>-7.3529800579461204</v>
      </c>
      <c r="J4663">
        <v>-2.5946673569764398</v>
      </c>
      <c r="K4663">
        <v>9.8193464838641304</v>
      </c>
      <c r="L4663">
        <v>9.7435411464246293</v>
      </c>
      <c r="M4663">
        <v>100</v>
      </c>
      <c r="N4663">
        <v>0</v>
      </c>
      <c r="O4663">
        <v>0</v>
      </c>
      <c r="P4663">
        <v>10.432852386237499</v>
      </c>
    </row>
    <row r="4664" spans="1:17" hidden="1" x14ac:dyDescent="0.3">
      <c r="A4664" t="s">
        <v>9557</v>
      </c>
      <c r="B4664" t="s">
        <v>9558</v>
      </c>
      <c r="C4664" t="s">
        <v>10309</v>
      </c>
      <c r="D4664" t="s">
        <v>521</v>
      </c>
      <c r="E4664">
        <v>4.8681000000000001</v>
      </c>
      <c r="F4664">
        <v>115</v>
      </c>
      <c r="G4664">
        <v>230.53187280076401</v>
      </c>
      <c r="H4664">
        <v>-25.803521874828199</v>
      </c>
      <c r="I4664">
        <v>41.844710013433101</v>
      </c>
      <c r="J4664">
        <v>3.1221312358115898</v>
      </c>
      <c r="K4664">
        <v>138.75123321439901</v>
      </c>
      <c r="L4664">
        <v>111.89849871492299</v>
      </c>
      <c r="M4664">
        <v>44.7335158376072</v>
      </c>
      <c r="N4664">
        <v>0.84618413221626998</v>
      </c>
      <c r="O4664">
        <v>73.521739130434696</v>
      </c>
      <c r="P4664">
        <v>258.25545171339502</v>
      </c>
      <c r="Q4664">
        <v>0.151322390077932</v>
      </c>
    </row>
    <row r="4665" spans="1:17" hidden="1" x14ac:dyDescent="0.3">
      <c r="A4665" t="s">
        <v>9559</v>
      </c>
      <c r="B4665" t="s">
        <v>9560</v>
      </c>
      <c r="C4665" t="s">
        <v>10309</v>
      </c>
      <c r="D4665" t="s">
        <v>21</v>
      </c>
      <c r="E4665">
        <v>4.8644470000000002</v>
      </c>
      <c r="F4665">
        <v>8.9600000000000009</v>
      </c>
      <c r="G4665">
        <v>-9.5177741632905999</v>
      </c>
      <c r="H4665">
        <v>7.6345817369770801</v>
      </c>
      <c r="I4665">
        <v>-29.4245694988841</v>
      </c>
      <c r="J4665">
        <v>-2.2537582660673601</v>
      </c>
      <c r="K4665">
        <v>8.4332171921589705</v>
      </c>
      <c r="L4665">
        <v>8.3538134745785602</v>
      </c>
      <c r="M4665">
        <v>61.665439857328202</v>
      </c>
      <c r="N4665">
        <v>0.42684920774012602</v>
      </c>
      <c r="O4665">
        <v>39.508928571428498</v>
      </c>
      <c r="P4665">
        <v>46.166394779771601</v>
      </c>
      <c r="Q4665">
        <v>0.11452508224833</v>
      </c>
    </row>
    <row r="4666" spans="1:17" hidden="1" x14ac:dyDescent="0.3">
      <c r="A4666" t="s">
        <v>9561</v>
      </c>
      <c r="B4666" t="s">
        <v>9562</v>
      </c>
      <c r="C4666" t="s">
        <v>10309</v>
      </c>
      <c r="D4666" t="s">
        <v>163</v>
      </c>
      <c r="E4666">
        <v>4.8364752799999904</v>
      </c>
      <c r="F4666">
        <v>5.6</v>
      </c>
      <c r="G4666">
        <v>-14.592265781317799</v>
      </c>
      <c r="K4666">
        <v>5.4856592989664099</v>
      </c>
      <c r="L4666">
        <v>5.3129273959650396</v>
      </c>
      <c r="M4666">
        <v>11.3707014279082</v>
      </c>
      <c r="N4666">
        <v>1</v>
      </c>
      <c r="O4666">
        <v>29.464285714285701</v>
      </c>
      <c r="P4666">
        <v>31.764705882352899</v>
      </c>
      <c r="Q4666">
        <v>-8.5879446318412003E-2</v>
      </c>
    </row>
    <row r="4667" spans="1:17" hidden="1" x14ac:dyDescent="0.3">
      <c r="A4667" t="s">
        <v>9563</v>
      </c>
      <c r="B4667" t="s">
        <v>9564</v>
      </c>
      <c r="C4667" t="s">
        <v>10309</v>
      </c>
      <c r="D4667" t="s">
        <v>397</v>
      </c>
      <c r="E4667">
        <v>4.8247159999999996</v>
      </c>
      <c r="F4667">
        <v>9.49</v>
      </c>
      <c r="G4667">
        <v>30.443087754035599</v>
      </c>
      <c r="H4667">
        <v>-45.478428340492101</v>
      </c>
      <c r="I4667">
        <v>-56.813709941727197</v>
      </c>
      <c r="J4667">
        <v>-14.3155975895345</v>
      </c>
      <c r="K4667">
        <v>14.083310801941501</v>
      </c>
      <c r="L4667">
        <v>13.877764122499601</v>
      </c>
      <c r="M4667">
        <v>10.839109948668201</v>
      </c>
      <c r="N4667">
        <v>2.0865384615384599</v>
      </c>
      <c r="O4667">
        <v>112.01264488935701</v>
      </c>
      <c r="P4667">
        <v>84.271844660194105</v>
      </c>
    </row>
    <row r="4668" spans="1:17" hidden="1" x14ac:dyDescent="0.3">
      <c r="A4668" t="s">
        <v>9565</v>
      </c>
      <c r="B4668" t="s">
        <v>9566</v>
      </c>
      <c r="C4668" t="s">
        <v>10309</v>
      </c>
      <c r="D4668" t="s">
        <v>139</v>
      </c>
      <c r="E4668">
        <v>4.8149639999999998</v>
      </c>
      <c r="F4668">
        <v>1.06</v>
      </c>
      <c r="G4668">
        <v>-5.8844984528608597</v>
      </c>
      <c r="H4668">
        <v>-16.6005043638839</v>
      </c>
      <c r="I4668">
        <v>8.1437594894263494</v>
      </c>
      <c r="J4668">
        <v>-6.1660959284050199</v>
      </c>
      <c r="K4668">
        <v>1.12639667271322</v>
      </c>
      <c r="L4668">
        <v>1.0442407416631201</v>
      </c>
      <c r="M4668">
        <v>22.183427365569699</v>
      </c>
      <c r="N4668">
        <v>1.7845313492135599</v>
      </c>
      <c r="O4668">
        <v>61.320754716981099</v>
      </c>
      <c r="P4668">
        <v>45.205479452054703</v>
      </c>
      <c r="Q4668">
        <v>1.8769846792264001E-2</v>
      </c>
    </row>
    <row r="4669" spans="1:17" hidden="1" x14ac:dyDescent="0.3">
      <c r="A4669" t="s">
        <v>9567</v>
      </c>
      <c r="B4669" t="s">
        <v>9568</v>
      </c>
      <c r="C4669" t="s">
        <v>10309</v>
      </c>
      <c r="D4669" t="s">
        <v>72</v>
      </c>
      <c r="E4669">
        <v>4.8106631999999996</v>
      </c>
      <c r="F4669">
        <v>11.71</v>
      </c>
      <c r="G4669">
        <v>-40.982838171890201</v>
      </c>
      <c r="H4669">
        <v>5.5423471167624798E-2</v>
      </c>
      <c r="I4669">
        <v>-8.4066156013214002</v>
      </c>
      <c r="J4669">
        <v>-2.0818468441559199</v>
      </c>
      <c r="K4669">
        <v>11.7907274710976</v>
      </c>
      <c r="L4669">
        <v>12.0435124487999</v>
      </c>
      <c r="M4669">
        <v>48.251215535221696</v>
      </c>
      <c r="N4669">
        <v>0.60147751182564901</v>
      </c>
      <c r="O4669">
        <v>19.5559350982066</v>
      </c>
      <c r="P4669">
        <v>23.9153439153439</v>
      </c>
      <c r="Q4669">
        <v>-7.2757468794119998E-2</v>
      </c>
    </row>
    <row r="4670" spans="1:17" hidden="1" x14ac:dyDescent="0.3">
      <c r="A4670" t="s">
        <v>9569</v>
      </c>
      <c r="B4670" t="s">
        <v>9570</v>
      </c>
      <c r="C4670" t="s">
        <v>10309</v>
      </c>
      <c r="D4670" t="s">
        <v>21</v>
      </c>
      <c r="E4670">
        <v>4.776066288</v>
      </c>
      <c r="F4670">
        <v>1.34</v>
      </c>
      <c r="G4670">
        <v>-34.017285206337199</v>
      </c>
      <c r="H4670">
        <v>-23.447414476243399</v>
      </c>
      <c r="I4670">
        <v>-45.644119298452402</v>
      </c>
      <c r="J4670">
        <v>-17.9320906698598</v>
      </c>
      <c r="K4670">
        <v>1.79484929782351</v>
      </c>
      <c r="L4670">
        <v>1.75893566853717</v>
      </c>
      <c r="M4670">
        <v>16.021527476275001</v>
      </c>
      <c r="N4670">
        <v>0.29262095550911399</v>
      </c>
      <c r="O4670">
        <v>91.044776119402897</v>
      </c>
      <c r="P4670">
        <v>57.647058823529399</v>
      </c>
      <c r="Q4670">
        <v>3.4750806336420997E-2</v>
      </c>
    </row>
    <row r="4671" spans="1:17" hidden="1" x14ac:dyDescent="0.3">
      <c r="A4671" t="s">
        <v>9571</v>
      </c>
      <c r="B4671" t="s">
        <v>9572</v>
      </c>
      <c r="C4671" t="s">
        <v>10309</v>
      </c>
      <c r="D4671" t="s">
        <v>872</v>
      </c>
      <c r="E4671">
        <v>4.73916366</v>
      </c>
      <c r="F4671">
        <v>101.52</v>
      </c>
      <c r="G4671">
        <v>-27.723578912630899</v>
      </c>
      <c r="H4671">
        <v>26.6006930236342</v>
      </c>
      <c r="I4671">
        <v>179.49720483683501</v>
      </c>
      <c r="J4671">
        <v>13.146295056238699</v>
      </c>
      <c r="K4671">
        <v>80.327993260503703</v>
      </c>
      <c r="M4671">
        <v>100</v>
      </c>
      <c r="N4671">
        <v>5.0833333333333304</v>
      </c>
      <c r="O4671">
        <v>0</v>
      </c>
    </row>
    <row r="4672" spans="1:17" hidden="1" x14ac:dyDescent="0.3">
      <c r="A4672" t="s">
        <v>9573</v>
      </c>
      <c r="B4672" t="s">
        <v>9574</v>
      </c>
      <c r="C4672" t="s">
        <v>10309</v>
      </c>
      <c r="E4672">
        <v>4.7249979</v>
      </c>
      <c r="F4672">
        <v>14.52</v>
      </c>
      <c r="G4672">
        <v>69.559029783021103</v>
      </c>
      <c r="H4672">
        <v>13.8903960192578</v>
      </c>
      <c r="I4672">
        <v>15.506115443331501</v>
      </c>
      <c r="J4672">
        <v>4.6299392238532997</v>
      </c>
      <c r="K4672">
        <v>14.205225942439</v>
      </c>
      <c r="L4672">
        <v>12.6243275271542</v>
      </c>
      <c r="M4672">
        <v>61.617475903069099</v>
      </c>
      <c r="N4672">
        <v>1.3914130748262601</v>
      </c>
      <c r="O4672">
        <v>28.925619834710702</v>
      </c>
      <c r="P4672">
        <v>128.66141732283401</v>
      </c>
      <c r="Q4672">
        <v>-4.487370632393E-3</v>
      </c>
    </row>
    <row r="4673" spans="1:17" hidden="1" x14ac:dyDescent="0.3">
      <c r="A4673" t="s">
        <v>9575</v>
      </c>
      <c r="B4673" t="s">
        <v>9576</v>
      </c>
      <c r="C4673" t="s">
        <v>10309</v>
      </c>
      <c r="D4673" t="s">
        <v>872</v>
      </c>
      <c r="E4673">
        <v>4.6973068480514799</v>
      </c>
      <c r="F4673">
        <v>5.68</v>
      </c>
      <c r="G4673">
        <v>21.750105297895299</v>
      </c>
      <c r="H4673">
        <v>-14.257947111975501</v>
      </c>
      <c r="I4673">
        <v>-41.132841102963702</v>
      </c>
      <c r="J4673">
        <v>-7.4522887975124599</v>
      </c>
      <c r="K4673">
        <v>6.9998048032008597</v>
      </c>
      <c r="L4673">
        <v>6.9484015918672499</v>
      </c>
      <c r="M4673">
        <v>31.502064422330601</v>
      </c>
      <c r="N4673">
        <v>0.658135283363802</v>
      </c>
      <c r="O4673">
        <v>89.084507042253506</v>
      </c>
      <c r="P4673">
        <v>86.842105263157805</v>
      </c>
    </row>
    <row r="4674" spans="1:17" hidden="1" x14ac:dyDescent="0.3">
      <c r="A4674" t="s">
        <v>9577</v>
      </c>
      <c r="B4674" t="s">
        <v>9578</v>
      </c>
      <c r="C4674" t="s">
        <v>10309</v>
      </c>
      <c r="D4674" t="s">
        <v>3798</v>
      </c>
      <c r="E4674">
        <v>4.6908989999999999</v>
      </c>
      <c r="F4674">
        <v>0.7</v>
      </c>
      <c r="G4674">
        <v>-21.6629728520249</v>
      </c>
      <c r="H4674">
        <v>0.45306706468751501</v>
      </c>
      <c r="I4674">
        <v>-21.401695056028199</v>
      </c>
      <c r="J4674">
        <v>6.6361018737927697</v>
      </c>
      <c r="K4674">
        <v>0.679892058902137</v>
      </c>
      <c r="L4674">
        <v>0.68585972944551199</v>
      </c>
      <c r="M4674">
        <v>64.739148149545301</v>
      </c>
      <c r="N4674">
        <v>0.90005452384076001</v>
      </c>
      <c r="O4674">
        <v>32.857142857142797</v>
      </c>
      <c r="P4674">
        <v>29.629629629629601</v>
      </c>
      <c r="Q4674">
        <v>-4.9324090715354998E-2</v>
      </c>
    </row>
    <row r="4675" spans="1:17" hidden="1" x14ac:dyDescent="0.3">
      <c r="A4675" t="s">
        <v>9579</v>
      </c>
      <c r="B4675" t="s">
        <v>9580</v>
      </c>
      <c r="C4675" t="s">
        <v>10309</v>
      </c>
      <c r="D4675" t="s">
        <v>368</v>
      </c>
      <c r="E4675">
        <v>4.6615548000000002</v>
      </c>
      <c r="F4675">
        <v>11</v>
      </c>
      <c r="G4675">
        <v>31.006579817527701</v>
      </c>
      <c r="H4675">
        <v>14.5823257282348</v>
      </c>
      <c r="I4675">
        <v>5.8417382024426399</v>
      </c>
      <c r="J4675">
        <v>2.33098320064436</v>
      </c>
      <c r="K4675">
        <v>10.046142515103201</v>
      </c>
      <c r="L4675">
        <v>9.1738408358598509</v>
      </c>
      <c r="M4675">
        <v>100</v>
      </c>
      <c r="N4675">
        <v>4.3076174251642696</v>
      </c>
      <c r="O4675">
        <v>2.63636363636363</v>
      </c>
      <c r="P4675">
        <v>58.730158730158699</v>
      </c>
    </row>
    <row r="4676" spans="1:17" hidden="1" x14ac:dyDescent="0.3">
      <c r="A4676" t="s">
        <v>9581</v>
      </c>
      <c r="B4676" t="s">
        <v>9582</v>
      </c>
      <c r="C4676" t="s">
        <v>10309</v>
      </c>
      <c r="D4676" t="s">
        <v>397</v>
      </c>
      <c r="E4676">
        <v>4.6519104000000002</v>
      </c>
      <c r="F4676">
        <v>3.2</v>
      </c>
      <c r="G4676">
        <v>-77.329878125229399</v>
      </c>
      <c r="H4676">
        <v>-9.4262085892360208</v>
      </c>
      <c r="I4676">
        <v>-61.517135171468297</v>
      </c>
      <c r="J4676">
        <v>-8.3917688062518092</v>
      </c>
      <c r="K4676">
        <v>3.5606770613145202</v>
      </c>
      <c r="L4676">
        <v>4.7478013855498897</v>
      </c>
      <c r="M4676">
        <v>42.726496780414799</v>
      </c>
      <c r="N4676">
        <v>2.1146666666666598</v>
      </c>
      <c r="O4676">
        <v>125</v>
      </c>
      <c r="P4676">
        <v>10.344827586206801</v>
      </c>
      <c r="Q4676">
        <v>-6.3903038050130007E-2</v>
      </c>
    </row>
    <row r="4677" spans="1:17" hidden="1" x14ac:dyDescent="0.3">
      <c r="A4677" t="s">
        <v>9583</v>
      </c>
      <c r="B4677" t="s">
        <v>9584</v>
      </c>
      <c r="C4677" t="s">
        <v>10309</v>
      </c>
      <c r="D4677" t="s">
        <v>413</v>
      </c>
      <c r="E4677">
        <v>4.6441547999999999</v>
      </c>
      <c r="F4677">
        <v>15.48</v>
      </c>
      <c r="G4677">
        <v>89.692151424447601</v>
      </c>
      <c r="H4677">
        <v>-8.1697489682004498</v>
      </c>
      <c r="I4677">
        <v>-3.6792070177506799</v>
      </c>
      <c r="J4677">
        <v>-2.6592251361888399</v>
      </c>
      <c r="K4677">
        <v>16.5199026834287</v>
      </c>
      <c r="L4677">
        <v>15.442104874016</v>
      </c>
      <c r="M4677">
        <v>29.019942663400101</v>
      </c>
      <c r="N4677">
        <v>9.0282598379037196E-2</v>
      </c>
      <c r="O4677">
        <v>86.369509043927593</v>
      </c>
      <c r="P4677">
        <v>117.415730337078</v>
      </c>
    </row>
    <row r="4678" spans="1:17" hidden="1" x14ac:dyDescent="0.3">
      <c r="A4678" t="s">
        <v>9585</v>
      </c>
      <c r="B4678" t="s">
        <v>9586</v>
      </c>
      <c r="C4678" t="s">
        <v>10309</v>
      </c>
      <c r="D4678" t="s">
        <v>288</v>
      </c>
      <c r="E4678">
        <v>4.6119787600000004</v>
      </c>
      <c r="F4678">
        <v>1.72</v>
      </c>
      <c r="G4678">
        <v>36.085944896892798</v>
      </c>
      <c r="H4678">
        <v>-16.246440324475</v>
      </c>
      <c r="I4678">
        <v>-14.0250716794048</v>
      </c>
      <c r="J4678">
        <v>-2.5946673569764398</v>
      </c>
      <c r="K4678">
        <v>1.88548288047874</v>
      </c>
      <c r="L4678">
        <v>1.3332806907621</v>
      </c>
      <c r="M4678">
        <v>0.25901411571074101</v>
      </c>
      <c r="N4678">
        <v>4.99125013698362</v>
      </c>
      <c r="O4678">
        <v>61.6279069767441</v>
      </c>
      <c r="P4678">
        <v>81.052631578947299</v>
      </c>
      <c r="Q4678">
        <v>2.7809356149603E-2</v>
      </c>
    </row>
    <row r="4679" spans="1:17" hidden="1" x14ac:dyDescent="0.3">
      <c r="A4679" t="s">
        <v>9587</v>
      </c>
      <c r="B4679" t="s">
        <v>9588</v>
      </c>
      <c r="C4679" t="s">
        <v>10309</v>
      </c>
      <c r="D4679" t="s">
        <v>21</v>
      </c>
      <c r="E4679">
        <v>4.6094951999999996</v>
      </c>
      <c r="F4679">
        <v>4.8</v>
      </c>
      <c r="G4679">
        <v>-24.275303050562002</v>
      </c>
      <c r="H4679">
        <v>-16.160689549069101</v>
      </c>
      <c r="I4679">
        <v>15.6892140348808</v>
      </c>
      <c r="J4679">
        <v>-4.1000437010624697</v>
      </c>
      <c r="K4679">
        <v>5.6099447770922701</v>
      </c>
      <c r="L4679">
        <v>5.2111146223120297</v>
      </c>
      <c r="M4679">
        <v>34.233645199623098</v>
      </c>
      <c r="N4679">
        <v>4.6345000000000001</v>
      </c>
      <c r="O4679">
        <v>66.6666666666666</v>
      </c>
      <c r="P4679">
        <v>141.20603015075301</v>
      </c>
    </row>
    <row r="4680" spans="1:17" hidden="1" x14ac:dyDescent="0.3">
      <c r="A4680" t="s">
        <v>9589</v>
      </c>
      <c r="B4680" t="s">
        <v>9590</v>
      </c>
      <c r="C4680" t="s">
        <v>10309</v>
      </c>
      <c r="D4680" t="s">
        <v>72</v>
      </c>
      <c r="E4680">
        <v>4.6070000000000002</v>
      </c>
      <c r="F4680">
        <v>2.76</v>
      </c>
      <c r="G4680">
        <v>-15.528456961411401</v>
      </c>
      <c r="H4680">
        <v>-1.70810509648464</v>
      </c>
      <c r="I4680">
        <v>2.6892140348808802</v>
      </c>
      <c r="J4680">
        <v>-0.71496810885615203</v>
      </c>
      <c r="K4680">
        <v>2.6771951613178402</v>
      </c>
      <c r="L4680">
        <v>2.54482949480126</v>
      </c>
      <c r="M4680">
        <v>46.539301586153499</v>
      </c>
      <c r="N4680">
        <v>1.0699776739585301</v>
      </c>
      <c r="O4680">
        <v>14.492753623188401</v>
      </c>
      <c r="P4680">
        <v>37.999999999999901</v>
      </c>
      <c r="Q4680">
        <v>4.4656036293205997E-2</v>
      </c>
    </row>
    <row r="4681" spans="1:17" hidden="1" x14ac:dyDescent="0.3">
      <c r="A4681" t="s">
        <v>9591</v>
      </c>
      <c r="B4681" t="s">
        <v>9592</v>
      </c>
      <c r="C4681" t="s">
        <v>10309</v>
      </c>
      <c r="D4681" t="s">
        <v>196</v>
      </c>
      <c r="E4681">
        <v>4.5678717000000004</v>
      </c>
      <c r="F4681">
        <v>11.4</v>
      </c>
      <c r="G4681">
        <v>34.9012427706785</v>
      </c>
      <c r="H4681">
        <v>-0.471726026352424</v>
      </c>
      <c r="I4681">
        <v>-25.0213525807393</v>
      </c>
      <c r="J4681">
        <v>-4.6404938708880596</v>
      </c>
      <c r="K4681">
        <v>11.7693418447914</v>
      </c>
      <c r="L4681">
        <v>10.9858491628995</v>
      </c>
      <c r="M4681">
        <v>48.4400171213005</v>
      </c>
      <c r="N4681">
        <v>0.338726311614088</v>
      </c>
      <c r="O4681">
        <v>71.578947368420998</v>
      </c>
      <c r="P4681">
        <v>75.384615384615302</v>
      </c>
      <c r="Q4681">
        <v>3.0175732398401999E-2</v>
      </c>
    </row>
    <row r="4682" spans="1:17" hidden="1" x14ac:dyDescent="0.3">
      <c r="A4682" t="s">
        <v>9593</v>
      </c>
      <c r="B4682" t="s">
        <v>9594</v>
      </c>
      <c r="C4682" t="s">
        <v>10309</v>
      </c>
      <c r="D4682" t="s">
        <v>475</v>
      </c>
      <c r="E4682">
        <v>4.5334341259999897</v>
      </c>
      <c r="F4682">
        <v>1.39</v>
      </c>
      <c r="G4682">
        <v>26.720865531813399</v>
      </c>
      <c r="H4682">
        <v>4.3275259391463701</v>
      </c>
      <c r="I4682">
        <v>3.5225473682142199</v>
      </c>
      <c r="J4682">
        <v>-1.8700296758170201</v>
      </c>
      <c r="K4682">
        <v>1.2068282643031301</v>
      </c>
      <c r="L4682">
        <v>1.0350881568642301</v>
      </c>
      <c r="M4682">
        <v>38.924015980321201</v>
      </c>
      <c r="N4682">
        <v>1.2585998373454099</v>
      </c>
      <c r="O4682">
        <v>7.1942446043165402</v>
      </c>
      <c r="P4682">
        <v>85.3333333333333</v>
      </c>
      <c r="Q4682">
        <v>1.0053530245887E-2</v>
      </c>
    </row>
    <row r="4683" spans="1:17" hidden="1" x14ac:dyDescent="0.3">
      <c r="A4683" t="s">
        <v>9595</v>
      </c>
      <c r="B4683" t="s">
        <v>9596</v>
      </c>
      <c r="C4683" t="s">
        <v>10309</v>
      </c>
      <c r="D4683" t="s">
        <v>51</v>
      </c>
      <c r="E4683">
        <v>4.5272972759999996</v>
      </c>
      <c r="F4683">
        <v>8.74</v>
      </c>
      <c r="G4683">
        <v>83.387532198480102</v>
      </c>
      <c r="H4683">
        <v>-23.321873078967698</v>
      </c>
      <c r="I4683">
        <v>-29.545634449967501</v>
      </c>
      <c r="J4683">
        <v>7.2867555679247298</v>
      </c>
      <c r="K4683">
        <v>9.9153882731301302</v>
      </c>
      <c r="L4683">
        <v>9.3940823705575607</v>
      </c>
      <c r="M4683">
        <v>43.605630805037897</v>
      </c>
      <c r="N4683">
        <v>1.48841100725537</v>
      </c>
      <c r="O4683">
        <v>67.276887871853503</v>
      </c>
      <c r="P4683">
        <v>133.06666666666601</v>
      </c>
      <c r="Q4683">
        <v>7.0262713008565E-2</v>
      </c>
    </row>
    <row r="4684" spans="1:17" hidden="1" x14ac:dyDescent="0.3">
      <c r="A4684" t="s">
        <v>9597</v>
      </c>
      <c r="B4684" t="s">
        <v>9598</v>
      </c>
      <c r="C4684" t="s">
        <v>10309</v>
      </c>
      <c r="D4684" t="s">
        <v>51</v>
      </c>
      <c r="E4684">
        <v>4.52709048</v>
      </c>
      <c r="F4684">
        <v>10.199999999999999</v>
      </c>
      <c r="G4684">
        <v>41.993559190530398</v>
      </c>
      <c r="H4684">
        <v>-0.97550436388391404</v>
      </c>
      <c r="I4684">
        <v>34.451803962938399</v>
      </c>
      <c r="J4684">
        <v>-2.5946673569764398</v>
      </c>
      <c r="K4684">
        <v>9.3440723222635302</v>
      </c>
      <c r="L4684">
        <v>7.6848687535153699</v>
      </c>
      <c r="M4684">
        <v>100</v>
      </c>
      <c r="N4684">
        <v>0</v>
      </c>
      <c r="O4684">
        <v>0</v>
      </c>
      <c r="P4684">
        <v>69.717138103161403</v>
      </c>
    </row>
    <row r="4685" spans="1:17" hidden="1" x14ac:dyDescent="0.3">
      <c r="A4685" t="s">
        <v>9599</v>
      </c>
      <c r="B4685" t="s">
        <v>9600</v>
      </c>
      <c r="C4685" t="s">
        <v>10309</v>
      </c>
      <c r="D4685" t="s">
        <v>46</v>
      </c>
      <c r="E4685">
        <v>4.5233939869999897</v>
      </c>
      <c r="F4685">
        <v>12.67</v>
      </c>
      <c r="G4685">
        <v>63.6661491840457</v>
      </c>
      <c r="H4685">
        <v>4.6078289694494101</v>
      </c>
      <c r="I4685">
        <v>-10.788350067683201</v>
      </c>
      <c r="J4685">
        <v>-3.61029235697645</v>
      </c>
      <c r="K4685">
        <v>11.6555930657393</v>
      </c>
      <c r="L4685">
        <v>11.1932482751803</v>
      </c>
      <c r="M4685">
        <v>60.106226106049597</v>
      </c>
      <c r="N4685">
        <v>0.57739252391062901</v>
      </c>
      <c r="O4685">
        <v>17.837411207576899</v>
      </c>
      <c r="P4685">
        <v>103.044871794871</v>
      </c>
      <c r="Q4685">
        <v>2.6678784332838001E-2</v>
      </c>
    </row>
    <row r="4686" spans="1:17" hidden="1" x14ac:dyDescent="0.3">
      <c r="A4686" t="s">
        <v>9601</v>
      </c>
      <c r="B4686" t="s">
        <v>9602</v>
      </c>
      <c r="C4686" t="s">
        <v>10309</v>
      </c>
      <c r="D4686" t="s">
        <v>521</v>
      </c>
      <c r="E4686">
        <v>4.5230430000000004</v>
      </c>
      <c r="F4686">
        <v>6.09</v>
      </c>
      <c r="G4686">
        <v>8.8235062891627294</v>
      </c>
      <c r="H4686">
        <v>-7.9984051272426901</v>
      </c>
      <c r="I4686">
        <v>-45.092242918761499</v>
      </c>
      <c r="J4686">
        <v>-12.238584270923001</v>
      </c>
      <c r="K4686">
        <v>6.22583199819152</v>
      </c>
      <c r="L4686">
        <v>5.9113037425440602</v>
      </c>
      <c r="M4686">
        <v>41.611521634531002</v>
      </c>
      <c r="N4686">
        <v>0.88200000000000001</v>
      </c>
      <c r="O4686">
        <v>62.2331691297208</v>
      </c>
      <c r="P4686">
        <v>87.384615384615302</v>
      </c>
    </row>
    <row r="4687" spans="1:17" hidden="1" x14ac:dyDescent="0.3">
      <c r="A4687" t="s">
        <v>9603</v>
      </c>
      <c r="B4687" t="s">
        <v>9604</v>
      </c>
      <c r="C4687" t="s">
        <v>10309</v>
      </c>
      <c r="D4687" t="s">
        <v>630</v>
      </c>
      <c r="E4687">
        <v>4.4980230600000004</v>
      </c>
      <c r="F4687">
        <v>13.8</v>
      </c>
      <c r="G4687">
        <v>-48.640484356757</v>
      </c>
      <c r="K4687">
        <v>17.182926074637699</v>
      </c>
      <c r="L4687">
        <v>23.662368761796301</v>
      </c>
      <c r="M4687">
        <v>89.584477983611194</v>
      </c>
      <c r="N4687">
        <v>1</v>
      </c>
      <c r="O4687">
        <v>26.449275362318801</v>
      </c>
      <c r="P4687">
        <v>15</v>
      </c>
    </row>
    <row r="4688" spans="1:17" hidden="1" x14ac:dyDescent="0.3">
      <c r="A4688" t="s">
        <v>9605</v>
      </c>
      <c r="B4688" t="s">
        <v>9606</v>
      </c>
      <c r="C4688" t="s">
        <v>10309</v>
      </c>
      <c r="D4688" t="s">
        <v>54</v>
      </c>
      <c r="E4688">
        <v>4.4838141350000003</v>
      </c>
      <c r="F4688">
        <v>5.35</v>
      </c>
      <c r="G4688">
        <v>-47.151289756004402</v>
      </c>
      <c r="H4688">
        <v>0.54252220158098197</v>
      </c>
      <c r="I4688">
        <v>-18.451136842312099</v>
      </c>
      <c r="J4688">
        <v>-2.5946673569764398</v>
      </c>
      <c r="K4688">
        <v>5.3653817485797504</v>
      </c>
      <c r="L4688">
        <v>5.7472165810405498</v>
      </c>
      <c r="M4688">
        <v>77.780241719598806</v>
      </c>
      <c r="N4688">
        <v>0.48979591836734598</v>
      </c>
      <c r="O4688">
        <v>24.112149532710198</v>
      </c>
      <c r="P4688">
        <v>6.9999999999999796</v>
      </c>
    </row>
    <row r="4689" spans="1:17" hidden="1" x14ac:dyDescent="0.3">
      <c r="A4689" t="s">
        <v>9607</v>
      </c>
      <c r="B4689" t="s">
        <v>9608</v>
      </c>
      <c r="C4689" t="s">
        <v>10309</v>
      </c>
      <c r="D4689" t="s">
        <v>521</v>
      </c>
      <c r="E4689">
        <v>4.4817299999999998</v>
      </c>
      <c r="F4689">
        <v>9</v>
      </c>
      <c r="G4689">
        <v>97.276421087369002</v>
      </c>
      <c r="H4689">
        <v>-9.4030480432261498</v>
      </c>
      <c r="I4689">
        <v>-31.083349142014399</v>
      </c>
      <c r="J4689">
        <v>-0.64958726544326595</v>
      </c>
      <c r="K4689">
        <v>9.3610964205218608</v>
      </c>
      <c r="L4689">
        <v>8.3186987851605796</v>
      </c>
      <c r="M4689">
        <v>52.796007683361502</v>
      </c>
      <c r="N4689">
        <v>1.6539473684210499</v>
      </c>
      <c r="O4689">
        <v>30.5555555555555</v>
      </c>
      <c r="P4689">
        <v>143.243243243243</v>
      </c>
      <c r="Q4689">
        <v>0.111211420243614</v>
      </c>
    </row>
    <row r="4690" spans="1:17" hidden="1" x14ac:dyDescent="0.3">
      <c r="A4690" t="s">
        <v>9609</v>
      </c>
      <c r="B4690" t="s">
        <v>9610</v>
      </c>
      <c r="C4690" t="s">
        <v>10309</v>
      </c>
      <c r="D4690" t="s">
        <v>630</v>
      </c>
      <c r="E4690">
        <v>4.46444975</v>
      </c>
      <c r="F4690">
        <v>7.8</v>
      </c>
      <c r="G4690">
        <v>-12.1680233570754</v>
      </c>
      <c r="H4690">
        <v>11.903283514903899</v>
      </c>
      <c r="I4690">
        <v>9.5642140348808802</v>
      </c>
      <c r="J4690">
        <v>12.0207172584081</v>
      </c>
      <c r="K4690">
        <v>6.2972602249719101</v>
      </c>
      <c r="L4690">
        <v>7.1369571308490301</v>
      </c>
      <c r="M4690">
        <v>87.467531596661601</v>
      </c>
      <c r="N4690">
        <v>0.92489711934156305</v>
      </c>
      <c r="O4690">
        <v>4.4871794871794899</v>
      </c>
      <c r="P4690">
        <v>90.243902439024396</v>
      </c>
    </row>
    <row r="4691" spans="1:17" hidden="1" x14ac:dyDescent="0.3">
      <c r="A4691" t="s">
        <v>9611</v>
      </c>
      <c r="B4691" t="s">
        <v>9612</v>
      </c>
      <c r="C4691" t="s">
        <v>10309</v>
      </c>
      <c r="D4691" t="s">
        <v>450</v>
      </c>
      <c r="E4691">
        <v>4.4550000000000001</v>
      </c>
      <c r="F4691">
        <v>9.01</v>
      </c>
      <c r="G4691">
        <v>47.568249881143302</v>
      </c>
      <c r="H4691">
        <v>-16.389038198470299</v>
      </c>
      <c r="I4691">
        <v>-27.069537147711301</v>
      </c>
      <c r="J4691">
        <v>-7.8578252517132796</v>
      </c>
      <c r="K4691">
        <v>10.587042209787001</v>
      </c>
      <c r="L4691">
        <v>10.479088060843299</v>
      </c>
      <c r="M4691">
        <v>16.197893849324299</v>
      </c>
      <c r="N4691">
        <v>0.71694750888942305</v>
      </c>
      <c r="O4691">
        <v>132.96337402885601</v>
      </c>
      <c r="P4691">
        <v>84.253578732106305</v>
      </c>
      <c r="Q4691">
        <v>2.1489691911616999E-2</v>
      </c>
    </row>
    <row r="4692" spans="1:17" hidden="1" x14ac:dyDescent="0.3">
      <c r="A4692" t="s">
        <v>9613</v>
      </c>
      <c r="B4692" t="s">
        <v>9614</v>
      </c>
      <c r="C4692" t="s">
        <v>10309</v>
      </c>
      <c r="E4692">
        <v>4.4414800000000003</v>
      </c>
      <c r="F4692">
        <v>1.35</v>
      </c>
      <c r="G4692">
        <v>-26.977310255914499</v>
      </c>
      <c r="H4692">
        <v>-4.8716082599878101</v>
      </c>
      <c r="I4692">
        <v>-39.730140803828697</v>
      </c>
      <c r="J4692">
        <v>6.2288620547882498</v>
      </c>
      <c r="K4692">
        <v>1.5164104681142401</v>
      </c>
      <c r="L4692">
        <v>1.6116614100159099</v>
      </c>
      <c r="M4692">
        <v>49.286662941405403</v>
      </c>
      <c r="N4692">
        <v>0.80609626443564197</v>
      </c>
      <c r="O4692">
        <v>70.370370370370296</v>
      </c>
      <c r="P4692">
        <v>20.535714285714199</v>
      </c>
      <c r="Q4692">
        <v>-0.13553180804092901</v>
      </c>
    </row>
    <row r="4693" spans="1:17" hidden="1" x14ac:dyDescent="0.3">
      <c r="A4693" t="s">
        <v>9615</v>
      </c>
      <c r="B4693" t="s">
        <v>9616</v>
      </c>
      <c r="C4693" t="s">
        <v>10309</v>
      </c>
      <c r="D4693" t="s">
        <v>297</v>
      </c>
      <c r="E4693">
        <v>4.4065224000000001</v>
      </c>
      <c r="F4693">
        <v>6.12</v>
      </c>
      <c r="G4693">
        <v>-63.302526281052003</v>
      </c>
      <c r="H4693">
        <v>-19.157322545702002</v>
      </c>
      <c r="I4693">
        <v>-28.475169526762901</v>
      </c>
      <c r="J4693">
        <v>-2.5946673569764398</v>
      </c>
      <c r="K4693">
        <v>7.2092110124514397</v>
      </c>
      <c r="L4693">
        <v>7.7954203081384703</v>
      </c>
      <c r="M4693">
        <v>0.28287232341079999</v>
      </c>
      <c r="N4693">
        <v>0</v>
      </c>
      <c r="O4693">
        <v>56.862745098039198</v>
      </c>
      <c r="P4693">
        <v>0</v>
      </c>
    </row>
    <row r="4694" spans="1:17" hidden="1" x14ac:dyDescent="0.3">
      <c r="A4694" t="s">
        <v>9617</v>
      </c>
      <c r="B4694" t="s">
        <v>9618</v>
      </c>
      <c r="C4694" t="s">
        <v>10309</v>
      </c>
      <c r="D4694" t="s">
        <v>18</v>
      </c>
      <c r="E4694">
        <v>4.3952548</v>
      </c>
      <c r="F4694">
        <v>12.92</v>
      </c>
      <c r="G4694">
        <v>84.079699775893602</v>
      </c>
      <c r="H4694">
        <v>-3.9056320874000701</v>
      </c>
      <c r="I4694">
        <v>159.11778546345201</v>
      </c>
      <c r="J4694">
        <v>-2.5946673569764398</v>
      </c>
      <c r="K4694">
        <v>12.3621653741119</v>
      </c>
      <c r="L4694">
        <v>9.1178774805087297</v>
      </c>
      <c r="M4694">
        <v>31.895071169197699</v>
      </c>
      <c r="N4694">
        <v>0</v>
      </c>
      <c r="O4694">
        <v>3.0185758513932002</v>
      </c>
      <c r="P4694">
        <v>184.58149779735601</v>
      </c>
    </row>
    <row r="4695" spans="1:17" hidden="1" x14ac:dyDescent="0.3">
      <c r="A4695" t="s">
        <v>9619</v>
      </c>
      <c r="B4695" t="s">
        <v>9620</v>
      </c>
      <c r="C4695" t="s">
        <v>10309</v>
      </c>
      <c r="D4695" t="s">
        <v>356</v>
      </c>
      <c r="E4695">
        <v>4.3946100000000001</v>
      </c>
      <c r="F4695">
        <v>28.95</v>
      </c>
      <c r="G4695">
        <v>59.050614635756098</v>
      </c>
      <c r="H4695">
        <v>14.5933579115651</v>
      </c>
      <c r="I4695">
        <v>74.463407583267994</v>
      </c>
      <c r="K4695">
        <v>18.801041000266601</v>
      </c>
      <c r="M4695">
        <v>99.9882553866221</v>
      </c>
      <c r="N4695">
        <v>0.101694915254237</v>
      </c>
      <c r="O4695">
        <v>0</v>
      </c>
      <c r="P4695">
        <v>91.721854304635698</v>
      </c>
    </row>
    <row r="4696" spans="1:17" hidden="1" x14ac:dyDescent="0.3">
      <c r="A4696" t="s">
        <v>9621</v>
      </c>
      <c r="B4696" t="s">
        <v>9622</v>
      </c>
      <c r="C4696" t="s">
        <v>10309</v>
      </c>
      <c r="D4696" t="s">
        <v>130</v>
      </c>
      <c r="E4696">
        <v>4.3573556880000002</v>
      </c>
      <c r="F4696">
        <v>9.84</v>
      </c>
      <c r="G4696">
        <v>-17.6564648186712</v>
      </c>
      <c r="H4696">
        <v>-0.97550436388391404</v>
      </c>
      <c r="I4696">
        <v>-2.2436718711593602</v>
      </c>
      <c r="J4696">
        <v>-2.5946673569764398</v>
      </c>
      <c r="K4696">
        <v>9.4508650667341598</v>
      </c>
      <c r="L4696">
        <v>9.1393900292657797</v>
      </c>
      <c r="M4696">
        <v>100</v>
      </c>
      <c r="N4696">
        <v>0</v>
      </c>
      <c r="O4696">
        <v>0</v>
      </c>
      <c r="P4696">
        <v>10.067114093959701</v>
      </c>
    </row>
    <row r="4697" spans="1:17" hidden="1" x14ac:dyDescent="0.3">
      <c r="A4697" t="s">
        <v>9623</v>
      </c>
      <c r="B4697" t="s">
        <v>9624</v>
      </c>
      <c r="C4697" t="s">
        <v>10309</v>
      </c>
      <c r="D4697" t="s">
        <v>521</v>
      </c>
      <c r="E4697">
        <v>4.3490000000000002</v>
      </c>
      <c r="F4697">
        <v>41.35</v>
      </c>
      <c r="G4697">
        <v>-14.3427179310022</v>
      </c>
      <c r="H4697">
        <v>-4.3310599194394603</v>
      </c>
      <c r="I4697">
        <v>20.009214034880799</v>
      </c>
      <c r="J4697">
        <v>1.0269671438574901</v>
      </c>
      <c r="K4697">
        <v>41.449583769882402</v>
      </c>
      <c r="L4697">
        <v>38.256852532310297</v>
      </c>
      <c r="M4697">
        <v>59.155827681792097</v>
      </c>
      <c r="N4697">
        <v>2.5893759452883498</v>
      </c>
      <c r="O4697">
        <v>22.370012091898399</v>
      </c>
      <c r="P4697">
        <v>73.447986577181197</v>
      </c>
    </row>
    <row r="4698" spans="1:17" hidden="1" x14ac:dyDescent="0.3">
      <c r="A4698" t="s">
        <v>9625</v>
      </c>
      <c r="B4698" t="s">
        <v>9626</v>
      </c>
      <c r="C4698" t="s">
        <v>10309</v>
      </c>
      <c r="D4698" t="s">
        <v>139</v>
      </c>
      <c r="E4698">
        <v>4.3448399999999996</v>
      </c>
      <c r="F4698">
        <v>7.29</v>
      </c>
      <c r="G4698">
        <v>-27.723578912630899</v>
      </c>
      <c r="H4698">
        <v>-0.97550436388391404</v>
      </c>
      <c r="I4698">
        <v>-12.3107859651191</v>
      </c>
      <c r="J4698">
        <v>-2.5946673569764398</v>
      </c>
      <c r="K4698">
        <v>7.2899998273080602</v>
      </c>
      <c r="L4698">
        <v>7.2825249903750304</v>
      </c>
      <c r="M4698">
        <v>98.182515309086796</v>
      </c>
      <c r="O4698">
        <v>0</v>
      </c>
      <c r="P4698">
        <v>0</v>
      </c>
    </row>
    <row r="4699" spans="1:17" hidden="1" x14ac:dyDescent="0.3">
      <c r="A4699" t="s">
        <v>9627</v>
      </c>
      <c r="B4699" t="s">
        <v>9628</v>
      </c>
      <c r="C4699" t="s">
        <v>10309</v>
      </c>
      <c r="D4699" t="s">
        <v>559</v>
      </c>
      <c r="E4699">
        <v>4.3291827999999999</v>
      </c>
      <c r="F4699">
        <v>5.45</v>
      </c>
      <c r="G4699">
        <v>20.3742471743255</v>
      </c>
      <c r="H4699">
        <v>16.324073695187799</v>
      </c>
      <c r="I4699">
        <v>5.9104721693711202</v>
      </c>
      <c r="J4699">
        <v>-8.19738382556727</v>
      </c>
      <c r="K4699">
        <v>4.52087720949734</v>
      </c>
      <c r="L4699">
        <v>4.1764995896943704</v>
      </c>
      <c r="M4699">
        <v>67.737893899262005</v>
      </c>
      <c r="N4699">
        <v>2.5539063941206201</v>
      </c>
      <c r="O4699">
        <v>8.2568807339449499</v>
      </c>
      <c r="P4699">
        <v>137.991266375545</v>
      </c>
      <c r="Q4699">
        <v>6.6980893667738003E-2</v>
      </c>
    </row>
    <row r="4700" spans="1:17" hidden="1" x14ac:dyDescent="0.3">
      <c r="A4700" t="s">
        <v>9629</v>
      </c>
      <c r="B4700" t="s">
        <v>9630</v>
      </c>
      <c r="C4700" t="s">
        <v>10309</v>
      </c>
      <c r="D4700" t="s">
        <v>4070</v>
      </c>
      <c r="E4700">
        <v>4.2902867000000002</v>
      </c>
      <c r="F4700">
        <v>15</v>
      </c>
      <c r="G4700">
        <v>2.25909006483869</v>
      </c>
      <c r="H4700">
        <v>14.7329976604075</v>
      </c>
      <c r="I4700">
        <v>-21.676344877505802</v>
      </c>
      <c r="J4700">
        <v>-11.5175481727826</v>
      </c>
      <c r="K4700">
        <v>14.8165261897347</v>
      </c>
      <c r="L4700">
        <v>14.717267460155901</v>
      </c>
      <c r="M4700">
        <v>42.019241697057197</v>
      </c>
      <c r="N4700">
        <v>0.55862953035776697</v>
      </c>
      <c r="O4700">
        <v>39</v>
      </c>
      <c r="P4700">
        <v>47.783251231526997</v>
      </c>
      <c r="Q4700">
        <v>7.4057487164676999E-2</v>
      </c>
    </row>
    <row r="4701" spans="1:17" hidden="1" x14ac:dyDescent="0.3">
      <c r="A4701" t="s">
        <v>9631</v>
      </c>
      <c r="B4701" t="s">
        <v>9632</v>
      </c>
      <c r="C4701" t="s">
        <v>10309</v>
      </c>
      <c r="D4701" t="s">
        <v>413</v>
      </c>
      <c r="E4701">
        <v>4.290286</v>
      </c>
      <c r="F4701">
        <v>14.06</v>
      </c>
      <c r="G4701">
        <v>-13.414635823199999</v>
      </c>
      <c r="H4701">
        <v>-33.202992515542597</v>
      </c>
      <c r="I4701">
        <v>-51.707337689257002</v>
      </c>
      <c r="J4701">
        <v>-20.552211820544901</v>
      </c>
      <c r="K4701">
        <v>17.613000786307701</v>
      </c>
      <c r="L4701">
        <v>16.729652423591698</v>
      </c>
      <c r="M4701">
        <v>15.9835051355992</v>
      </c>
      <c r="N4701">
        <v>1.3633854813948301</v>
      </c>
      <c r="O4701">
        <v>90.611664295874803</v>
      </c>
      <c r="P4701">
        <v>34.032411820781697</v>
      </c>
      <c r="Q4701">
        <v>9.3410754181301001E-2</v>
      </c>
    </row>
    <row r="4702" spans="1:17" hidden="1" x14ac:dyDescent="0.3">
      <c r="A4702" t="s">
        <v>9633</v>
      </c>
      <c r="B4702" t="s">
        <v>9634</v>
      </c>
      <c r="C4702" t="s">
        <v>10309</v>
      </c>
      <c r="D4702" t="s">
        <v>413</v>
      </c>
      <c r="E4702">
        <v>4.29</v>
      </c>
      <c r="F4702">
        <v>12.35</v>
      </c>
      <c r="G4702">
        <v>-9.0876519193552898</v>
      </c>
      <c r="H4702">
        <v>-12.540130214224</v>
      </c>
      <c r="I4702">
        <v>-52.446510637925698</v>
      </c>
      <c r="J4702">
        <v>-11.6855764478855</v>
      </c>
      <c r="K4702">
        <v>15.5202250311002</v>
      </c>
      <c r="L4702">
        <v>17.104533436122399</v>
      </c>
      <c r="M4702">
        <v>32.604547368361303</v>
      </c>
      <c r="N4702">
        <v>0.24415721844293201</v>
      </c>
      <c r="O4702">
        <v>104.04858299595099</v>
      </c>
      <c r="P4702">
        <v>25.380710659898401</v>
      </c>
      <c r="Q4702">
        <v>7.7423686746029993E-2</v>
      </c>
    </row>
    <row r="4703" spans="1:17" hidden="1" x14ac:dyDescent="0.3">
      <c r="A4703" t="s">
        <v>9635</v>
      </c>
      <c r="B4703" t="s">
        <v>9636</v>
      </c>
      <c r="C4703" t="s">
        <v>10309</v>
      </c>
      <c r="D4703" t="s">
        <v>715</v>
      </c>
      <c r="E4703">
        <v>4.2680809999999996</v>
      </c>
      <c r="F4703">
        <v>8.66</v>
      </c>
      <c r="G4703">
        <v>-17.545461864284899</v>
      </c>
      <c r="H4703">
        <v>9.2026126844621405</v>
      </c>
      <c r="I4703">
        <v>-2.1326689167730501</v>
      </c>
      <c r="J4703">
        <v>2.3750296127205202</v>
      </c>
      <c r="M4703">
        <v>100</v>
      </c>
      <c r="O4703">
        <v>0</v>
      </c>
      <c r="P4703">
        <v>10.178117048346</v>
      </c>
    </row>
    <row r="4704" spans="1:17" hidden="1" x14ac:dyDescent="0.3">
      <c r="A4704" t="s">
        <v>9637</v>
      </c>
      <c r="B4704" t="s">
        <v>9638</v>
      </c>
      <c r="C4704" t="s">
        <v>10309</v>
      </c>
      <c r="D4704" t="s">
        <v>413</v>
      </c>
      <c r="E4704">
        <v>4.0854191999999996</v>
      </c>
      <c r="F4704">
        <v>8.58</v>
      </c>
      <c r="G4704">
        <v>35.084770233478999</v>
      </c>
      <c r="H4704">
        <v>2.04716566130499</v>
      </c>
      <c r="I4704">
        <v>28.575913542270001</v>
      </c>
      <c r="J4704">
        <v>11.6511426988894</v>
      </c>
      <c r="K4704">
        <v>7.4465311490070798</v>
      </c>
      <c r="L4704">
        <v>6.73375840200283</v>
      </c>
      <c r="M4704">
        <v>60.6530938057778</v>
      </c>
      <c r="N4704">
        <v>0.98884834612783601</v>
      </c>
      <c r="O4704">
        <v>1.16550116550115</v>
      </c>
      <c r="P4704">
        <v>86.928104575163403</v>
      </c>
      <c r="Q4704">
        <v>5.2098350832142003E-2</v>
      </c>
    </row>
    <row r="4705" spans="1:17" hidden="1" x14ac:dyDescent="0.3">
      <c r="A4705" t="s">
        <v>9639</v>
      </c>
      <c r="B4705" t="s">
        <v>9640</v>
      </c>
      <c r="C4705" t="s">
        <v>10309</v>
      </c>
      <c r="D4705" t="s">
        <v>72</v>
      </c>
      <c r="E4705">
        <v>4.0004</v>
      </c>
      <c r="F4705">
        <v>1.9</v>
      </c>
      <c r="G4705">
        <v>45.0036938146417</v>
      </c>
      <c r="H4705">
        <v>-0.47299180106984401</v>
      </c>
      <c r="I4705">
        <v>-12.8343461745431</v>
      </c>
      <c r="J4705">
        <v>-5.5072887161997404</v>
      </c>
      <c r="K4705">
        <v>1.9986160414785299</v>
      </c>
      <c r="L4705">
        <v>1.7897585064252</v>
      </c>
      <c r="M4705">
        <v>52.433879278048401</v>
      </c>
      <c r="N4705">
        <v>1.11569016032392</v>
      </c>
      <c r="O4705">
        <v>25.789473684210499</v>
      </c>
      <c r="P4705">
        <v>111.111111111111</v>
      </c>
      <c r="Q4705">
        <v>7.7632422681248994E-2</v>
      </c>
    </row>
    <row r="4706" spans="1:17" hidden="1" x14ac:dyDescent="0.3">
      <c r="A4706" t="s">
        <v>9641</v>
      </c>
      <c r="B4706" t="s">
        <v>9642</v>
      </c>
      <c r="C4706" t="s">
        <v>10309</v>
      </c>
      <c r="E4706">
        <v>3.9706039999999998</v>
      </c>
      <c r="F4706">
        <v>45.1</v>
      </c>
      <c r="G4706">
        <v>4.92347991089843</v>
      </c>
      <c r="H4706">
        <v>-0.97550436388391404</v>
      </c>
      <c r="I4706">
        <v>40.570569967084197</v>
      </c>
      <c r="J4706">
        <v>-2.5946673569764398</v>
      </c>
      <c r="K4706">
        <v>44.382226703788803</v>
      </c>
      <c r="L4706">
        <v>38.582596940763402</v>
      </c>
      <c r="M4706">
        <v>50.127975425573403</v>
      </c>
      <c r="N4706">
        <v>0</v>
      </c>
      <c r="O4706">
        <v>0.86474501108646495</v>
      </c>
      <c r="P4706">
        <v>58.245614035087698</v>
      </c>
    </row>
    <row r="4707" spans="1:17" hidden="1" x14ac:dyDescent="0.3">
      <c r="A4707" t="s">
        <v>9643</v>
      </c>
      <c r="B4707" t="s">
        <v>9644</v>
      </c>
      <c r="C4707" t="s">
        <v>10309</v>
      </c>
      <c r="D4707" t="s">
        <v>413</v>
      </c>
      <c r="E4707">
        <v>3.9649999999999999</v>
      </c>
      <c r="F4707">
        <v>7.5</v>
      </c>
      <c r="G4707">
        <v>-0.172558504467719</v>
      </c>
      <c r="H4707">
        <v>11.826771596286701</v>
      </c>
      <c r="I4707">
        <v>14.8078581026775</v>
      </c>
      <c r="J4707">
        <v>3.1386659763568798</v>
      </c>
      <c r="K4707">
        <v>7.1470781752172297</v>
      </c>
      <c r="L4707">
        <v>7.1439444303946598</v>
      </c>
      <c r="M4707">
        <v>58.610835302961597</v>
      </c>
      <c r="N4707">
        <v>0.55516942083168697</v>
      </c>
      <c r="O4707">
        <v>70.933333333333294</v>
      </c>
      <c r="P4707">
        <v>47.928994082840198</v>
      </c>
      <c r="Q4707">
        <v>7.0390433117553997E-2</v>
      </c>
    </row>
    <row r="4708" spans="1:17" hidden="1" x14ac:dyDescent="0.3">
      <c r="A4708" t="s">
        <v>9645</v>
      </c>
      <c r="B4708" t="s">
        <v>9646</v>
      </c>
      <c r="C4708" t="s">
        <v>10309</v>
      </c>
      <c r="D4708" t="s">
        <v>1163</v>
      </c>
      <c r="E4708">
        <v>3.94256004</v>
      </c>
      <c r="F4708">
        <v>4.54</v>
      </c>
      <c r="G4708">
        <v>41.049655288112497</v>
      </c>
      <c r="H4708">
        <v>-6.1730095613891098</v>
      </c>
      <c r="I4708">
        <v>-33.491341520674602</v>
      </c>
      <c r="J4708">
        <v>-8.7675068631493005</v>
      </c>
      <c r="K4708">
        <v>4.9365348828165496</v>
      </c>
      <c r="L4708">
        <v>5.10711651995629</v>
      </c>
      <c r="M4708">
        <v>34.861319685176397</v>
      </c>
      <c r="N4708">
        <v>0.74997793722554096</v>
      </c>
      <c r="O4708">
        <v>65.198237885462504</v>
      </c>
      <c r="P4708">
        <v>108.256880733944</v>
      </c>
      <c r="Q4708">
        <v>-8.9861790382302006E-2</v>
      </c>
    </row>
    <row r="4709" spans="1:17" hidden="1" x14ac:dyDescent="0.3">
      <c r="A4709" t="s">
        <v>9647</v>
      </c>
      <c r="B4709" t="s">
        <v>9648</v>
      </c>
      <c r="C4709" t="s">
        <v>10309</v>
      </c>
      <c r="D4709" t="s">
        <v>1163</v>
      </c>
      <c r="E4709">
        <v>3.9082007999999999</v>
      </c>
      <c r="F4709">
        <v>3.85</v>
      </c>
      <c r="G4709">
        <v>26.8948949829513</v>
      </c>
      <c r="H4709">
        <v>-24.562249003260099</v>
      </c>
      <c r="I4709">
        <v>67.595756090955604</v>
      </c>
      <c r="J4709">
        <v>-8.1368360316752497</v>
      </c>
      <c r="K4709">
        <v>3.8485957586998198</v>
      </c>
      <c r="L4709">
        <v>2.4769170310970301</v>
      </c>
      <c r="M4709">
        <v>16.477599595002001</v>
      </c>
      <c r="N4709">
        <v>0.36176123382687098</v>
      </c>
      <c r="O4709">
        <v>35.8441558441558</v>
      </c>
      <c r="P4709">
        <v>98.453608247422693</v>
      </c>
    </row>
    <row r="4710" spans="1:17" hidden="1" x14ac:dyDescent="0.3">
      <c r="A4710" t="s">
        <v>9649</v>
      </c>
      <c r="B4710" t="s">
        <v>9650</v>
      </c>
      <c r="C4710" t="s">
        <v>10309</v>
      </c>
      <c r="D4710" t="s">
        <v>312</v>
      </c>
      <c r="E4710">
        <v>3.901932</v>
      </c>
      <c r="F4710">
        <v>3</v>
      </c>
      <c r="K4710">
        <v>3.13914626791387</v>
      </c>
      <c r="L4710">
        <v>4.4077132628643598</v>
      </c>
      <c r="M4710">
        <v>99.841790054050605</v>
      </c>
      <c r="N4710">
        <v>1</v>
      </c>
    </row>
    <row r="4711" spans="1:17" hidden="1" x14ac:dyDescent="0.3">
      <c r="A4711" t="s">
        <v>9651</v>
      </c>
      <c r="B4711" t="s">
        <v>9652</v>
      </c>
      <c r="C4711" t="s">
        <v>10309</v>
      </c>
      <c r="D4711" t="s">
        <v>726</v>
      </c>
      <c r="E4711">
        <v>3.8994098080000001</v>
      </c>
      <c r="F4711">
        <v>586.70000000000005</v>
      </c>
      <c r="G4711">
        <v>8.6485097861742801</v>
      </c>
      <c r="H4711">
        <v>3.5743365882587401</v>
      </c>
      <c r="I4711">
        <v>2.5100450034309101</v>
      </c>
      <c r="J4711">
        <v>0.22431331086185999</v>
      </c>
      <c r="K4711">
        <v>549.79389464591395</v>
      </c>
      <c r="L4711">
        <v>503.79694245114598</v>
      </c>
      <c r="M4711">
        <v>60.046073572563003</v>
      </c>
      <c r="N4711">
        <v>1.0072763649765699</v>
      </c>
      <c r="O4711">
        <v>0.86074654849155297</v>
      </c>
      <c r="P4711">
        <v>39.338811570797503</v>
      </c>
      <c r="Q4711">
        <v>2.4635765917062999E-2</v>
      </c>
    </row>
    <row r="4712" spans="1:17" hidden="1" x14ac:dyDescent="0.3">
      <c r="A4712" t="s">
        <v>9653</v>
      </c>
      <c r="B4712" t="s">
        <v>9654</v>
      </c>
      <c r="C4712" t="s">
        <v>10309</v>
      </c>
      <c r="D4712" t="s">
        <v>521</v>
      </c>
      <c r="E4712">
        <v>3.82</v>
      </c>
      <c r="F4712">
        <v>3.82</v>
      </c>
      <c r="G4712">
        <v>96.982303440310105</v>
      </c>
      <c r="H4712">
        <v>3.3960803355696201</v>
      </c>
      <c r="I4712">
        <v>12.9351156742251</v>
      </c>
      <c r="J4712">
        <v>3.51644375413465</v>
      </c>
      <c r="K4712">
        <v>3.6531797199430498</v>
      </c>
      <c r="L4712">
        <v>3.1374521154828301</v>
      </c>
      <c r="M4712">
        <v>67.957686143073104</v>
      </c>
      <c r="N4712">
        <v>1.1202300630461199</v>
      </c>
      <c r="O4712">
        <v>7.8534031413612704</v>
      </c>
      <c r="P4712">
        <v>148.05194805194799</v>
      </c>
      <c r="Q4712">
        <v>0.102659882716808</v>
      </c>
    </row>
    <row r="4713" spans="1:17" hidden="1" x14ac:dyDescent="0.3">
      <c r="A4713" t="s">
        <v>9655</v>
      </c>
      <c r="B4713" t="s">
        <v>9656</v>
      </c>
      <c r="C4713" t="s">
        <v>10309</v>
      </c>
      <c r="D4713" t="s">
        <v>1386</v>
      </c>
      <c r="E4713">
        <v>3.8160993749999998</v>
      </c>
      <c r="F4713">
        <v>8.25</v>
      </c>
      <c r="G4713">
        <v>72.034290336763604</v>
      </c>
      <c r="H4713">
        <v>-3.1107356806098898</v>
      </c>
      <c r="I4713">
        <v>12.8788953702374</v>
      </c>
      <c r="J4713">
        <v>-4.2633205154985001</v>
      </c>
      <c r="K4713">
        <v>8.4951887401456005</v>
      </c>
      <c r="L4713">
        <v>7.3170917021343298</v>
      </c>
      <c r="M4713">
        <v>30.361690363809</v>
      </c>
      <c r="N4713">
        <v>5.7437023259595703E-2</v>
      </c>
      <c r="O4713">
        <v>20.484848484848399</v>
      </c>
      <c r="P4713">
        <v>108.86075949367</v>
      </c>
      <c r="Q4713">
        <v>6.6865437294478997E-2</v>
      </c>
    </row>
    <row r="4714" spans="1:17" hidden="1" x14ac:dyDescent="0.3">
      <c r="A4714" t="s">
        <v>9657</v>
      </c>
      <c r="B4714" t="s">
        <v>9658</v>
      </c>
      <c r="C4714" t="s">
        <v>10309</v>
      </c>
      <c r="D4714" t="s">
        <v>630</v>
      </c>
      <c r="E4714">
        <v>3.7808190000000002</v>
      </c>
      <c r="F4714">
        <v>4.37</v>
      </c>
      <c r="G4714">
        <v>-6.3346900237420902</v>
      </c>
      <c r="H4714">
        <v>-7.8491185545712598</v>
      </c>
      <c r="I4714">
        <v>-24.735635664517901</v>
      </c>
      <c r="J4714">
        <v>-7.3565721188811999</v>
      </c>
      <c r="K4714">
        <v>4.4476129946331797</v>
      </c>
      <c r="L4714">
        <v>4.4768293410314097</v>
      </c>
      <c r="M4714">
        <v>38.145312296003802</v>
      </c>
      <c r="N4714">
        <v>0.92153167445706696</v>
      </c>
      <c r="O4714">
        <v>37.299771167048</v>
      </c>
      <c r="P4714">
        <v>23.446327683615799</v>
      </c>
      <c r="Q4714">
        <v>2.9896487830105001E-2</v>
      </c>
    </row>
    <row r="4715" spans="1:17" hidden="1" x14ac:dyDescent="0.3">
      <c r="A4715" t="s">
        <v>9659</v>
      </c>
      <c r="B4715" t="s">
        <v>9660</v>
      </c>
      <c r="C4715" t="s">
        <v>10309</v>
      </c>
      <c r="D4715" t="s">
        <v>630</v>
      </c>
      <c r="E4715">
        <v>3.7611615</v>
      </c>
      <c r="F4715">
        <v>8.3000000000000007</v>
      </c>
      <c r="G4715">
        <v>-69.231683211432895</v>
      </c>
      <c r="H4715">
        <v>2.05127095625578</v>
      </c>
      <c r="I4715">
        <v>-24.572942413322</v>
      </c>
      <c r="J4715">
        <v>1.5229797018470701</v>
      </c>
      <c r="K4715">
        <v>8.7101618067826401</v>
      </c>
      <c r="L4715">
        <v>9.2328152118723192</v>
      </c>
      <c r="M4715">
        <v>55.361522559144802</v>
      </c>
      <c r="N4715">
        <v>0.678459950781932</v>
      </c>
      <c r="O4715">
        <v>92.168674698795101</v>
      </c>
      <c r="P4715">
        <v>22.058823529411701</v>
      </c>
      <c r="Q4715">
        <v>8.5856447745805003E-2</v>
      </c>
    </row>
    <row r="4716" spans="1:17" hidden="1" x14ac:dyDescent="0.3">
      <c r="A4716" t="s">
        <v>9661</v>
      </c>
      <c r="B4716" t="s">
        <v>9662</v>
      </c>
      <c r="C4716" t="s">
        <v>10309</v>
      </c>
      <c r="D4716" t="s">
        <v>46</v>
      </c>
      <c r="E4716">
        <v>3.7551427500000001</v>
      </c>
      <c r="F4716">
        <v>2.65</v>
      </c>
      <c r="G4716">
        <v>-67.496306185358193</v>
      </c>
      <c r="I4716">
        <v>-12.3107859651191</v>
      </c>
      <c r="K4716">
        <v>4.20551033348326</v>
      </c>
      <c r="L4716">
        <v>8.3203468668060196</v>
      </c>
      <c r="M4716">
        <v>7.8432681322368997E-2</v>
      </c>
      <c r="N4716">
        <v>1</v>
      </c>
      <c r="O4716">
        <v>73.584905660377302</v>
      </c>
      <c r="P4716">
        <v>3.9215686274509798</v>
      </c>
      <c r="Q4716">
        <v>-3.2202925944115002E-2</v>
      </c>
    </row>
    <row r="4717" spans="1:17" hidden="1" x14ac:dyDescent="0.3">
      <c r="A4717" t="s">
        <v>9663</v>
      </c>
      <c r="B4717" t="s">
        <v>9664</v>
      </c>
      <c r="C4717" t="s">
        <v>10309</v>
      </c>
      <c r="E4717">
        <v>3.735338</v>
      </c>
      <c r="F4717">
        <v>4.95</v>
      </c>
      <c r="G4717">
        <v>-42.817918535272398</v>
      </c>
      <c r="H4717">
        <v>-8.4201723719321997</v>
      </c>
      <c r="I4717">
        <v>-26.223829443379898</v>
      </c>
      <c r="J4717">
        <v>-3.0275677898768798</v>
      </c>
      <c r="K4717">
        <v>4.8575680566322701</v>
      </c>
      <c r="L4717">
        <v>5.2815246109760396</v>
      </c>
      <c r="M4717">
        <v>41.857570663402697</v>
      </c>
      <c r="N4717">
        <v>0.48355299016935899</v>
      </c>
      <c r="O4717">
        <v>60.606060606060502</v>
      </c>
      <c r="P4717">
        <v>16.470588235294102</v>
      </c>
      <c r="Q4717">
        <v>-1.9609771575201999E-2</v>
      </c>
    </row>
    <row r="4718" spans="1:17" hidden="1" x14ac:dyDescent="0.3">
      <c r="A4718" t="s">
        <v>9665</v>
      </c>
      <c r="B4718" t="s">
        <v>9666</v>
      </c>
      <c r="C4718" t="s">
        <v>10309</v>
      </c>
      <c r="D4718" t="s">
        <v>288</v>
      </c>
      <c r="E4718">
        <v>3.7260689999999999</v>
      </c>
      <c r="F4718">
        <v>3.39</v>
      </c>
      <c r="G4718">
        <v>95.302736876842701</v>
      </c>
      <c r="H4718">
        <v>-26.138194168656099</v>
      </c>
      <c r="I4718">
        <v>73.952950298617097</v>
      </c>
      <c r="J4718">
        <v>-8.3323722750092308</v>
      </c>
      <c r="K4718">
        <v>3.3825334082140999</v>
      </c>
      <c r="L4718">
        <v>1.97974239182599</v>
      </c>
      <c r="M4718">
        <v>14.3947839261529</v>
      </c>
      <c r="N4718">
        <v>0.480699768458965</v>
      </c>
      <c r="O4718">
        <v>38.6430678466076</v>
      </c>
      <c r="P4718">
        <v>123.026315789473</v>
      </c>
      <c r="Q4718">
        <v>0.18869870841570099</v>
      </c>
    </row>
    <row r="4719" spans="1:17" hidden="1" x14ac:dyDescent="0.3">
      <c r="A4719" t="s">
        <v>9667</v>
      </c>
      <c r="B4719" t="s">
        <v>9668</v>
      </c>
      <c r="C4719" t="s">
        <v>10309</v>
      </c>
      <c r="D4719" t="s">
        <v>630</v>
      </c>
      <c r="E4719">
        <v>3.7209479999999999</v>
      </c>
      <c r="F4719">
        <v>24</v>
      </c>
      <c r="G4719">
        <v>6.0556853014158198</v>
      </c>
      <c r="H4719">
        <v>-2.8962236119427498</v>
      </c>
      <c r="I4719">
        <v>-28.159313314347699</v>
      </c>
      <c r="J4719">
        <v>-2.5946673569764398</v>
      </c>
      <c r="K4719">
        <v>24.3507071382842</v>
      </c>
      <c r="M4719">
        <v>46.871606772559097</v>
      </c>
      <c r="N4719">
        <v>0.42028985507246303</v>
      </c>
      <c r="O4719">
        <v>47.5833333333333</v>
      </c>
      <c r="P4719">
        <v>33.779264214046798</v>
      </c>
    </row>
    <row r="4720" spans="1:17" hidden="1" x14ac:dyDescent="0.3">
      <c r="A4720" t="s">
        <v>9669</v>
      </c>
      <c r="B4720" t="s">
        <v>9670</v>
      </c>
      <c r="C4720" t="s">
        <v>10309</v>
      </c>
      <c r="D4720" t="s">
        <v>413</v>
      </c>
      <c r="E4720">
        <v>3.7069548000000001</v>
      </c>
      <c r="F4720">
        <v>11.05</v>
      </c>
      <c r="G4720">
        <v>40.978711163704901</v>
      </c>
      <c r="H4720">
        <v>32.522032581928897</v>
      </c>
      <c r="I4720">
        <v>-23.9107859651191</v>
      </c>
      <c r="J4720">
        <v>5.4811053249776904</v>
      </c>
      <c r="K4720">
        <v>9.3145716602914792</v>
      </c>
      <c r="L4720">
        <v>8.9427157350338895</v>
      </c>
      <c r="M4720">
        <v>93.608157666148301</v>
      </c>
      <c r="N4720">
        <v>0.65418252558572199</v>
      </c>
      <c r="O4720">
        <v>16.199095022624402</v>
      </c>
      <c r="P4720">
        <v>94.2003514938488</v>
      </c>
      <c r="Q4720">
        <v>8.5270528480446001E-2</v>
      </c>
    </row>
    <row r="4721" spans="1:17" hidden="1" x14ac:dyDescent="0.3">
      <c r="A4721" t="s">
        <v>9671</v>
      </c>
      <c r="B4721" t="s">
        <v>9672</v>
      </c>
      <c r="C4721" t="s">
        <v>10309</v>
      </c>
      <c r="D4721" t="s">
        <v>413</v>
      </c>
      <c r="E4721">
        <v>3.6949999999999998</v>
      </c>
      <c r="F4721">
        <v>188.4</v>
      </c>
      <c r="G4721">
        <v>1283.51237614354</v>
      </c>
      <c r="H4721">
        <v>25.608942364447699</v>
      </c>
      <c r="I4721">
        <v>505.79945025535301</v>
      </c>
      <c r="J4721">
        <v>-0.60736401720278099</v>
      </c>
      <c r="K4721">
        <v>142.05229480493</v>
      </c>
      <c r="L4721">
        <v>79.797535289146097</v>
      </c>
      <c r="M4721">
        <v>100</v>
      </c>
      <c r="N4721">
        <v>0.164420485175202</v>
      </c>
      <c r="O4721">
        <v>0</v>
      </c>
      <c r="P4721">
        <v>1311.23595505617</v>
      </c>
    </row>
    <row r="4722" spans="1:17" hidden="1" x14ac:dyDescent="0.3">
      <c r="A4722" t="s">
        <v>9673</v>
      </c>
      <c r="B4722" t="s">
        <v>9674</v>
      </c>
      <c r="C4722" t="s">
        <v>10309</v>
      </c>
      <c r="D4722" t="s">
        <v>130</v>
      </c>
      <c r="E4722">
        <v>3.6927420999999998</v>
      </c>
      <c r="F4722">
        <v>7.62</v>
      </c>
      <c r="G4722">
        <v>-43.895196074347098</v>
      </c>
      <c r="H4722">
        <v>-4.1971538484199904</v>
      </c>
      <c r="I4722">
        <v>-13.606122752683801</v>
      </c>
      <c r="J4722">
        <v>-16.3719348655872</v>
      </c>
      <c r="K4722">
        <v>7.8108081851422204</v>
      </c>
      <c r="L4722">
        <v>7.7046516739199102</v>
      </c>
      <c r="M4722">
        <v>37.0685313427267</v>
      </c>
      <c r="N4722">
        <v>1.4074858151376399</v>
      </c>
      <c r="O4722">
        <v>49.343832020997297</v>
      </c>
      <c r="P4722">
        <v>18.876755070202801</v>
      </c>
      <c r="Q4722">
        <v>5.6972379679655002E-2</v>
      </c>
    </row>
    <row r="4723" spans="1:17" hidden="1" x14ac:dyDescent="0.3">
      <c r="A4723" t="s">
        <v>9675</v>
      </c>
      <c r="B4723" t="s">
        <v>9676</v>
      </c>
      <c r="C4723" t="s">
        <v>10309</v>
      </c>
      <c r="D4723" t="s">
        <v>232</v>
      </c>
      <c r="E4723">
        <v>3.6903899999999998</v>
      </c>
      <c r="F4723">
        <v>5.83</v>
      </c>
      <c r="G4723">
        <v>-47.8605652140008</v>
      </c>
      <c r="H4723">
        <v>38.498179846642401</v>
      </c>
      <c r="I4723">
        <v>49.633658479325298</v>
      </c>
      <c r="J4723">
        <v>7.4053326430235504</v>
      </c>
      <c r="K4723">
        <v>4.3795649546217801</v>
      </c>
      <c r="L4723">
        <v>4.4632418094234403</v>
      </c>
      <c r="M4723">
        <v>99.381429901471805</v>
      </c>
      <c r="N4723">
        <v>2.6666666666666599</v>
      </c>
      <c r="O4723">
        <v>25.214408233276099</v>
      </c>
      <c r="P4723">
        <v>74.550898203592794</v>
      </c>
    </row>
    <row r="4724" spans="1:17" hidden="1" x14ac:dyDescent="0.3">
      <c r="A4724" t="s">
        <v>9677</v>
      </c>
      <c r="B4724" t="s">
        <v>9678</v>
      </c>
      <c r="C4724" t="s">
        <v>10309</v>
      </c>
      <c r="D4724" t="s">
        <v>521</v>
      </c>
      <c r="E4724">
        <v>3.6653159999999998</v>
      </c>
      <c r="F4724">
        <v>5.9</v>
      </c>
      <c r="G4724">
        <v>-22.741372506937001</v>
      </c>
      <c r="H4724">
        <v>4.0067020418100396</v>
      </c>
      <c r="I4724">
        <v>-7.3285795594251502</v>
      </c>
      <c r="J4724">
        <v>-2.5946673569764398</v>
      </c>
      <c r="K4724">
        <v>5.6614046116076899</v>
      </c>
      <c r="L4724">
        <v>5.6199758363575301</v>
      </c>
      <c r="M4724">
        <v>100</v>
      </c>
      <c r="N4724">
        <v>8.5714285714285694</v>
      </c>
      <c r="O4724">
        <v>0</v>
      </c>
      <c r="P4724">
        <v>4.9822064056939501</v>
      </c>
    </row>
    <row r="4725" spans="1:17" hidden="1" x14ac:dyDescent="0.3">
      <c r="A4725" t="s">
        <v>9679</v>
      </c>
      <c r="B4725" t="s">
        <v>9680</v>
      </c>
      <c r="C4725" t="s">
        <v>10309</v>
      </c>
      <c r="D4725" t="s">
        <v>1386</v>
      </c>
      <c r="E4725">
        <v>3.6425595000000301</v>
      </c>
      <c r="F4725">
        <v>42.05</v>
      </c>
      <c r="G4725">
        <v>42.3815990808965</v>
      </c>
      <c r="H4725">
        <v>5.6342517336770603</v>
      </c>
      <c r="I4725">
        <v>-21.763843673990699</v>
      </c>
      <c r="J4725">
        <v>-7.13714388023479</v>
      </c>
      <c r="K4725">
        <v>42.4784204195076</v>
      </c>
      <c r="L4725">
        <v>39.177427935972901</v>
      </c>
      <c r="M4725">
        <v>52.471646248896</v>
      </c>
      <c r="N4725">
        <v>0.89174165020473795</v>
      </c>
      <c r="O4725">
        <v>49.774078478002302</v>
      </c>
      <c r="P4725">
        <v>78.177966101694807</v>
      </c>
      <c r="Q4725">
        <v>6.3054224138243006E-2</v>
      </c>
    </row>
    <row r="4726" spans="1:17" hidden="1" x14ac:dyDescent="0.3">
      <c r="A4726" t="s">
        <v>9681</v>
      </c>
      <c r="B4726" t="s">
        <v>9682</v>
      </c>
      <c r="C4726" t="s">
        <v>10309</v>
      </c>
      <c r="D4726" t="s">
        <v>475</v>
      </c>
      <c r="E4726">
        <v>3.6</v>
      </c>
      <c r="F4726">
        <v>2.48</v>
      </c>
      <c r="G4726">
        <v>29.2384464038247</v>
      </c>
      <c r="H4726">
        <v>13.179746777668599</v>
      </c>
      <c r="I4726">
        <v>-7.2260402024072299</v>
      </c>
      <c r="J4726">
        <v>-2.5946673569764398</v>
      </c>
      <c r="K4726">
        <v>2.3136218526115102</v>
      </c>
      <c r="L4726">
        <v>2.18545726309531</v>
      </c>
      <c r="M4726">
        <v>63.348523800142999</v>
      </c>
      <c r="N4726">
        <v>1.3414517966242101</v>
      </c>
      <c r="O4726">
        <v>6.8548387096774199</v>
      </c>
      <c r="P4726">
        <v>77.142857142857096</v>
      </c>
      <c r="Q4726">
        <v>8.9287377039374005E-2</v>
      </c>
    </row>
    <row r="4727" spans="1:17" hidden="1" x14ac:dyDescent="0.3">
      <c r="A4727" t="s">
        <v>9683</v>
      </c>
      <c r="B4727" t="s">
        <v>9684</v>
      </c>
      <c r="C4727" t="s">
        <v>10309</v>
      </c>
      <c r="D4727" t="s">
        <v>130</v>
      </c>
      <c r="E4727">
        <v>3.5943908000000002</v>
      </c>
      <c r="F4727">
        <v>6.24</v>
      </c>
      <c r="G4727">
        <v>-67.023189807572606</v>
      </c>
      <c r="H4727">
        <v>-7.5504279112845198</v>
      </c>
      <c r="I4727">
        <v>-55.063079543100699</v>
      </c>
      <c r="J4727">
        <v>-0.76133402364310698</v>
      </c>
      <c r="K4727">
        <v>6.4759605174916901</v>
      </c>
      <c r="L4727">
        <v>7.6899043184002398</v>
      </c>
      <c r="M4727">
        <v>44.8389975996405</v>
      </c>
      <c r="N4727">
        <v>1.36321553573444</v>
      </c>
      <c r="O4727">
        <v>95.8333333333333</v>
      </c>
      <c r="P4727">
        <v>8.9005235602094199</v>
      </c>
      <c r="Q4727">
        <v>8.0240773591262998E-2</v>
      </c>
    </row>
    <row r="4728" spans="1:17" hidden="1" x14ac:dyDescent="0.3">
      <c r="A4728" t="s">
        <v>9685</v>
      </c>
      <c r="B4728" t="s">
        <v>9686</v>
      </c>
      <c r="C4728" t="s">
        <v>10309</v>
      </c>
      <c r="D4728" t="s">
        <v>51</v>
      </c>
      <c r="E4728">
        <v>3.5837406000000001</v>
      </c>
      <c r="F4728">
        <v>10.4</v>
      </c>
      <c r="G4728">
        <v>33.516731164888299</v>
      </c>
      <c r="H4728">
        <v>-2.0281359428312702</v>
      </c>
      <c r="I4728">
        <v>14.518482327563801</v>
      </c>
      <c r="J4728">
        <v>-11.6535943578559</v>
      </c>
      <c r="K4728">
        <v>10.5927070651852</v>
      </c>
      <c r="L4728">
        <v>12.0018762483712</v>
      </c>
      <c r="M4728">
        <v>45.977343500139199</v>
      </c>
      <c r="N4728">
        <v>1.0826377449982401</v>
      </c>
      <c r="O4728">
        <v>21.1538461538461</v>
      </c>
      <c r="P4728">
        <v>76.8707482993197</v>
      </c>
      <c r="Q4728">
        <v>2.0930549833303998E-2</v>
      </c>
    </row>
    <row r="4729" spans="1:17" hidden="1" x14ac:dyDescent="0.3">
      <c r="A4729" t="s">
        <v>9687</v>
      </c>
      <c r="B4729" t="s">
        <v>9688</v>
      </c>
      <c r="C4729" t="s">
        <v>10309</v>
      </c>
      <c r="D4729" t="s">
        <v>5299</v>
      </c>
      <c r="E4729">
        <v>3.5325218</v>
      </c>
      <c r="F4729">
        <v>6.4</v>
      </c>
      <c r="G4729">
        <v>22.864656381486601</v>
      </c>
      <c r="H4729">
        <v>-28.145741116984201</v>
      </c>
      <c r="I4729">
        <v>-43.3452687237397</v>
      </c>
      <c r="J4729">
        <v>-21.844667356976402</v>
      </c>
      <c r="K4729">
        <v>8.5569401231264202</v>
      </c>
      <c r="L4729">
        <v>7.9223328352654701</v>
      </c>
      <c r="M4729">
        <v>17.7214942435333</v>
      </c>
      <c r="N4729">
        <v>2.8859759404879499</v>
      </c>
      <c r="O4729">
        <v>93.59375</v>
      </c>
      <c r="P4729">
        <v>70.212765957446805</v>
      </c>
    </row>
    <row r="4730" spans="1:17" hidden="1" x14ac:dyDescent="0.3">
      <c r="A4730" t="s">
        <v>9689</v>
      </c>
      <c r="B4730" t="s">
        <v>9690</v>
      </c>
      <c r="C4730" t="s">
        <v>10309</v>
      </c>
      <c r="D4730" t="s">
        <v>726</v>
      </c>
      <c r="E4730">
        <v>3.52154549999999</v>
      </c>
      <c r="F4730">
        <v>20100</v>
      </c>
      <c r="G4730">
        <v>-5.5931859894901201</v>
      </c>
      <c r="H4730">
        <v>-1.87035303188851</v>
      </c>
      <c r="I4730">
        <v>-12.2495918825592</v>
      </c>
      <c r="J4730">
        <v>1.0670674632677399</v>
      </c>
      <c r="K4730">
        <v>19208.7545485521</v>
      </c>
      <c r="L4730">
        <v>17019.334615027899</v>
      </c>
      <c r="M4730">
        <v>52.023657374319697</v>
      </c>
      <c r="N4730">
        <v>1</v>
      </c>
      <c r="Q4730">
        <v>0.111248485696195</v>
      </c>
    </row>
    <row r="4731" spans="1:17" hidden="1" x14ac:dyDescent="0.3">
      <c r="A4731" t="s">
        <v>9691</v>
      </c>
      <c r="B4731" t="s">
        <v>9692</v>
      </c>
      <c r="C4731" t="s">
        <v>10309</v>
      </c>
      <c r="D4731" t="s">
        <v>203</v>
      </c>
      <c r="E4731">
        <v>3.4672499999999999</v>
      </c>
      <c r="F4731">
        <v>34.5</v>
      </c>
      <c r="G4731">
        <v>40.241367533328102</v>
      </c>
      <c r="H4731">
        <v>-16.685252714726801</v>
      </c>
      <c r="I4731">
        <v>15.4669918126586</v>
      </c>
      <c r="J4731">
        <v>-6.36035773354548</v>
      </c>
      <c r="K4731">
        <v>36.994257333079403</v>
      </c>
      <c r="L4731">
        <v>32.1988478438575</v>
      </c>
      <c r="M4731">
        <v>32.6499535347779</v>
      </c>
      <c r="N4731">
        <v>0.36232925952552097</v>
      </c>
      <c r="O4731">
        <v>39.130434782608603</v>
      </c>
      <c r="P4731">
        <v>121.579961464354</v>
      </c>
      <c r="Q4731">
        <v>9.3474064638296994E-2</v>
      </c>
    </row>
    <row r="4732" spans="1:17" hidden="1" x14ac:dyDescent="0.3">
      <c r="A4732" t="s">
        <v>9693</v>
      </c>
      <c r="B4732" t="s">
        <v>9694</v>
      </c>
      <c r="C4732" t="s">
        <v>10309</v>
      </c>
      <c r="D4732" t="s">
        <v>46</v>
      </c>
      <c r="E4732">
        <v>3.4481172</v>
      </c>
      <c r="F4732">
        <v>2.25</v>
      </c>
      <c r="G4732">
        <v>-88.930475464355098</v>
      </c>
      <c r="H4732">
        <v>6.0012398221625904</v>
      </c>
      <c r="I4732">
        <v>-37.310785965119102</v>
      </c>
      <c r="J4732">
        <v>1.9507871884780801</v>
      </c>
      <c r="K4732">
        <v>2.2409974052685899</v>
      </c>
      <c r="L4732">
        <v>3.3581343858225901</v>
      </c>
      <c r="M4732">
        <v>45.329345839557</v>
      </c>
      <c r="N4732">
        <v>0.62198768689533801</v>
      </c>
      <c r="O4732">
        <v>157.777777777777</v>
      </c>
      <c r="P4732">
        <v>40.625</v>
      </c>
      <c r="Q4732">
        <v>-0.13992597118394201</v>
      </c>
    </row>
    <row r="4733" spans="1:17" hidden="1" x14ac:dyDescent="0.3">
      <c r="A4733" t="s">
        <v>9695</v>
      </c>
      <c r="B4733" t="s">
        <v>9696</v>
      </c>
      <c r="C4733" t="s">
        <v>10309</v>
      </c>
      <c r="D4733" t="s">
        <v>54</v>
      </c>
      <c r="E4733">
        <v>3.4406340000000002</v>
      </c>
      <c r="F4733">
        <v>11.4</v>
      </c>
      <c r="G4733">
        <v>51.240314336976503</v>
      </c>
      <c r="H4733">
        <v>-5.9755043638839096</v>
      </c>
      <c r="I4733">
        <v>-26.596500250833301</v>
      </c>
      <c r="J4733">
        <v>-2.5946673569764398</v>
      </c>
      <c r="K4733">
        <v>11.9885484369374</v>
      </c>
      <c r="L4733">
        <v>10.6927466088363</v>
      </c>
      <c r="M4733">
        <v>1.91951707663E-4</v>
      </c>
      <c r="N4733">
        <v>2.1428571428571401</v>
      </c>
      <c r="O4733">
        <v>28.947368421052602</v>
      </c>
      <c r="P4733">
        <v>78.963893249607494</v>
      </c>
    </row>
    <row r="4734" spans="1:17" hidden="1" x14ac:dyDescent="0.3">
      <c r="A4734" t="s">
        <v>9697</v>
      </c>
      <c r="B4734" t="s">
        <v>9698</v>
      </c>
      <c r="C4734" t="s">
        <v>10309</v>
      </c>
      <c r="D4734" t="s">
        <v>72</v>
      </c>
      <c r="E4734">
        <v>3.4157122497302499</v>
      </c>
      <c r="F4734">
        <v>9.2899999999999991</v>
      </c>
      <c r="G4734">
        <v>26.8521282421111</v>
      </c>
      <c r="H4734">
        <v>-0.97550436388391404</v>
      </c>
      <c r="I4734">
        <v>42.264921189622903</v>
      </c>
      <c r="J4734">
        <v>-2.5946673569764398</v>
      </c>
      <c r="K4734">
        <v>9.1778980919243693</v>
      </c>
      <c r="L4734">
        <v>7.8909105815850902</v>
      </c>
      <c r="M4734">
        <v>100</v>
      </c>
      <c r="O4734">
        <v>0</v>
      </c>
      <c r="P4734">
        <v>54.575707154741998</v>
      </c>
    </row>
    <row r="4735" spans="1:17" hidden="1" x14ac:dyDescent="0.3">
      <c r="A4735" t="s">
        <v>9699</v>
      </c>
      <c r="B4735" t="s">
        <v>9700</v>
      </c>
      <c r="C4735" t="s">
        <v>10309</v>
      </c>
      <c r="D4735" t="s">
        <v>630</v>
      </c>
      <c r="E4735">
        <v>3.4125000000000001</v>
      </c>
      <c r="F4735">
        <v>3.95</v>
      </c>
      <c r="G4735">
        <v>-23.776210491578301</v>
      </c>
      <c r="H4735">
        <v>2.4727714981850402</v>
      </c>
      <c r="I4735">
        <v>-26.441220747727701</v>
      </c>
      <c r="J4735">
        <v>1.1287368983427</v>
      </c>
      <c r="K4735">
        <v>3.6754653826568902</v>
      </c>
      <c r="L4735">
        <v>4.1387991363600003</v>
      </c>
      <c r="M4735">
        <v>62.011572259750601</v>
      </c>
      <c r="N4735">
        <v>1.40387434156823</v>
      </c>
      <c r="O4735">
        <v>42.784810126582201</v>
      </c>
      <c r="P4735">
        <v>45.756457564575598</v>
      </c>
      <c r="Q4735">
        <v>6.5347269652172996E-2</v>
      </c>
    </row>
    <row r="4736" spans="1:17" hidden="1" x14ac:dyDescent="0.3">
      <c r="A4736" t="s">
        <v>9701</v>
      </c>
      <c r="B4736" t="s">
        <v>9702</v>
      </c>
      <c r="C4736" t="s">
        <v>10309</v>
      </c>
      <c r="D4736" t="s">
        <v>726</v>
      </c>
      <c r="E4736">
        <v>3.3721852499999998</v>
      </c>
      <c r="F4736">
        <v>2769.9</v>
      </c>
      <c r="G4736">
        <v>0.38679423964549597</v>
      </c>
      <c r="H4736">
        <v>-0.64517936905090301</v>
      </c>
      <c r="I4736">
        <v>0.103986762153624</v>
      </c>
      <c r="J4736">
        <v>-1.9541616448002801</v>
      </c>
      <c r="K4736">
        <v>2676.7612699056799</v>
      </c>
      <c r="L4736">
        <v>2455.8734594082998</v>
      </c>
      <c r="M4736">
        <v>62.239883768519803</v>
      </c>
      <c r="N4736">
        <v>0.58627450980392104</v>
      </c>
      <c r="O4736">
        <v>2.8195963753204101</v>
      </c>
      <c r="P4736">
        <v>31.274881516587602</v>
      </c>
      <c r="Q4736">
        <v>1.8760771011537999E-2</v>
      </c>
    </row>
    <row r="4737" spans="1:17" hidden="1" x14ac:dyDescent="0.3">
      <c r="A4737" t="s">
        <v>9703</v>
      </c>
      <c r="B4737" t="s">
        <v>9704</v>
      </c>
      <c r="C4737" t="s">
        <v>10309</v>
      </c>
      <c r="D4737" t="s">
        <v>630</v>
      </c>
      <c r="E4737">
        <v>3.3556824000000001</v>
      </c>
      <c r="F4737">
        <v>8.4</v>
      </c>
      <c r="G4737">
        <v>72.276421087369002</v>
      </c>
      <c r="H4737">
        <v>9.2607161085570304</v>
      </c>
      <c r="I4737">
        <v>21.022547368214202</v>
      </c>
      <c r="J4737">
        <v>-2.5946673569764398</v>
      </c>
      <c r="K4737">
        <v>6.6222832607370199</v>
      </c>
      <c r="M4737">
        <v>99.998538002641297</v>
      </c>
      <c r="N4737">
        <v>2.3074396867500302</v>
      </c>
      <c r="O4737">
        <v>0</v>
      </c>
      <c r="P4737">
        <v>110</v>
      </c>
    </row>
    <row r="4738" spans="1:17" hidden="1" x14ac:dyDescent="0.3">
      <c r="A4738" t="s">
        <v>9705</v>
      </c>
      <c r="B4738" t="s">
        <v>9706</v>
      </c>
      <c r="C4738" t="s">
        <v>10309</v>
      </c>
      <c r="D4738" t="s">
        <v>130</v>
      </c>
      <c r="E4738">
        <v>3.3431476999999998</v>
      </c>
      <c r="F4738">
        <v>7.88</v>
      </c>
      <c r="G4738">
        <v>-71.114383510332104</v>
      </c>
      <c r="H4738">
        <v>-1.6181778857348099</v>
      </c>
      <c r="I4738">
        <v>-18.9458570551664</v>
      </c>
      <c r="J4738">
        <v>-4.4982206564688196</v>
      </c>
      <c r="K4738">
        <v>8.7408846465750401</v>
      </c>
      <c r="L4738">
        <v>10.137576753511899</v>
      </c>
      <c r="M4738">
        <v>27.6470590886948</v>
      </c>
      <c r="N4738">
        <v>0.24245484937340001</v>
      </c>
      <c r="O4738">
        <v>153.29949238578601</v>
      </c>
      <c r="P4738">
        <v>29.180327868852402</v>
      </c>
      <c r="Q4738">
        <v>2.3851915041533001E-2</v>
      </c>
    </row>
    <row r="4739" spans="1:17" hidden="1" x14ac:dyDescent="0.3">
      <c r="A4739" t="s">
        <v>9707</v>
      </c>
      <c r="B4739" t="s">
        <v>9708</v>
      </c>
      <c r="C4739" t="s">
        <v>10309</v>
      </c>
      <c r="D4739" t="s">
        <v>413</v>
      </c>
      <c r="E4739">
        <v>3.3323</v>
      </c>
      <c r="F4739">
        <v>7.23</v>
      </c>
      <c r="G4739">
        <v>641.42535725758103</v>
      </c>
      <c r="H4739">
        <v>47.661812197960899</v>
      </c>
      <c r="I4739">
        <v>656.83815020509303</v>
      </c>
      <c r="J4739">
        <v>3.2262281654115998</v>
      </c>
      <c r="K4739">
        <v>4.3545984087686298</v>
      </c>
      <c r="M4739">
        <v>100</v>
      </c>
      <c r="O4739">
        <v>0</v>
      </c>
      <c r="P4739">
        <v>669.14893617021198</v>
      </c>
    </row>
    <row r="4740" spans="1:17" hidden="1" x14ac:dyDescent="0.3">
      <c r="A4740" t="s">
        <v>9709</v>
      </c>
      <c r="B4740" t="s">
        <v>9710</v>
      </c>
      <c r="C4740" t="s">
        <v>10309</v>
      </c>
      <c r="D4740" t="s">
        <v>72</v>
      </c>
      <c r="E4740">
        <v>3.3057492000000002</v>
      </c>
      <c r="F4740">
        <v>7.6</v>
      </c>
      <c r="G4740">
        <v>94.498643309591202</v>
      </c>
      <c r="H4740">
        <v>-14.0189826247534</v>
      </c>
      <c r="I4740">
        <v>-49.500868609747201</v>
      </c>
      <c r="J4740">
        <v>-9.5714115430229594</v>
      </c>
      <c r="K4740">
        <v>8.5428213760077298</v>
      </c>
      <c r="L4740">
        <v>7.7800637486750697</v>
      </c>
      <c r="M4740">
        <v>27.272883670194599</v>
      </c>
      <c r="N4740">
        <v>0.57526153739257302</v>
      </c>
      <c r="O4740">
        <v>65.526315789473699</v>
      </c>
      <c r="P4740">
        <v>137.49999999999901</v>
      </c>
      <c r="Q4740">
        <v>0.108281634017648</v>
      </c>
    </row>
    <row r="4741" spans="1:17" hidden="1" x14ac:dyDescent="0.3">
      <c r="A4741" t="s">
        <v>9711</v>
      </c>
      <c r="B4741" t="s">
        <v>9712</v>
      </c>
      <c r="C4741" t="s">
        <v>10309</v>
      </c>
      <c r="D4741" t="s">
        <v>46</v>
      </c>
      <c r="E4741">
        <v>3.3020459999999998</v>
      </c>
      <c r="F4741">
        <v>6.32</v>
      </c>
      <c r="G4741">
        <v>-17.0405666534365</v>
      </c>
      <c r="H4741">
        <v>-14.581845182906299</v>
      </c>
      <c r="I4741">
        <v>-15.9693225504849</v>
      </c>
      <c r="J4741">
        <v>-12.5120227288772</v>
      </c>
      <c r="K4741">
        <v>7.0233322201010298</v>
      </c>
      <c r="L4741">
        <v>6.5648281796037402</v>
      </c>
      <c r="M4741">
        <v>32.514049239504097</v>
      </c>
      <c r="N4741">
        <v>1.9492565643783599</v>
      </c>
      <c r="O4741">
        <v>57.911392405063197</v>
      </c>
      <c r="P4741">
        <v>50.476190476190403</v>
      </c>
      <c r="Q4741">
        <v>8.389444118929E-2</v>
      </c>
    </row>
    <row r="4742" spans="1:17" hidden="1" x14ac:dyDescent="0.3">
      <c r="A4742" t="s">
        <v>9713</v>
      </c>
      <c r="B4742" t="s">
        <v>9714</v>
      </c>
      <c r="C4742" t="s">
        <v>10309</v>
      </c>
      <c r="D4742" t="s">
        <v>203</v>
      </c>
      <c r="E4742">
        <v>3.2915025</v>
      </c>
      <c r="F4742">
        <v>4.6100000000000003</v>
      </c>
      <c r="G4742">
        <v>-50.1141513032033</v>
      </c>
      <c r="H4742">
        <v>-11.2071645955441</v>
      </c>
      <c r="I4742">
        <v>-15.4620464693207</v>
      </c>
      <c r="J4742">
        <v>-11.9513925031752</v>
      </c>
      <c r="K4742">
        <v>4.9613463739183699</v>
      </c>
      <c r="L4742">
        <v>4.9768417843161696</v>
      </c>
      <c r="M4742">
        <v>27.9628442085416</v>
      </c>
      <c r="N4742">
        <v>0.16750298486277901</v>
      </c>
      <c r="O4742">
        <v>42.082429501084498</v>
      </c>
      <c r="P4742">
        <v>20.997375328083901</v>
      </c>
      <c r="Q4742">
        <v>5.7614261198029003E-2</v>
      </c>
    </row>
    <row r="4743" spans="1:17" hidden="1" x14ac:dyDescent="0.3">
      <c r="A4743" t="s">
        <v>9715</v>
      </c>
      <c r="B4743" t="s">
        <v>9716</v>
      </c>
      <c r="C4743" t="s">
        <v>10309</v>
      </c>
      <c r="D4743" t="s">
        <v>368</v>
      </c>
      <c r="E4743">
        <v>3.2841765999999999</v>
      </c>
      <c r="F4743">
        <v>1.68</v>
      </c>
      <c r="G4743">
        <v>-15.7235789126309</v>
      </c>
      <c r="H4743">
        <v>24.571940891590501</v>
      </c>
      <c r="I4743">
        <v>14.005003508565</v>
      </c>
      <c r="J4743">
        <v>-21.4625918852783</v>
      </c>
      <c r="K4743">
        <v>1.6089769382163699</v>
      </c>
      <c r="L4743">
        <v>1.53564890044302</v>
      </c>
      <c r="M4743">
        <v>50.127133986394</v>
      </c>
      <c r="N4743">
        <v>2.32223948430592</v>
      </c>
      <c r="O4743">
        <v>37.5</v>
      </c>
      <c r="P4743">
        <v>75</v>
      </c>
      <c r="Q4743">
        <v>2.1371899504061001E-2</v>
      </c>
    </row>
    <row r="4744" spans="1:17" hidden="1" x14ac:dyDescent="0.3">
      <c r="A4744" t="s">
        <v>9717</v>
      </c>
      <c r="B4744" t="s">
        <v>9718</v>
      </c>
      <c r="C4744" t="s">
        <v>10309</v>
      </c>
      <c r="D4744" t="s">
        <v>170</v>
      </c>
      <c r="E4744">
        <v>3.2636175000000001</v>
      </c>
      <c r="F4744">
        <v>5.6</v>
      </c>
      <c r="G4744">
        <v>75.912784723732599</v>
      </c>
      <c r="H4744">
        <v>-12.798164462406</v>
      </c>
      <c r="I4744">
        <v>15.5430953134197</v>
      </c>
      <c r="J4744">
        <v>-9.0406603883353291</v>
      </c>
      <c r="K4744">
        <v>6.1859732722062697</v>
      </c>
      <c r="L4744">
        <v>5.4467927511551597</v>
      </c>
      <c r="M4744">
        <v>33.3722859025509</v>
      </c>
      <c r="N4744">
        <v>1.16816870813347</v>
      </c>
      <c r="O4744">
        <v>50</v>
      </c>
      <c r="P4744">
        <v>130.45267489711901</v>
      </c>
      <c r="Q4744">
        <v>3.1277422661503997E-2</v>
      </c>
    </row>
    <row r="4745" spans="1:17" hidden="1" x14ac:dyDescent="0.3">
      <c r="A4745" t="s">
        <v>9719</v>
      </c>
      <c r="B4745" t="s">
        <v>9720</v>
      </c>
      <c r="C4745" t="s">
        <v>10309</v>
      </c>
      <c r="E4745">
        <v>3.2114331170702899</v>
      </c>
      <c r="F4745">
        <v>15.25</v>
      </c>
      <c r="G4745">
        <v>-47.460421017894099</v>
      </c>
      <c r="H4745">
        <v>-0.97550436388391404</v>
      </c>
      <c r="I4745">
        <v>-11.8496528952903</v>
      </c>
      <c r="J4745">
        <v>-2.5946673569764398</v>
      </c>
      <c r="K4745">
        <v>15.0353105782574</v>
      </c>
      <c r="L4745">
        <v>15.3088629700186</v>
      </c>
      <c r="M4745">
        <v>52.0677046831699</v>
      </c>
      <c r="N4745">
        <v>0</v>
      </c>
      <c r="O4745">
        <v>43.6065573770491</v>
      </c>
      <c r="P4745">
        <v>42.124883504193797</v>
      </c>
    </row>
    <row r="4746" spans="1:17" hidden="1" x14ac:dyDescent="0.3">
      <c r="A4746" t="s">
        <v>9721</v>
      </c>
      <c r="B4746" t="s">
        <v>9722</v>
      </c>
      <c r="C4746" t="s">
        <v>10309</v>
      </c>
      <c r="D4746" t="s">
        <v>413</v>
      </c>
      <c r="E4746">
        <v>3.2032943999999999</v>
      </c>
      <c r="F4746">
        <v>8.4600000000000009</v>
      </c>
      <c r="G4746">
        <v>20.697473718947901</v>
      </c>
      <c r="H4746">
        <v>-0.97550436388391404</v>
      </c>
      <c r="I4746">
        <v>-18.310785965118999</v>
      </c>
      <c r="J4746">
        <v>-2.5946673569764398</v>
      </c>
      <c r="K4746">
        <v>8.4904243675748692</v>
      </c>
      <c r="L4746">
        <v>8.0105562366375302</v>
      </c>
      <c r="M4746">
        <v>20.171589802924402</v>
      </c>
      <c r="N4746">
        <v>0</v>
      </c>
      <c r="O4746">
        <v>7.56501182033095</v>
      </c>
      <c r="P4746">
        <v>96.287703016241295</v>
      </c>
    </row>
    <row r="4747" spans="1:17" hidden="1" x14ac:dyDescent="0.3">
      <c r="A4747" t="s">
        <v>9723</v>
      </c>
      <c r="B4747" t="s">
        <v>9724</v>
      </c>
      <c r="C4747" t="s">
        <v>10309</v>
      </c>
      <c r="D4747" t="s">
        <v>9725</v>
      </c>
      <c r="E4747">
        <v>3.1930800000000001</v>
      </c>
      <c r="F4747">
        <v>4.92</v>
      </c>
      <c r="G4747">
        <v>-12.230621166152099</v>
      </c>
      <c r="H4747">
        <v>20.206761645968299</v>
      </c>
      <c r="I4747">
        <v>5.39256331717755</v>
      </c>
      <c r="J4747">
        <v>12.898290389502399</v>
      </c>
      <c r="K4747">
        <v>4.2825249812636104</v>
      </c>
      <c r="L4747">
        <v>4.1225605666827398</v>
      </c>
      <c r="M4747">
        <v>97.283223273769394</v>
      </c>
      <c r="N4747">
        <v>0.43394575678040198</v>
      </c>
      <c r="O4747">
        <v>22.560975609755999</v>
      </c>
      <c r="P4747">
        <v>73.239436619718305</v>
      </c>
    </row>
    <row r="4748" spans="1:17" hidden="1" x14ac:dyDescent="0.3">
      <c r="A4748" t="s">
        <v>9726</v>
      </c>
      <c r="B4748" t="s">
        <v>9727</v>
      </c>
      <c r="C4748" t="s">
        <v>10309</v>
      </c>
      <c r="D4748" t="s">
        <v>139</v>
      </c>
      <c r="E4748">
        <v>3.1843499999999998</v>
      </c>
      <c r="F4748">
        <v>9.41</v>
      </c>
      <c r="G4748">
        <v>-64.906489460027501</v>
      </c>
      <c r="H4748">
        <v>4.03018391825489</v>
      </c>
      <c r="I4748">
        <v>-41.929334955395802</v>
      </c>
      <c r="J4748">
        <v>-2.0500050476082401</v>
      </c>
      <c r="K4748">
        <v>9.0696157181392305</v>
      </c>
      <c r="L4748">
        <v>10.9419757523281</v>
      </c>
      <c r="M4748">
        <v>53.866997410064002</v>
      </c>
      <c r="N4748">
        <v>0.49538305933461002</v>
      </c>
      <c r="O4748">
        <v>78.533475026567402</v>
      </c>
      <c r="P4748">
        <v>19.1139240506329</v>
      </c>
      <c r="Q4748">
        <v>-6.1955903568480998E-2</v>
      </c>
    </row>
    <row r="4749" spans="1:17" hidden="1" x14ac:dyDescent="0.3">
      <c r="A4749" t="s">
        <v>9728</v>
      </c>
      <c r="B4749" t="s">
        <v>9729</v>
      </c>
      <c r="C4749" t="s">
        <v>10309</v>
      </c>
      <c r="D4749" t="s">
        <v>1897</v>
      </c>
      <c r="E4749">
        <v>3.1762904999999999</v>
      </c>
      <c r="F4749">
        <v>6.15</v>
      </c>
      <c r="G4749">
        <v>9.5532068016547207</v>
      </c>
      <c r="H4749">
        <v>-5.9214085369905503</v>
      </c>
      <c r="I4749">
        <v>16.0816983772608</v>
      </c>
      <c r="J4749">
        <v>-7.6872599495690297</v>
      </c>
      <c r="K4749">
        <v>6.0473922488160099</v>
      </c>
      <c r="L4749">
        <v>5.07569318236719</v>
      </c>
      <c r="M4749">
        <v>5.7059568935125897</v>
      </c>
      <c r="N4749">
        <v>0.22740776331104601</v>
      </c>
      <c r="O4749">
        <v>11.707317073170699</v>
      </c>
      <c r="P4749">
        <v>90.993788819875704</v>
      </c>
      <c r="Q4749">
        <v>1.5766656665500998E-2</v>
      </c>
    </row>
    <row r="4750" spans="1:17" hidden="1" x14ac:dyDescent="0.3">
      <c r="A4750" t="s">
        <v>9730</v>
      </c>
      <c r="B4750" t="s">
        <v>9731</v>
      </c>
      <c r="C4750" t="s">
        <v>10309</v>
      </c>
      <c r="D4750" t="s">
        <v>726</v>
      </c>
      <c r="E4750">
        <v>3.13730683</v>
      </c>
      <c r="F4750">
        <v>86.9</v>
      </c>
      <c r="G4750">
        <v>28.852997663945601</v>
      </c>
      <c r="H4750">
        <v>2.1673527789732199</v>
      </c>
      <c r="I4750">
        <v>6.2107634074941096</v>
      </c>
      <c r="J4750">
        <v>0.21772139346855701</v>
      </c>
      <c r="K4750">
        <v>82.841016283984402</v>
      </c>
      <c r="L4750">
        <v>74.054606242895105</v>
      </c>
      <c r="M4750">
        <v>50.818864179380903</v>
      </c>
      <c r="N4750">
        <v>0.98872405210245295</v>
      </c>
      <c r="O4750">
        <v>3.3947065592635002</v>
      </c>
      <c r="P4750">
        <v>63.591867469879503</v>
      </c>
      <c r="Q4750">
        <v>1.4865976829215E-2</v>
      </c>
    </row>
    <row r="4751" spans="1:17" hidden="1" x14ac:dyDescent="0.3">
      <c r="A4751" t="s">
        <v>9732</v>
      </c>
      <c r="B4751" t="s">
        <v>9733</v>
      </c>
      <c r="C4751" t="s">
        <v>10309</v>
      </c>
      <c r="D4751" t="s">
        <v>521</v>
      </c>
      <c r="E4751">
        <v>3.1238001118785701</v>
      </c>
      <c r="F4751">
        <v>3.13</v>
      </c>
      <c r="G4751">
        <v>-27.723578912630899</v>
      </c>
      <c r="H4751">
        <v>-0.97550436388391404</v>
      </c>
      <c r="I4751">
        <v>-12.3107859651191</v>
      </c>
      <c r="J4751">
        <v>-2.5946673569764398</v>
      </c>
      <c r="K4751">
        <v>3.1299999975669599</v>
      </c>
      <c r="L4751">
        <v>3.1299146369442501</v>
      </c>
      <c r="M4751">
        <v>100</v>
      </c>
      <c r="O4751">
        <v>0</v>
      </c>
      <c r="P4751">
        <v>0</v>
      </c>
    </row>
    <row r="4752" spans="1:17" hidden="1" x14ac:dyDescent="0.3">
      <c r="A4752" t="s">
        <v>9734</v>
      </c>
      <c r="B4752" t="s">
        <v>9735</v>
      </c>
      <c r="C4752" t="s">
        <v>10309</v>
      </c>
      <c r="D4752" t="s">
        <v>356</v>
      </c>
      <c r="E4752">
        <v>3.0884049770000002</v>
      </c>
      <c r="F4752">
        <v>6.3</v>
      </c>
      <c r="G4752">
        <v>-12.969480551975201</v>
      </c>
      <c r="H4752">
        <v>-6.3298350725453298</v>
      </c>
      <c r="I4752">
        <v>-15.536592416732001</v>
      </c>
      <c r="J4752">
        <v>-5.6591834860087102</v>
      </c>
      <c r="K4752">
        <v>6.1850520914366101</v>
      </c>
      <c r="L4752">
        <v>6.2856549781844304</v>
      </c>
      <c r="M4752">
        <v>44.314472676048801</v>
      </c>
      <c r="N4752">
        <v>1.0978149666316599</v>
      </c>
      <c r="O4752">
        <v>21.428571428571399</v>
      </c>
      <c r="P4752">
        <v>21.856866537717501</v>
      </c>
      <c r="Q4752">
        <v>-2.9397709281809001E-2</v>
      </c>
    </row>
    <row r="4753" spans="1:17" hidden="1" x14ac:dyDescent="0.3">
      <c r="A4753" t="s">
        <v>9736</v>
      </c>
      <c r="B4753" t="s">
        <v>9737</v>
      </c>
      <c r="C4753" t="s">
        <v>10309</v>
      </c>
      <c r="D4753" t="s">
        <v>86</v>
      </c>
      <c r="E4753">
        <v>3.0053424999999998</v>
      </c>
      <c r="F4753">
        <v>7.08</v>
      </c>
      <c r="G4753">
        <v>19.776421087368998</v>
      </c>
      <c r="H4753">
        <v>-8.0267864151659598</v>
      </c>
      <c r="I4753">
        <v>-23.029575372433101</v>
      </c>
      <c r="J4753">
        <v>-8.4388232011322906</v>
      </c>
      <c r="K4753">
        <v>7.6916747517247401</v>
      </c>
      <c r="L4753">
        <v>7.4711313212321997</v>
      </c>
      <c r="M4753">
        <v>38.5655915466645</v>
      </c>
      <c r="N4753">
        <v>1.4759460797044199</v>
      </c>
      <c r="O4753">
        <v>41.5254237288135</v>
      </c>
      <c r="P4753">
        <v>101.70940170940101</v>
      </c>
      <c r="Q4753">
        <v>0.13475666669122</v>
      </c>
    </row>
    <row r="4754" spans="1:17" hidden="1" x14ac:dyDescent="0.3">
      <c r="A4754" t="s">
        <v>9738</v>
      </c>
      <c r="B4754" t="s">
        <v>9739</v>
      </c>
      <c r="C4754" t="s">
        <v>10309</v>
      </c>
      <c r="D4754" t="s">
        <v>521</v>
      </c>
      <c r="E4754">
        <v>2.9933882440000001</v>
      </c>
      <c r="F4754">
        <v>13.46</v>
      </c>
      <c r="G4754">
        <v>-27.723578912630899</v>
      </c>
      <c r="H4754">
        <v>-0.97550436388391404</v>
      </c>
      <c r="I4754">
        <v>-12.3107859651191</v>
      </c>
      <c r="J4754">
        <v>-2.5946673569764398</v>
      </c>
      <c r="K4754">
        <v>13.459998691370799</v>
      </c>
      <c r="L4754">
        <v>13.350392369950001</v>
      </c>
      <c r="M4754">
        <v>100</v>
      </c>
      <c r="O4754">
        <v>0</v>
      </c>
      <c r="P4754">
        <v>0</v>
      </c>
    </row>
    <row r="4755" spans="1:17" hidden="1" x14ac:dyDescent="0.3">
      <c r="A4755" t="s">
        <v>9740</v>
      </c>
      <c r="B4755" t="s">
        <v>9741</v>
      </c>
      <c r="C4755" t="s">
        <v>10309</v>
      </c>
      <c r="D4755" t="s">
        <v>925</v>
      </c>
      <c r="E4755">
        <v>2.97005428999999</v>
      </c>
      <c r="F4755">
        <v>3.04</v>
      </c>
      <c r="G4755">
        <v>-20.681325391504199</v>
      </c>
      <c r="H4755">
        <v>-23.993407177183101</v>
      </c>
      <c r="I4755">
        <v>-25.453643107976198</v>
      </c>
      <c r="J4755">
        <v>-13.0113340236431</v>
      </c>
      <c r="K4755">
        <v>3.4730514843968998</v>
      </c>
      <c r="L4755">
        <v>3.2497309088729698</v>
      </c>
      <c r="M4755">
        <v>22.824554519970601</v>
      </c>
      <c r="N4755">
        <v>0.59247648902821304</v>
      </c>
      <c r="O4755">
        <v>61.184210526315702</v>
      </c>
      <c r="P4755">
        <v>25.619834710743799</v>
      </c>
      <c r="Q4755">
        <v>2.7730809626018E-2</v>
      </c>
    </row>
    <row r="4756" spans="1:17" hidden="1" x14ac:dyDescent="0.3">
      <c r="A4756" t="s">
        <v>9742</v>
      </c>
      <c r="B4756" t="s">
        <v>9743</v>
      </c>
      <c r="C4756" t="s">
        <v>10309</v>
      </c>
      <c r="D4756" t="s">
        <v>2556</v>
      </c>
      <c r="E4756">
        <v>2.9611355000000001</v>
      </c>
      <c r="F4756">
        <v>36.9</v>
      </c>
      <c r="G4756">
        <v>-81.331826335311405</v>
      </c>
      <c r="H4756">
        <v>-4.1585282365629599</v>
      </c>
      <c r="I4756">
        <v>18.633145901452899</v>
      </c>
      <c r="J4756">
        <v>-3.4098847482807799</v>
      </c>
      <c r="K4756">
        <v>36.375456752737897</v>
      </c>
      <c r="L4756">
        <v>39.427973354038002</v>
      </c>
      <c r="M4756">
        <v>51.011142326504697</v>
      </c>
      <c r="N4756">
        <v>1.76842105263157</v>
      </c>
      <c r="O4756">
        <v>143.90243902438999</v>
      </c>
      <c r="P4756">
        <v>42.471042471042402</v>
      </c>
      <c r="Q4756">
        <v>-3.5272819947638999E-2</v>
      </c>
    </row>
    <row r="4757" spans="1:17" hidden="1" x14ac:dyDescent="0.3">
      <c r="A4757" t="s">
        <v>9744</v>
      </c>
      <c r="B4757" t="s">
        <v>9745</v>
      </c>
      <c r="C4757" t="s">
        <v>10309</v>
      </c>
      <c r="D4757" t="s">
        <v>2556</v>
      </c>
      <c r="E4757">
        <v>2.8783485</v>
      </c>
      <c r="F4757">
        <v>18.18</v>
      </c>
      <c r="G4757">
        <v>-22.758220944963501</v>
      </c>
      <c r="H4757">
        <v>-0.97550436388391404</v>
      </c>
      <c r="I4757">
        <v>-12.3107859651191</v>
      </c>
      <c r="J4757">
        <v>-2.5946673569764398</v>
      </c>
      <c r="K4757">
        <v>18.178868179176199</v>
      </c>
      <c r="L4757">
        <v>17.9710635025146</v>
      </c>
      <c r="M4757">
        <v>100</v>
      </c>
      <c r="O4757">
        <v>0</v>
      </c>
      <c r="P4757">
        <v>4.9653579676674298</v>
      </c>
    </row>
    <row r="4758" spans="1:17" hidden="1" x14ac:dyDescent="0.3">
      <c r="A4758" t="s">
        <v>9746</v>
      </c>
      <c r="B4758" t="s">
        <v>9747</v>
      </c>
      <c r="C4758" t="s">
        <v>10309</v>
      </c>
      <c r="D4758" t="s">
        <v>394</v>
      </c>
      <c r="E4758">
        <v>2.8547843519999998</v>
      </c>
      <c r="F4758">
        <v>2.89</v>
      </c>
      <c r="G4758">
        <v>-9.7643952391615993</v>
      </c>
      <c r="H4758">
        <v>-4.5986927696809996</v>
      </c>
      <c r="I4758">
        <v>-25.2625931940347</v>
      </c>
      <c r="J4758">
        <v>-5.1587699210790001</v>
      </c>
      <c r="K4758">
        <v>2.95079699786635</v>
      </c>
      <c r="L4758">
        <v>3.1408954434224698</v>
      </c>
      <c r="M4758">
        <v>43.578284285568202</v>
      </c>
      <c r="N4758">
        <v>0.199066150190256</v>
      </c>
      <c r="O4758">
        <v>85.813148788927293</v>
      </c>
      <c r="P4758">
        <v>85.256410256410206</v>
      </c>
    </row>
    <row r="4759" spans="1:17" hidden="1" x14ac:dyDescent="0.3">
      <c r="A4759" t="s">
        <v>9748</v>
      </c>
      <c r="B4759" t="s">
        <v>9749</v>
      </c>
      <c r="C4759" t="s">
        <v>10309</v>
      </c>
      <c r="D4759" t="s">
        <v>51</v>
      </c>
      <c r="E4759">
        <v>2.8342481399999899</v>
      </c>
      <c r="F4759">
        <v>2.74</v>
      </c>
      <c r="G4759">
        <v>-35.156011345063398</v>
      </c>
      <c r="H4759">
        <v>1.62672611938745</v>
      </c>
      <c r="I4759">
        <v>-21.280885632893099</v>
      </c>
      <c r="J4759">
        <v>-4.37402678758143</v>
      </c>
      <c r="K4759">
        <v>2.7837826792336799</v>
      </c>
      <c r="L4759">
        <v>2.9824672708272</v>
      </c>
      <c r="M4759">
        <v>50.167608501687099</v>
      </c>
      <c r="N4759">
        <v>0.73069305529011197</v>
      </c>
      <c r="O4759">
        <v>63.868613138686101</v>
      </c>
      <c r="P4759">
        <v>8.3003952569170103</v>
      </c>
      <c r="Q4759">
        <v>-0.12471997420919299</v>
      </c>
    </row>
    <row r="4760" spans="1:17" hidden="1" x14ac:dyDescent="0.3">
      <c r="A4760" t="s">
        <v>9750</v>
      </c>
      <c r="B4760" t="s">
        <v>9751</v>
      </c>
      <c r="C4760" t="s">
        <v>10309</v>
      </c>
      <c r="D4760" t="s">
        <v>521</v>
      </c>
      <c r="E4760">
        <v>2.823</v>
      </c>
      <c r="F4760">
        <v>9.41</v>
      </c>
      <c r="G4760">
        <v>37.945435171875999</v>
      </c>
      <c r="H4760">
        <v>-0.97550436388391404</v>
      </c>
      <c r="I4760">
        <v>-12.3107859651191</v>
      </c>
      <c r="J4760">
        <v>-2.5946673569764398</v>
      </c>
      <c r="K4760">
        <v>9.3101119679053994</v>
      </c>
      <c r="L4760">
        <v>7.9855672683790599</v>
      </c>
      <c r="M4760">
        <v>99.992037052364694</v>
      </c>
      <c r="O4760">
        <v>0</v>
      </c>
      <c r="P4760">
        <v>65.669014084506998</v>
      </c>
    </row>
    <row r="4761" spans="1:17" hidden="1" x14ac:dyDescent="0.3">
      <c r="A4761" t="s">
        <v>9752</v>
      </c>
      <c r="B4761" t="s">
        <v>9753</v>
      </c>
      <c r="C4761" t="s">
        <v>10309</v>
      </c>
      <c r="D4761" t="s">
        <v>726</v>
      </c>
      <c r="E4761">
        <v>2.7862319549999999</v>
      </c>
      <c r="F4761">
        <v>269.79000000000002</v>
      </c>
      <c r="G4761">
        <v>2.5719875898320801</v>
      </c>
      <c r="H4761">
        <v>2.65095478008495</v>
      </c>
      <c r="I4761">
        <v>1.11784552531605</v>
      </c>
      <c r="J4761">
        <v>-1.1432940759585699</v>
      </c>
      <c r="K4761">
        <v>261.01374627768399</v>
      </c>
      <c r="L4761">
        <v>242.194041062015</v>
      </c>
      <c r="M4761">
        <v>60.128846353450299</v>
      </c>
      <c r="N4761">
        <v>0.53143905685192006</v>
      </c>
      <c r="O4761">
        <v>8.7697839060009599</v>
      </c>
      <c r="P4761">
        <v>53.289772727272698</v>
      </c>
      <c r="Q4761">
        <v>3.1679578910440001E-2</v>
      </c>
    </row>
    <row r="4762" spans="1:17" hidden="1" x14ac:dyDescent="0.3">
      <c r="A4762" t="s">
        <v>9754</v>
      </c>
      <c r="B4762" t="s">
        <v>9755</v>
      </c>
      <c r="C4762" t="s">
        <v>10309</v>
      </c>
      <c r="D4762" t="s">
        <v>521</v>
      </c>
      <c r="E4762">
        <v>2.73312</v>
      </c>
      <c r="F4762">
        <v>4.3</v>
      </c>
      <c r="G4762">
        <v>-40.147204167213403</v>
      </c>
      <c r="H4762">
        <v>-1.65577647272745</v>
      </c>
      <c r="I4762">
        <v>-22.727452631785699</v>
      </c>
      <c r="J4762">
        <v>-7.7894725517816399</v>
      </c>
      <c r="K4762">
        <v>4.5373418397922096</v>
      </c>
      <c r="L4762">
        <v>4.7330515243718603</v>
      </c>
      <c r="M4762">
        <v>50.422463879399402</v>
      </c>
      <c r="N4762">
        <v>1.68926564958867</v>
      </c>
      <c r="O4762">
        <v>90</v>
      </c>
      <c r="P4762">
        <v>17.486338797814199</v>
      </c>
      <c r="Q4762">
        <v>7.2118344815502E-2</v>
      </c>
    </row>
    <row r="4763" spans="1:17" hidden="1" x14ac:dyDescent="0.3">
      <c r="A4763" t="s">
        <v>9756</v>
      </c>
      <c r="B4763" t="s">
        <v>9757</v>
      </c>
      <c r="C4763" t="s">
        <v>10309</v>
      </c>
      <c r="D4763" t="s">
        <v>521</v>
      </c>
      <c r="E4763">
        <v>2.6956533333333299</v>
      </c>
      <c r="F4763">
        <v>13.77</v>
      </c>
      <c r="G4763">
        <v>-27.723578912630899</v>
      </c>
      <c r="H4763">
        <v>-0.97550436388391404</v>
      </c>
      <c r="I4763">
        <v>-12.3107859651191</v>
      </c>
      <c r="J4763">
        <v>-2.5946673569764398</v>
      </c>
      <c r="K4763">
        <v>13.769998778594699</v>
      </c>
      <c r="L4763">
        <v>13.7380315356141</v>
      </c>
      <c r="M4763">
        <v>100</v>
      </c>
      <c r="O4763">
        <v>0</v>
      </c>
      <c r="P4763">
        <v>0</v>
      </c>
    </row>
    <row r="4764" spans="1:17" hidden="1" x14ac:dyDescent="0.3">
      <c r="A4764" t="s">
        <v>9758</v>
      </c>
      <c r="B4764" t="s">
        <v>9759</v>
      </c>
      <c r="C4764" t="s">
        <v>10309</v>
      </c>
      <c r="D4764" t="s">
        <v>368</v>
      </c>
      <c r="E4764">
        <v>2.68821624</v>
      </c>
      <c r="F4764">
        <v>1.49</v>
      </c>
      <c r="G4764">
        <v>-30.970332159384199</v>
      </c>
      <c r="H4764">
        <v>-1.65577647272745</v>
      </c>
      <c r="I4764">
        <v>-11.6351102894434</v>
      </c>
      <c r="J4764">
        <v>4.7582738194941303</v>
      </c>
      <c r="K4764">
        <v>1.4648056494903301</v>
      </c>
      <c r="L4764">
        <v>1.5242276146534099</v>
      </c>
      <c r="M4764">
        <v>53.51334209014</v>
      </c>
      <c r="N4764">
        <v>0.96674224490074101</v>
      </c>
      <c r="O4764">
        <v>32.885906040268402</v>
      </c>
      <c r="P4764">
        <v>30.7017543859649</v>
      </c>
      <c r="Q4764">
        <v>-2.0346985944592999E-2</v>
      </c>
    </row>
    <row r="4765" spans="1:17" hidden="1" x14ac:dyDescent="0.3">
      <c r="A4765" t="s">
        <v>9760</v>
      </c>
      <c r="B4765" t="s">
        <v>9761</v>
      </c>
      <c r="C4765" t="s">
        <v>10309</v>
      </c>
      <c r="D4765" t="s">
        <v>72</v>
      </c>
      <c r="E4765">
        <v>2.6850138000000001</v>
      </c>
      <c r="F4765">
        <v>8.1300000000000008</v>
      </c>
      <c r="G4765">
        <v>-27.723578912630899</v>
      </c>
      <c r="H4765">
        <v>-0.97550436388391404</v>
      </c>
      <c r="I4765">
        <v>-12.3107859651191</v>
      </c>
      <c r="J4765">
        <v>-2.5946673569764398</v>
      </c>
      <c r="K4765">
        <v>8.1299999851950702</v>
      </c>
      <c r="L4765">
        <v>8.1294647467432206</v>
      </c>
      <c r="M4765">
        <v>100</v>
      </c>
      <c r="O4765">
        <v>0</v>
      </c>
      <c r="P4765">
        <v>0</v>
      </c>
    </row>
    <row r="4766" spans="1:17" hidden="1" x14ac:dyDescent="0.3">
      <c r="A4766" t="s">
        <v>9762</v>
      </c>
      <c r="B4766" t="s">
        <v>9763</v>
      </c>
      <c r="C4766" t="s">
        <v>10309</v>
      </c>
      <c r="D4766" t="s">
        <v>72</v>
      </c>
      <c r="E4766">
        <v>2.6716663999999999</v>
      </c>
      <c r="F4766">
        <v>17.03</v>
      </c>
      <c r="G4766">
        <v>-11.8732387765765</v>
      </c>
      <c r="H4766">
        <v>4.7352343077486196</v>
      </c>
      <c r="I4766">
        <v>-21.9180046487709</v>
      </c>
      <c r="J4766">
        <v>-2.5946673569764398</v>
      </c>
      <c r="K4766">
        <v>16.283959639773599</v>
      </c>
      <c r="L4766">
        <v>15.984466202984001</v>
      </c>
      <c r="M4766">
        <v>64.613971275606104</v>
      </c>
      <c r="N4766">
        <v>0</v>
      </c>
      <c r="O4766">
        <v>11.567821491485599</v>
      </c>
      <c r="P4766">
        <v>31</v>
      </c>
    </row>
    <row r="4767" spans="1:17" hidden="1" x14ac:dyDescent="0.3">
      <c r="A4767" t="s">
        <v>9764</v>
      </c>
      <c r="B4767" t="s">
        <v>9765</v>
      </c>
      <c r="C4767" t="s">
        <v>10309</v>
      </c>
      <c r="D4767" t="s">
        <v>413</v>
      </c>
      <c r="E4767">
        <v>2.50595422912424</v>
      </c>
      <c r="F4767">
        <v>8.33</v>
      </c>
      <c r="G4767">
        <v>-27.723578912630899</v>
      </c>
      <c r="H4767">
        <v>-0.97550436388391404</v>
      </c>
      <c r="I4767">
        <v>-12.3107859651191</v>
      </c>
      <c r="J4767">
        <v>-2.5946673569764398</v>
      </c>
      <c r="K4767">
        <v>8.3299999999999894</v>
      </c>
      <c r="L4767">
        <v>8.33</v>
      </c>
      <c r="M4767">
        <v>50</v>
      </c>
      <c r="O4767">
        <v>0</v>
      </c>
      <c r="P4767">
        <v>0</v>
      </c>
    </row>
    <row r="4768" spans="1:17" hidden="1" x14ac:dyDescent="0.3">
      <c r="A4768" t="s">
        <v>9766</v>
      </c>
      <c r="B4768" t="s">
        <v>9767</v>
      </c>
      <c r="C4768" t="s">
        <v>10309</v>
      </c>
      <c r="D4768" t="s">
        <v>630</v>
      </c>
      <c r="E4768">
        <v>2.5025556276588099</v>
      </c>
      <c r="F4768">
        <v>12.52</v>
      </c>
      <c r="G4768">
        <v>-27.962622737332101</v>
      </c>
      <c r="H4768">
        <v>-0.97550436388391404</v>
      </c>
      <c r="I4768">
        <v>-12.3107859651191</v>
      </c>
      <c r="J4768">
        <v>-2.5946673569764398</v>
      </c>
      <c r="K4768">
        <v>12.5199978543369</v>
      </c>
      <c r="L4768">
        <v>12.5581165464148</v>
      </c>
      <c r="M4768">
        <v>55.887715274265297</v>
      </c>
      <c r="O4768">
        <v>0.23961661341853599</v>
      </c>
      <c r="P4768">
        <v>4.94551550712489</v>
      </c>
    </row>
    <row r="4769" spans="1:17" hidden="1" x14ac:dyDescent="0.3">
      <c r="A4769" t="s">
        <v>9768</v>
      </c>
      <c r="B4769" t="s">
        <v>9769</v>
      </c>
      <c r="C4769" t="s">
        <v>10309</v>
      </c>
      <c r="D4769" t="s">
        <v>521</v>
      </c>
      <c r="E4769">
        <v>2.4620959999999998</v>
      </c>
      <c r="F4769">
        <v>33.25</v>
      </c>
      <c r="G4769">
        <v>139.34469417973801</v>
      </c>
      <c r="H4769">
        <v>27.900464628364102</v>
      </c>
      <c r="I4769">
        <v>107.596621442288</v>
      </c>
      <c r="J4769">
        <v>-2.5946673569764398</v>
      </c>
      <c r="K4769">
        <v>24.457286285029799</v>
      </c>
      <c r="M4769">
        <v>100</v>
      </c>
      <c r="N4769">
        <v>3.4782608695652098E-2</v>
      </c>
      <c r="O4769">
        <v>0</v>
      </c>
      <c r="P4769">
        <v>167.068273092369</v>
      </c>
    </row>
    <row r="4770" spans="1:17" hidden="1" x14ac:dyDescent="0.3">
      <c r="A4770" t="s">
        <v>9770</v>
      </c>
      <c r="B4770" t="s">
        <v>9771</v>
      </c>
      <c r="C4770" t="s">
        <v>10309</v>
      </c>
      <c r="D4770" t="s">
        <v>368</v>
      </c>
      <c r="E4770">
        <v>2.4580899999999999</v>
      </c>
      <c r="F4770">
        <v>5.75</v>
      </c>
      <c r="G4770">
        <v>-1.62708768456079</v>
      </c>
      <c r="H4770">
        <v>-16.6837792586945</v>
      </c>
      <c r="I4770">
        <v>-24.390296668483</v>
      </c>
      <c r="J4770">
        <v>-16.737524499833501</v>
      </c>
      <c r="K4770">
        <v>6.0048478431219996</v>
      </c>
      <c r="L4770">
        <v>5.2223937885534601</v>
      </c>
      <c r="M4770">
        <v>18.6391766716321</v>
      </c>
      <c r="N4770">
        <v>0.38521400778210102</v>
      </c>
      <c r="O4770">
        <v>31.3043478260869</v>
      </c>
      <c r="P4770">
        <v>63.352272727272698</v>
      </c>
    </row>
    <row r="4771" spans="1:17" hidden="1" x14ac:dyDescent="0.3">
      <c r="A4771" t="s">
        <v>9772</v>
      </c>
      <c r="B4771" t="s">
        <v>9773</v>
      </c>
      <c r="C4771" t="s">
        <v>10309</v>
      </c>
      <c r="D4771" t="s">
        <v>118</v>
      </c>
      <c r="E4771">
        <v>2.3907674999999999</v>
      </c>
      <c r="F4771">
        <v>157.25</v>
      </c>
      <c r="G4771">
        <v>69.534058806878207</v>
      </c>
      <c r="H4771">
        <v>0.46931580211669599</v>
      </c>
      <c r="I4771">
        <v>13.438914154832901</v>
      </c>
      <c r="J4771">
        <v>-0.36418408560098398</v>
      </c>
      <c r="K4771">
        <v>157.557176181871</v>
      </c>
      <c r="L4771">
        <v>137.37092958256301</v>
      </c>
      <c r="M4771">
        <v>54.197690690619702</v>
      </c>
      <c r="N4771">
        <v>0.35314543941015503</v>
      </c>
      <c r="O4771">
        <v>17.011128775834599</v>
      </c>
      <c r="P4771">
        <v>162.039660056657</v>
      </c>
      <c r="Q4771">
        <v>4.3655098202730003E-2</v>
      </c>
    </row>
    <row r="4772" spans="1:17" hidden="1" x14ac:dyDescent="0.3">
      <c r="A4772" t="s">
        <v>9774</v>
      </c>
      <c r="B4772" t="s">
        <v>9775</v>
      </c>
      <c r="C4772" t="s">
        <v>10309</v>
      </c>
      <c r="D4772" t="s">
        <v>46</v>
      </c>
      <c r="E4772">
        <v>2.34178631999999</v>
      </c>
      <c r="F4772">
        <v>2.4</v>
      </c>
      <c r="G4772">
        <v>-5.5931859894901201</v>
      </c>
      <c r="H4772">
        <v>-1.87035303188851</v>
      </c>
      <c r="I4772">
        <v>-12.2495918825592</v>
      </c>
      <c r="J4772">
        <v>1.0670674632677399</v>
      </c>
      <c r="K4772">
        <v>1.7400020759405499</v>
      </c>
      <c r="L4772">
        <v>1.26157303085244</v>
      </c>
      <c r="M4772">
        <v>79.607056726233907</v>
      </c>
      <c r="N4772">
        <v>1</v>
      </c>
      <c r="Q4772">
        <v>-3.5149089750809E-2</v>
      </c>
    </row>
    <row r="4773" spans="1:17" hidden="1" x14ac:dyDescent="0.3">
      <c r="A4773" t="s">
        <v>9776</v>
      </c>
      <c r="B4773" t="s">
        <v>9777</v>
      </c>
      <c r="C4773" t="s">
        <v>10309</v>
      </c>
      <c r="D4773" t="s">
        <v>46</v>
      </c>
      <c r="E4773">
        <v>2.2983612181383499</v>
      </c>
      <c r="F4773">
        <v>24.48</v>
      </c>
      <c r="G4773">
        <v>-0.22357891263097601</v>
      </c>
      <c r="H4773">
        <v>-0.97550436388391404</v>
      </c>
      <c r="I4773">
        <v>-7.33651495311224</v>
      </c>
      <c r="J4773">
        <v>-2.5946673569764398</v>
      </c>
      <c r="K4773">
        <v>24.4539279422922</v>
      </c>
      <c r="L4773">
        <v>23.489708379738801</v>
      </c>
      <c r="M4773">
        <v>100</v>
      </c>
      <c r="O4773">
        <v>0</v>
      </c>
      <c r="P4773">
        <v>27.5</v>
      </c>
    </row>
    <row r="4774" spans="1:17" hidden="1" x14ac:dyDescent="0.3">
      <c r="A4774" t="s">
        <v>9778</v>
      </c>
      <c r="B4774" t="s">
        <v>9779</v>
      </c>
      <c r="C4774" t="s">
        <v>10309</v>
      </c>
      <c r="D4774" t="s">
        <v>221</v>
      </c>
      <c r="E4774">
        <v>2.2882595999999999</v>
      </c>
      <c r="F4774">
        <v>1.38</v>
      </c>
      <c r="G4774">
        <v>-10.7744263702581</v>
      </c>
      <c r="H4774">
        <v>3.78640039802085</v>
      </c>
      <c r="I4774">
        <v>6.6547312762601996</v>
      </c>
      <c r="J4774">
        <v>2.1672374049283198</v>
      </c>
      <c r="K4774">
        <v>1.2136156367901401</v>
      </c>
      <c r="L4774">
        <v>0.98843952051777795</v>
      </c>
      <c r="M4774">
        <v>99.231061031652899</v>
      </c>
      <c r="N4774">
        <v>1.12637571157495</v>
      </c>
      <c r="O4774">
        <v>0</v>
      </c>
      <c r="P4774">
        <v>28.971962616822399</v>
      </c>
    </row>
    <row r="4775" spans="1:17" hidden="1" x14ac:dyDescent="0.3">
      <c r="A4775" t="s">
        <v>9780</v>
      </c>
      <c r="B4775" t="s">
        <v>9781</v>
      </c>
      <c r="C4775" t="s">
        <v>10309</v>
      </c>
      <c r="D4775" t="s">
        <v>258</v>
      </c>
      <c r="E4775">
        <v>2.2678451000000002</v>
      </c>
      <c r="F4775">
        <v>3.31</v>
      </c>
      <c r="G4775">
        <v>-22.976743469593</v>
      </c>
      <c r="H4775">
        <v>-0.97550436388391404</v>
      </c>
      <c r="I4775">
        <v>-7.5639505220811296</v>
      </c>
      <c r="J4775">
        <v>-2.5946673569764398</v>
      </c>
      <c r="K4775">
        <v>3.2797219838509601</v>
      </c>
      <c r="L4775">
        <v>3.2094523282591401</v>
      </c>
      <c r="M4775">
        <v>50</v>
      </c>
      <c r="O4775">
        <v>0</v>
      </c>
      <c r="P4775">
        <v>4.7468354430379698</v>
      </c>
    </row>
    <row r="4776" spans="1:17" hidden="1" x14ac:dyDescent="0.3">
      <c r="A4776" t="s">
        <v>9782</v>
      </c>
      <c r="B4776" t="s">
        <v>9783</v>
      </c>
      <c r="C4776" t="s">
        <v>10309</v>
      </c>
      <c r="E4776">
        <v>2.2430983119999999</v>
      </c>
      <c r="F4776">
        <v>3.76</v>
      </c>
      <c r="G4776">
        <v>284.66351786156201</v>
      </c>
      <c r="H4776">
        <v>-0.97550436388391404</v>
      </c>
      <c r="I4776">
        <v>58.598304943971698</v>
      </c>
      <c r="J4776">
        <v>-2.5946673569764398</v>
      </c>
      <c r="K4776">
        <v>3.5852336495797799</v>
      </c>
      <c r="L4776">
        <v>2.4965314068101101</v>
      </c>
      <c r="M4776">
        <v>99.999999987781294</v>
      </c>
      <c r="N4776">
        <v>0</v>
      </c>
      <c r="O4776">
        <v>0</v>
      </c>
      <c r="P4776">
        <v>362.07228915662603</v>
      </c>
    </row>
    <row r="4777" spans="1:17" hidden="1" x14ac:dyDescent="0.3">
      <c r="A4777" t="s">
        <v>9784</v>
      </c>
      <c r="B4777" t="s">
        <v>9785</v>
      </c>
      <c r="C4777" t="s">
        <v>10309</v>
      </c>
      <c r="D4777" t="s">
        <v>726</v>
      </c>
      <c r="E4777">
        <v>2.2099980540000002</v>
      </c>
      <c r="F4777">
        <v>73.489999999999995</v>
      </c>
      <c r="G4777">
        <v>42.905629352983098</v>
      </c>
      <c r="H4777">
        <v>3.6508301556890301</v>
      </c>
      <c r="I4777">
        <v>9.6845659605116907</v>
      </c>
      <c r="J4777">
        <v>-0.31245193810642002</v>
      </c>
      <c r="K4777">
        <v>71.606439789164</v>
      </c>
      <c r="L4777">
        <v>63.358613984240797</v>
      </c>
      <c r="M4777">
        <v>42.618677459081702</v>
      </c>
      <c r="N4777">
        <v>0.75318037657500603</v>
      </c>
      <c r="O4777">
        <v>3.55150360593277</v>
      </c>
      <c r="P4777">
        <v>71.585337380340803</v>
      </c>
    </row>
    <row r="4778" spans="1:17" hidden="1" x14ac:dyDescent="0.3">
      <c r="A4778" t="s">
        <v>9786</v>
      </c>
      <c r="B4778" t="s">
        <v>9787</v>
      </c>
      <c r="C4778" t="s">
        <v>10309</v>
      </c>
      <c r="D4778" t="s">
        <v>521</v>
      </c>
      <c r="E4778">
        <v>2.1650564000000001</v>
      </c>
      <c r="F4778">
        <v>6.98</v>
      </c>
      <c r="G4778">
        <v>-27.723578912630899</v>
      </c>
      <c r="H4778">
        <v>-0.97550436388391404</v>
      </c>
      <c r="I4778">
        <v>-12.3107859651191</v>
      </c>
      <c r="J4778">
        <v>-2.5946673569764398</v>
      </c>
      <c r="K4778">
        <v>6.9799979312963396</v>
      </c>
      <c r="L4778">
        <v>6.9554391460133402</v>
      </c>
      <c r="M4778">
        <v>99.999996303717197</v>
      </c>
      <c r="O4778">
        <v>0</v>
      </c>
      <c r="P4778">
        <v>0</v>
      </c>
    </row>
    <row r="4779" spans="1:17" hidden="1" x14ac:dyDescent="0.3">
      <c r="A4779" t="s">
        <v>9788</v>
      </c>
      <c r="B4779" t="s">
        <v>9789</v>
      </c>
      <c r="C4779" t="s">
        <v>10309</v>
      </c>
      <c r="D4779" t="s">
        <v>368</v>
      </c>
      <c r="E4779">
        <v>2.1606480000000001</v>
      </c>
      <c r="F4779">
        <v>7.2</v>
      </c>
      <c r="G4779">
        <v>-9.6907920273850703</v>
      </c>
      <c r="H4779">
        <v>1.8816384932589401</v>
      </c>
      <c r="I4779">
        <v>-21.630685209451599</v>
      </c>
      <c r="J4779">
        <v>-1.89536665767574</v>
      </c>
      <c r="K4779">
        <v>7.2306970292363397</v>
      </c>
      <c r="L4779">
        <v>7.2820494004153398</v>
      </c>
      <c r="M4779">
        <v>51.060668699248602</v>
      </c>
      <c r="N4779">
        <v>0.60500220194074505</v>
      </c>
      <c r="O4779">
        <v>29.861111111111001</v>
      </c>
      <c r="P4779">
        <v>36.882129277566499</v>
      </c>
      <c r="Q4779">
        <v>4.6163084304303E-2</v>
      </c>
    </row>
    <row r="4780" spans="1:17" hidden="1" x14ac:dyDescent="0.3">
      <c r="A4780" t="s">
        <v>9790</v>
      </c>
      <c r="B4780" t="s">
        <v>9791</v>
      </c>
      <c r="C4780" t="s">
        <v>10309</v>
      </c>
      <c r="D4780" t="s">
        <v>21</v>
      </c>
      <c r="E4780">
        <v>2.08</v>
      </c>
      <c r="F4780">
        <v>16.64</v>
      </c>
      <c r="G4780">
        <v>-22.739351783293401</v>
      </c>
      <c r="H4780">
        <v>-0.97550436388391404</v>
      </c>
      <c r="I4780">
        <v>-7.3265588357815599</v>
      </c>
      <c r="J4780">
        <v>-2.5946673569764398</v>
      </c>
      <c r="K4780">
        <v>16.392384132272198</v>
      </c>
      <c r="L4780">
        <v>16.0448871138898</v>
      </c>
      <c r="M4780">
        <v>100</v>
      </c>
      <c r="N4780">
        <v>0</v>
      </c>
      <c r="O4780">
        <v>0</v>
      </c>
      <c r="P4780">
        <v>4.9842271293375404</v>
      </c>
    </row>
    <row r="4781" spans="1:17" hidden="1" x14ac:dyDescent="0.3">
      <c r="A4781" t="s">
        <v>9792</v>
      </c>
      <c r="B4781" t="s">
        <v>9793</v>
      </c>
      <c r="C4781" t="s">
        <v>10309</v>
      </c>
      <c r="D4781" t="s">
        <v>553</v>
      </c>
      <c r="E4781">
        <v>2.0657174999999999</v>
      </c>
      <c r="F4781">
        <v>1.1000000000000001</v>
      </c>
      <c r="G4781">
        <v>-46.242097431149503</v>
      </c>
      <c r="H4781">
        <v>-30.9755043638839</v>
      </c>
      <c r="I4781">
        <v>-58.912727712691897</v>
      </c>
      <c r="J4781">
        <v>-11.2903195308894</v>
      </c>
      <c r="K4781">
        <v>1.38370341704921</v>
      </c>
      <c r="L4781">
        <v>1.5365522842349</v>
      </c>
      <c r="M4781">
        <v>22.228600741169998</v>
      </c>
      <c r="N4781">
        <v>4.2608988026643297</v>
      </c>
      <c r="O4781">
        <v>120.90909090909</v>
      </c>
      <c r="P4781">
        <v>15.789473684210501</v>
      </c>
      <c r="Q4781">
        <v>-2.1461171541803999E-2</v>
      </c>
    </row>
    <row r="4782" spans="1:17" hidden="1" x14ac:dyDescent="0.3">
      <c r="A4782" t="s">
        <v>9794</v>
      </c>
      <c r="B4782" t="s">
        <v>9795</v>
      </c>
      <c r="C4782" t="s">
        <v>10309</v>
      </c>
      <c r="D4782" t="s">
        <v>413</v>
      </c>
      <c r="E4782">
        <v>2.0541</v>
      </c>
      <c r="F4782">
        <v>4.0999999999999996</v>
      </c>
      <c r="G4782">
        <v>-27.723578912630899</v>
      </c>
      <c r="H4782">
        <v>-0.97550436388391404</v>
      </c>
      <c r="I4782">
        <v>-12.3107859651191</v>
      </c>
      <c r="J4782">
        <v>-2.5946673569764398</v>
      </c>
      <c r="K4782">
        <v>4.0999946765500299</v>
      </c>
      <c r="L4782">
        <v>4.0903986010963802</v>
      </c>
      <c r="M4782">
        <v>99.806682354411805</v>
      </c>
      <c r="O4782">
        <v>0</v>
      </c>
      <c r="P4782">
        <v>0</v>
      </c>
    </row>
    <row r="4783" spans="1:17" hidden="1" x14ac:dyDescent="0.3">
      <c r="A4783" t="s">
        <v>9796</v>
      </c>
      <c r="B4783" t="s">
        <v>9797</v>
      </c>
      <c r="C4783" t="s">
        <v>10309</v>
      </c>
      <c r="D4783" t="s">
        <v>288</v>
      </c>
      <c r="E4783">
        <v>1.976</v>
      </c>
      <c r="F4783">
        <v>61.75</v>
      </c>
      <c r="G4783">
        <v>-27.723578912630899</v>
      </c>
      <c r="H4783">
        <v>-0.97550436388391404</v>
      </c>
      <c r="I4783">
        <v>-12.3107859651191</v>
      </c>
      <c r="J4783">
        <v>-2.5946673569764398</v>
      </c>
      <c r="K4783">
        <v>61.75</v>
      </c>
      <c r="L4783">
        <v>61.75</v>
      </c>
      <c r="M4783">
        <v>50</v>
      </c>
      <c r="O4783">
        <v>0</v>
      </c>
      <c r="P4783">
        <v>0</v>
      </c>
    </row>
    <row r="4784" spans="1:17" hidden="1" x14ac:dyDescent="0.3">
      <c r="A4784" t="s">
        <v>9798</v>
      </c>
      <c r="B4784" t="s">
        <v>9799</v>
      </c>
      <c r="C4784" t="s">
        <v>10309</v>
      </c>
      <c r="D4784" t="s">
        <v>92</v>
      </c>
      <c r="E4784">
        <v>1.95423462</v>
      </c>
      <c r="F4784">
        <v>7.9</v>
      </c>
      <c r="K4784">
        <v>7.7408079907778697</v>
      </c>
      <c r="M4784">
        <v>57.238046106161903</v>
      </c>
      <c r="N4784">
        <v>1</v>
      </c>
    </row>
    <row r="4785" spans="1:17" hidden="1" x14ac:dyDescent="0.3">
      <c r="A4785" t="s">
        <v>9800</v>
      </c>
      <c r="B4785" t="s">
        <v>9801</v>
      </c>
      <c r="C4785" t="s">
        <v>10309</v>
      </c>
      <c r="D4785" t="s">
        <v>938</v>
      </c>
      <c r="E4785">
        <v>1.9468433999999999</v>
      </c>
      <c r="F4785">
        <v>3.93</v>
      </c>
      <c r="G4785">
        <v>20.020781989624599</v>
      </c>
      <c r="H4785">
        <v>-0.97550436388391404</v>
      </c>
      <c r="I4785">
        <v>4.3064247173734698</v>
      </c>
      <c r="J4785">
        <v>-2.5946673569764398</v>
      </c>
      <c r="K4785">
        <v>3.8410375728292601</v>
      </c>
      <c r="L4785">
        <v>3.4555403099398099</v>
      </c>
      <c r="M4785">
        <v>99.758189427494898</v>
      </c>
      <c r="N4785">
        <v>0</v>
      </c>
      <c r="O4785">
        <v>0</v>
      </c>
      <c r="P4785">
        <v>47.7443609022556</v>
      </c>
    </row>
    <row r="4786" spans="1:17" hidden="1" x14ac:dyDescent="0.3">
      <c r="A4786" t="s">
        <v>9802</v>
      </c>
      <c r="B4786" t="s">
        <v>9803</v>
      </c>
      <c r="C4786" t="s">
        <v>10309</v>
      </c>
      <c r="D4786" t="s">
        <v>726</v>
      </c>
      <c r="E4786">
        <v>1.7649299939999901</v>
      </c>
      <c r="F4786">
        <v>4531.74</v>
      </c>
      <c r="K4786">
        <v>4523.2196314963803</v>
      </c>
      <c r="L4786">
        <v>4345.2923176734603</v>
      </c>
      <c r="M4786">
        <v>66.2688689774686</v>
      </c>
      <c r="N4786">
        <v>1</v>
      </c>
      <c r="Q4786">
        <v>7.1969087878504007E-2</v>
      </c>
    </row>
    <row r="4787" spans="1:17" hidden="1" x14ac:dyDescent="0.3">
      <c r="A4787" t="s">
        <v>9804</v>
      </c>
      <c r="B4787" t="s">
        <v>9805</v>
      </c>
      <c r="C4787" t="s">
        <v>10309</v>
      </c>
      <c r="D4787" t="s">
        <v>21</v>
      </c>
      <c r="E4787">
        <v>1.6015999999999999</v>
      </c>
      <c r="F4787">
        <v>0.44</v>
      </c>
      <c r="G4787">
        <v>-27.723578912630899</v>
      </c>
      <c r="H4787">
        <v>-0.97550436388391404</v>
      </c>
      <c r="I4787">
        <v>-12.3107859651191</v>
      </c>
      <c r="J4787">
        <v>-2.5946673569764398</v>
      </c>
      <c r="K4787">
        <v>0.439999986812176</v>
      </c>
      <c r="L4787">
        <v>0.4393563685013</v>
      </c>
      <c r="M4787">
        <v>100</v>
      </c>
      <c r="O4787">
        <v>0</v>
      </c>
      <c r="P4787">
        <v>0</v>
      </c>
    </row>
    <row r="4788" spans="1:17" hidden="1" x14ac:dyDescent="0.3">
      <c r="A4788" t="s">
        <v>9806</v>
      </c>
      <c r="B4788" t="s">
        <v>9807</v>
      </c>
      <c r="C4788" t="s">
        <v>10309</v>
      </c>
      <c r="D4788" t="s">
        <v>630</v>
      </c>
      <c r="E4788">
        <v>1.5193308000000001</v>
      </c>
      <c r="F4788">
        <v>4.6399999999999997</v>
      </c>
      <c r="G4788">
        <v>50.054198865146702</v>
      </c>
      <c r="H4788">
        <v>4.0018712017269298</v>
      </c>
      <c r="I4788">
        <v>57.032279728311501</v>
      </c>
      <c r="J4788">
        <v>2.3827082086344</v>
      </c>
      <c r="K4788">
        <v>4.3842601834731596</v>
      </c>
      <c r="L4788">
        <v>3.6625787934177501</v>
      </c>
      <c r="M4788">
        <v>100</v>
      </c>
      <c r="N4788">
        <v>8.5714285714285694</v>
      </c>
      <c r="O4788">
        <v>0</v>
      </c>
      <c r="P4788">
        <v>77.7777777777777</v>
      </c>
    </row>
    <row r="4789" spans="1:17" hidden="1" x14ac:dyDescent="0.3">
      <c r="A4789" t="s">
        <v>9808</v>
      </c>
      <c r="B4789" t="s">
        <v>9809</v>
      </c>
      <c r="C4789" t="s">
        <v>10309</v>
      </c>
      <c r="D4789" t="s">
        <v>139</v>
      </c>
      <c r="E4789">
        <v>1.3824000000000001</v>
      </c>
      <c r="F4789">
        <v>11.52</v>
      </c>
      <c r="G4789">
        <v>-27.723578912630899</v>
      </c>
      <c r="H4789">
        <v>-0.97550436388391404</v>
      </c>
      <c r="I4789">
        <v>-12.3107859651191</v>
      </c>
      <c r="J4789">
        <v>-2.5946673569764398</v>
      </c>
      <c r="K4789">
        <v>11.5199999999999</v>
      </c>
      <c r="L4789">
        <v>11.52</v>
      </c>
      <c r="M4789">
        <v>50</v>
      </c>
      <c r="O4789">
        <v>0</v>
      </c>
      <c r="P4789">
        <v>0</v>
      </c>
    </row>
    <row r="4790" spans="1:17" hidden="1" x14ac:dyDescent="0.3">
      <c r="A4790" t="s">
        <v>9810</v>
      </c>
      <c r="B4790" t="s">
        <v>9811</v>
      </c>
      <c r="C4790" t="s">
        <v>10309</v>
      </c>
      <c r="D4790" t="s">
        <v>113</v>
      </c>
      <c r="E4790">
        <v>1.37832452449136</v>
      </c>
      <c r="F4790">
        <v>13.12</v>
      </c>
      <c r="G4790">
        <v>-27.723578912630899</v>
      </c>
      <c r="H4790">
        <v>-0.97550436388391404</v>
      </c>
      <c r="I4790">
        <v>-12.3107859651191</v>
      </c>
      <c r="J4790">
        <v>-2.5946673569764398</v>
      </c>
      <c r="K4790">
        <v>13.12</v>
      </c>
      <c r="L4790">
        <v>13.1199999999999</v>
      </c>
      <c r="M4790">
        <v>50</v>
      </c>
      <c r="O4790">
        <v>0</v>
      </c>
      <c r="P4790">
        <v>0</v>
      </c>
    </row>
    <row r="4791" spans="1:17" hidden="1" x14ac:dyDescent="0.3">
      <c r="A4791" t="s">
        <v>9812</v>
      </c>
      <c r="B4791" t="s">
        <v>9813</v>
      </c>
      <c r="C4791" t="s">
        <v>10309</v>
      </c>
      <c r="D4791" t="s">
        <v>556</v>
      </c>
      <c r="E4791">
        <v>1.3188</v>
      </c>
      <c r="F4791">
        <v>18.84</v>
      </c>
      <c r="G4791">
        <v>-27.723578912630899</v>
      </c>
      <c r="H4791">
        <v>-0.97550436388391404</v>
      </c>
      <c r="I4791">
        <v>-12.3107859651191</v>
      </c>
      <c r="J4791">
        <v>-2.5946673569764398</v>
      </c>
      <c r="K4791">
        <v>18.839984885918</v>
      </c>
      <c r="L4791">
        <v>18.754345393295701</v>
      </c>
      <c r="M4791">
        <v>100</v>
      </c>
      <c r="O4791">
        <v>0</v>
      </c>
      <c r="P4791">
        <v>0</v>
      </c>
    </row>
    <row r="4792" spans="1:17" hidden="1" x14ac:dyDescent="0.3">
      <c r="A4792" t="s">
        <v>9814</v>
      </c>
      <c r="B4792" t="s">
        <v>9815</v>
      </c>
      <c r="C4792" t="s">
        <v>10309</v>
      </c>
      <c r="D4792" t="s">
        <v>1163</v>
      </c>
      <c r="E4792">
        <v>1.2757499999999999</v>
      </c>
      <c r="F4792">
        <v>85.05</v>
      </c>
      <c r="G4792">
        <v>-35.678124367176402</v>
      </c>
      <c r="H4792">
        <v>-0.97550436388391404</v>
      </c>
      <c r="I4792">
        <v>-17.282853004225199</v>
      </c>
      <c r="J4792">
        <v>-2.5946673569764398</v>
      </c>
      <c r="K4792">
        <v>85.1824375960922</v>
      </c>
      <c r="L4792">
        <v>89.375671406004201</v>
      </c>
      <c r="M4792">
        <v>3.8134211653962402</v>
      </c>
      <c r="O4792">
        <v>16.402116402116299</v>
      </c>
      <c r="P4792">
        <v>0</v>
      </c>
    </row>
    <row r="4793" spans="1:17" hidden="1" x14ac:dyDescent="0.3">
      <c r="A4793" t="s">
        <v>9816</v>
      </c>
      <c r="B4793" t="s">
        <v>9817</v>
      </c>
      <c r="C4793" t="s">
        <v>10309</v>
      </c>
      <c r="E4793">
        <v>1.2705</v>
      </c>
      <c r="F4793">
        <v>10.5</v>
      </c>
      <c r="G4793">
        <v>-27.723578912630899</v>
      </c>
      <c r="H4793">
        <v>-0.97550436388391404</v>
      </c>
      <c r="I4793">
        <v>-12.3107859651191</v>
      </c>
      <c r="J4793">
        <v>-2.5946673569764398</v>
      </c>
      <c r="K4793">
        <v>10.499999989448501</v>
      </c>
      <c r="L4793">
        <v>10.499640745933601</v>
      </c>
      <c r="M4793">
        <v>100</v>
      </c>
      <c r="O4793">
        <v>0</v>
      </c>
      <c r="P4793">
        <v>0</v>
      </c>
    </row>
    <row r="4794" spans="1:17" hidden="1" x14ac:dyDescent="0.3">
      <c r="A4794" t="s">
        <v>9818</v>
      </c>
      <c r="B4794" t="s">
        <v>9819</v>
      </c>
      <c r="C4794" t="s">
        <v>10309</v>
      </c>
      <c r="D4794" t="s">
        <v>72</v>
      </c>
      <c r="E4794">
        <v>1.2510239999999999</v>
      </c>
      <c r="F4794">
        <v>10.050000000000001</v>
      </c>
      <c r="G4794">
        <v>-27.723578912630899</v>
      </c>
      <c r="H4794">
        <v>-0.97550436388391404</v>
      </c>
      <c r="I4794">
        <v>-12.3107859651191</v>
      </c>
      <c r="J4794">
        <v>-2.5946673569764398</v>
      </c>
      <c r="K4794">
        <v>10.050000000000001</v>
      </c>
      <c r="L4794">
        <v>10.049999999999899</v>
      </c>
      <c r="M4794">
        <v>50</v>
      </c>
      <c r="O4794">
        <v>0</v>
      </c>
      <c r="P4794">
        <v>0</v>
      </c>
    </row>
    <row r="4795" spans="1:17" hidden="1" x14ac:dyDescent="0.3">
      <c r="A4795" t="s">
        <v>9820</v>
      </c>
      <c r="B4795" t="s">
        <v>9821</v>
      </c>
      <c r="C4795" t="s">
        <v>10309</v>
      </c>
      <c r="D4795" t="s">
        <v>72</v>
      </c>
      <c r="E4795">
        <v>1.143</v>
      </c>
      <c r="F4795">
        <v>3.81</v>
      </c>
      <c r="G4795">
        <v>-27.723578912630899</v>
      </c>
      <c r="H4795">
        <v>-0.97550436388391404</v>
      </c>
      <c r="I4795">
        <v>-12.3107859651191</v>
      </c>
      <c r="J4795">
        <v>-2.5946673569764398</v>
      </c>
      <c r="K4795">
        <v>3.8099999805351099</v>
      </c>
      <c r="L4795">
        <v>3.8092748362527402</v>
      </c>
      <c r="M4795">
        <v>100</v>
      </c>
      <c r="O4795">
        <v>0</v>
      </c>
      <c r="P4795">
        <v>0</v>
      </c>
    </row>
    <row r="4796" spans="1:17" hidden="1" x14ac:dyDescent="0.3">
      <c r="A4796" t="s">
        <v>9822</v>
      </c>
      <c r="B4796" t="s">
        <v>9823</v>
      </c>
      <c r="C4796" t="s">
        <v>10309</v>
      </c>
      <c r="E4796">
        <v>1.129</v>
      </c>
      <c r="F4796">
        <v>11.29</v>
      </c>
      <c r="G4796">
        <v>42.306541569296698</v>
      </c>
      <c r="H4796">
        <v>-0.97550436388391404</v>
      </c>
      <c r="I4796">
        <v>27.937661239849799</v>
      </c>
      <c r="J4796">
        <v>-2.5946673569764398</v>
      </c>
      <c r="K4796">
        <v>10.9919137706227</v>
      </c>
      <c r="L4796">
        <v>8.8557667805511695</v>
      </c>
      <c r="M4796">
        <v>100</v>
      </c>
      <c r="N4796">
        <v>0</v>
      </c>
      <c r="O4796">
        <v>0</v>
      </c>
      <c r="P4796">
        <v>70.030120481927696</v>
      </c>
    </row>
    <row r="4797" spans="1:17" hidden="1" x14ac:dyDescent="0.3">
      <c r="A4797" t="s">
        <v>9824</v>
      </c>
      <c r="B4797" t="s">
        <v>9825</v>
      </c>
      <c r="C4797" t="s">
        <v>10309</v>
      </c>
      <c r="D4797" t="s">
        <v>630</v>
      </c>
      <c r="E4797">
        <v>1.0733211024003799</v>
      </c>
      <c r="F4797">
        <v>1.95</v>
      </c>
      <c r="K4797">
        <v>2.2159995707425302</v>
      </c>
      <c r="M4797" s="1">
        <v>2.4459774300000002E-7</v>
      </c>
      <c r="N4797">
        <v>1</v>
      </c>
    </row>
    <row r="4798" spans="1:17" hidden="1" x14ac:dyDescent="0.3">
      <c r="A4798" t="s">
        <v>9826</v>
      </c>
      <c r="B4798" t="s">
        <v>9827</v>
      </c>
      <c r="C4798" t="s">
        <v>10309</v>
      </c>
      <c r="D4798" t="s">
        <v>46</v>
      </c>
      <c r="E4798">
        <v>0.93283125</v>
      </c>
      <c r="F4798">
        <v>57.85</v>
      </c>
      <c r="G4798">
        <v>-27.723578912630899</v>
      </c>
      <c r="H4798">
        <v>-0.97550436388391404</v>
      </c>
      <c r="I4798">
        <v>-12.3107859651191</v>
      </c>
      <c r="J4798">
        <v>-2.5946673569764398</v>
      </c>
      <c r="K4798">
        <v>57.849959324398199</v>
      </c>
      <c r="L4798">
        <v>57.620197263789002</v>
      </c>
      <c r="M4798">
        <v>100</v>
      </c>
      <c r="O4798">
        <v>0</v>
      </c>
      <c r="P4798">
        <v>0</v>
      </c>
    </row>
    <row r="4799" spans="1:17" hidden="1" x14ac:dyDescent="0.3">
      <c r="A4799" t="s">
        <v>9828</v>
      </c>
      <c r="B4799" t="s">
        <v>9829</v>
      </c>
      <c r="C4799" t="s">
        <v>10309</v>
      </c>
      <c r="D4799" t="s">
        <v>170</v>
      </c>
      <c r="E4799">
        <v>0.92903103284561495</v>
      </c>
      <c r="F4799">
        <v>9.5</v>
      </c>
      <c r="G4799">
        <v>-27.723578912630899</v>
      </c>
      <c r="H4799">
        <v>-0.97550436388391404</v>
      </c>
      <c r="I4799">
        <v>-12.3107859651191</v>
      </c>
      <c r="J4799">
        <v>-2.5946673569764398</v>
      </c>
      <c r="K4799">
        <v>9.5</v>
      </c>
      <c r="L4799">
        <v>9.5</v>
      </c>
      <c r="M4799">
        <v>50</v>
      </c>
      <c r="O4799">
        <v>0</v>
      </c>
      <c r="P4799">
        <v>0</v>
      </c>
    </row>
    <row r="4800" spans="1:17" hidden="1" x14ac:dyDescent="0.3">
      <c r="A4800" t="s">
        <v>9830</v>
      </c>
      <c r="B4800" t="s">
        <v>9831</v>
      </c>
      <c r="C4800" t="s">
        <v>10309</v>
      </c>
      <c r="D4800" t="s">
        <v>521</v>
      </c>
      <c r="E4800">
        <v>0.86460657346542202</v>
      </c>
      <c r="F4800">
        <v>11.02</v>
      </c>
      <c r="G4800">
        <v>-27.723578912630899</v>
      </c>
      <c r="H4800">
        <v>-0.97550436388391404</v>
      </c>
      <c r="I4800">
        <v>-12.3107859651191</v>
      </c>
      <c r="J4800">
        <v>-2.5946673569764398</v>
      </c>
      <c r="K4800">
        <v>11.019999968776</v>
      </c>
      <c r="L4800">
        <v>11.018904507450999</v>
      </c>
      <c r="M4800">
        <v>100</v>
      </c>
      <c r="O4800">
        <v>0</v>
      </c>
      <c r="P4800">
        <v>0</v>
      </c>
    </row>
    <row r="4801" spans="1:16" hidden="1" x14ac:dyDescent="0.3">
      <c r="A4801" t="s">
        <v>9832</v>
      </c>
      <c r="B4801" t="s">
        <v>9833</v>
      </c>
      <c r="C4801" t="s">
        <v>10309</v>
      </c>
      <c r="D4801" t="s">
        <v>556</v>
      </c>
      <c r="E4801">
        <v>0.73349999999999704</v>
      </c>
      <c r="F4801">
        <v>4.8899999999999997</v>
      </c>
      <c r="G4801">
        <v>-27.723578912630899</v>
      </c>
      <c r="H4801">
        <v>-0.97550436388391404</v>
      </c>
      <c r="I4801">
        <v>-12.3107859651191</v>
      </c>
      <c r="J4801">
        <v>-2.5946673569764398</v>
      </c>
      <c r="K4801">
        <v>4.8899999999999899</v>
      </c>
      <c r="L4801">
        <v>4.8899999999999801</v>
      </c>
      <c r="M4801">
        <v>50</v>
      </c>
      <c r="O4801">
        <v>0</v>
      </c>
      <c r="P4801">
        <v>0</v>
      </c>
    </row>
    <row r="4802" spans="1:16" hidden="1" x14ac:dyDescent="0.3">
      <c r="A4802" t="s">
        <v>9834</v>
      </c>
      <c r="B4802" t="s">
        <v>9835</v>
      </c>
      <c r="C4802" t="s">
        <v>10309</v>
      </c>
      <c r="D4802" t="s">
        <v>203</v>
      </c>
      <c r="E4802">
        <v>0.72540000000000004</v>
      </c>
      <c r="F4802">
        <v>8.06</v>
      </c>
      <c r="G4802">
        <v>53.400016592987001</v>
      </c>
      <c r="H4802">
        <v>-0.97550436388391404</v>
      </c>
      <c r="I4802">
        <v>30.344081291517998</v>
      </c>
      <c r="J4802">
        <v>-2.5946673569764398</v>
      </c>
      <c r="K4802">
        <v>7.6644116604180503</v>
      </c>
      <c r="L4802">
        <v>6.1861770771444196</v>
      </c>
      <c r="M4802">
        <v>100</v>
      </c>
      <c r="N4802">
        <v>0</v>
      </c>
      <c r="O4802">
        <v>0</v>
      </c>
      <c r="P4802">
        <v>81.123595505617899</v>
      </c>
    </row>
    <row r="4803" spans="1:16" hidden="1" x14ac:dyDescent="0.3">
      <c r="A4803" t="s">
        <v>9836</v>
      </c>
      <c r="B4803" t="s">
        <v>9837</v>
      </c>
      <c r="C4803" t="s">
        <v>10309</v>
      </c>
      <c r="E4803">
        <v>0.66086999999999996</v>
      </c>
      <c r="F4803">
        <v>10.5</v>
      </c>
      <c r="G4803">
        <v>-27.723578912630899</v>
      </c>
      <c r="H4803">
        <v>-0.97550436388391404</v>
      </c>
      <c r="I4803">
        <v>-12.3107859651191</v>
      </c>
      <c r="J4803">
        <v>-2.5946673569764398</v>
      </c>
      <c r="K4803">
        <v>10.215871701047</v>
      </c>
      <c r="M4803">
        <v>50</v>
      </c>
      <c r="O4803">
        <v>0</v>
      </c>
    </row>
    <row r="4804" spans="1:16" hidden="1" x14ac:dyDescent="0.3">
      <c r="A4804" t="s">
        <v>9838</v>
      </c>
      <c r="B4804" t="s">
        <v>9839</v>
      </c>
      <c r="C4804" t="s">
        <v>10309</v>
      </c>
      <c r="D4804" t="s">
        <v>726</v>
      </c>
      <c r="E4804">
        <v>0.62861604399999904</v>
      </c>
      <c r="F4804">
        <v>37</v>
      </c>
      <c r="G4804">
        <v>39.848884855484897</v>
      </c>
      <c r="H4804">
        <v>2.4176532356673999</v>
      </c>
      <c r="I4804">
        <v>9.8820806134806194</v>
      </c>
      <c r="J4804">
        <v>-0.20644186405781301</v>
      </c>
      <c r="K4804">
        <v>36.015059686648598</v>
      </c>
      <c r="L4804">
        <v>31.9488711542127</v>
      </c>
      <c r="M4804">
        <v>21.949362773198501</v>
      </c>
      <c r="N4804">
        <v>0.68999478176223605</v>
      </c>
      <c r="O4804">
        <v>5.3783783783783701</v>
      </c>
      <c r="P4804">
        <v>70.506912442396299</v>
      </c>
    </row>
    <row r="4805" spans="1:16" hidden="1" x14ac:dyDescent="0.3">
      <c r="A4805" t="s">
        <v>9840</v>
      </c>
      <c r="B4805" t="s">
        <v>9841</v>
      </c>
      <c r="C4805" t="s">
        <v>10309</v>
      </c>
      <c r="D4805" t="s">
        <v>521</v>
      </c>
      <c r="E4805">
        <v>0.53694771600428903</v>
      </c>
      <c r="F4805">
        <v>5.64</v>
      </c>
      <c r="G4805">
        <v>19.151421087368998</v>
      </c>
      <c r="H4805">
        <v>45.899495636116001</v>
      </c>
      <c r="I4805">
        <v>34.564214034880798</v>
      </c>
      <c r="J4805">
        <v>-2.5946673569764398</v>
      </c>
      <c r="K4805">
        <v>4.52251024525982</v>
      </c>
      <c r="L4805">
        <v>4.0310544026159301</v>
      </c>
      <c r="M4805">
        <v>100</v>
      </c>
      <c r="N4805">
        <v>1.4407988587731799</v>
      </c>
      <c r="O4805">
        <v>0</v>
      </c>
      <c r="P4805">
        <v>46.875</v>
      </c>
    </row>
    <row r="4806" spans="1:16" hidden="1" x14ac:dyDescent="0.3">
      <c r="A4806" t="s">
        <v>9842</v>
      </c>
      <c r="B4806" t="s">
        <v>9843</v>
      </c>
      <c r="C4806" t="s">
        <v>10309</v>
      </c>
      <c r="D4806" t="s">
        <v>124</v>
      </c>
      <c r="E4806">
        <v>0.49906499999999998</v>
      </c>
      <c r="F4806">
        <v>20.37</v>
      </c>
      <c r="G4806">
        <v>-17.4963061853582</v>
      </c>
      <c r="H4806">
        <v>-0.97550436388391404</v>
      </c>
      <c r="I4806">
        <v>-7.3107859651190896</v>
      </c>
      <c r="J4806">
        <v>-2.5946673569764398</v>
      </c>
      <c r="K4806">
        <v>20.077068405222899</v>
      </c>
      <c r="L4806">
        <v>19.417796272489799</v>
      </c>
      <c r="M4806">
        <v>100</v>
      </c>
      <c r="N4806">
        <v>0</v>
      </c>
      <c r="O4806">
        <v>0</v>
      </c>
      <c r="P4806">
        <v>10.2272727272727</v>
      </c>
    </row>
    <row r="4807" spans="1:16" hidden="1" x14ac:dyDescent="0.3">
      <c r="A4807" t="s">
        <v>9844</v>
      </c>
      <c r="B4807" t="s">
        <v>9845</v>
      </c>
      <c r="C4807" t="s">
        <v>10309</v>
      </c>
      <c r="D4807" t="s">
        <v>139</v>
      </c>
      <c r="E4807">
        <v>0.49402200000000002</v>
      </c>
      <c r="F4807">
        <v>4.1100000000000003</v>
      </c>
      <c r="G4807">
        <v>-27.723578912630899</v>
      </c>
      <c r="H4807">
        <v>-0.97550436388391404</v>
      </c>
      <c r="I4807">
        <v>-12.3107859651191</v>
      </c>
      <c r="J4807">
        <v>-2.5946673569764398</v>
      </c>
      <c r="K4807">
        <v>4.1099999785718104</v>
      </c>
      <c r="L4807">
        <v>4.1092252913388299</v>
      </c>
      <c r="M4807">
        <v>100</v>
      </c>
      <c r="O4807">
        <v>0</v>
      </c>
      <c r="P4807">
        <v>0</v>
      </c>
    </row>
    <row r="4808" spans="1:16" hidden="1" x14ac:dyDescent="0.3">
      <c r="A4808" t="s">
        <v>9846</v>
      </c>
      <c r="B4808" t="s">
        <v>9847</v>
      </c>
      <c r="C4808" t="s">
        <v>10309</v>
      </c>
      <c r="E4808">
        <v>0.38200000000000001</v>
      </c>
      <c r="F4808">
        <v>9.5500000000000007</v>
      </c>
      <c r="G4808">
        <v>-27.723578912630899</v>
      </c>
      <c r="H4808">
        <v>-0.97550436388391404</v>
      </c>
      <c r="I4808">
        <v>-12.3107859651191</v>
      </c>
      <c r="J4808">
        <v>-2.5946673569764398</v>
      </c>
      <c r="K4808">
        <v>9.5499993249454604</v>
      </c>
      <c r="L4808">
        <v>9.5294304513995307</v>
      </c>
      <c r="M4808">
        <v>100</v>
      </c>
      <c r="O4808">
        <v>0</v>
      </c>
      <c r="P4808">
        <v>0</v>
      </c>
    </row>
    <row r="4809" spans="1:16" hidden="1" x14ac:dyDescent="0.3">
      <c r="A4809" t="s">
        <v>9848</v>
      </c>
      <c r="B4809" t="s">
        <v>9849</v>
      </c>
      <c r="C4809" t="s">
        <v>10309</v>
      </c>
      <c r="D4809" t="s">
        <v>413</v>
      </c>
      <c r="E4809">
        <v>0.35678500000000002</v>
      </c>
      <c r="F4809">
        <v>7.15</v>
      </c>
      <c r="G4809">
        <v>-27.723578912630899</v>
      </c>
      <c r="H4809">
        <v>-0.97550436388391404</v>
      </c>
      <c r="I4809">
        <v>-12.3107859651191</v>
      </c>
      <c r="J4809">
        <v>-2.5946673569764398</v>
      </c>
      <c r="K4809">
        <v>7.14999996026045</v>
      </c>
      <c r="L4809">
        <v>7.1486057367558002</v>
      </c>
      <c r="M4809">
        <v>100</v>
      </c>
      <c r="O4809">
        <v>0</v>
      </c>
      <c r="P4809">
        <v>0</v>
      </c>
    </row>
    <row r="4810" spans="1:16" hidden="1" x14ac:dyDescent="0.3">
      <c r="A4810" t="s">
        <v>9850</v>
      </c>
      <c r="B4810" t="s">
        <v>9851</v>
      </c>
      <c r="C4810" t="s">
        <v>10309</v>
      </c>
      <c r="D4810" t="s">
        <v>124</v>
      </c>
      <c r="E4810">
        <v>0.34499999999999997</v>
      </c>
      <c r="F4810">
        <v>3.45</v>
      </c>
      <c r="G4810">
        <v>-17.8509674476628</v>
      </c>
      <c r="H4810">
        <v>-0.97550436388391404</v>
      </c>
      <c r="I4810">
        <v>-12.3107859651191</v>
      </c>
      <c r="J4810">
        <v>-2.5946673569764398</v>
      </c>
      <c r="K4810">
        <v>3.4499027505537301</v>
      </c>
      <c r="L4810">
        <v>3.4131357502173101</v>
      </c>
      <c r="M4810">
        <v>100</v>
      </c>
      <c r="O4810">
        <v>0</v>
      </c>
      <c r="P4810">
        <v>9.8726114649681591</v>
      </c>
    </row>
    <row r="4811" spans="1:16" hidden="1" x14ac:dyDescent="0.3">
      <c r="A4811" t="s">
        <v>9852</v>
      </c>
      <c r="B4811" t="s">
        <v>9853</v>
      </c>
      <c r="C4811" t="s">
        <v>10309</v>
      </c>
      <c r="D4811" t="s">
        <v>630</v>
      </c>
      <c r="E4811">
        <v>0.33499999999999802</v>
      </c>
      <c r="F4811">
        <v>1</v>
      </c>
      <c r="G4811">
        <v>-14.8449732899431</v>
      </c>
      <c r="H4811">
        <v>-4.2627840798750798</v>
      </c>
      <c r="I4811">
        <v>-17.738252227332602</v>
      </c>
      <c r="J4811">
        <v>-0.68487498968562099</v>
      </c>
      <c r="M4811">
        <v>50</v>
      </c>
      <c r="N4811">
        <v>1</v>
      </c>
    </row>
    <row r="4812" spans="1:16" hidden="1" x14ac:dyDescent="0.3">
      <c r="A4812" t="s">
        <v>9854</v>
      </c>
      <c r="B4812" t="s">
        <v>9855</v>
      </c>
      <c r="C4812" t="s">
        <v>10309</v>
      </c>
      <c r="D4812" t="s">
        <v>413</v>
      </c>
      <c r="E4812">
        <v>0.28151999999999999</v>
      </c>
      <c r="F4812">
        <v>11.73</v>
      </c>
      <c r="G4812">
        <v>103.18193289839201</v>
      </c>
      <c r="H4812">
        <v>-0.97550436388391404</v>
      </c>
      <c r="I4812">
        <v>-12.3107859651191</v>
      </c>
      <c r="J4812">
        <v>-2.5946673569764398</v>
      </c>
      <c r="K4812">
        <v>11.721343528656501</v>
      </c>
      <c r="L4812">
        <v>10.5257202975179</v>
      </c>
      <c r="M4812">
        <v>99.999262565895194</v>
      </c>
      <c r="O4812">
        <v>0</v>
      </c>
      <c r="P4812">
        <v>263.15789473684202</v>
      </c>
    </row>
    <row r="4813" spans="1:16" hidden="1" x14ac:dyDescent="0.3">
      <c r="A4813" t="s">
        <v>9856</v>
      </c>
      <c r="B4813" t="s">
        <v>9857</v>
      </c>
      <c r="C4813" t="s">
        <v>10309</v>
      </c>
      <c r="D4813" t="s">
        <v>356</v>
      </c>
      <c r="E4813">
        <v>0.22970760000000001</v>
      </c>
      <c r="F4813">
        <v>2.14</v>
      </c>
      <c r="G4813">
        <v>-22.821618128317201</v>
      </c>
      <c r="H4813">
        <v>-0.97550436388391404</v>
      </c>
      <c r="I4813">
        <v>-7.40882518080537</v>
      </c>
      <c r="J4813">
        <v>-2.5946673569764398</v>
      </c>
      <c r="K4813">
        <v>2.1181332425036801</v>
      </c>
      <c r="L4813">
        <v>2.0715487599989801</v>
      </c>
      <c r="M4813">
        <v>100</v>
      </c>
      <c r="N4813">
        <v>0</v>
      </c>
      <c r="O4813">
        <v>0</v>
      </c>
      <c r="P4813">
        <v>4.9019607843137303</v>
      </c>
    </row>
    <row r="4814" spans="1:16" hidden="1" x14ac:dyDescent="0.3">
      <c r="A4814" t="s">
        <v>9858</v>
      </c>
      <c r="B4814" t="s">
        <v>9859</v>
      </c>
      <c r="C4814" t="s">
        <v>10309</v>
      </c>
      <c r="D4814" t="s">
        <v>72</v>
      </c>
      <c r="E4814">
        <v>0.205176</v>
      </c>
      <c r="F4814">
        <v>1.03</v>
      </c>
      <c r="G4814">
        <v>-27.723578912630899</v>
      </c>
      <c r="H4814">
        <v>-0.97550436388391404</v>
      </c>
      <c r="I4814">
        <v>-12.3107859651191</v>
      </c>
      <c r="J4814">
        <v>-2.5946673569764398</v>
      </c>
      <c r="K4814">
        <v>1.02999999756696</v>
      </c>
      <c r="L4814">
        <v>1.02991463694423</v>
      </c>
      <c r="M4814">
        <v>100</v>
      </c>
      <c r="O4814">
        <v>0</v>
      </c>
      <c r="P4814">
        <v>0</v>
      </c>
    </row>
    <row r="4815" spans="1:16" hidden="1" x14ac:dyDescent="0.3">
      <c r="A4815" t="s">
        <v>9860</v>
      </c>
      <c r="B4815" t="s">
        <v>9861</v>
      </c>
      <c r="C4815" t="s">
        <v>10309</v>
      </c>
      <c r="D4815" t="s">
        <v>938</v>
      </c>
      <c r="E4815">
        <v>0.20382</v>
      </c>
      <c r="F4815">
        <v>2.58</v>
      </c>
      <c r="G4815">
        <v>-27.723578912630899</v>
      </c>
      <c r="H4815">
        <v>-0.97550436388391404</v>
      </c>
      <c r="I4815">
        <v>-12.3107859651191</v>
      </c>
      <c r="J4815">
        <v>-2.5946673569764398</v>
      </c>
      <c r="K4815">
        <v>2.5799999999999899</v>
      </c>
      <c r="L4815">
        <v>2.5799999999999899</v>
      </c>
      <c r="M4815">
        <v>50</v>
      </c>
      <c r="O4815">
        <v>0</v>
      </c>
      <c r="P4815">
        <v>0</v>
      </c>
    </row>
    <row r="4816" spans="1:16" hidden="1" x14ac:dyDescent="0.3">
      <c r="A4816" t="s">
        <v>9862</v>
      </c>
      <c r="B4816" t="s">
        <v>9863</v>
      </c>
      <c r="C4816" t="s">
        <v>10309</v>
      </c>
      <c r="D4816" t="s">
        <v>2855</v>
      </c>
      <c r="E4816">
        <v>0.17280000000000001</v>
      </c>
      <c r="F4816">
        <v>1.44</v>
      </c>
      <c r="G4816">
        <v>-93.273818147080704</v>
      </c>
      <c r="I4816">
        <v>-77.8610251995688</v>
      </c>
      <c r="K4816">
        <v>1.51599561782055</v>
      </c>
      <c r="L4816">
        <v>2.56737409726624</v>
      </c>
      <c r="M4816">
        <v>100</v>
      </c>
      <c r="O4816">
        <v>190.277777777777</v>
      </c>
      <c r="P4816">
        <v>71.428571428571402</v>
      </c>
    </row>
    <row r="4817" spans="1:17" hidden="1" x14ac:dyDescent="0.3">
      <c r="A4817" t="s">
        <v>9864</v>
      </c>
      <c r="B4817" t="s">
        <v>9865</v>
      </c>
      <c r="C4817" t="s">
        <v>10309</v>
      </c>
      <c r="D4817" t="s">
        <v>170</v>
      </c>
      <c r="E4817">
        <v>0.12959999999999999</v>
      </c>
      <c r="F4817">
        <v>2.83</v>
      </c>
      <c r="G4817">
        <v>38.747009322663096</v>
      </c>
      <c r="H4817">
        <v>31.377436812586598</v>
      </c>
      <c r="I4817">
        <v>54.159802270175</v>
      </c>
      <c r="J4817">
        <v>12.2989496643001</v>
      </c>
      <c r="K4817">
        <v>2.1436322418653302</v>
      </c>
      <c r="L4817">
        <v>1.8887641896966101</v>
      </c>
      <c r="M4817">
        <v>100</v>
      </c>
      <c r="N4817">
        <v>2.71139240506329</v>
      </c>
      <c r="O4817">
        <v>0</v>
      </c>
      <c r="P4817">
        <v>66.470588235294102</v>
      </c>
    </row>
    <row r="4818" spans="1:17" hidden="1" x14ac:dyDescent="0.3">
      <c r="A4818" t="s">
        <v>9866</v>
      </c>
      <c r="B4818" t="s">
        <v>9867</v>
      </c>
      <c r="C4818" t="s">
        <v>10309</v>
      </c>
      <c r="D4818" t="s">
        <v>221</v>
      </c>
      <c r="E4818">
        <v>0.124319999999998</v>
      </c>
      <c r="F4818">
        <v>5.18</v>
      </c>
      <c r="G4818">
        <v>-27.723578912630899</v>
      </c>
      <c r="H4818">
        <v>-0.97550436388391404</v>
      </c>
      <c r="I4818">
        <v>-12.3107859651191</v>
      </c>
      <c r="J4818">
        <v>-2.5946673569764398</v>
      </c>
      <c r="K4818">
        <v>5.18</v>
      </c>
      <c r="L4818">
        <v>5.1799999999999899</v>
      </c>
      <c r="M4818">
        <v>100</v>
      </c>
      <c r="O4818">
        <v>0</v>
      </c>
      <c r="P4818">
        <v>0</v>
      </c>
    </row>
    <row r="4819" spans="1:17" hidden="1" x14ac:dyDescent="0.3">
      <c r="A4819" t="s">
        <v>9868</v>
      </c>
      <c r="B4819" t="s">
        <v>9869</v>
      </c>
      <c r="C4819" t="s">
        <v>10309</v>
      </c>
      <c r="D4819" t="s">
        <v>221</v>
      </c>
      <c r="E4819">
        <v>0.114264</v>
      </c>
      <c r="F4819">
        <v>12</v>
      </c>
      <c r="G4819">
        <v>-27.723578912630899</v>
      </c>
      <c r="H4819">
        <v>-0.97550436388391404</v>
      </c>
      <c r="I4819">
        <v>-12.3107859651191</v>
      </c>
      <c r="J4819">
        <v>-2.5946673569764398</v>
      </c>
      <c r="K4819">
        <v>12</v>
      </c>
      <c r="L4819">
        <v>12</v>
      </c>
      <c r="M4819">
        <v>50</v>
      </c>
      <c r="O4819">
        <v>0</v>
      </c>
      <c r="P4819">
        <v>0</v>
      </c>
    </row>
    <row r="4820" spans="1:17" hidden="1" x14ac:dyDescent="0.3">
      <c r="A4820" t="s">
        <v>9870</v>
      </c>
      <c r="B4820" t="s">
        <v>9871</v>
      </c>
      <c r="C4820" t="s">
        <v>10309</v>
      </c>
      <c r="D4820" t="s">
        <v>130</v>
      </c>
      <c r="E4820">
        <v>0.105825</v>
      </c>
      <c r="F4820">
        <v>4.25</v>
      </c>
      <c r="G4820">
        <v>-27.723578912630899</v>
      </c>
      <c r="H4820">
        <v>-0.97550436388391404</v>
      </c>
      <c r="I4820">
        <v>-12.3107859651191</v>
      </c>
      <c r="J4820">
        <v>-2.5946673569764398</v>
      </c>
      <c r="K4820">
        <v>4.2499999939174202</v>
      </c>
      <c r="L4820">
        <v>4.2497865923605698</v>
      </c>
      <c r="M4820">
        <v>100</v>
      </c>
      <c r="O4820">
        <v>0</v>
      </c>
      <c r="P4820">
        <v>0</v>
      </c>
    </row>
    <row r="4821" spans="1:17" hidden="1" x14ac:dyDescent="0.3">
      <c r="A4821" t="s">
        <v>9872</v>
      </c>
      <c r="B4821" t="s">
        <v>9873</v>
      </c>
      <c r="C4821" t="s">
        <v>10309</v>
      </c>
      <c r="D4821" t="s">
        <v>413</v>
      </c>
      <c r="E4821">
        <v>9.7884604062407093E-2</v>
      </c>
      <c r="F4821">
        <v>4.63</v>
      </c>
      <c r="G4821">
        <v>-11.9735789126309</v>
      </c>
      <c r="H4821">
        <v>-0.97550436388391404</v>
      </c>
      <c r="I4821">
        <v>3.4392140348808899</v>
      </c>
      <c r="J4821">
        <v>-2.5946673569764398</v>
      </c>
      <c r="K4821">
        <v>4.5075988982431801</v>
      </c>
      <c r="L4821">
        <v>4.2117551010693797</v>
      </c>
      <c r="M4821">
        <v>50</v>
      </c>
      <c r="N4821">
        <v>0</v>
      </c>
      <c r="O4821">
        <v>0</v>
      </c>
      <c r="P4821">
        <v>15.749999999999901</v>
      </c>
    </row>
    <row r="4822" spans="1:17" hidden="1" x14ac:dyDescent="0.3">
      <c r="A4822" t="s">
        <v>9874</v>
      </c>
      <c r="B4822" t="s">
        <v>9875</v>
      </c>
      <c r="C4822" t="s">
        <v>10309</v>
      </c>
      <c r="D4822" t="s">
        <v>521</v>
      </c>
      <c r="E4822">
        <v>9.1329431639917899E-2</v>
      </c>
      <c r="F4822">
        <v>4.55</v>
      </c>
      <c r="G4822">
        <v>-27.723578912630899</v>
      </c>
      <c r="H4822">
        <v>-0.97550436388391404</v>
      </c>
      <c r="I4822">
        <v>-12.3107859651191</v>
      </c>
      <c r="J4822">
        <v>-2.5946673569764398</v>
      </c>
      <c r="K4822">
        <v>4.55</v>
      </c>
      <c r="L4822">
        <v>4.5499999999999803</v>
      </c>
      <c r="M4822">
        <v>50</v>
      </c>
      <c r="O4822">
        <v>0</v>
      </c>
      <c r="P4822">
        <v>0</v>
      </c>
    </row>
    <row r="4823" spans="1:17" hidden="1" x14ac:dyDescent="0.3">
      <c r="A4823" t="s">
        <v>9876</v>
      </c>
      <c r="B4823" t="s">
        <v>9877</v>
      </c>
      <c r="C4823" t="s">
        <v>10309</v>
      </c>
      <c r="D4823" t="s">
        <v>130</v>
      </c>
      <c r="E4823">
        <v>9.0601812000000004E-2</v>
      </c>
      <c r="F4823">
        <v>0.44</v>
      </c>
      <c r="G4823">
        <v>-17.723578912630899</v>
      </c>
      <c r="H4823">
        <v>-0.97550436388391404</v>
      </c>
      <c r="I4823">
        <v>-12.3107859651191</v>
      </c>
      <c r="J4823">
        <v>-2.5946673569764398</v>
      </c>
      <c r="K4823">
        <v>0.43999340699879902</v>
      </c>
      <c r="L4823">
        <v>0.43496343851918201</v>
      </c>
      <c r="M4823">
        <v>50</v>
      </c>
      <c r="O4823">
        <v>0</v>
      </c>
      <c r="P4823">
        <v>9.9999999999999805</v>
      </c>
    </row>
    <row r="4824" spans="1:17" hidden="1" x14ac:dyDescent="0.3">
      <c r="A4824" t="s">
        <v>9878</v>
      </c>
      <c r="B4824" t="s">
        <v>9879</v>
      </c>
      <c r="C4824" t="s">
        <v>10309</v>
      </c>
      <c r="D4824" t="s">
        <v>556</v>
      </c>
      <c r="E4824">
        <v>8.9298000000000002E-2</v>
      </c>
      <c r="F4824">
        <v>38.74</v>
      </c>
      <c r="G4824">
        <v>-22.737129048132299</v>
      </c>
      <c r="H4824">
        <v>-0.97550436388391404</v>
      </c>
      <c r="I4824">
        <v>-12.3107859651191</v>
      </c>
      <c r="J4824">
        <v>-2.5946673569764398</v>
      </c>
      <c r="K4824">
        <v>38.739633307939499</v>
      </c>
      <c r="L4824">
        <v>38.4977838156735</v>
      </c>
      <c r="M4824">
        <v>50</v>
      </c>
      <c r="O4824">
        <v>0</v>
      </c>
      <c r="P4824">
        <v>4.9864498644986499</v>
      </c>
    </row>
    <row r="4825" spans="1:17" hidden="1" x14ac:dyDescent="0.3">
      <c r="A4825" t="s">
        <v>9880</v>
      </c>
      <c r="B4825" t="s">
        <v>9881</v>
      </c>
      <c r="C4825" t="s">
        <v>10309</v>
      </c>
      <c r="E4825">
        <v>8.1900000000000001E-2</v>
      </c>
      <c r="F4825">
        <v>0.13</v>
      </c>
      <c r="G4825">
        <v>-27.723578912630899</v>
      </c>
      <c r="H4825">
        <v>-0.97550436388391404</v>
      </c>
      <c r="I4825">
        <v>-12.3107859651191</v>
      </c>
      <c r="J4825">
        <v>-2.5946673569764398</v>
      </c>
      <c r="K4825">
        <v>0.12999999999999901</v>
      </c>
      <c r="L4825">
        <v>0.12999999999999901</v>
      </c>
      <c r="M4825">
        <v>50</v>
      </c>
      <c r="O4825">
        <v>0</v>
      </c>
      <c r="P4825">
        <v>0</v>
      </c>
    </row>
    <row r="4826" spans="1:17" hidden="1" x14ac:dyDescent="0.3">
      <c r="A4826" t="s">
        <v>9882</v>
      </c>
      <c r="B4826" t="s">
        <v>9883</v>
      </c>
      <c r="C4826" t="s">
        <v>10309</v>
      </c>
      <c r="D4826" t="s">
        <v>521</v>
      </c>
      <c r="E4826">
        <v>7.0599999999999996E-2</v>
      </c>
      <c r="F4826">
        <v>3.53</v>
      </c>
      <c r="G4826">
        <v>-17.754731560606</v>
      </c>
      <c r="H4826">
        <v>-0.97550436388391404</v>
      </c>
      <c r="I4826">
        <v>-7.5630114844069398</v>
      </c>
      <c r="J4826">
        <v>-2.5946673569764398</v>
      </c>
      <c r="K4826">
        <v>3.4934675434269402</v>
      </c>
      <c r="L4826">
        <v>3.4661196411762401</v>
      </c>
      <c r="M4826">
        <v>100</v>
      </c>
      <c r="N4826">
        <v>0</v>
      </c>
      <c r="O4826">
        <v>0</v>
      </c>
      <c r="P4826">
        <v>9.9688473520249197</v>
      </c>
    </row>
    <row r="4827" spans="1:17" hidden="1" x14ac:dyDescent="0.3">
      <c r="A4827" t="s">
        <v>9884</v>
      </c>
      <c r="B4827" t="s">
        <v>9885</v>
      </c>
      <c r="C4827" t="s">
        <v>10309</v>
      </c>
      <c r="D4827" t="s">
        <v>21</v>
      </c>
      <c r="E4827">
        <v>6.6093190999999996E-2</v>
      </c>
      <c r="F4827">
        <v>4.37</v>
      </c>
      <c r="G4827">
        <v>96.378985189933104</v>
      </c>
      <c r="H4827">
        <v>-1.6573225457020999</v>
      </c>
      <c r="I4827">
        <v>-24.9107859651191</v>
      </c>
      <c r="J4827">
        <v>-2.5946673569764398</v>
      </c>
      <c r="K4827">
        <v>4.7830108708243504</v>
      </c>
      <c r="L4827">
        <v>4.2428193520977997</v>
      </c>
      <c r="M4827">
        <v>1.29150327792557</v>
      </c>
      <c r="N4827">
        <v>2.96043207075425</v>
      </c>
      <c r="O4827">
        <v>44.164759725400401</v>
      </c>
      <c r="Q4827">
        <v>1.052360181182E-3</v>
      </c>
    </row>
    <row r="4828" spans="1:17" hidden="1" x14ac:dyDescent="0.3">
      <c r="A4828" t="s">
        <v>9886</v>
      </c>
      <c r="B4828" t="s">
        <v>9887</v>
      </c>
      <c r="C4828" t="s">
        <v>10309</v>
      </c>
      <c r="D4828" t="s">
        <v>368</v>
      </c>
      <c r="E4828">
        <v>5.9687136000000002E-2</v>
      </c>
      <c r="F4828">
        <v>2.14</v>
      </c>
      <c r="G4828">
        <v>223.09609321851599</v>
      </c>
      <c r="H4828">
        <v>13.631237209149701</v>
      </c>
      <c r="I4828">
        <v>39.462263680270901</v>
      </c>
      <c r="J4828">
        <v>-2.5946673569764398</v>
      </c>
      <c r="K4828">
        <v>1.79654886457448</v>
      </c>
      <c r="L4828">
        <v>1.4380547660166301</v>
      </c>
      <c r="M4828">
        <v>100</v>
      </c>
      <c r="N4828">
        <v>3.79391100702576</v>
      </c>
      <c r="O4828">
        <v>0</v>
      </c>
      <c r="P4828">
        <v>250.819672131147</v>
      </c>
    </row>
    <row r="4829" spans="1:17" hidden="1" x14ac:dyDescent="0.3">
      <c r="A4829" t="s">
        <v>9888</v>
      </c>
      <c r="B4829" t="s">
        <v>9889</v>
      </c>
      <c r="C4829" t="s">
        <v>10309</v>
      </c>
      <c r="D4829" t="s">
        <v>173</v>
      </c>
      <c r="E4829">
        <v>5.1029999999999999E-2</v>
      </c>
      <c r="F4829">
        <v>22.68</v>
      </c>
      <c r="G4829">
        <v>-96.047601258999606</v>
      </c>
      <c r="H4829">
        <v>-0.97550436388391404</v>
      </c>
      <c r="I4829">
        <v>-12.3107859651191</v>
      </c>
      <c r="J4829">
        <v>-2.5946673569764398</v>
      </c>
      <c r="K4829">
        <v>22.774917721879198</v>
      </c>
      <c r="L4829">
        <v>32.9493764467584</v>
      </c>
      <c r="M4829">
        <v>0</v>
      </c>
      <c r="O4829">
        <v>215.69664902998201</v>
      </c>
      <c r="P4829">
        <v>4.9999999999999796</v>
      </c>
    </row>
    <row r="4830" spans="1:17" hidden="1" x14ac:dyDescent="0.3">
      <c r="A4830" t="s">
        <v>9890</v>
      </c>
      <c r="B4830" t="s">
        <v>9891</v>
      </c>
      <c r="C4830" t="s">
        <v>10309</v>
      </c>
      <c r="D4830" t="s">
        <v>139</v>
      </c>
      <c r="E4830">
        <v>2.6800000000000001E-2</v>
      </c>
      <c r="F4830">
        <v>1.34</v>
      </c>
      <c r="G4830">
        <v>-27.723578912630899</v>
      </c>
      <c r="H4830">
        <v>-0.97550436388391404</v>
      </c>
      <c r="I4830">
        <v>-12.3107859651191</v>
      </c>
      <c r="J4830">
        <v>-2.5946673569764398</v>
      </c>
      <c r="K4830">
        <v>1.3399999964935601</v>
      </c>
      <c r="L4830">
        <v>1.3398732294918101</v>
      </c>
      <c r="M4830">
        <v>100</v>
      </c>
      <c r="O4830">
        <v>0</v>
      </c>
      <c r="P4830">
        <v>0</v>
      </c>
    </row>
    <row r="4831" spans="1:17" hidden="1" x14ac:dyDescent="0.3">
      <c r="A4831" t="s">
        <v>9892</v>
      </c>
      <c r="B4831" t="s">
        <v>9893</v>
      </c>
      <c r="C4831" t="s">
        <v>10309</v>
      </c>
      <c r="D4831" t="s">
        <v>130</v>
      </c>
      <c r="E4831">
        <v>2.4500000000000001E-2</v>
      </c>
      <c r="F4831">
        <v>0.05</v>
      </c>
      <c r="G4831">
        <v>-27.723578912630899</v>
      </c>
      <c r="H4831">
        <v>-0.97550436388391404</v>
      </c>
      <c r="I4831">
        <v>137.68921403488</v>
      </c>
      <c r="J4831">
        <v>-2.5946673569764398</v>
      </c>
      <c r="K4831">
        <v>4.6386247842487197E-2</v>
      </c>
      <c r="M4831">
        <v>100</v>
      </c>
      <c r="O4831">
        <v>0</v>
      </c>
    </row>
    <row r="4832" spans="1:17" hidden="1" x14ac:dyDescent="0.3">
      <c r="A4832" t="s">
        <v>9894</v>
      </c>
      <c r="B4832" t="s">
        <v>9895</v>
      </c>
      <c r="C4832" t="s">
        <v>10309</v>
      </c>
      <c r="E4832">
        <v>4.9799999999999996E-4</v>
      </c>
      <c r="F4832">
        <v>0.02</v>
      </c>
      <c r="G4832">
        <v>-27.723578912630899</v>
      </c>
      <c r="H4832">
        <v>-0.97550436388391404</v>
      </c>
      <c r="I4832">
        <v>-12.3107859651191</v>
      </c>
      <c r="J4832">
        <v>-2.5946673569764398</v>
      </c>
      <c r="K4832">
        <v>0.02</v>
      </c>
      <c r="L4832">
        <v>0.02</v>
      </c>
      <c r="M4832">
        <v>50</v>
      </c>
      <c r="O4832">
        <v>0</v>
      </c>
      <c r="P4832">
        <v>0</v>
      </c>
    </row>
    <row r="4833" spans="1:17" hidden="1" x14ac:dyDescent="0.3">
      <c r="A4833" t="s">
        <v>9896</v>
      </c>
      <c r="B4833" t="s">
        <v>9897</v>
      </c>
      <c r="C4833" t="s">
        <v>10309</v>
      </c>
      <c r="D4833" t="s">
        <v>1336</v>
      </c>
      <c r="E4833">
        <v>0</v>
      </c>
      <c r="F4833">
        <v>1245.46</v>
      </c>
      <c r="G4833">
        <v>-19.065555147559699</v>
      </c>
      <c r="H4833">
        <v>3.7041164242349003E-2</v>
      </c>
      <c r="I4833">
        <v>-8.4610081799295198</v>
      </c>
      <c r="J4833">
        <v>-2.1512065923889199</v>
      </c>
      <c r="K4833">
        <v>1236.4372651567301</v>
      </c>
      <c r="L4833">
        <v>1207.0212320370299</v>
      </c>
      <c r="M4833">
        <v>36.382996971611497</v>
      </c>
      <c r="N4833">
        <v>0.82987513452836903</v>
      </c>
      <c r="O4833">
        <v>2.8856807926388601</v>
      </c>
      <c r="P4833">
        <v>8.6788830715532193</v>
      </c>
      <c r="Q4833">
        <v>-0.13193077695746</v>
      </c>
    </row>
    <row r="4834" spans="1:17" hidden="1" x14ac:dyDescent="0.3">
      <c r="A4834" t="s">
        <v>9898</v>
      </c>
      <c r="B4834" t="s">
        <v>9899</v>
      </c>
      <c r="C4834" t="s">
        <v>10309</v>
      </c>
      <c r="D4834" t="s">
        <v>1336</v>
      </c>
      <c r="E4834">
        <v>0</v>
      </c>
      <c r="F4834">
        <v>1228.18</v>
      </c>
      <c r="G4834">
        <v>-20.4945370226032</v>
      </c>
      <c r="H4834">
        <v>-0.81223905776146499</v>
      </c>
      <c r="I4834">
        <v>-8.6905137908465697</v>
      </c>
      <c r="J4834">
        <v>-2.7005046931321002</v>
      </c>
      <c r="K4834">
        <v>1221.4178378793399</v>
      </c>
      <c r="L4834">
        <v>1196.2722382408899</v>
      </c>
      <c r="M4834">
        <v>36.058663394519002</v>
      </c>
      <c r="N4834">
        <v>0.89612268423068497</v>
      </c>
      <c r="O4834">
        <v>13.3791463791952</v>
      </c>
      <c r="P4834">
        <v>9.5122603655818097</v>
      </c>
      <c r="Q4834">
        <v>-0.13333261542483699</v>
      </c>
    </row>
    <row r="4835" spans="1:17" hidden="1" x14ac:dyDescent="0.3">
      <c r="A4835" t="s">
        <v>9900</v>
      </c>
      <c r="B4835" t="s">
        <v>9901</v>
      </c>
      <c r="C4835" t="s">
        <v>10309</v>
      </c>
      <c r="D4835" t="s">
        <v>726</v>
      </c>
      <c r="E4835">
        <v>0</v>
      </c>
      <c r="F4835">
        <v>51.68</v>
      </c>
      <c r="G4835">
        <v>-11.8075552270038</v>
      </c>
      <c r="H4835">
        <v>-3.18471886539449</v>
      </c>
      <c r="I4835">
        <v>-3.6251918536574799</v>
      </c>
      <c r="J4835">
        <v>-1.0257322716656001</v>
      </c>
      <c r="K4835">
        <v>51.690046434314802</v>
      </c>
      <c r="L4835">
        <v>49.113604734248</v>
      </c>
      <c r="M4835">
        <v>37.853305265548997</v>
      </c>
      <c r="N4835">
        <v>0.17131771196499901</v>
      </c>
      <c r="O4835">
        <v>7.3916408668730504</v>
      </c>
      <c r="P4835">
        <v>21.149608514229399</v>
      </c>
      <c r="Q4835">
        <v>7.2054511565187995E-2</v>
      </c>
    </row>
    <row r="4836" spans="1:17" hidden="1" x14ac:dyDescent="0.3">
      <c r="A4836" t="s">
        <v>9902</v>
      </c>
      <c r="B4836" t="s">
        <v>9903</v>
      </c>
      <c r="C4836" t="s">
        <v>10309</v>
      </c>
      <c r="D4836" t="s">
        <v>726</v>
      </c>
      <c r="E4836">
        <v>0</v>
      </c>
      <c r="F4836">
        <v>25.45</v>
      </c>
      <c r="G4836">
        <v>-15.7816391721427</v>
      </c>
      <c r="H4836">
        <v>-2.09606077810338</v>
      </c>
      <c r="I4836">
        <v>-3.50360340847097</v>
      </c>
      <c r="J4836">
        <v>-0.316489898942871</v>
      </c>
      <c r="K4836">
        <v>25.385535669989501</v>
      </c>
      <c r="L4836">
        <v>24.315478989592801</v>
      </c>
      <c r="M4836">
        <v>42.1652590342811</v>
      </c>
      <c r="N4836">
        <v>0.709942731219669</v>
      </c>
      <c r="O4836">
        <v>5.6188605108054901</v>
      </c>
      <c r="P4836">
        <v>16.475972540045699</v>
      </c>
      <c r="Q4836">
        <v>-2.5629607369169999E-2</v>
      </c>
    </row>
    <row r="4837" spans="1:17" hidden="1" x14ac:dyDescent="0.3">
      <c r="A4837" t="s">
        <v>9904</v>
      </c>
      <c r="B4837" t="s">
        <v>9905</v>
      </c>
      <c r="C4837" t="s">
        <v>10309</v>
      </c>
      <c r="D4837" t="s">
        <v>726</v>
      </c>
      <c r="E4837">
        <v>0</v>
      </c>
      <c r="F4837">
        <v>22.21</v>
      </c>
      <c r="G4837">
        <v>24.0255328665436</v>
      </c>
      <c r="H4837">
        <v>3.0151059647545702</v>
      </c>
      <c r="I4837">
        <v>8.4613728168276001</v>
      </c>
      <c r="J4837">
        <v>-0.94253335055148302</v>
      </c>
      <c r="K4837">
        <v>21.4002590846084</v>
      </c>
      <c r="L4837">
        <v>19.068181453967501</v>
      </c>
      <c r="M4837">
        <v>39.917065374287702</v>
      </c>
      <c r="N4837">
        <v>1.1002862002148901</v>
      </c>
      <c r="O4837">
        <v>2.9716343989194001</v>
      </c>
      <c r="P4837">
        <v>54.1076880377463</v>
      </c>
      <c r="Q4837">
        <v>8.1438948753974005E-2</v>
      </c>
    </row>
    <row r="4838" spans="1:17" hidden="1" x14ac:dyDescent="0.3">
      <c r="A4838" t="s">
        <v>9906</v>
      </c>
      <c r="B4838" t="s">
        <v>9907</v>
      </c>
      <c r="C4838" t="s">
        <v>10309</v>
      </c>
      <c r="D4838" t="s">
        <v>726</v>
      </c>
      <c r="E4838">
        <v>0</v>
      </c>
      <c r="F4838">
        <v>30.61</v>
      </c>
      <c r="G4838">
        <v>26.919242144254898</v>
      </c>
      <c r="H4838">
        <v>2.9373911788176699</v>
      </c>
      <c r="I4838">
        <v>4.2543320851474498</v>
      </c>
      <c r="J4838">
        <v>-1.1665703792281901</v>
      </c>
      <c r="K4838">
        <v>29.546894601882801</v>
      </c>
      <c r="L4838">
        <v>26.4835418364368</v>
      </c>
      <c r="M4838">
        <v>46.770192321881197</v>
      </c>
      <c r="N4838">
        <v>1.4167490121009001</v>
      </c>
      <c r="O4838">
        <v>6.0111074812152898</v>
      </c>
      <c r="P4838">
        <v>56.853702280297199</v>
      </c>
      <c r="Q4838">
        <v>-1.7638996257211999E-2</v>
      </c>
    </row>
    <row r="4839" spans="1:17" hidden="1" x14ac:dyDescent="0.3">
      <c r="A4839" t="s">
        <v>9908</v>
      </c>
      <c r="B4839" t="s">
        <v>9909</v>
      </c>
      <c r="C4839" t="s">
        <v>10309</v>
      </c>
      <c r="D4839" t="s">
        <v>726</v>
      </c>
      <c r="E4839">
        <v>0</v>
      </c>
      <c r="F4839">
        <v>44.47</v>
      </c>
      <c r="G4839">
        <v>9.3180235527002697</v>
      </c>
      <c r="H4839">
        <v>4.5866539436986704</v>
      </c>
      <c r="I4839">
        <v>4.3938643268971199E-2</v>
      </c>
      <c r="J4839">
        <v>3.4210881932741999</v>
      </c>
      <c r="K4839">
        <v>41.0389998597242</v>
      </c>
      <c r="L4839">
        <v>37.769608056875498</v>
      </c>
      <c r="M4839">
        <v>42.372329352446798</v>
      </c>
      <c r="N4839">
        <v>0.96059484728309497</v>
      </c>
      <c r="O4839">
        <v>5.6217674836968703</v>
      </c>
      <c r="P4839">
        <v>57.695035460992898</v>
      </c>
      <c r="Q4839">
        <v>2.6969867049001998E-2</v>
      </c>
    </row>
    <row r="4840" spans="1:17" hidden="1" x14ac:dyDescent="0.3">
      <c r="A4840" t="s">
        <v>9910</v>
      </c>
      <c r="B4840" t="s">
        <v>9911</v>
      </c>
      <c r="C4840" t="s">
        <v>10309</v>
      </c>
      <c r="D4840" t="s">
        <v>726</v>
      </c>
      <c r="E4840">
        <v>0</v>
      </c>
      <c r="F4840">
        <v>39.36</v>
      </c>
      <c r="G4840">
        <v>11.014524717964701</v>
      </c>
      <c r="H4840">
        <v>0.47753144306990503</v>
      </c>
      <c r="I4840">
        <v>3.0467755823603802</v>
      </c>
      <c r="J4840">
        <v>-0.82475585255166795</v>
      </c>
      <c r="K4840">
        <v>38.123992781858902</v>
      </c>
      <c r="L4840">
        <v>34.752116568000403</v>
      </c>
      <c r="M4840">
        <v>37.855201331873801</v>
      </c>
      <c r="N4840">
        <v>0.55272431602237404</v>
      </c>
      <c r="O4840">
        <v>1.82926829268292</v>
      </c>
      <c r="P4840">
        <v>62.644628099173502</v>
      </c>
      <c r="Q4840">
        <v>5.8879591037521002E-2</v>
      </c>
    </row>
    <row r="4841" spans="1:17" hidden="1" x14ac:dyDescent="0.3">
      <c r="A4841" t="s">
        <v>9912</v>
      </c>
      <c r="B4841" t="s">
        <v>9913</v>
      </c>
      <c r="C4841" t="s">
        <v>10309</v>
      </c>
      <c r="D4841" t="s">
        <v>726</v>
      </c>
      <c r="E4841">
        <v>0</v>
      </c>
      <c r="F4841">
        <v>51.5</v>
      </c>
      <c r="G4841">
        <v>-11.680316181670999</v>
      </c>
      <c r="H4841">
        <v>-3.1720580468985</v>
      </c>
      <c r="I4841">
        <v>-3.8212136036276299</v>
      </c>
      <c r="J4841">
        <v>-0.51956854274720199</v>
      </c>
      <c r="K4841">
        <v>51.5331521069605</v>
      </c>
      <c r="L4841">
        <v>48.960472741670799</v>
      </c>
      <c r="M4841">
        <v>38.548106434567202</v>
      </c>
      <c r="N4841">
        <v>0.66087269642906799</v>
      </c>
      <c r="O4841">
        <v>5.8252427184465896</v>
      </c>
      <c r="P4841">
        <v>21.893491124260301</v>
      </c>
      <c r="Q4841">
        <v>-3.9160773297699998E-4</v>
      </c>
    </row>
    <row r="4842" spans="1:17" hidden="1" x14ac:dyDescent="0.3">
      <c r="A4842" t="s">
        <v>9914</v>
      </c>
      <c r="B4842" t="s">
        <v>9915</v>
      </c>
      <c r="C4842" t="s">
        <v>10309</v>
      </c>
      <c r="D4842" t="s">
        <v>726</v>
      </c>
      <c r="E4842">
        <v>0</v>
      </c>
      <c r="F4842">
        <v>160.68</v>
      </c>
      <c r="G4842">
        <v>14.6979775489893</v>
      </c>
      <c r="H4842">
        <v>1.00286713738835</v>
      </c>
      <c r="I4842">
        <v>3.2198438882027101</v>
      </c>
      <c r="J4842">
        <v>0.69120339877382397</v>
      </c>
      <c r="K4842">
        <v>153.653087803608</v>
      </c>
      <c r="L4842">
        <v>139.86554760802301</v>
      </c>
      <c r="M4842">
        <v>34.574083232051997</v>
      </c>
      <c r="N4842">
        <v>1.0974617038040999</v>
      </c>
      <c r="O4842">
        <v>1.97286532237987</v>
      </c>
      <c r="P4842">
        <v>46.059449140987098</v>
      </c>
      <c r="Q4842">
        <v>3.8010026247456002E-2</v>
      </c>
    </row>
    <row r="4843" spans="1:17" hidden="1" x14ac:dyDescent="0.3">
      <c r="A4843" t="s">
        <v>9916</v>
      </c>
      <c r="B4843" t="s">
        <v>9917</v>
      </c>
      <c r="C4843" t="s">
        <v>10309</v>
      </c>
      <c r="D4843" t="s">
        <v>559</v>
      </c>
      <c r="E4843">
        <v>0</v>
      </c>
      <c r="F4843">
        <v>84.96</v>
      </c>
      <c r="G4843">
        <v>-36.349089775182001</v>
      </c>
      <c r="H4843">
        <v>-5.0875491818110801</v>
      </c>
      <c r="I4843">
        <v>-34.394424996667098</v>
      </c>
      <c r="J4843">
        <v>0.32776198758157199</v>
      </c>
      <c r="K4843">
        <v>89.184650064062893</v>
      </c>
      <c r="L4843">
        <v>95.489905483369796</v>
      </c>
      <c r="M4843">
        <v>70.236447926634199</v>
      </c>
      <c r="N4843">
        <v>0.52708655711320096</v>
      </c>
      <c r="O4843">
        <v>55.720338983050802</v>
      </c>
      <c r="P4843">
        <v>28.649303452453001</v>
      </c>
      <c r="Q4843">
        <v>0.14567341613641299</v>
      </c>
    </row>
    <row r="4844" spans="1:17" hidden="1" x14ac:dyDescent="0.3">
      <c r="A4844" t="s">
        <v>9918</v>
      </c>
      <c r="B4844" t="s">
        <v>9919</v>
      </c>
      <c r="C4844" t="s">
        <v>10309</v>
      </c>
      <c r="D4844" t="s">
        <v>726</v>
      </c>
      <c r="E4844">
        <v>0</v>
      </c>
      <c r="F4844">
        <v>275.17</v>
      </c>
      <c r="G4844">
        <v>4.7416403623894796</v>
      </c>
      <c r="H4844">
        <v>-0.23183289815509001</v>
      </c>
      <c r="I4844">
        <v>2.5395834159068098</v>
      </c>
      <c r="J4844">
        <v>-1.42477551678808</v>
      </c>
      <c r="K4844">
        <v>269.81315976545</v>
      </c>
      <c r="L4844">
        <v>248.06198709887201</v>
      </c>
      <c r="M4844">
        <v>38.8935273072047</v>
      </c>
      <c r="N4844">
        <v>0.62063755946954302</v>
      </c>
      <c r="O4844">
        <v>5.3893956463277197</v>
      </c>
      <c r="P4844">
        <v>37.070983810709798</v>
      </c>
      <c r="Q4844">
        <v>1.8802390589823002E-2</v>
      </c>
    </row>
    <row r="4845" spans="1:17" hidden="1" x14ac:dyDescent="0.3">
      <c r="A4845" t="s">
        <v>9920</v>
      </c>
      <c r="B4845" t="s">
        <v>9921</v>
      </c>
      <c r="C4845" t="s">
        <v>10309</v>
      </c>
      <c r="D4845" t="s">
        <v>221</v>
      </c>
      <c r="E4845">
        <v>0</v>
      </c>
      <c r="F4845">
        <v>1389.75</v>
      </c>
      <c r="G4845">
        <v>-31.2198638928406</v>
      </c>
      <c r="H4845">
        <v>-9.5125346448032797</v>
      </c>
      <c r="I4845">
        <v>-5.3081681640719802</v>
      </c>
      <c r="J4845">
        <v>-6.1715904338995298</v>
      </c>
      <c r="K4845">
        <v>1504.96074295788</v>
      </c>
      <c r="L4845">
        <v>1505.0205746029801</v>
      </c>
      <c r="M4845">
        <v>62.226032105996701</v>
      </c>
      <c r="N4845">
        <v>1.04051158678263</v>
      </c>
      <c r="O4845">
        <v>56.502968159740902</v>
      </c>
      <c r="P4845">
        <v>19.235554030286099</v>
      </c>
      <c r="Q4845">
        <v>6.3467078324692006E-2</v>
      </c>
    </row>
    <row r="4846" spans="1:17" hidden="1" x14ac:dyDescent="0.3">
      <c r="A4846" t="s">
        <v>9922</v>
      </c>
      <c r="B4846" t="s">
        <v>9923</v>
      </c>
      <c r="C4846" t="s">
        <v>10309</v>
      </c>
      <c r="D4846" t="s">
        <v>726</v>
      </c>
      <c r="E4846">
        <v>0</v>
      </c>
      <c r="F4846">
        <v>272.41000000000003</v>
      </c>
      <c r="G4846">
        <v>1.2767525738491201</v>
      </c>
      <c r="H4846">
        <v>0.633295396666823</v>
      </c>
      <c r="I4846">
        <v>1.29278382511402</v>
      </c>
      <c r="J4846">
        <v>-0.111648489051923</v>
      </c>
      <c r="K4846">
        <v>264.07736054062599</v>
      </c>
      <c r="L4846">
        <v>244.971401610237</v>
      </c>
      <c r="M4846">
        <v>30.520322535784199</v>
      </c>
      <c r="N4846">
        <v>0.21964553409102899</v>
      </c>
      <c r="O4846">
        <v>7.1913659557284904</v>
      </c>
      <c r="P4846">
        <v>33.8624078624078</v>
      </c>
      <c r="Q4846">
        <v>1.6721317295981999E-2</v>
      </c>
    </row>
    <row r="4847" spans="1:17" hidden="1" x14ac:dyDescent="0.3">
      <c r="A4847" t="s">
        <v>9924</v>
      </c>
      <c r="B4847" t="s">
        <v>9925</v>
      </c>
      <c r="C4847" t="s">
        <v>10309</v>
      </c>
      <c r="D4847" t="s">
        <v>726</v>
      </c>
      <c r="E4847">
        <v>0</v>
      </c>
      <c r="F4847">
        <v>753.19</v>
      </c>
      <c r="G4847">
        <v>41.669638071895797</v>
      </c>
      <c r="H4847">
        <v>3.71956664697655</v>
      </c>
      <c r="I4847">
        <v>14.7112728584103</v>
      </c>
      <c r="J4847">
        <v>0.51541985710944405</v>
      </c>
      <c r="K4847">
        <v>727.214301337454</v>
      </c>
      <c r="L4847">
        <v>635.28505683446701</v>
      </c>
      <c r="M4847">
        <v>33.773001793398997</v>
      </c>
      <c r="N4847">
        <v>0.567621921792547</v>
      </c>
      <c r="O4847">
        <v>1.2599742428869001</v>
      </c>
      <c r="P4847">
        <v>74.7540603248259</v>
      </c>
      <c r="Q4847">
        <v>3.7138248543373997E-2</v>
      </c>
    </row>
    <row r="4848" spans="1:17" hidden="1" x14ac:dyDescent="0.3">
      <c r="A4848" t="s">
        <v>9926</v>
      </c>
      <c r="B4848" t="s">
        <v>9927</v>
      </c>
      <c r="C4848" t="s">
        <v>10309</v>
      </c>
      <c r="D4848" t="s">
        <v>726</v>
      </c>
      <c r="E4848">
        <v>0</v>
      </c>
      <c r="F4848">
        <v>261.99</v>
      </c>
      <c r="G4848">
        <v>-1.04820902577283</v>
      </c>
      <c r="H4848">
        <v>0.56337356984381104</v>
      </c>
      <c r="I4848">
        <v>-0.40185426634502702</v>
      </c>
      <c r="J4848">
        <v>-0.71307207454316501</v>
      </c>
      <c r="K4848">
        <v>256.61282206141198</v>
      </c>
      <c r="L4848">
        <v>238.51171386699801</v>
      </c>
      <c r="M4848">
        <v>38.590708796903002</v>
      </c>
      <c r="N4848">
        <v>0.45305241517241102</v>
      </c>
      <c r="O4848">
        <v>4.9620214512004299</v>
      </c>
      <c r="P4848">
        <v>31.653266331658301</v>
      </c>
      <c r="Q4848">
        <v>1.5258138167479E-2</v>
      </c>
    </row>
    <row r="4849" spans="1:17" hidden="1" x14ac:dyDescent="0.3">
      <c r="A4849" t="s">
        <v>9928</v>
      </c>
      <c r="B4849" t="s">
        <v>9929</v>
      </c>
      <c r="C4849" t="s">
        <v>10309</v>
      </c>
      <c r="D4849" t="s">
        <v>726</v>
      </c>
      <c r="E4849">
        <v>0</v>
      </c>
      <c r="F4849">
        <v>260.39</v>
      </c>
      <c r="G4849">
        <v>-15.742329181413499</v>
      </c>
      <c r="H4849">
        <v>-3.0849383261480501</v>
      </c>
      <c r="I4849">
        <v>-3.6428951379761298</v>
      </c>
      <c r="J4849">
        <v>-2.3783258464491102</v>
      </c>
      <c r="K4849">
        <v>259.97893398431</v>
      </c>
      <c r="L4849">
        <v>249.08023109642099</v>
      </c>
      <c r="M4849">
        <v>43.6990592984979</v>
      </c>
      <c r="N4849">
        <v>0.40500280007466799</v>
      </c>
      <c r="O4849">
        <v>5.5762510081032302</v>
      </c>
      <c r="P4849">
        <v>16.064185424559799</v>
      </c>
      <c r="Q4849">
        <v>-2.6504851824225999E-2</v>
      </c>
    </row>
    <row r="4850" spans="1:17" hidden="1" x14ac:dyDescent="0.3">
      <c r="A4850" t="s">
        <v>9930</v>
      </c>
      <c r="B4850" t="s">
        <v>9931</v>
      </c>
      <c r="C4850" t="s">
        <v>10309</v>
      </c>
      <c r="D4850" t="s">
        <v>726</v>
      </c>
      <c r="E4850">
        <v>0</v>
      </c>
      <c r="F4850">
        <v>268.24</v>
      </c>
      <c r="G4850">
        <v>1.1332633645572501</v>
      </c>
      <c r="H4850">
        <v>-0.130380802291758</v>
      </c>
      <c r="I4850">
        <v>0.67994697506623603</v>
      </c>
      <c r="J4850">
        <v>-0.69615033513205604</v>
      </c>
      <c r="K4850">
        <v>261.24106515340202</v>
      </c>
      <c r="L4850">
        <v>241.785951511082</v>
      </c>
      <c r="M4850">
        <v>39.772223044646402</v>
      </c>
      <c r="N4850">
        <v>0.69133564916161905</v>
      </c>
      <c r="O4850">
        <v>4.6115419027736397</v>
      </c>
      <c r="P4850">
        <v>1171.09889589157</v>
      </c>
      <c r="Q4850">
        <v>-4.0451341168239998E-3</v>
      </c>
    </row>
    <row r="4851" spans="1:17" hidden="1" x14ac:dyDescent="0.3">
      <c r="A4851" t="s">
        <v>9932</v>
      </c>
      <c r="B4851" t="s">
        <v>9933</v>
      </c>
      <c r="C4851" t="s">
        <v>10309</v>
      </c>
      <c r="D4851" t="s">
        <v>235</v>
      </c>
      <c r="E4851">
        <v>0</v>
      </c>
      <c r="F4851">
        <v>155</v>
      </c>
      <c r="G4851">
        <v>1.4430877540356799</v>
      </c>
      <c r="H4851">
        <v>-0.97550436388391404</v>
      </c>
      <c r="I4851">
        <v>-11.333587268050699</v>
      </c>
      <c r="J4851">
        <v>-2.5946673569764398</v>
      </c>
      <c r="K4851">
        <v>154.99190218576399</v>
      </c>
      <c r="L4851">
        <v>147.504722074455</v>
      </c>
      <c r="M4851">
        <v>50</v>
      </c>
      <c r="N4851">
        <v>6.55555555555555</v>
      </c>
      <c r="O4851">
        <v>4.5161290322580596</v>
      </c>
      <c r="P4851">
        <v>55</v>
      </c>
    </row>
    <row r="4852" spans="1:17" hidden="1" x14ac:dyDescent="0.3">
      <c r="A4852" t="s">
        <v>9934</v>
      </c>
      <c r="B4852" t="s">
        <v>9935</v>
      </c>
      <c r="C4852" t="s">
        <v>10309</v>
      </c>
      <c r="D4852" t="s">
        <v>726</v>
      </c>
      <c r="E4852">
        <v>0</v>
      </c>
      <c r="F4852">
        <v>908.44</v>
      </c>
      <c r="G4852">
        <v>29.445971260379402</v>
      </c>
      <c r="H4852">
        <v>1.93574040479448</v>
      </c>
      <c r="I4852">
        <v>10.685734431853501</v>
      </c>
      <c r="J4852">
        <v>-0.91353937433002497</v>
      </c>
      <c r="K4852">
        <v>875.70471066525704</v>
      </c>
      <c r="L4852">
        <v>776.31093938352706</v>
      </c>
      <c r="M4852">
        <v>37.3388535311583</v>
      </c>
      <c r="N4852">
        <v>0.59447983014861905</v>
      </c>
      <c r="O4852">
        <v>1.8229052001232899</v>
      </c>
      <c r="P4852">
        <v>94.302091799632095</v>
      </c>
      <c r="Q4852">
        <v>2.6632969630870001E-2</v>
      </c>
    </row>
    <row r="4853" spans="1:17" hidden="1" x14ac:dyDescent="0.3">
      <c r="A4853" t="s">
        <v>9936</v>
      </c>
      <c r="B4853" t="s">
        <v>9937</v>
      </c>
      <c r="C4853" t="s">
        <v>10309</v>
      </c>
      <c r="D4853" t="s">
        <v>726</v>
      </c>
      <c r="E4853">
        <v>0</v>
      </c>
      <c r="F4853">
        <v>864.55</v>
      </c>
      <c r="G4853">
        <v>1.2175098271154601</v>
      </c>
      <c r="H4853">
        <v>-1.2537007241482101</v>
      </c>
      <c r="I4853">
        <v>-0.86379917813876705</v>
      </c>
      <c r="J4853">
        <v>-0.67546347118093197</v>
      </c>
      <c r="K4853">
        <v>845.77262372187295</v>
      </c>
      <c r="L4853">
        <v>790.01822149665895</v>
      </c>
      <c r="M4853">
        <v>43.617668529781398</v>
      </c>
      <c r="N4853">
        <v>0.12609762396694199</v>
      </c>
      <c r="O4853">
        <v>14.5104389566826</v>
      </c>
      <c r="P4853">
        <v>40.577235772357703</v>
      </c>
      <c r="Q4853">
        <v>3.5665262196414999E-2</v>
      </c>
    </row>
    <row r="4854" spans="1:17" hidden="1" x14ac:dyDescent="0.3">
      <c r="A4854" t="s">
        <v>9938</v>
      </c>
      <c r="B4854" t="s">
        <v>9939</v>
      </c>
      <c r="C4854" t="s">
        <v>10309</v>
      </c>
      <c r="D4854" t="s">
        <v>726</v>
      </c>
      <c r="E4854">
        <v>0</v>
      </c>
      <c r="F4854">
        <v>285.3</v>
      </c>
      <c r="G4854">
        <v>6.30817905034937</v>
      </c>
      <c r="H4854">
        <v>0.47305063150058502</v>
      </c>
      <c r="I4854">
        <v>2.49806715359317</v>
      </c>
      <c r="J4854">
        <v>0.52334058239561598</v>
      </c>
      <c r="K4854">
        <v>277.88785624447098</v>
      </c>
      <c r="L4854">
        <v>255.40600548527101</v>
      </c>
      <c r="M4854">
        <v>36.174903309900898</v>
      </c>
      <c r="N4854">
        <v>0.718811675496</v>
      </c>
      <c r="O4854">
        <v>4.2586750788643402</v>
      </c>
      <c r="P4854">
        <v>62.554840180046703</v>
      </c>
      <c r="Q4854">
        <v>1.2902501101542001E-2</v>
      </c>
    </row>
    <row r="4855" spans="1:17" hidden="1" x14ac:dyDescent="0.3">
      <c r="A4855" t="s">
        <v>9940</v>
      </c>
      <c r="B4855" t="s">
        <v>9941</v>
      </c>
      <c r="C4855" t="s">
        <v>10309</v>
      </c>
      <c r="D4855" t="s">
        <v>726</v>
      </c>
      <c r="E4855">
        <v>0</v>
      </c>
      <c r="F4855">
        <v>911.48</v>
      </c>
      <c r="G4855">
        <v>-2.3722587172091201</v>
      </c>
      <c r="H4855">
        <v>-0.766391442906589</v>
      </c>
      <c r="I4855">
        <v>-7.3376779058275304E-2</v>
      </c>
      <c r="J4855">
        <v>-1.3154682468540799</v>
      </c>
      <c r="K4855">
        <v>890.22389515863802</v>
      </c>
      <c r="L4855">
        <v>830.61108111767703</v>
      </c>
      <c r="M4855">
        <v>36.216852662223999</v>
      </c>
      <c r="N4855">
        <v>0.56217762510295499</v>
      </c>
      <c r="O4855">
        <v>2.4268223109667799</v>
      </c>
      <c r="P4855">
        <v>29.2879432624113</v>
      </c>
      <c r="Q4855">
        <v>1.1367808071405999E-2</v>
      </c>
    </row>
    <row r="4856" spans="1:17" hidden="1" x14ac:dyDescent="0.3">
      <c r="A4856" t="s">
        <v>9942</v>
      </c>
      <c r="B4856" t="s">
        <v>9943</v>
      </c>
      <c r="C4856" t="s">
        <v>10309</v>
      </c>
      <c r="D4856" t="s">
        <v>726</v>
      </c>
      <c r="E4856">
        <v>0</v>
      </c>
      <c r="F4856">
        <v>883.45</v>
      </c>
      <c r="G4856">
        <v>-1.8645273908825699</v>
      </c>
      <c r="H4856">
        <v>-0.16689132343044899</v>
      </c>
      <c r="I4856">
        <v>-0.29876633813326697</v>
      </c>
      <c r="J4856">
        <v>-0.104001556090564</v>
      </c>
      <c r="K4856">
        <v>862.70007752232004</v>
      </c>
      <c r="L4856">
        <v>805.30248887312905</v>
      </c>
      <c r="M4856">
        <v>37.423081017166801</v>
      </c>
      <c r="N4856">
        <v>0.72491335089421804</v>
      </c>
      <c r="O4856">
        <v>1.6809100684814999</v>
      </c>
      <c r="P4856">
        <v>29.511537221098301</v>
      </c>
      <c r="Q4856">
        <v>2.5475784075280001E-3</v>
      </c>
    </row>
    <row r="4857" spans="1:17" hidden="1" x14ac:dyDescent="0.3">
      <c r="A4857" t="s">
        <v>9944</v>
      </c>
      <c r="B4857" t="s">
        <v>9945</v>
      </c>
      <c r="C4857" t="s">
        <v>10309</v>
      </c>
      <c r="D4857" t="s">
        <v>726</v>
      </c>
      <c r="E4857">
        <v>0</v>
      </c>
      <c r="F4857">
        <v>257.47000000000003</v>
      </c>
      <c r="G4857">
        <v>-15.721664870522</v>
      </c>
      <c r="H4857">
        <v>-3.3861507517165998</v>
      </c>
      <c r="I4857">
        <v>-3.46238823112061</v>
      </c>
      <c r="J4857">
        <v>-0.37226812167295198</v>
      </c>
      <c r="K4857">
        <v>256.72756931391001</v>
      </c>
      <c r="L4857">
        <v>246.00521674441401</v>
      </c>
      <c r="M4857">
        <v>45.289626408737497</v>
      </c>
      <c r="N4857">
        <v>0.32260318237232199</v>
      </c>
      <c r="O4857">
        <v>4.8665863984153201</v>
      </c>
      <c r="P4857">
        <v>16.502262443438902</v>
      </c>
    </row>
    <row r="4858" spans="1:17" hidden="1" x14ac:dyDescent="0.3">
      <c r="A4858" t="s">
        <v>9946</v>
      </c>
      <c r="B4858" t="s">
        <v>9947</v>
      </c>
      <c r="C4858" t="s">
        <v>10309</v>
      </c>
      <c r="D4858" t="s">
        <v>726</v>
      </c>
      <c r="E4858">
        <v>0</v>
      </c>
      <c r="F4858">
        <v>442.99</v>
      </c>
      <c r="G4858">
        <v>8.6733667120996092</v>
      </c>
      <c r="H4858">
        <v>3.0274973011021298</v>
      </c>
      <c r="I4858">
        <v>-0.44179937454863699</v>
      </c>
      <c r="J4858">
        <v>2.8148492090738402</v>
      </c>
      <c r="K4858">
        <v>409.78532855627799</v>
      </c>
      <c r="L4858">
        <v>377.66311497430303</v>
      </c>
      <c r="M4858">
        <v>43.691570787736502</v>
      </c>
      <c r="N4858">
        <v>0.50052035506580905</v>
      </c>
      <c r="O4858">
        <v>0.62078150748323602</v>
      </c>
      <c r="P4858">
        <v>39.744479495268102</v>
      </c>
    </row>
    <row r="4859" spans="1:17" hidden="1" x14ac:dyDescent="0.3">
      <c r="A4859" t="s">
        <v>9948</v>
      </c>
      <c r="B4859" t="s">
        <v>9949</v>
      </c>
      <c r="C4859" t="s">
        <v>10309</v>
      </c>
      <c r="D4859" t="s">
        <v>726</v>
      </c>
      <c r="E4859">
        <v>0</v>
      </c>
      <c r="F4859">
        <v>518.07000000000005</v>
      </c>
      <c r="G4859">
        <v>-12.175804802540799</v>
      </c>
      <c r="H4859">
        <v>-3.4329783967004199</v>
      </c>
      <c r="I4859">
        <v>-3.5570861099644802</v>
      </c>
      <c r="J4859">
        <v>-1.0391466297607099</v>
      </c>
      <c r="K4859">
        <v>517.94904256809002</v>
      </c>
      <c r="L4859">
        <v>492.06007154781997</v>
      </c>
      <c r="M4859">
        <v>38.951823625668403</v>
      </c>
      <c r="N4859">
        <v>0.51518618803465399</v>
      </c>
      <c r="O4859">
        <v>5.0437199606230703</v>
      </c>
      <c r="P4859">
        <v>21.157623947614599</v>
      </c>
    </row>
    <row r="4860" spans="1:17" hidden="1" x14ac:dyDescent="0.3">
      <c r="A4860" t="s">
        <v>9950</v>
      </c>
      <c r="B4860" t="s">
        <v>9951</v>
      </c>
      <c r="C4860" t="s">
        <v>10309</v>
      </c>
      <c r="D4860" t="s">
        <v>1336</v>
      </c>
      <c r="E4860">
        <v>0</v>
      </c>
      <c r="F4860">
        <v>123.3</v>
      </c>
      <c r="G4860">
        <v>-20.692328912630899</v>
      </c>
      <c r="H4860">
        <v>-1.03232715794186</v>
      </c>
      <c r="I4860">
        <v>-8.9145595500247694</v>
      </c>
      <c r="J4860">
        <v>-3.1680340694047699</v>
      </c>
      <c r="K4860">
        <v>122.702577066411</v>
      </c>
      <c r="L4860">
        <v>120.163945408991</v>
      </c>
      <c r="M4860">
        <v>42.831285615245399</v>
      </c>
      <c r="N4860">
        <v>0.39260298431322499</v>
      </c>
      <c r="O4860">
        <v>3.40632603406325</v>
      </c>
      <c r="P4860">
        <v>7.03125</v>
      </c>
    </row>
    <row r="4861" spans="1:17" hidden="1" x14ac:dyDescent="0.3">
      <c r="A4861" t="s">
        <v>9952</v>
      </c>
      <c r="B4861" t="s">
        <v>9953</v>
      </c>
      <c r="C4861" t="s">
        <v>10309</v>
      </c>
      <c r="D4861" t="s">
        <v>726</v>
      </c>
      <c r="E4861">
        <v>0</v>
      </c>
      <c r="F4861">
        <v>41.83</v>
      </c>
      <c r="G4861">
        <v>5.7054482006066403</v>
      </c>
      <c r="H4861">
        <v>1.07627873333153</v>
      </c>
      <c r="I4861">
        <v>1.82291116994228</v>
      </c>
      <c r="J4861">
        <v>-0.167601899756534</v>
      </c>
      <c r="K4861">
        <v>40.596522489762997</v>
      </c>
      <c r="L4861">
        <v>37.5292528804152</v>
      </c>
      <c r="M4861">
        <v>40.246772189485696</v>
      </c>
      <c r="N4861">
        <v>1.94018491756206</v>
      </c>
      <c r="O4861">
        <v>1.8646904135787701</v>
      </c>
      <c r="P4861">
        <v>35.197155785390997</v>
      </c>
    </row>
    <row r="4862" spans="1:17" hidden="1" x14ac:dyDescent="0.3">
      <c r="A4862" t="s">
        <v>9954</v>
      </c>
      <c r="B4862" t="s">
        <v>9955</v>
      </c>
      <c r="C4862" t="s">
        <v>10309</v>
      </c>
      <c r="D4862" t="s">
        <v>1336</v>
      </c>
      <c r="E4862">
        <v>0</v>
      </c>
      <c r="F4862">
        <v>56.98</v>
      </c>
      <c r="G4862">
        <v>-19.169568624957101</v>
      </c>
      <c r="H4862">
        <v>-1.0108275712311301</v>
      </c>
      <c r="I4862">
        <v>-7.8561571841841804</v>
      </c>
      <c r="J4862">
        <v>-3.1219081302628999</v>
      </c>
      <c r="K4862">
        <v>56.296469830006998</v>
      </c>
      <c r="L4862">
        <v>54.957926650581101</v>
      </c>
      <c r="M4862">
        <v>51.453169897924603</v>
      </c>
      <c r="N4862">
        <v>2.2609939825725802</v>
      </c>
      <c r="O4862">
        <v>2.8431028431028502</v>
      </c>
      <c r="P4862">
        <v>8.7819778541427809</v>
      </c>
    </row>
    <row r="4863" spans="1:17" hidden="1" x14ac:dyDescent="0.3">
      <c r="A4863" t="s">
        <v>9956</v>
      </c>
      <c r="B4863" t="s">
        <v>9957</v>
      </c>
      <c r="C4863" t="s">
        <v>10309</v>
      </c>
      <c r="D4863" t="s">
        <v>630</v>
      </c>
      <c r="M4863">
        <v>50</v>
      </c>
    </row>
    <row r="4864" spans="1:17" hidden="1" x14ac:dyDescent="0.3">
      <c r="A4864" t="s">
        <v>9958</v>
      </c>
      <c r="B4864" t="s">
        <v>9959</v>
      </c>
      <c r="C4864" t="s">
        <v>10309</v>
      </c>
    </row>
    <row r="4865" spans="1:16" hidden="1" x14ac:dyDescent="0.3">
      <c r="A4865" t="s">
        <v>9960</v>
      </c>
      <c r="B4865" t="s">
        <v>9961</v>
      </c>
      <c r="C4865" t="s">
        <v>10309</v>
      </c>
      <c r="D4865" t="s">
        <v>556</v>
      </c>
      <c r="F4865">
        <v>250</v>
      </c>
      <c r="G4865">
        <v>-5.5931859894901201</v>
      </c>
      <c r="H4865">
        <v>-1.87035303188851</v>
      </c>
      <c r="I4865">
        <v>-12.2495918825592</v>
      </c>
      <c r="J4865">
        <v>1.0670674632677399</v>
      </c>
      <c r="N4865">
        <v>1</v>
      </c>
    </row>
    <row r="4866" spans="1:16" hidden="1" x14ac:dyDescent="0.3">
      <c r="A4866" t="s">
        <v>9962</v>
      </c>
      <c r="B4866" t="s">
        <v>9963</v>
      </c>
      <c r="C4866" t="s">
        <v>10309</v>
      </c>
      <c r="F4866">
        <v>10.28</v>
      </c>
      <c r="G4866">
        <v>-5.5931859894901201</v>
      </c>
      <c r="H4866">
        <v>-1.87035303188851</v>
      </c>
      <c r="I4866">
        <v>-12.2495918825592</v>
      </c>
      <c r="J4866">
        <v>1.0670674632677399</v>
      </c>
    </row>
    <row r="4867" spans="1:16" hidden="1" x14ac:dyDescent="0.3">
      <c r="A4867" t="s">
        <v>9964</v>
      </c>
      <c r="B4867" t="s">
        <v>9965</v>
      </c>
      <c r="C4867" t="s">
        <v>10309</v>
      </c>
      <c r="F4867">
        <v>1.1499999999999999</v>
      </c>
      <c r="G4867">
        <v>-5.5931859894901201</v>
      </c>
      <c r="H4867">
        <v>-1.87035303188851</v>
      </c>
      <c r="I4867">
        <v>-12.2495918825592</v>
      </c>
      <c r="J4867">
        <v>1.0670674632677399</v>
      </c>
    </row>
    <row r="4868" spans="1:16" hidden="1" x14ac:dyDescent="0.3">
      <c r="A4868" t="s">
        <v>9966</v>
      </c>
      <c r="B4868" t="s">
        <v>9967</v>
      </c>
      <c r="C4868" t="s">
        <v>10309</v>
      </c>
      <c r="D4868" t="s">
        <v>130</v>
      </c>
      <c r="F4868">
        <v>93.75</v>
      </c>
      <c r="G4868">
        <v>30.9595625904157</v>
      </c>
      <c r="H4868">
        <v>-5.7827894125920798</v>
      </c>
      <c r="I4868">
        <v>-18.560785965119099</v>
      </c>
      <c r="J4868">
        <v>-7.4623922247012997</v>
      </c>
      <c r="K4868">
        <v>88.809829757523602</v>
      </c>
      <c r="L4868">
        <v>87.184204222938007</v>
      </c>
      <c r="N4868">
        <v>0.29711542386858097</v>
      </c>
      <c r="O4868">
        <v>34.133333333333297</v>
      </c>
      <c r="P4868">
        <v>64.2431674842326</v>
      </c>
    </row>
    <row r="4869" spans="1:16" hidden="1" x14ac:dyDescent="0.3">
      <c r="A4869" t="s">
        <v>9968</v>
      </c>
      <c r="B4869" t="s">
        <v>9969</v>
      </c>
      <c r="C4869" t="s">
        <v>10309</v>
      </c>
    </row>
    <row r="4870" spans="1:16" hidden="1" x14ac:dyDescent="0.3">
      <c r="A4870" t="s">
        <v>9970</v>
      </c>
      <c r="B4870" t="s">
        <v>9971</v>
      </c>
      <c r="C4870" t="s">
        <v>10309</v>
      </c>
    </row>
    <row r="4871" spans="1:16" hidden="1" x14ac:dyDescent="0.3">
      <c r="A4871" t="s">
        <v>9972</v>
      </c>
      <c r="B4871" t="s">
        <v>9973</v>
      </c>
      <c r="C4871" t="s">
        <v>10309</v>
      </c>
    </row>
    <row r="4872" spans="1:16" hidden="1" x14ac:dyDescent="0.3">
      <c r="A4872" t="s">
        <v>9974</v>
      </c>
      <c r="B4872" t="s">
        <v>9975</v>
      </c>
      <c r="C4872" t="s">
        <v>10309</v>
      </c>
    </row>
    <row r="4873" spans="1:16" hidden="1" x14ac:dyDescent="0.3">
      <c r="A4873" t="s">
        <v>9976</v>
      </c>
      <c r="B4873" t="s">
        <v>9977</v>
      </c>
      <c r="C4873" t="s">
        <v>10309</v>
      </c>
    </row>
    <row r="4874" spans="1:16" hidden="1" x14ac:dyDescent="0.3">
      <c r="A4874" t="s">
        <v>9978</v>
      </c>
      <c r="B4874" t="s">
        <v>9979</v>
      </c>
      <c r="C4874" t="s">
        <v>10309</v>
      </c>
    </row>
    <row r="4875" spans="1:16" hidden="1" x14ac:dyDescent="0.3">
      <c r="A4875" t="s">
        <v>9980</v>
      </c>
      <c r="B4875" t="s">
        <v>9981</v>
      </c>
      <c r="C4875" t="s">
        <v>10309</v>
      </c>
    </row>
    <row r="4876" spans="1:16" hidden="1" x14ac:dyDescent="0.3">
      <c r="A4876" t="s">
        <v>9982</v>
      </c>
      <c r="B4876" t="s">
        <v>9983</v>
      </c>
      <c r="C4876" t="s">
        <v>10309</v>
      </c>
    </row>
    <row r="4877" spans="1:16" hidden="1" x14ac:dyDescent="0.3">
      <c r="A4877" t="s">
        <v>9984</v>
      </c>
      <c r="B4877" t="s">
        <v>9985</v>
      </c>
      <c r="C4877" t="s">
        <v>10309</v>
      </c>
      <c r="D4877" t="s">
        <v>521</v>
      </c>
      <c r="F4877">
        <v>0</v>
      </c>
      <c r="G4877">
        <v>-27.723578912630899</v>
      </c>
      <c r="M4877">
        <v>50</v>
      </c>
    </row>
    <row r="4878" spans="1:16" hidden="1" x14ac:dyDescent="0.3">
      <c r="A4878" t="s">
        <v>9986</v>
      </c>
      <c r="B4878" t="s">
        <v>9987</v>
      </c>
      <c r="C4878" t="s">
        <v>10309</v>
      </c>
    </row>
    <row r="4879" spans="1:16" hidden="1" x14ac:dyDescent="0.3">
      <c r="A4879" t="s">
        <v>9988</v>
      </c>
      <c r="B4879" t="s">
        <v>9989</v>
      </c>
      <c r="C4879" t="s">
        <v>10309</v>
      </c>
      <c r="F4879">
        <v>0.85</v>
      </c>
      <c r="G4879">
        <v>0.63463004259288502</v>
      </c>
      <c r="H4879">
        <v>7.77449563611607</v>
      </c>
      <c r="I4879">
        <v>-11.1203097746429</v>
      </c>
      <c r="J4879">
        <v>2.2246097514572898</v>
      </c>
      <c r="K4879">
        <v>0.80412828802191205</v>
      </c>
      <c r="L4879">
        <v>0.82396000217450005</v>
      </c>
      <c r="N4879">
        <v>1.1259605280196301</v>
      </c>
      <c r="O4879">
        <v>14.117647058823501</v>
      </c>
      <c r="P4879">
        <v>73.469387755102005</v>
      </c>
    </row>
    <row r="4880" spans="1:16" hidden="1" x14ac:dyDescent="0.3">
      <c r="A4880" t="s">
        <v>9990</v>
      </c>
      <c r="B4880" t="s">
        <v>9991</v>
      </c>
      <c r="C4880" t="s">
        <v>10309</v>
      </c>
      <c r="D4880" t="s">
        <v>130</v>
      </c>
      <c r="F4880">
        <v>0</v>
      </c>
      <c r="G4880">
        <v>-27.723578912630899</v>
      </c>
      <c r="M4880">
        <v>50</v>
      </c>
    </row>
    <row r="4881" spans="1:13" hidden="1" x14ac:dyDescent="0.3">
      <c r="A4881" t="s">
        <v>9992</v>
      </c>
      <c r="B4881" t="s">
        <v>9993</v>
      </c>
      <c r="C4881" t="s">
        <v>10309</v>
      </c>
      <c r="F4881">
        <v>0</v>
      </c>
      <c r="G4881">
        <v>-27.723578912630899</v>
      </c>
      <c r="M4881">
        <v>50</v>
      </c>
    </row>
    <row r="4882" spans="1:13" hidden="1" x14ac:dyDescent="0.3">
      <c r="A4882" t="s">
        <v>9994</v>
      </c>
      <c r="B4882" t="s">
        <v>9995</v>
      </c>
      <c r="C4882" t="s">
        <v>10309</v>
      </c>
      <c r="D4882" t="s">
        <v>413</v>
      </c>
      <c r="F4882">
        <v>0</v>
      </c>
      <c r="G4882">
        <v>-27.723578912630899</v>
      </c>
      <c r="M4882">
        <v>50</v>
      </c>
    </row>
    <row r="4883" spans="1:13" hidden="1" x14ac:dyDescent="0.3">
      <c r="A4883" t="s">
        <v>9996</v>
      </c>
      <c r="B4883" t="s">
        <v>9997</v>
      </c>
      <c r="C4883" t="s">
        <v>10309</v>
      </c>
      <c r="D4883" t="s">
        <v>521</v>
      </c>
    </row>
    <row r="4884" spans="1:13" hidden="1" x14ac:dyDescent="0.3">
      <c r="A4884" t="s">
        <v>9998</v>
      </c>
      <c r="B4884" t="s">
        <v>9999</v>
      </c>
      <c r="C4884" t="s">
        <v>10309</v>
      </c>
      <c r="D4884" t="s">
        <v>258</v>
      </c>
    </row>
    <row r="4885" spans="1:13" hidden="1" x14ac:dyDescent="0.3">
      <c r="A4885" t="s">
        <v>10000</v>
      </c>
      <c r="B4885" t="s">
        <v>10001</v>
      </c>
      <c r="C4885" t="s">
        <v>10309</v>
      </c>
      <c r="D4885" t="s">
        <v>139</v>
      </c>
      <c r="F4885">
        <v>0</v>
      </c>
      <c r="G4885">
        <v>-27.723578912630899</v>
      </c>
    </row>
    <row r="4886" spans="1:13" hidden="1" x14ac:dyDescent="0.3">
      <c r="A4886" t="s">
        <v>10002</v>
      </c>
      <c r="B4886" t="s">
        <v>10003</v>
      </c>
      <c r="C4886" t="s">
        <v>10309</v>
      </c>
      <c r="D4886" t="s">
        <v>630</v>
      </c>
      <c r="F4886">
        <v>0</v>
      </c>
      <c r="G4886">
        <v>-27.723578912630899</v>
      </c>
      <c r="M4886">
        <v>50</v>
      </c>
    </row>
    <row r="4887" spans="1:13" hidden="1" x14ac:dyDescent="0.3">
      <c r="A4887" t="s">
        <v>10004</v>
      </c>
      <c r="B4887" t="s">
        <v>10005</v>
      </c>
      <c r="C4887" t="s">
        <v>10309</v>
      </c>
      <c r="F4887">
        <v>0</v>
      </c>
      <c r="G4887">
        <v>-27.723578912630899</v>
      </c>
      <c r="M4887">
        <v>50</v>
      </c>
    </row>
    <row r="4888" spans="1:13" hidden="1" x14ac:dyDescent="0.3">
      <c r="A4888" t="s">
        <v>10006</v>
      </c>
      <c r="B4888" t="s">
        <v>10007</v>
      </c>
      <c r="C4888" t="s">
        <v>10309</v>
      </c>
    </row>
    <row r="4889" spans="1:13" hidden="1" x14ac:dyDescent="0.3">
      <c r="A4889" t="s">
        <v>10008</v>
      </c>
      <c r="B4889" t="s">
        <v>10009</v>
      </c>
      <c r="C4889" t="s">
        <v>10309</v>
      </c>
      <c r="D4889" t="s">
        <v>630</v>
      </c>
      <c r="F4889">
        <v>0</v>
      </c>
      <c r="G4889">
        <v>-27.723578912630899</v>
      </c>
      <c r="M4889">
        <v>50</v>
      </c>
    </row>
    <row r="4890" spans="1:13" hidden="1" x14ac:dyDescent="0.3">
      <c r="A4890" t="s">
        <v>10010</v>
      </c>
      <c r="B4890" t="s">
        <v>10011</v>
      </c>
      <c r="C4890" t="s">
        <v>10309</v>
      </c>
      <c r="D4890" t="s">
        <v>124</v>
      </c>
      <c r="F4890">
        <v>0</v>
      </c>
      <c r="G4890">
        <v>-27.723578912630899</v>
      </c>
      <c r="M4890">
        <v>50</v>
      </c>
    </row>
    <row r="4891" spans="1:13" hidden="1" x14ac:dyDescent="0.3">
      <c r="A4891" t="s">
        <v>10012</v>
      </c>
      <c r="B4891" t="s">
        <v>10013</v>
      </c>
      <c r="C4891" t="s">
        <v>10309</v>
      </c>
      <c r="D4891" t="s">
        <v>630</v>
      </c>
      <c r="F4891">
        <v>0</v>
      </c>
      <c r="G4891">
        <v>-27.723578912630899</v>
      </c>
      <c r="M4891">
        <v>50</v>
      </c>
    </row>
    <row r="4892" spans="1:13" hidden="1" x14ac:dyDescent="0.3">
      <c r="A4892" t="s">
        <v>10014</v>
      </c>
      <c r="B4892" t="s">
        <v>10015</v>
      </c>
      <c r="C4892" t="s">
        <v>10309</v>
      </c>
      <c r="D4892" t="s">
        <v>124</v>
      </c>
      <c r="F4892">
        <v>0</v>
      </c>
      <c r="G4892">
        <v>-27.723578912630899</v>
      </c>
      <c r="M4892">
        <v>50</v>
      </c>
    </row>
    <row r="4893" spans="1:13" hidden="1" x14ac:dyDescent="0.3">
      <c r="A4893" t="s">
        <v>10016</v>
      </c>
      <c r="B4893" t="s">
        <v>10017</v>
      </c>
      <c r="C4893" t="s">
        <v>10309</v>
      </c>
      <c r="F4893">
        <v>0</v>
      </c>
      <c r="G4893">
        <v>-27.723578912630899</v>
      </c>
      <c r="M4893">
        <v>50</v>
      </c>
    </row>
    <row r="4894" spans="1:13" hidden="1" x14ac:dyDescent="0.3">
      <c r="A4894" t="s">
        <v>10018</v>
      </c>
      <c r="B4894" t="s">
        <v>10019</v>
      </c>
      <c r="C4894" t="s">
        <v>10309</v>
      </c>
      <c r="D4894" t="s">
        <v>46</v>
      </c>
      <c r="F4894">
        <v>0</v>
      </c>
      <c r="G4894">
        <v>-27.723578912630899</v>
      </c>
      <c r="M4894">
        <v>50</v>
      </c>
    </row>
    <row r="4895" spans="1:13" hidden="1" x14ac:dyDescent="0.3">
      <c r="A4895" t="s">
        <v>10020</v>
      </c>
      <c r="B4895" t="s">
        <v>10021</v>
      </c>
      <c r="C4895" t="s">
        <v>10309</v>
      </c>
      <c r="D4895" t="s">
        <v>3603</v>
      </c>
      <c r="F4895">
        <v>0</v>
      </c>
      <c r="G4895">
        <v>-27.723578912630899</v>
      </c>
      <c r="M4895">
        <v>50</v>
      </c>
    </row>
    <row r="4896" spans="1:13" hidden="1" x14ac:dyDescent="0.3">
      <c r="A4896" t="s">
        <v>10022</v>
      </c>
      <c r="B4896" t="s">
        <v>10023</v>
      </c>
      <c r="C4896" t="s">
        <v>10309</v>
      </c>
      <c r="D4896" t="s">
        <v>72</v>
      </c>
      <c r="F4896">
        <v>0</v>
      </c>
      <c r="G4896">
        <v>-27.723578912630899</v>
      </c>
      <c r="M4896">
        <v>50</v>
      </c>
    </row>
    <row r="4897" spans="1:16" hidden="1" x14ac:dyDescent="0.3">
      <c r="A4897" t="s">
        <v>10024</v>
      </c>
      <c r="B4897" t="s">
        <v>10025</v>
      </c>
      <c r="C4897" t="s">
        <v>10309</v>
      </c>
      <c r="D4897" t="s">
        <v>232</v>
      </c>
      <c r="F4897">
        <v>0</v>
      </c>
      <c r="G4897">
        <v>-27.723578912630899</v>
      </c>
      <c r="M4897">
        <v>50</v>
      </c>
    </row>
    <row r="4898" spans="1:16" hidden="1" x14ac:dyDescent="0.3">
      <c r="A4898" t="s">
        <v>10026</v>
      </c>
      <c r="B4898" t="s">
        <v>10027</v>
      </c>
      <c r="C4898" t="s">
        <v>10309</v>
      </c>
      <c r="D4898" t="s">
        <v>413</v>
      </c>
      <c r="F4898">
        <v>0</v>
      </c>
      <c r="G4898">
        <v>-27.723578912630899</v>
      </c>
      <c r="M4898">
        <v>50</v>
      </c>
    </row>
    <row r="4899" spans="1:16" hidden="1" x14ac:dyDescent="0.3">
      <c r="A4899" t="s">
        <v>10028</v>
      </c>
      <c r="B4899" t="s">
        <v>10029</v>
      </c>
      <c r="C4899" t="s">
        <v>10309</v>
      </c>
      <c r="D4899" t="s">
        <v>124</v>
      </c>
      <c r="F4899">
        <v>0</v>
      </c>
      <c r="G4899">
        <v>-27.723578912630899</v>
      </c>
      <c r="M4899">
        <v>50</v>
      </c>
    </row>
    <row r="4900" spans="1:16" hidden="1" x14ac:dyDescent="0.3">
      <c r="A4900" t="s">
        <v>10030</v>
      </c>
      <c r="B4900" t="s">
        <v>10031</v>
      </c>
      <c r="C4900" t="s">
        <v>10309</v>
      </c>
      <c r="F4900">
        <v>20.69</v>
      </c>
      <c r="G4900">
        <v>-18.7714988705035</v>
      </c>
      <c r="H4900">
        <v>-0.240210246236845</v>
      </c>
      <c r="I4900">
        <v>-20.883477083104001</v>
      </c>
      <c r="J4900">
        <v>-1.11318587549496</v>
      </c>
      <c r="K4900">
        <v>20.081226015640201</v>
      </c>
      <c r="L4900">
        <v>20.330814472283599</v>
      </c>
      <c r="N4900">
        <v>0.60821629740893701</v>
      </c>
      <c r="O4900">
        <v>37.6993716771387</v>
      </c>
      <c r="P4900">
        <v>30.125786163522001</v>
      </c>
    </row>
    <row r="4901" spans="1:16" hidden="1" x14ac:dyDescent="0.3">
      <c r="A4901" t="s">
        <v>10032</v>
      </c>
      <c r="B4901" t="s">
        <v>10033</v>
      </c>
      <c r="C4901" t="s">
        <v>10309</v>
      </c>
      <c r="D4901" t="s">
        <v>1163</v>
      </c>
    </row>
    <row r="4902" spans="1:16" hidden="1" x14ac:dyDescent="0.3">
      <c r="A4902" t="s">
        <v>10034</v>
      </c>
      <c r="B4902" t="s">
        <v>10035</v>
      </c>
      <c r="C4902" t="s">
        <v>10309</v>
      </c>
      <c r="F4902">
        <v>0</v>
      </c>
      <c r="G4902">
        <v>-27.723578912630899</v>
      </c>
      <c r="M4902">
        <v>50</v>
      </c>
    </row>
    <row r="4903" spans="1:16" hidden="1" x14ac:dyDescent="0.3">
      <c r="A4903" t="s">
        <v>10036</v>
      </c>
      <c r="B4903" t="s">
        <v>10037</v>
      </c>
      <c r="C4903" t="s">
        <v>10309</v>
      </c>
      <c r="D4903" t="s">
        <v>521</v>
      </c>
      <c r="F4903">
        <v>0</v>
      </c>
      <c r="G4903">
        <v>-27.723578912630899</v>
      </c>
      <c r="M4903">
        <v>50</v>
      </c>
    </row>
    <row r="4904" spans="1:16" hidden="1" x14ac:dyDescent="0.3">
      <c r="A4904" t="s">
        <v>10038</v>
      </c>
      <c r="B4904" t="s">
        <v>10039</v>
      </c>
      <c r="C4904" t="s">
        <v>10309</v>
      </c>
      <c r="D4904" t="s">
        <v>521</v>
      </c>
      <c r="F4904">
        <v>0</v>
      </c>
      <c r="G4904">
        <v>-27.723578912630899</v>
      </c>
      <c r="M4904">
        <v>50</v>
      </c>
    </row>
    <row r="4905" spans="1:16" hidden="1" x14ac:dyDescent="0.3">
      <c r="A4905" t="s">
        <v>10040</v>
      </c>
      <c r="B4905" t="s">
        <v>10041</v>
      </c>
      <c r="C4905" t="s">
        <v>10309</v>
      </c>
      <c r="F4905">
        <v>0</v>
      </c>
      <c r="G4905">
        <v>-27.723578912630899</v>
      </c>
      <c r="M4905">
        <v>50</v>
      </c>
    </row>
    <row r="4906" spans="1:16" hidden="1" x14ac:dyDescent="0.3">
      <c r="A4906" t="s">
        <v>10042</v>
      </c>
      <c r="B4906" t="s">
        <v>10043</v>
      </c>
      <c r="C4906" t="s">
        <v>10309</v>
      </c>
      <c r="F4906">
        <v>0</v>
      </c>
      <c r="G4906">
        <v>-27.723578912630899</v>
      </c>
      <c r="M4906">
        <v>50</v>
      </c>
    </row>
    <row r="4907" spans="1:16" hidden="1" x14ac:dyDescent="0.3">
      <c r="A4907" t="s">
        <v>10044</v>
      </c>
      <c r="B4907" t="s">
        <v>10045</v>
      </c>
      <c r="C4907" t="s">
        <v>10309</v>
      </c>
      <c r="D4907" t="s">
        <v>72</v>
      </c>
      <c r="F4907">
        <v>0</v>
      </c>
      <c r="G4907">
        <v>-27.723578912630899</v>
      </c>
      <c r="M4907">
        <v>50</v>
      </c>
    </row>
    <row r="4908" spans="1:16" hidden="1" x14ac:dyDescent="0.3">
      <c r="A4908" t="s">
        <v>10046</v>
      </c>
      <c r="B4908" t="s">
        <v>10047</v>
      </c>
      <c r="C4908" t="s">
        <v>10309</v>
      </c>
      <c r="D4908" t="s">
        <v>54</v>
      </c>
      <c r="F4908">
        <v>0</v>
      </c>
      <c r="G4908">
        <v>-27.723578912630899</v>
      </c>
      <c r="M4908">
        <v>50</v>
      </c>
    </row>
    <row r="4909" spans="1:16" hidden="1" x14ac:dyDescent="0.3">
      <c r="A4909" t="s">
        <v>10048</v>
      </c>
      <c r="B4909" t="s">
        <v>10049</v>
      </c>
      <c r="C4909" t="s">
        <v>10309</v>
      </c>
      <c r="F4909">
        <v>0</v>
      </c>
      <c r="G4909">
        <v>-27.723578912630899</v>
      </c>
      <c r="M4909">
        <v>50</v>
      </c>
    </row>
    <row r="4910" spans="1:16" hidden="1" x14ac:dyDescent="0.3">
      <c r="A4910" t="s">
        <v>10050</v>
      </c>
      <c r="B4910" t="s">
        <v>10051</v>
      </c>
      <c r="C4910" t="s">
        <v>10309</v>
      </c>
      <c r="D4910" t="s">
        <v>521</v>
      </c>
      <c r="F4910">
        <v>0</v>
      </c>
      <c r="G4910">
        <v>-27.723578912630899</v>
      </c>
      <c r="M4910">
        <v>50</v>
      </c>
    </row>
    <row r="4911" spans="1:16" hidden="1" x14ac:dyDescent="0.3">
      <c r="A4911" t="s">
        <v>10052</v>
      </c>
      <c r="B4911" t="s">
        <v>10053</v>
      </c>
      <c r="C4911" t="s">
        <v>10309</v>
      </c>
      <c r="D4911" t="s">
        <v>124</v>
      </c>
      <c r="F4911">
        <v>0</v>
      </c>
      <c r="G4911">
        <v>-27.723578912630899</v>
      </c>
    </row>
    <row r="4912" spans="1:16" hidden="1" x14ac:dyDescent="0.3">
      <c r="A4912" t="s">
        <v>10054</v>
      </c>
      <c r="B4912" t="s">
        <v>10055</v>
      </c>
      <c r="C4912" t="s">
        <v>10309</v>
      </c>
      <c r="D4912" t="s">
        <v>521</v>
      </c>
      <c r="F4912">
        <v>0</v>
      </c>
      <c r="G4912">
        <v>-27.723578912630899</v>
      </c>
      <c r="M4912">
        <v>50</v>
      </c>
    </row>
    <row r="4913" spans="1:13" hidden="1" x14ac:dyDescent="0.3">
      <c r="A4913" t="s">
        <v>10056</v>
      </c>
      <c r="B4913" t="s">
        <v>10057</v>
      </c>
      <c r="C4913" t="s">
        <v>10309</v>
      </c>
      <c r="D4913" t="s">
        <v>139</v>
      </c>
      <c r="F4913">
        <v>0</v>
      </c>
      <c r="G4913">
        <v>-27.723578912630899</v>
      </c>
      <c r="M4913">
        <v>50</v>
      </c>
    </row>
    <row r="4914" spans="1:13" hidden="1" x14ac:dyDescent="0.3">
      <c r="A4914" t="s">
        <v>10058</v>
      </c>
      <c r="B4914" t="s">
        <v>10059</v>
      </c>
      <c r="C4914" t="s">
        <v>10309</v>
      </c>
      <c r="D4914" t="s">
        <v>139</v>
      </c>
      <c r="F4914">
        <v>0</v>
      </c>
      <c r="G4914">
        <v>-27.723578912630899</v>
      </c>
      <c r="M4914">
        <v>50</v>
      </c>
    </row>
    <row r="4915" spans="1:13" hidden="1" x14ac:dyDescent="0.3">
      <c r="A4915" t="s">
        <v>10060</v>
      </c>
      <c r="B4915" t="s">
        <v>10061</v>
      </c>
      <c r="C4915" t="s">
        <v>10309</v>
      </c>
      <c r="D4915" t="s">
        <v>521</v>
      </c>
      <c r="F4915">
        <v>0</v>
      </c>
      <c r="G4915">
        <v>-27.723578912630899</v>
      </c>
      <c r="M4915">
        <v>50</v>
      </c>
    </row>
    <row r="4916" spans="1:13" hidden="1" x14ac:dyDescent="0.3">
      <c r="A4916" t="s">
        <v>10062</v>
      </c>
      <c r="B4916" t="s">
        <v>10063</v>
      </c>
      <c r="C4916" t="s">
        <v>10309</v>
      </c>
      <c r="F4916">
        <v>0</v>
      </c>
      <c r="G4916">
        <v>-27.723578912630899</v>
      </c>
      <c r="M4916">
        <v>50</v>
      </c>
    </row>
    <row r="4917" spans="1:13" hidden="1" x14ac:dyDescent="0.3">
      <c r="A4917" t="s">
        <v>10064</v>
      </c>
      <c r="B4917" t="s">
        <v>10065</v>
      </c>
      <c r="C4917" t="s">
        <v>10309</v>
      </c>
      <c r="D4917" t="s">
        <v>413</v>
      </c>
      <c r="F4917">
        <v>0</v>
      </c>
      <c r="G4917">
        <v>-27.723578912630899</v>
      </c>
      <c r="M4917">
        <v>50</v>
      </c>
    </row>
    <row r="4918" spans="1:13" hidden="1" x14ac:dyDescent="0.3">
      <c r="A4918" t="s">
        <v>10066</v>
      </c>
      <c r="B4918" t="s">
        <v>10067</v>
      </c>
      <c r="C4918" t="s">
        <v>10309</v>
      </c>
      <c r="D4918" t="s">
        <v>521</v>
      </c>
      <c r="F4918">
        <v>0</v>
      </c>
      <c r="G4918">
        <v>-27.723578912630899</v>
      </c>
    </row>
    <row r="4919" spans="1:13" hidden="1" x14ac:dyDescent="0.3">
      <c r="A4919" t="s">
        <v>10068</v>
      </c>
      <c r="B4919" t="s">
        <v>10069</v>
      </c>
      <c r="C4919" t="s">
        <v>10309</v>
      </c>
      <c r="F4919">
        <v>0</v>
      </c>
      <c r="G4919">
        <v>-27.723578912630899</v>
      </c>
      <c r="M4919">
        <v>50</v>
      </c>
    </row>
    <row r="4920" spans="1:13" hidden="1" x14ac:dyDescent="0.3">
      <c r="A4920" t="s">
        <v>10070</v>
      </c>
      <c r="B4920" t="s">
        <v>10071</v>
      </c>
      <c r="C4920" t="s">
        <v>10309</v>
      </c>
      <c r="D4920" t="s">
        <v>521</v>
      </c>
      <c r="F4920">
        <v>0</v>
      </c>
      <c r="G4920">
        <v>-27.723578912630899</v>
      </c>
      <c r="M4920">
        <v>50</v>
      </c>
    </row>
    <row r="4921" spans="1:13" hidden="1" x14ac:dyDescent="0.3">
      <c r="A4921" t="s">
        <v>10072</v>
      </c>
      <c r="B4921" t="s">
        <v>10073</v>
      </c>
      <c r="C4921" t="s">
        <v>10309</v>
      </c>
      <c r="D4921" t="s">
        <v>124</v>
      </c>
      <c r="F4921">
        <v>0</v>
      </c>
      <c r="G4921">
        <v>-27.723578912630899</v>
      </c>
      <c r="M4921">
        <v>50</v>
      </c>
    </row>
    <row r="4922" spans="1:13" hidden="1" x14ac:dyDescent="0.3">
      <c r="A4922" t="s">
        <v>10074</v>
      </c>
      <c r="B4922" t="s">
        <v>10075</v>
      </c>
      <c r="C4922" t="s">
        <v>10309</v>
      </c>
      <c r="D4922" t="s">
        <v>51</v>
      </c>
      <c r="F4922">
        <v>0</v>
      </c>
      <c r="G4922">
        <v>-27.723578912630899</v>
      </c>
      <c r="M4922">
        <v>50</v>
      </c>
    </row>
    <row r="4923" spans="1:13" hidden="1" x14ac:dyDescent="0.3">
      <c r="A4923" t="s">
        <v>10076</v>
      </c>
      <c r="B4923" t="s">
        <v>10077</v>
      </c>
      <c r="C4923" t="s">
        <v>10309</v>
      </c>
      <c r="D4923" t="s">
        <v>556</v>
      </c>
      <c r="F4923">
        <v>0</v>
      </c>
      <c r="G4923">
        <v>-27.723578912630899</v>
      </c>
      <c r="M4923">
        <v>50</v>
      </c>
    </row>
    <row r="4924" spans="1:13" hidden="1" x14ac:dyDescent="0.3">
      <c r="A4924" t="s">
        <v>10078</v>
      </c>
      <c r="B4924" t="s">
        <v>10079</v>
      </c>
      <c r="C4924" t="s">
        <v>10309</v>
      </c>
      <c r="D4924" t="s">
        <v>221</v>
      </c>
      <c r="F4924">
        <v>0</v>
      </c>
      <c r="G4924">
        <v>-27.723578912630899</v>
      </c>
      <c r="M4924">
        <v>50</v>
      </c>
    </row>
    <row r="4925" spans="1:13" hidden="1" x14ac:dyDescent="0.3">
      <c r="A4925" t="s">
        <v>10080</v>
      </c>
      <c r="B4925" t="s">
        <v>10081</v>
      </c>
      <c r="C4925" t="s">
        <v>10309</v>
      </c>
      <c r="D4925" t="s">
        <v>221</v>
      </c>
      <c r="F4925">
        <v>0</v>
      </c>
      <c r="G4925">
        <v>-27.723578912630899</v>
      </c>
      <c r="M4925">
        <v>50</v>
      </c>
    </row>
    <row r="4926" spans="1:13" hidden="1" x14ac:dyDescent="0.3">
      <c r="A4926" t="s">
        <v>10082</v>
      </c>
      <c r="B4926" t="s">
        <v>10083</v>
      </c>
      <c r="C4926" t="s">
        <v>10309</v>
      </c>
      <c r="F4926">
        <v>0</v>
      </c>
      <c r="G4926">
        <v>-27.723578912630899</v>
      </c>
      <c r="M4926">
        <v>50</v>
      </c>
    </row>
    <row r="4927" spans="1:13" hidden="1" x14ac:dyDescent="0.3">
      <c r="A4927" t="s">
        <v>10084</v>
      </c>
      <c r="B4927" t="s">
        <v>10085</v>
      </c>
      <c r="C4927" t="s">
        <v>10309</v>
      </c>
      <c r="F4927">
        <v>0</v>
      </c>
      <c r="G4927">
        <v>-27.723578912630899</v>
      </c>
      <c r="M4927">
        <v>50</v>
      </c>
    </row>
    <row r="4928" spans="1:13" hidden="1" x14ac:dyDescent="0.3">
      <c r="A4928" t="s">
        <v>10086</v>
      </c>
      <c r="B4928" t="s">
        <v>10087</v>
      </c>
      <c r="C4928" t="s">
        <v>10309</v>
      </c>
      <c r="D4928" t="s">
        <v>356</v>
      </c>
      <c r="F4928">
        <v>0</v>
      </c>
      <c r="G4928">
        <v>-27.723578912630899</v>
      </c>
      <c r="M4928">
        <v>50</v>
      </c>
    </row>
    <row r="4929" spans="1:16" hidden="1" x14ac:dyDescent="0.3">
      <c r="A4929" t="s">
        <v>10088</v>
      </c>
      <c r="B4929" t="s">
        <v>10089</v>
      </c>
      <c r="C4929" t="s">
        <v>10309</v>
      </c>
      <c r="D4929" t="s">
        <v>297</v>
      </c>
      <c r="F4929">
        <v>0</v>
      </c>
      <c r="G4929">
        <v>-27.723578912630899</v>
      </c>
      <c r="M4929">
        <v>50</v>
      </c>
    </row>
    <row r="4930" spans="1:16" hidden="1" x14ac:dyDescent="0.3">
      <c r="A4930" t="s">
        <v>10090</v>
      </c>
      <c r="B4930" t="s">
        <v>10091</v>
      </c>
      <c r="C4930" t="s">
        <v>10309</v>
      </c>
      <c r="D4930" t="s">
        <v>46</v>
      </c>
    </row>
    <row r="4931" spans="1:16" hidden="1" x14ac:dyDescent="0.3">
      <c r="A4931" t="s">
        <v>25</v>
      </c>
      <c r="B4931" t="s">
        <v>10092</v>
      </c>
      <c r="C4931" t="s">
        <v>10309</v>
      </c>
      <c r="D4931" t="s">
        <v>27</v>
      </c>
      <c r="F4931">
        <v>1067</v>
      </c>
      <c r="G4931">
        <v>95.451489064779594</v>
      </c>
      <c r="H4931">
        <v>-0.15275266368891799</v>
      </c>
      <c r="I4931">
        <v>32.2201994734179</v>
      </c>
      <c r="J4931">
        <v>-3.52461735463989</v>
      </c>
      <c r="K4931">
        <v>1042.0160624689299</v>
      </c>
      <c r="L4931">
        <v>860.24383643032297</v>
      </c>
      <c r="N4931">
        <v>0.50852667543269503</v>
      </c>
      <c r="O4931">
        <v>10.281162136832201</v>
      </c>
      <c r="P4931">
        <v>129.462365591397</v>
      </c>
    </row>
    <row r="4932" spans="1:16" hidden="1" x14ac:dyDescent="0.3">
      <c r="A4932" t="s">
        <v>10093</v>
      </c>
      <c r="B4932" t="s">
        <v>10094</v>
      </c>
      <c r="C4932" t="s">
        <v>10309</v>
      </c>
      <c r="F4932">
        <v>197.95</v>
      </c>
      <c r="G4932">
        <v>145.49933344071599</v>
      </c>
      <c r="H4932">
        <v>72.975544587165004</v>
      </c>
      <c r="I4932">
        <v>102.036804722482</v>
      </c>
      <c r="J4932">
        <v>23.2750353628211</v>
      </c>
      <c r="K4932">
        <v>141.48660642253299</v>
      </c>
      <c r="L4932">
        <v>104.66400157607799</v>
      </c>
      <c r="N4932">
        <v>1.51467894207106</v>
      </c>
      <c r="O4932">
        <v>3.0563273553927801</v>
      </c>
      <c r="P4932">
        <v>223.977086743044</v>
      </c>
    </row>
    <row r="4933" spans="1:16" hidden="1" x14ac:dyDescent="0.3">
      <c r="A4933" t="s">
        <v>10095</v>
      </c>
      <c r="B4933" t="s">
        <v>10096</v>
      </c>
      <c r="C4933" t="s">
        <v>10309</v>
      </c>
      <c r="F4933">
        <v>0</v>
      </c>
      <c r="G4933">
        <v>-27.723578912630899</v>
      </c>
      <c r="M4933">
        <v>50</v>
      </c>
    </row>
    <row r="4934" spans="1:16" hidden="1" x14ac:dyDescent="0.3">
      <c r="A4934" t="s">
        <v>10097</v>
      </c>
      <c r="B4934" t="s">
        <v>10098</v>
      </c>
      <c r="C4934" t="s">
        <v>10309</v>
      </c>
      <c r="D4934" t="s">
        <v>46</v>
      </c>
    </row>
    <row r="4935" spans="1:16" hidden="1" x14ac:dyDescent="0.3">
      <c r="A4935" t="s">
        <v>10099</v>
      </c>
      <c r="B4935" t="s">
        <v>10100</v>
      </c>
      <c r="C4935" t="s">
        <v>10309</v>
      </c>
      <c r="D4935" t="s">
        <v>92</v>
      </c>
      <c r="F4935">
        <v>101.63</v>
      </c>
      <c r="G4935">
        <v>-27.723578912630899</v>
      </c>
      <c r="H4935">
        <v>-0.252015761307116</v>
      </c>
      <c r="I4935">
        <v>-12.4777800712094</v>
      </c>
      <c r="J4935">
        <v>-2.5946673569764398</v>
      </c>
      <c r="K4935">
        <v>96.123721760646205</v>
      </c>
      <c r="N4935">
        <v>0</v>
      </c>
      <c r="O4935">
        <v>0.16727344288103199</v>
      </c>
    </row>
    <row r="4936" spans="1:16" hidden="1" x14ac:dyDescent="0.3">
      <c r="A4936" t="s">
        <v>10101</v>
      </c>
      <c r="B4936" t="s">
        <v>10102</v>
      </c>
      <c r="C4936" t="s">
        <v>10309</v>
      </c>
      <c r="D4936" t="s">
        <v>726</v>
      </c>
      <c r="F4936">
        <v>26.1</v>
      </c>
      <c r="G4936">
        <v>8.5688492858024503</v>
      </c>
      <c r="H4936">
        <v>3.1077622494067101</v>
      </c>
      <c r="I4936">
        <v>3.2782308639331599</v>
      </c>
      <c r="J4936">
        <v>2.4558376935286002</v>
      </c>
      <c r="K4936">
        <v>24.981579483420798</v>
      </c>
      <c r="L4936">
        <v>23.177865712806302</v>
      </c>
      <c r="N4936">
        <v>2.0611817280302298</v>
      </c>
      <c r="O4936">
        <v>0.38314176245208797</v>
      </c>
      <c r="P4936">
        <v>58.181818181818201</v>
      </c>
    </row>
    <row r="4937" spans="1:16" hidden="1" x14ac:dyDescent="0.3">
      <c r="A4937" t="s">
        <v>10103</v>
      </c>
      <c r="B4937" t="s">
        <v>10104</v>
      </c>
      <c r="C4937" t="s">
        <v>10309</v>
      </c>
      <c r="D4937" t="s">
        <v>726</v>
      </c>
      <c r="F4937">
        <v>83.91</v>
      </c>
      <c r="G4937">
        <v>-8.7529281257317901</v>
      </c>
      <c r="H4937">
        <v>-5.8963188435219296</v>
      </c>
      <c r="I4937">
        <v>6.5587422966743301</v>
      </c>
      <c r="J4937">
        <v>1.89314964948799</v>
      </c>
      <c r="K4937">
        <v>83.930780084438496</v>
      </c>
      <c r="L4937">
        <v>79.748860180576699</v>
      </c>
      <c r="N4937">
        <v>1.0127432638231899</v>
      </c>
      <c r="O4937">
        <v>12.0843761172685</v>
      </c>
      <c r="P4937">
        <v>24.514022852055099</v>
      </c>
    </row>
    <row r="4938" spans="1:16" hidden="1" x14ac:dyDescent="0.3">
      <c r="A4938" t="s">
        <v>10105</v>
      </c>
      <c r="B4938" t="s">
        <v>10106</v>
      </c>
      <c r="C4938" t="s">
        <v>10309</v>
      </c>
      <c r="D4938" t="s">
        <v>1336</v>
      </c>
      <c r="F4938">
        <v>237</v>
      </c>
      <c r="G4938">
        <v>-18.8831655946057</v>
      </c>
      <c r="H4938">
        <v>-0.314382589518373</v>
      </c>
      <c r="I4938">
        <v>-7.8134314677646097</v>
      </c>
      <c r="J4938">
        <v>-1.54131461226461</v>
      </c>
      <c r="K4938">
        <v>233.95298325436499</v>
      </c>
      <c r="L4938">
        <v>226.45636477392199</v>
      </c>
      <c r="N4938">
        <v>0.91941885662796796</v>
      </c>
      <c r="O4938">
        <v>5.3586497890295304</v>
      </c>
      <c r="P4938">
        <v>9.6207215541165692</v>
      </c>
    </row>
    <row r="4939" spans="1:16" hidden="1" x14ac:dyDescent="0.3">
      <c r="A4939" t="s">
        <v>10107</v>
      </c>
      <c r="B4939" t="s">
        <v>10108</v>
      </c>
      <c r="C4939" t="s">
        <v>10309</v>
      </c>
      <c r="D4939" t="s">
        <v>726</v>
      </c>
      <c r="F4939">
        <v>1144.43</v>
      </c>
      <c r="G4939">
        <v>-18.713634540155098</v>
      </c>
      <c r="H4939">
        <v>0.312489691528132</v>
      </c>
      <c r="I4939">
        <v>-8.1751329050088106</v>
      </c>
      <c r="J4939">
        <v>-2.6766960844839902</v>
      </c>
      <c r="K4939">
        <v>1131.7142891963899</v>
      </c>
      <c r="L4939">
        <v>1103.706807756</v>
      </c>
      <c r="N4939">
        <v>0.947283382526383</v>
      </c>
      <c r="O4939">
        <v>10.325664304500901</v>
      </c>
      <c r="P4939">
        <v>33.276269666585101</v>
      </c>
    </row>
    <row r="4940" spans="1:16" hidden="1" x14ac:dyDescent="0.3">
      <c r="A4940" t="s">
        <v>10109</v>
      </c>
      <c r="B4940" t="s">
        <v>10110</v>
      </c>
      <c r="C4940" t="s">
        <v>10309</v>
      </c>
      <c r="D4940" t="s">
        <v>726</v>
      </c>
      <c r="F4940">
        <v>94.81</v>
      </c>
      <c r="G4940">
        <v>24.2155236514715</v>
      </c>
      <c r="H4940">
        <v>2.2711069172704299</v>
      </c>
      <c r="I4940">
        <v>2.23554724739751</v>
      </c>
      <c r="J4940">
        <v>-0.76178325994140195</v>
      </c>
      <c r="K4940">
        <v>92.851842827502907</v>
      </c>
      <c r="L4940">
        <v>84.005761648151704</v>
      </c>
      <c r="N4940">
        <v>1.0658699631306101</v>
      </c>
      <c r="O4940">
        <v>3.2169602362619898</v>
      </c>
      <c r="P4940">
        <v>56.710743801652796</v>
      </c>
    </row>
    <row r="4941" spans="1:16" hidden="1" x14ac:dyDescent="0.3">
      <c r="A4941" t="s">
        <v>10111</v>
      </c>
      <c r="B4941" t="s">
        <v>10112</v>
      </c>
      <c r="C4941" t="s">
        <v>10309</v>
      </c>
      <c r="D4941" t="s">
        <v>726</v>
      </c>
      <c r="F4941">
        <v>51.45</v>
      </c>
      <c r="G4941">
        <v>-11.8452005342525</v>
      </c>
      <c r="H4941">
        <v>-2.8411049730596298</v>
      </c>
      <c r="I4941">
        <v>-3.3527173501254501</v>
      </c>
      <c r="J4941">
        <v>-1.87172870906711</v>
      </c>
      <c r="K4941">
        <v>51.4700201315556</v>
      </c>
      <c r="L4941">
        <v>48.8856102717873</v>
      </c>
      <c r="N4941">
        <v>0.15178091426922499</v>
      </c>
      <c r="O4941">
        <v>14.518950437317701</v>
      </c>
      <c r="P4941">
        <v>42.363032650802403</v>
      </c>
    </row>
    <row r="4942" spans="1:16" hidden="1" x14ac:dyDescent="0.3">
      <c r="A4942" t="s">
        <v>10113</v>
      </c>
      <c r="B4942" t="s">
        <v>10114</v>
      </c>
      <c r="C4942" t="s">
        <v>10309</v>
      </c>
      <c r="D4942" t="s">
        <v>1336</v>
      </c>
      <c r="F4942">
        <v>1004.04</v>
      </c>
      <c r="G4942">
        <v>-27.320582942590601</v>
      </c>
      <c r="H4942">
        <v>-0.58650047384501502</v>
      </c>
      <c r="I4942">
        <v>-11.9067859651191</v>
      </c>
      <c r="J4942">
        <v>-2.5099241289573402</v>
      </c>
      <c r="K4942">
        <v>1001.1337007047</v>
      </c>
      <c r="L4942">
        <v>1000.3300134359</v>
      </c>
      <c r="N4942">
        <v>2.0595293922384399</v>
      </c>
      <c r="O4942">
        <v>4.0785227680172103</v>
      </c>
      <c r="P4942">
        <v>0.50450450450449902</v>
      </c>
    </row>
    <row r="4943" spans="1:16" hidden="1" x14ac:dyDescent="0.3">
      <c r="A4943" t="s">
        <v>10115</v>
      </c>
      <c r="B4943" t="s">
        <v>10116</v>
      </c>
      <c r="C4943" t="s">
        <v>10309</v>
      </c>
      <c r="D4943" t="s">
        <v>726</v>
      </c>
      <c r="F4943">
        <v>179.76</v>
      </c>
      <c r="G4943">
        <v>29.615589577522101</v>
      </c>
      <c r="H4943">
        <v>3.48320587831043</v>
      </c>
      <c r="I4943">
        <v>7.0438385618047104</v>
      </c>
      <c r="J4943">
        <v>0.71250106043092898</v>
      </c>
      <c r="K4943">
        <v>172.58287232641501</v>
      </c>
      <c r="L4943">
        <v>152.97989847898</v>
      </c>
      <c r="N4943">
        <v>0.69710533958589505</v>
      </c>
      <c r="O4943">
        <v>2.5534045393858298</v>
      </c>
      <c r="P4943">
        <v>58.826647817635603</v>
      </c>
    </row>
    <row r="4944" spans="1:16" hidden="1" x14ac:dyDescent="0.3">
      <c r="A4944" t="s">
        <v>10117</v>
      </c>
      <c r="B4944" t="s">
        <v>10118</v>
      </c>
      <c r="C4944" t="s">
        <v>10309</v>
      </c>
      <c r="D4944" t="s">
        <v>726</v>
      </c>
      <c r="F4944">
        <v>21.64</v>
      </c>
      <c r="G4944">
        <v>23.924891486412001</v>
      </c>
      <c r="H4944">
        <v>2.66085927247972</v>
      </c>
      <c r="I4944">
        <v>7.3133157485348503</v>
      </c>
      <c r="J4944">
        <v>0.108035345726257</v>
      </c>
      <c r="K4944">
        <v>20.9825142865764</v>
      </c>
      <c r="L4944">
        <v>18.622853656912302</v>
      </c>
      <c r="N4944">
        <v>0.69683434286631396</v>
      </c>
      <c r="O4944">
        <v>3.92791127541589</v>
      </c>
      <c r="P4944">
        <v>52.717007762879298</v>
      </c>
    </row>
    <row r="4945" spans="1:16" hidden="1" x14ac:dyDescent="0.3">
      <c r="A4945" t="s">
        <v>10119</v>
      </c>
      <c r="B4945" t="s">
        <v>10120</v>
      </c>
      <c r="C4945" t="s">
        <v>10309</v>
      </c>
      <c r="D4945" t="s">
        <v>726</v>
      </c>
      <c r="F4945">
        <v>37.43</v>
      </c>
      <c r="G4945">
        <v>8.0891932208958703</v>
      </c>
      <c r="H4945">
        <v>-4.6165300049095599</v>
      </c>
      <c r="I4945">
        <v>4.8043579647932697</v>
      </c>
      <c r="J4945">
        <v>-0.36398182922889299</v>
      </c>
      <c r="K4945">
        <v>36.531730166094498</v>
      </c>
      <c r="L4945">
        <v>33.226878264943302</v>
      </c>
      <c r="N4945">
        <v>0.54034290911898597</v>
      </c>
      <c r="O4945">
        <v>18.621426663104401</v>
      </c>
      <c r="P4945">
        <v>43.961538461538403</v>
      </c>
    </row>
    <row r="4946" spans="1:16" hidden="1" x14ac:dyDescent="0.3">
      <c r="A4946" t="s">
        <v>10121</v>
      </c>
      <c r="B4946" t="s">
        <v>10122</v>
      </c>
      <c r="C4946" t="s">
        <v>10309</v>
      </c>
      <c r="D4946" t="s">
        <v>1651</v>
      </c>
      <c r="F4946">
        <v>70.86</v>
      </c>
      <c r="G4946">
        <v>-5.7614446613401098</v>
      </c>
      <c r="H4946">
        <v>-4.4902282070105297</v>
      </c>
      <c r="I4946">
        <v>1.31974642744022</v>
      </c>
      <c r="J4946">
        <v>-0.24833080882617101</v>
      </c>
      <c r="K4946">
        <v>70.326573478033595</v>
      </c>
      <c r="L4946">
        <v>67.319673598988302</v>
      </c>
      <c r="N4946">
        <v>0.58241499708357702</v>
      </c>
      <c r="O4946">
        <v>15.7211402766017</v>
      </c>
      <c r="P4946">
        <v>26.3101604278074</v>
      </c>
    </row>
    <row r="4947" spans="1:16" hidden="1" x14ac:dyDescent="0.3">
      <c r="A4947" t="s">
        <v>10123</v>
      </c>
      <c r="B4947" t="s">
        <v>10124</v>
      </c>
      <c r="C4947" t="s">
        <v>10309</v>
      </c>
      <c r="D4947" t="s">
        <v>726</v>
      </c>
      <c r="F4947">
        <v>1000</v>
      </c>
      <c r="G4947">
        <v>-27.722578902630801</v>
      </c>
      <c r="H4947">
        <v>-0.97450436388391504</v>
      </c>
      <c r="I4947">
        <v>-12.3107859651191</v>
      </c>
      <c r="J4947">
        <v>-2.5946673569764398</v>
      </c>
      <c r="K4947">
        <v>1000.00144422355</v>
      </c>
      <c r="L4947">
        <v>999.99943690181794</v>
      </c>
      <c r="N4947">
        <v>0.61074988949445597</v>
      </c>
      <c r="O4947">
        <v>3</v>
      </c>
      <c r="P4947">
        <v>0.59957345780854399</v>
      </c>
    </row>
    <row r="4948" spans="1:16" hidden="1" x14ac:dyDescent="0.3">
      <c r="A4948" t="s">
        <v>10125</v>
      </c>
      <c r="B4948" t="s">
        <v>10126</v>
      </c>
      <c r="C4948" t="s">
        <v>10309</v>
      </c>
      <c r="D4948" t="s">
        <v>726</v>
      </c>
      <c r="F4948">
        <v>70.900000000000006</v>
      </c>
      <c r="G4948">
        <v>26.440369771865601</v>
      </c>
      <c r="H4948">
        <v>-3.7096123611498002</v>
      </c>
      <c r="I4948">
        <v>-13.5780189410277</v>
      </c>
      <c r="J4948">
        <v>0.58108670334839696</v>
      </c>
      <c r="K4948">
        <v>72.210461973117901</v>
      </c>
      <c r="L4948">
        <v>66.243457026102007</v>
      </c>
      <c r="N4948">
        <v>0.61288443855601904</v>
      </c>
      <c r="O4948">
        <v>22.2849083215796</v>
      </c>
      <c r="P4948">
        <v>59.972924187725603</v>
      </c>
    </row>
    <row r="4949" spans="1:16" hidden="1" x14ac:dyDescent="0.3">
      <c r="A4949" t="s">
        <v>10127</v>
      </c>
      <c r="B4949" t="s">
        <v>10128</v>
      </c>
      <c r="C4949" t="s">
        <v>10309</v>
      </c>
      <c r="D4949" t="s">
        <v>726</v>
      </c>
      <c r="F4949">
        <v>82.22</v>
      </c>
      <c r="G4949">
        <v>-1.59994031775447</v>
      </c>
      <c r="H4949">
        <v>0.55215363784085303</v>
      </c>
      <c r="I4949">
        <v>-0.248635222308701</v>
      </c>
      <c r="J4949">
        <v>0.302073809211584</v>
      </c>
      <c r="K4949">
        <v>80.280337615557201</v>
      </c>
      <c r="L4949">
        <v>74.821856141368201</v>
      </c>
      <c r="N4949">
        <v>2.23834040845844</v>
      </c>
      <c r="O4949">
        <v>3.38117246412066</v>
      </c>
      <c r="P4949">
        <v>30.611596505162801</v>
      </c>
    </row>
    <row r="4950" spans="1:16" hidden="1" x14ac:dyDescent="0.3">
      <c r="A4950" t="s">
        <v>10129</v>
      </c>
      <c r="B4950" t="s">
        <v>10130</v>
      </c>
      <c r="C4950" t="s">
        <v>10309</v>
      </c>
      <c r="D4950" t="s">
        <v>726</v>
      </c>
      <c r="F4950">
        <v>206</v>
      </c>
      <c r="G4950">
        <v>10.152065287891</v>
      </c>
      <c r="H4950">
        <v>2.1810612926817399</v>
      </c>
      <c r="I4950">
        <v>1.25040477357989</v>
      </c>
      <c r="J4950">
        <v>-0.38278725889308102</v>
      </c>
      <c r="K4950">
        <v>197.46755449366401</v>
      </c>
      <c r="L4950">
        <v>180.10834059816199</v>
      </c>
      <c r="N4950">
        <v>1.1084173272105</v>
      </c>
      <c r="O4950">
        <v>6.7961165048543597</v>
      </c>
      <c r="P4950">
        <v>46.0164445704564</v>
      </c>
    </row>
    <row r="4951" spans="1:16" hidden="1" x14ac:dyDescent="0.3">
      <c r="A4951" t="s">
        <v>10131</v>
      </c>
      <c r="B4951" t="s">
        <v>10132</v>
      </c>
      <c r="C4951" t="s">
        <v>10309</v>
      </c>
      <c r="F4951">
        <v>0</v>
      </c>
      <c r="G4951">
        <v>-27.723578912630899</v>
      </c>
    </row>
    <row r="4952" spans="1:16" hidden="1" x14ac:dyDescent="0.3">
      <c r="A4952" t="s">
        <v>10133</v>
      </c>
      <c r="B4952" t="s">
        <v>10134</v>
      </c>
      <c r="C4952" t="s">
        <v>10309</v>
      </c>
      <c r="D4952" t="s">
        <v>1336</v>
      </c>
      <c r="F4952">
        <v>26.81</v>
      </c>
      <c r="G4952">
        <v>-19.400346589398598</v>
      </c>
      <c r="H4952">
        <v>0.53279126205877703</v>
      </c>
      <c r="I4952">
        <v>-7.9917198172591801</v>
      </c>
      <c r="J4952">
        <v>-1.8838555350535</v>
      </c>
      <c r="K4952">
        <v>26.516617313786501</v>
      </c>
      <c r="L4952">
        <v>25.831668337654001</v>
      </c>
      <c r="N4952">
        <v>0.427509576077509</v>
      </c>
      <c r="O4952">
        <v>11.152555016784699</v>
      </c>
      <c r="P4952">
        <v>13.170113972140101</v>
      </c>
    </row>
    <row r="4953" spans="1:16" hidden="1" x14ac:dyDescent="0.3">
      <c r="A4953" t="s">
        <v>10135</v>
      </c>
      <c r="B4953" t="s">
        <v>10136</v>
      </c>
      <c r="C4953" t="s">
        <v>10309</v>
      </c>
      <c r="D4953" t="s">
        <v>726</v>
      </c>
      <c r="F4953">
        <v>83.85</v>
      </c>
      <c r="G4953">
        <v>-8.9053842123334004</v>
      </c>
      <c r="H4953">
        <v>-7.4933813347921996</v>
      </c>
      <c r="I4953">
        <v>6.4905741935660597</v>
      </c>
      <c r="J4953">
        <v>0.89642053484900397</v>
      </c>
      <c r="K4953">
        <v>85.342605823706904</v>
      </c>
      <c r="L4953">
        <v>81.092209874678204</v>
      </c>
      <c r="N4953">
        <v>2.5512679382957799</v>
      </c>
      <c r="O4953">
        <v>14.4901610017889</v>
      </c>
      <c r="P4953">
        <v>23.308823529411701</v>
      </c>
    </row>
    <row r="4954" spans="1:16" hidden="1" x14ac:dyDescent="0.3">
      <c r="A4954" t="s">
        <v>10137</v>
      </c>
      <c r="B4954" t="s">
        <v>10138</v>
      </c>
      <c r="C4954" t="s">
        <v>10309</v>
      </c>
      <c r="D4954" t="s">
        <v>1651</v>
      </c>
      <c r="F4954">
        <v>70.84</v>
      </c>
      <c r="G4954">
        <v>-6.0053658542117399</v>
      </c>
      <c r="H4954">
        <v>-3.95956213742254</v>
      </c>
      <c r="I4954">
        <v>2.5959455839482102</v>
      </c>
      <c r="J4954">
        <v>-1.2134912214218401</v>
      </c>
      <c r="K4954">
        <v>70.230996696127804</v>
      </c>
      <c r="L4954">
        <v>67.163754547692506</v>
      </c>
      <c r="N4954">
        <v>1.02026090023361</v>
      </c>
      <c r="O4954">
        <v>6.8040654997176597</v>
      </c>
      <c r="P4954">
        <v>28.8</v>
      </c>
    </row>
    <row r="4955" spans="1:16" hidden="1" x14ac:dyDescent="0.3">
      <c r="A4955" t="s">
        <v>10139</v>
      </c>
      <c r="B4955" t="s">
        <v>10140</v>
      </c>
      <c r="C4955" t="s">
        <v>10309</v>
      </c>
      <c r="D4955" t="s">
        <v>726</v>
      </c>
      <c r="F4955">
        <v>84.06</v>
      </c>
      <c r="G4955">
        <v>-9.3125351036437891</v>
      </c>
      <c r="H4955">
        <v>-5.6539991090528599</v>
      </c>
      <c r="I4955">
        <v>5.9170621361467299</v>
      </c>
      <c r="J4955">
        <v>1.5925856074504301</v>
      </c>
      <c r="K4955">
        <v>84.383457202744594</v>
      </c>
      <c r="L4955">
        <v>80.288045662927104</v>
      </c>
      <c r="N4955">
        <v>0.839627273541797</v>
      </c>
      <c r="O4955">
        <v>12.5981441827266</v>
      </c>
      <c r="P4955">
        <v>23.599470666078499</v>
      </c>
    </row>
    <row r="4956" spans="1:16" hidden="1" x14ac:dyDescent="0.3">
      <c r="A4956" t="s">
        <v>10141</v>
      </c>
      <c r="B4956" t="s">
        <v>10142</v>
      </c>
      <c r="C4956" t="s">
        <v>10309</v>
      </c>
      <c r="F4956">
        <v>0</v>
      </c>
      <c r="G4956">
        <v>-27.723578912630899</v>
      </c>
    </row>
    <row r="4957" spans="1:16" hidden="1" x14ac:dyDescent="0.3">
      <c r="A4957" t="s">
        <v>10143</v>
      </c>
      <c r="B4957" t="s">
        <v>10144</v>
      </c>
      <c r="C4957" t="s">
        <v>10309</v>
      </c>
    </row>
    <row r="4958" spans="1:16" hidden="1" x14ac:dyDescent="0.3">
      <c r="A4958" t="s">
        <v>10145</v>
      </c>
      <c r="B4958" t="s">
        <v>10146</v>
      </c>
      <c r="C4958" t="s">
        <v>10309</v>
      </c>
      <c r="D4958" t="s">
        <v>726</v>
      </c>
      <c r="F4958">
        <v>42.31</v>
      </c>
      <c r="G4958">
        <v>9.06917892765353</v>
      </c>
      <c r="H4958">
        <v>3.7201478100291299</v>
      </c>
      <c r="I4958">
        <v>-0.61596019954360404</v>
      </c>
      <c r="J4958">
        <v>3.0988365306583701</v>
      </c>
      <c r="K4958">
        <v>39.067274951816401</v>
      </c>
      <c r="L4958">
        <v>35.914699743974801</v>
      </c>
      <c r="N4958">
        <v>0.20140954712904699</v>
      </c>
      <c r="O4958">
        <v>1.3944693925785601</v>
      </c>
      <c r="P4958">
        <v>45.8965517241379</v>
      </c>
    </row>
    <row r="4959" spans="1:16" hidden="1" x14ac:dyDescent="0.3">
      <c r="A4959" t="s">
        <v>10147</v>
      </c>
      <c r="B4959" t="s">
        <v>10148</v>
      </c>
      <c r="C4959" t="s">
        <v>10309</v>
      </c>
      <c r="D4959" t="s">
        <v>726</v>
      </c>
      <c r="F4959">
        <v>511.52</v>
      </c>
      <c r="G4959">
        <v>-11.556159023002699</v>
      </c>
      <c r="H4959">
        <v>-3.2067261870672201</v>
      </c>
      <c r="I4959">
        <v>-3.4489489003366098</v>
      </c>
      <c r="J4959">
        <v>-0.58964483535169898</v>
      </c>
      <c r="K4959">
        <v>511.16350871799898</v>
      </c>
      <c r="L4959">
        <v>485.361653777529</v>
      </c>
      <c r="N4959">
        <v>0.39974062355661599</v>
      </c>
      <c r="O4959">
        <v>5.0594307162965304</v>
      </c>
      <c r="P4959">
        <v>21.501187648456</v>
      </c>
    </row>
    <row r="4960" spans="1:16" hidden="1" x14ac:dyDescent="0.3">
      <c r="A4960" t="s">
        <v>10149</v>
      </c>
      <c r="B4960" t="s">
        <v>10150</v>
      </c>
      <c r="C4960" t="s">
        <v>10309</v>
      </c>
      <c r="D4960" t="s">
        <v>1336</v>
      </c>
      <c r="F4960">
        <v>999.99</v>
      </c>
      <c r="G4960">
        <v>-27.723578912630899</v>
      </c>
      <c r="H4960">
        <v>-0.97450435388381496</v>
      </c>
      <c r="I4960">
        <v>-12.3107859651191</v>
      </c>
      <c r="J4960">
        <v>-2.5946673569764398</v>
      </c>
      <c r="K4960">
        <v>999.99011306264799</v>
      </c>
      <c r="L4960">
        <v>999.99040311609497</v>
      </c>
      <c r="N4960">
        <v>1.3760138723250801</v>
      </c>
      <c r="O4960">
        <v>1.8010180101801101</v>
      </c>
      <c r="P4960">
        <v>0.23957497995188401</v>
      </c>
    </row>
    <row r="4961" spans="1:16" hidden="1" x14ac:dyDescent="0.3">
      <c r="A4961" t="s">
        <v>10151</v>
      </c>
      <c r="B4961" t="s">
        <v>10152</v>
      </c>
      <c r="C4961" t="s">
        <v>10309</v>
      </c>
      <c r="D4961" t="s">
        <v>726</v>
      </c>
      <c r="F4961">
        <v>70.44</v>
      </c>
      <c r="G4961">
        <v>26.277295595458199</v>
      </c>
      <c r="H4961">
        <v>-3.8981168776050898</v>
      </c>
      <c r="I4961">
        <v>-13.141420908100899</v>
      </c>
      <c r="J4961">
        <v>0.58456554370899505</v>
      </c>
      <c r="K4961">
        <v>71.705495130154105</v>
      </c>
      <c r="L4961">
        <v>65.179178968765598</v>
      </c>
      <c r="N4961">
        <v>1.0090718945544599</v>
      </c>
      <c r="O4961">
        <v>17.688813174332701</v>
      </c>
      <c r="P4961">
        <v>58.256571556953404</v>
      </c>
    </row>
    <row r="4962" spans="1:16" hidden="1" x14ac:dyDescent="0.3">
      <c r="A4962" t="s">
        <v>10153</v>
      </c>
      <c r="B4962" t="s">
        <v>10154</v>
      </c>
      <c r="C4962" t="s">
        <v>10309</v>
      </c>
      <c r="D4962" t="s">
        <v>726</v>
      </c>
      <c r="F4962">
        <v>25.69</v>
      </c>
      <c r="G4962">
        <v>-14.998699579590101</v>
      </c>
      <c r="H4962">
        <v>-2.3201067457509899</v>
      </c>
      <c r="I4962">
        <v>-2.9450984385120198</v>
      </c>
      <c r="J4962">
        <v>-0.68990545221453903</v>
      </c>
      <c r="K4962">
        <v>25.528267921984401</v>
      </c>
      <c r="L4962">
        <v>24.542298065074</v>
      </c>
      <c r="N4962">
        <v>0.14004648653504301</v>
      </c>
      <c r="O4962">
        <v>20.669521214480302</v>
      </c>
      <c r="P4962">
        <v>18.1149425287356</v>
      </c>
    </row>
    <row r="4963" spans="1:16" hidden="1" x14ac:dyDescent="0.3">
      <c r="A4963" t="s">
        <v>10155</v>
      </c>
      <c r="B4963" t="s">
        <v>10156</v>
      </c>
      <c r="C4963" t="s">
        <v>10309</v>
      </c>
      <c r="D4963" t="s">
        <v>726</v>
      </c>
      <c r="F4963">
        <v>82.02</v>
      </c>
      <c r="G4963">
        <v>-1.5195475231864499</v>
      </c>
      <c r="H4963">
        <v>-0.43529564687962002</v>
      </c>
      <c r="I4963">
        <v>-0.169686703429201</v>
      </c>
      <c r="J4963">
        <v>-0.14252172955245701</v>
      </c>
      <c r="K4963">
        <v>79.959302057405907</v>
      </c>
      <c r="L4963">
        <v>74.429452710017401</v>
      </c>
      <c r="N4963">
        <v>0.827233377647006</v>
      </c>
      <c r="O4963">
        <v>6.4862228724701296</v>
      </c>
      <c r="P4963">
        <v>29.9223823855536</v>
      </c>
    </row>
    <row r="4964" spans="1:16" hidden="1" x14ac:dyDescent="0.3">
      <c r="A4964" t="s">
        <v>10157</v>
      </c>
      <c r="B4964" t="s">
        <v>10158</v>
      </c>
      <c r="C4964" t="s">
        <v>10309</v>
      </c>
      <c r="D4964" t="s">
        <v>726</v>
      </c>
      <c r="F4964">
        <v>22.83</v>
      </c>
      <c r="G4964">
        <v>15.3663615449058</v>
      </c>
      <c r="H4964">
        <v>2.9658338579309298</v>
      </c>
      <c r="I4964">
        <v>9.3843099837081603</v>
      </c>
      <c r="J4964">
        <v>0.449403519897693</v>
      </c>
      <c r="K4964">
        <v>21.627193260636599</v>
      </c>
      <c r="L4964">
        <v>19.446686375382001</v>
      </c>
      <c r="N4964">
        <v>1.92950860515429</v>
      </c>
      <c r="O4964">
        <v>0.17520805957074101</v>
      </c>
      <c r="P4964">
        <v>45.599489795918302</v>
      </c>
    </row>
    <row r="4965" spans="1:16" hidden="1" x14ac:dyDescent="0.3">
      <c r="A4965" t="s">
        <v>10159</v>
      </c>
      <c r="B4965" t="s">
        <v>10160</v>
      </c>
      <c r="C4965" t="s">
        <v>10309</v>
      </c>
      <c r="D4965" t="s">
        <v>1336</v>
      </c>
      <c r="F4965">
        <v>999.99</v>
      </c>
      <c r="G4965">
        <v>-27.725578892631098</v>
      </c>
      <c r="H4965">
        <v>-0.97350434388371598</v>
      </c>
      <c r="I4965">
        <v>-12.3117859651191</v>
      </c>
      <c r="J4965">
        <v>-2.5926673369762399</v>
      </c>
      <c r="K4965">
        <v>999.99987304947501</v>
      </c>
      <c r="L4965">
        <v>1000.02625345597</v>
      </c>
      <c r="N4965">
        <v>0.29820272935964998</v>
      </c>
      <c r="O4965">
        <v>2.0010200102000999</v>
      </c>
      <c r="P4965">
        <v>2.03979591836733</v>
      </c>
    </row>
    <row r="4966" spans="1:16" hidden="1" x14ac:dyDescent="0.3">
      <c r="A4966" t="s">
        <v>10161</v>
      </c>
      <c r="B4966" t="s">
        <v>10162</v>
      </c>
      <c r="C4966" t="s">
        <v>10309</v>
      </c>
      <c r="D4966" t="s">
        <v>1039</v>
      </c>
      <c r="F4966">
        <v>220.22</v>
      </c>
      <c r="G4966">
        <v>-27.723578912630899</v>
      </c>
      <c r="I4966">
        <v>-12.3107859651191</v>
      </c>
      <c r="O4966">
        <v>0</v>
      </c>
      <c r="P4966">
        <v>0</v>
      </c>
    </row>
    <row r="4967" spans="1:16" hidden="1" x14ac:dyDescent="0.3">
      <c r="A4967" t="s">
        <v>10163</v>
      </c>
      <c r="B4967" t="s">
        <v>10164</v>
      </c>
      <c r="C4967" t="s">
        <v>10309</v>
      </c>
      <c r="D4967" t="s">
        <v>726</v>
      </c>
      <c r="F4967">
        <v>216.43</v>
      </c>
      <c r="G4967">
        <v>15.6170396713812</v>
      </c>
      <c r="H4967">
        <v>2.475738465944</v>
      </c>
      <c r="I4967">
        <v>8.0752414016625202</v>
      </c>
      <c r="J4967">
        <v>-0.24422990131316899</v>
      </c>
      <c r="K4967">
        <v>209.47473768053101</v>
      </c>
      <c r="L4967">
        <v>185.75152496936801</v>
      </c>
      <c r="N4967">
        <v>1.41697797427796</v>
      </c>
      <c r="O4967">
        <v>2.5735803724067798</v>
      </c>
      <c r="P4967">
        <v>52.878434696616502</v>
      </c>
    </row>
    <row r="4968" spans="1:16" hidden="1" x14ac:dyDescent="0.3">
      <c r="A4968" t="s">
        <v>10165</v>
      </c>
      <c r="B4968" t="s">
        <v>10166</v>
      </c>
      <c r="C4968" t="s">
        <v>10309</v>
      </c>
      <c r="D4968" t="s">
        <v>726</v>
      </c>
      <c r="F4968">
        <v>252.41</v>
      </c>
      <c r="G4968">
        <v>-2.0714482873820699</v>
      </c>
      <c r="H4968">
        <v>2.6616738700684999</v>
      </c>
      <c r="I4968">
        <v>0.67994772931663905</v>
      </c>
      <c r="J4968">
        <v>1.0509538242862699</v>
      </c>
      <c r="K4968">
        <v>244.90228905415501</v>
      </c>
      <c r="L4968">
        <v>225.308502363001</v>
      </c>
      <c r="N4968">
        <v>0.79048453929247198</v>
      </c>
      <c r="O4968">
        <v>11.2951150905273</v>
      </c>
      <c r="P4968">
        <v>33.550264550264501</v>
      </c>
    </row>
    <row r="4969" spans="1:16" hidden="1" x14ac:dyDescent="0.3">
      <c r="A4969" t="s">
        <v>10167</v>
      </c>
      <c r="B4969" t="s">
        <v>10168</v>
      </c>
      <c r="C4969" t="s">
        <v>10309</v>
      </c>
      <c r="D4969" t="s">
        <v>726</v>
      </c>
      <c r="F4969">
        <v>23.57</v>
      </c>
      <c r="G4969">
        <v>7.3480543251913701</v>
      </c>
      <c r="H4969">
        <v>0.45368576171158898</v>
      </c>
      <c r="I4969">
        <v>4.54593193274901</v>
      </c>
      <c r="J4969">
        <v>-1.12153044189844</v>
      </c>
      <c r="K4969">
        <v>22.843588619120901</v>
      </c>
      <c r="L4969">
        <v>20.580396737023701</v>
      </c>
      <c r="N4969">
        <v>0.390394170883059</v>
      </c>
      <c r="O4969">
        <v>3.9456936784047598</v>
      </c>
      <c r="P4969">
        <v>44.601226993864998</v>
      </c>
    </row>
    <row r="4970" spans="1:16" hidden="1" x14ac:dyDescent="0.3">
      <c r="A4970" t="s">
        <v>10169</v>
      </c>
      <c r="B4970" t="s">
        <v>10170</v>
      </c>
      <c r="C4970" t="s">
        <v>10309</v>
      </c>
      <c r="D4970" t="s">
        <v>726</v>
      </c>
      <c r="F4970">
        <v>81.849999999999994</v>
      </c>
      <c r="G4970">
        <v>-4.32541820103744</v>
      </c>
      <c r="H4970">
        <v>-0.296492018204906</v>
      </c>
      <c r="I4970">
        <v>0.16688340412645999</v>
      </c>
      <c r="J4970">
        <v>-0.56789393022805301</v>
      </c>
      <c r="K4970">
        <v>79.877432450857</v>
      </c>
      <c r="L4970">
        <v>74.140248461315807</v>
      </c>
      <c r="N4970">
        <v>0.87379104568923804</v>
      </c>
      <c r="O4970">
        <v>1.3927916921197201</v>
      </c>
      <c r="P4970">
        <v>31.443712863337002</v>
      </c>
    </row>
    <row r="4971" spans="1:16" hidden="1" x14ac:dyDescent="0.3">
      <c r="A4971" t="s">
        <v>10171</v>
      </c>
      <c r="B4971" t="s">
        <v>10172</v>
      </c>
      <c r="C4971" t="s">
        <v>10309</v>
      </c>
      <c r="F4971">
        <v>101.75</v>
      </c>
      <c r="G4971">
        <v>-27.9686769518466</v>
      </c>
      <c r="H4971">
        <v>-0.97550436388391404</v>
      </c>
      <c r="I4971">
        <v>-12.3107859651191</v>
      </c>
      <c r="J4971">
        <v>-2.5946673569764398</v>
      </c>
      <c r="K4971">
        <v>101.750024446417</v>
      </c>
      <c r="O4971">
        <v>0.24570024570025301</v>
      </c>
      <c r="P4971">
        <v>0</v>
      </c>
    </row>
    <row r="4972" spans="1:16" hidden="1" x14ac:dyDescent="0.3">
      <c r="A4972" t="s">
        <v>10173</v>
      </c>
      <c r="B4972" t="s">
        <v>10174</v>
      </c>
      <c r="C4972" t="s">
        <v>10309</v>
      </c>
      <c r="D4972" t="s">
        <v>726</v>
      </c>
      <c r="F4972">
        <v>29.03</v>
      </c>
      <c r="G4972">
        <v>46.004727490720299</v>
      </c>
      <c r="H4972">
        <v>3.0619866238594202</v>
      </c>
      <c r="I4972">
        <v>12.764612569995</v>
      </c>
      <c r="J4972">
        <v>3.6911590391969402E-2</v>
      </c>
      <c r="K4972">
        <v>27.765946346978701</v>
      </c>
      <c r="L4972">
        <v>23.668308990990901</v>
      </c>
      <c r="N4972">
        <v>1.0742123026812</v>
      </c>
      <c r="O4972">
        <v>1.72235618325868</v>
      </c>
      <c r="P4972">
        <v>75.301932367149703</v>
      </c>
    </row>
    <row r="4973" spans="1:16" hidden="1" x14ac:dyDescent="0.3">
      <c r="A4973" t="s">
        <v>10175</v>
      </c>
      <c r="B4973" t="s">
        <v>10176</v>
      </c>
      <c r="C4973" t="s">
        <v>10309</v>
      </c>
      <c r="D4973" t="s">
        <v>726</v>
      </c>
      <c r="F4973">
        <v>42.26</v>
      </c>
      <c r="G4973">
        <v>9.3062524751770503</v>
      </c>
      <c r="H4973">
        <v>4.7188013304217797</v>
      </c>
      <c r="I4973">
        <v>-1.07098601776455</v>
      </c>
      <c r="J4973">
        <v>3.2053326430235498</v>
      </c>
      <c r="K4973">
        <v>39.070314791190903</v>
      </c>
      <c r="L4973">
        <v>36.059670903874</v>
      </c>
      <c r="N4973">
        <v>0.318334813462198</v>
      </c>
      <c r="O4973">
        <v>7.6668244202555602</v>
      </c>
      <c r="P4973">
        <v>39.0131578947368</v>
      </c>
    </row>
    <row r="4974" spans="1:16" hidden="1" x14ac:dyDescent="0.3">
      <c r="A4974" t="s">
        <v>10177</v>
      </c>
      <c r="B4974" t="s">
        <v>10178</v>
      </c>
      <c r="C4974" t="s">
        <v>10309</v>
      </c>
      <c r="D4974" t="s">
        <v>1336</v>
      </c>
      <c r="F4974">
        <v>1000</v>
      </c>
      <c r="G4974">
        <v>-27.722578902630801</v>
      </c>
      <c r="H4974">
        <v>-0.977504343884113</v>
      </c>
      <c r="I4974">
        <v>-12.3117859551192</v>
      </c>
      <c r="J4974">
        <v>-2.59666733697664</v>
      </c>
      <c r="K4974">
        <v>999.998775194161</v>
      </c>
      <c r="N4974">
        <v>1.32096334501062</v>
      </c>
      <c r="O4974">
        <v>1.0000000000065499E-3</v>
      </c>
      <c r="P4974">
        <v>0.50251256281406098</v>
      </c>
    </row>
    <row r="4975" spans="1:16" hidden="1" x14ac:dyDescent="0.3">
      <c r="A4975" t="s">
        <v>10179</v>
      </c>
      <c r="B4975" t="s">
        <v>10180</v>
      </c>
      <c r="C4975" t="s">
        <v>10309</v>
      </c>
      <c r="D4975" t="s">
        <v>1651</v>
      </c>
      <c r="F4975">
        <v>73.25</v>
      </c>
      <c r="G4975">
        <v>-15.0312712203232</v>
      </c>
      <c r="H4975">
        <v>-4.0716835470196298</v>
      </c>
      <c r="I4975">
        <v>2.2318254500489898</v>
      </c>
      <c r="J4975">
        <v>-0.370900852459428</v>
      </c>
      <c r="K4975">
        <v>72.587773894729693</v>
      </c>
      <c r="N4975">
        <v>1.6650408847231899</v>
      </c>
      <c r="O4975">
        <v>4.9146757679180801</v>
      </c>
      <c r="P4975">
        <v>37.947269303201402</v>
      </c>
    </row>
    <row r="4976" spans="1:16" hidden="1" x14ac:dyDescent="0.3">
      <c r="A4976" t="s">
        <v>10181</v>
      </c>
      <c r="B4976" t="s">
        <v>10182</v>
      </c>
      <c r="C4976" t="s">
        <v>10309</v>
      </c>
      <c r="D4976" t="s">
        <v>726</v>
      </c>
      <c r="F4976">
        <v>86.54</v>
      </c>
      <c r="G4976">
        <v>-15.5524836436744</v>
      </c>
      <c r="H4976">
        <v>-4.5310599194394703</v>
      </c>
      <c r="I4976">
        <v>6.4486486444595901</v>
      </c>
      <c r="J4976">
        <v>1.93327098599078</v>
      </c>
      <c r="K4976">
        <v>86.812728110384995</v>
      </c>
      <c r="N4976">
        <v>1.7109537154708101</v>
      </c>
      <c r="O4976">
        <v>13.2077651952854</v>
      </c>
      <c r="P4976">
        <v>22.387215386791102</v>
      </c>
    </row>
    <row r="4977" spans="1:16" hidden="1" x14ac:dyDescent="0.3">
      <c r="A4977" t="s">
        <v>10183</v>
      </c>
      <c r="B4977" t="s">
        <v>10184</v>
      </c>
      <c r="C4977" t="s">
        <v>10309</v>
      </c>
      <c r="D4977" t="s">
        <v>1651</v>
      </c>
      <c r="F4977">
        <v>70.650000000000006</v>
      </c>
      <c r="G4977">
        <v>-13.679995377521999</v>
      </c>
      <c r="H4977">
        <v>-4.2319494113737397</v>
      </c>
      <c r="I4977">
        <v>1.8249167812460101</v>
      </c>
      <c r="J4977">
        <v>6.9119540071781602E-2</v>
      </c>
      <c r="K4977">
        <v>70.2676914584938</v>
      </c>
      <c r="N4977">
        <v>1.3343725191581699</v>
      </c>
      <c r="O4977">
        <v>7.0063694267515597</v>
      </c>
      <c r="P4977">
        <v>30.8333333333333</v>
      </c>
    </row>
    <row r="4978" spans="1:16" hidden="1" x14ac:dyDescent="0.3">
      <c r="A4978" t="s">
        <v>10185</v>
      </c>
      <c r="B4978" t="s">
        <v>10186</v>
      </c>
      <c r="C4978" t="s">
        <v>10309</v>
      </c>
      <c r="D4978" t="s">
        <v>196</v>
      </c>
      <c r="F4978">
        <v>108</v>
      </c>
      <c r="G4978">
        <v>-19.723578912630899</v>
      </c>
      <c r="H4978">
        <v>-0.97550436388391404</v>
      </c>
      <c r="I4978">
        <v>-11.376206525866699</v>
      </c>
      <c r="N4978">
        <v>1</v>
      </c>
      <c r="O4978">
        <v>0</v>
      </c>
      <c r="P4978">
        <v>8</v>
      </c>
    </row>
    <row r="4979" spans="1:16" hidden="1" x14ac:dyDescent="0.3">
      <c r="A4979" t="s">
        <v>10187</v>
      </c>
      <c r="B4979" t="s">
        <v>10188</v>
      </c>
      <c r="C4979" t="s">
        <v>10309</v>
      </c>
      <c r="D4979" t="s">
        <v>1651</v>
      </c>
      <c r="F4979">
        <v>7.09</v>
      </c>
      <c r="G4979">
        <v>-27.864423983053499</v>
      </c>
      <c r="H4979">
        <v>-4.0962642010616603</v>
      </c>
      <c r="I4979">
        <v>2.0440527445583001</v>
      </c>
      <c r="J4979">
        <v>-0.15564296673254399</v>
      </c>
      <c r="K4979">
        <v>7.0479673799256197</v>
      </c>
      <c r="N4979">
        <v>0.89616495686113395</v>
      </c>
      <c r="O4979">
        <v>19.887165021156498</v>
      </c>
      <c r="P4979">
        <v>18.1666666666666</v>
      </c>
    </row>
    <row r="4980" spans="1:16" hidden="1" x14ac:dyDescent="0.3">
      <c r="A4980" t="s">
        <v>10189</v>
      </c>
      <c r="B4980" t="s">
        <v>10190</v>
      </c>
      <c r="C4980" t="s">
        <v>10309</v>
      </c>
      <c r="D4980" t="s">
        <v>726</v>
      </c>
      <c r="F4980">
        <v>8.3800000000000008</v>
      </c>
      <c r="G4980">
        <v>-24.010707625502199</v>
      </c>
      <c r="H4980">
        <v>-6.8182009930973901</v>
      </c>
      <c r="I4980">
        <v>6.3860978875721299</v>
      </c>
      <c r="J4980">
        <v>1.89411069788641</v>
      </c>
      <c r="K4980">
        <v>8.4066917182310803</v>
      </c>
      <c r="N4980">
        <v>0.790263153890291</v>
      </c>
      <c r="O4980">
        <v>23.150357995226699</v>
      </c>
      <c r="P4980">
        <v>24.332344213649801</v>
      </c>
    </row>
    <row r="4981" spans="1:16" hidden="1" x14ac:dyDescent="0.3">
      <c r="A4981" t="s">
        <v>10191</v>
      </c>
      <c r="B4981" t="s">
        <v>10192</v>
      </c>
      <c r="C4981" t="s">
        <v>10309</v>
      </c>
      <c r="D4981" t="s">
        <v>1336</v>
      </c>
      <c r="F4981">
        <v>103.88</v>
      </c>
      <c r="G4981">
        <v>-24.071613237117099</v>
      </c>
      <c r="H4981">
        <v>-0.48208331125233</v>
      </c>
      <c r="I4981">
        <v>-9.1631342919982597</v>
      </c>
      <c r="J4981">
        <v>-2.50794544524007</v>
      </c>
      <c r="K4981">
        <v>103.256786052556</v>
      </c>
      <c r="N4981">
        <v>1.14573864174607</v>
      </c>
      <c r="O4981">
        <v>2.9553330766268702</v>
      </c>
      <c r="P4981">
        <v>5.6227758007117501</v>
      </c>
    </row>
    <row r="4982" spans="1:16" hidden="1" x14ac:dyDescent="0.3">
      <c r="A4982" t="s">
        <v>10193</v>
      </c>
      <c r="B4982" t="s">
        <v>10194</v>
      </c>
      <c r="C4982" t="s">
        <v>10309</v>
      </c>
      <c r="D4982" t="s">
        <v>726</v>
      </c>
      <c r="F4982">
        <v>51.07</v>
      </c>
      <c r="G4982">
        <v>-15.8015977598806</v>
      </c>
      <c r="H4982">
        <v>-3.3823811547148499</v>
      </c>
      <c r="I4982">
        <v>-3.4427407721964798</v>
      </c>
      <c r="J4982">
        <v>-1.4864148337229199</v>
      </c>
      <c r="K4982">
        <v>51.060015574181001</v>
      </c>
      <c r="N4982">
        <v>7.5003355177717806E-2</v>
      </c>
      <c r="O4982">
        <v>21.656549833561701</v>
      </c>
      <c r="P4982">
        <v>23.030595037340301</v>
      </c>
    </row>
    <row r="4983" spans="1:16" hidden="1" x14ac:dyDescent="0.3">
      <c r="A4983" t="s">
        <v>10195</v>
      </c>
      <c r="B4983" t="s">
        <v>10196</v>
      </c>
      <c r="C4983" t="s">
        <v>10309</v>
      </c>
      <c r="D4983" t="s">
        <v>726</v>
      </c>
      <c r="F4983">
        <v>250.12</v>
      </c>
      <c r="G4983">
        <v>-12.805131864618099</v>
      </c>
      <c r="H4983">
        <v>-0.15969139205178901</v>
      </c>
      <c r="I4983">
        <v>1.3646219338037699</v>
      </c>
      <c r="J4983">
        <v>-0.64925385400087399</v>
      </c>
      <c r="K4983">
        <v>242.730324208616</v>
      </c>
      <c r="N4983">
        <v>0.64733256809380202</v>
      </c>
      <c r="O4983">
        <v>2.80665280665279</v>
      </c>
      <c r="P4983">
        <v>16.313244047619001</v>
      </c>
    </row>
    <row r="4984" spans="1:16" hidden="1" x14ac:dyDescent="0.3">
      <c r="A4984" t="s">
        <v>10197</v>
      </c>
      <c r="B4984" t="s">
        <v>10198</v>
      </c>
      <c r="C4984" t="s">
        <v>10309</v>
      </c>
      <c r="D4984" t="s">
        <v>726</v>
      </c>
      <c r="F4984">
        <v>419.3</v>
      </c>
      <c r="G4984">
        <v>-12.5723966425625</v>
      </c>
      <c r="H4984">
        <v>3.3594956361160699</v>
      </c>
      <c r="I4984">
        <v>-0.38104570191203802</v>
      </c>
      <c r="J4984">
        <v>2.14094636551205</v>
      </c>
      <c r="K4984">
        <v>387.72044794801502</v>
      </c>
      <c r="N4984">
        <v>0.40757167688575602</v>
      </c>
      <c r="O4984">
        <v>3.0288576198425901</v>
      </c>
      <c r="P4984">
        <v>30.346928624720199</v>
      </c>
    </row>
    <row r="4985" spans="1:16" hidden="1" x14ac:dyDescent="0.3">
      <c r="A4985" t="s">
        <v>10199</v>
      </c>
      <c r="B4985" t="s">
        <v>10200</v>
      </c>
      <c r="C4985" t="s">
        <v>10309</v>
      </c>
      <c r="D4985" t="s">
        <v>1336</v>
      </c>
      <c r="F4985">
        <v>24.12</v>
      </c>
      <c r="G4985">
        <v>-38.851066016536599</v>
      </c>
      <c r="H4985">
        <v>-0.34232580753102898</v>
      </c>
      <c r="I4985">
        <v>-21.3605597207752</v>
      </c>
      <c r="J4985">
        <v>-3.4678482301573199</v>
      </c>
      <c r="K4985">
        <v>23.640125362138001</v>
      </c>
      <c r="N4985">
        <v>0.51667723525681597</v>
      </c>
      <c r="O4985">
        <v>13.18407960199</v>
      </c>
      <c r="P4985">
        <v>11.6666666666666</v>
      </c>
    </row>
    <row r="4986" spans="1:16" hidden="1" x14ac:dyDescent="0.3">
      <c r="A4986" t="s">
        <v>10201</v>
      </c>
      <c r="B4986" t="s">
        <v>10202</v>
      </c>
      <c r="C4986" t="s">
        <v>10309</v>
      </c>
      <c r="D4986" t="s">
        <v>1336</v>
      </c>
      <c r="F4986">
        <v>58.14</v>
      </c>
      <c r="G4986">
        <v>-35.276449003265398</v>
      </c>
      <c r="H4986">
        <v>1.05392213650135E-4</v>
      </c>
      <c r="I4986">
        <v>-24.219876874210001</v>
      </c>
      <c r="J4986">
        <v>-2.0569396900206698</v>
      </c>
      <c r="K4986">
        <v>57.196742650608201</v>
      </c>
      <c r="N4986">
        <v>0.21471830672773301</v>
      </c>
      <c r="O4986">
        <v>13.7598899208806</v>
      </c>
      <c r="P4986">
        <v>9.2857142857142705</v>
      </c>
    </row>
    <row r="4987" spans="1:16" hidden="1" x14ac:dyDescent="0.3">
      <c r="A4987" t="s">
        <v>10203</v>
      </c>
      <c r="B4987" t="s">
        <v>10204</v>
      </c>
      <c r="C4987" t="s">
        <v>10309</v>
      </c>
      <c r="D4987" t="s">
        <v>726</v>
      </c>
      <c r="F4987">
        <v>70.66</v>
      </c>
      <c r="G4987">
        <v>-22.637320732976001</v>
      </c>
      <c r="H4987">
        <v>-3.9925692103002799</v>
      </c>
      <c r="I4987">
        <v>-13.5546713599478</v>
      </c>
      <c r="J4987">
        <v>0.64614066511337198</v>
      </c>
      <c r="K4987">
        <v>71.989280156636298</v>
      </c>
      <c r="N4987">
        <v>0.83240927240121798</v>
      </c>
      <c r="O4987">
        <v>15.553354090008501</v>
      </c>
      <c r="P4987">
        <v>8.0428134556574697</v>
      </c>
    </row>
    <row r="4988" spans="1:16" hidden="1" x14ac:dyDescent="0.3">
      <c r="A4988" t="s">
        <v>10205</v>
      </c>
      <c r="B4988" t="s">
        <v>10206</v>
      </c>
      <c r="C4988" t="s">
        <v>10309</v>
      </c>
      <c r="D4988" t="s">
        <v>726</v>
      </c>
      <c r="F4988">
        <v>141.72999999999999</v>
      </c>
      <c r="G4988">
        <v>-7.0612257711359998</v>
      </c>
      <c r="H4988">
        <v>6.6668837869788202</v>
      </c>
      <c r="I4988">
        <v>5.0639552357090398</v>
      </c>
      <c r="J4988">
        <v>-1.72180479705657</v>
      </c>
      <c r="K4988">
        <v>132.857580302965</v>
      </c>
      <c r="N4988">
        <v>2.0537318953659001</v>
      </c>
      <c r="O4988">
        <v>0.18344739998590301</v>
      </c>
      <c r="P4988">
        <v>23.350739773716199</v>
      </c>
    </row>
    <row r="4989" spans="1:16" hidden="1" x14ac:dyDescent="0.3">
      <c r="A4989" t="s">
        <v>10207</v>
      </c>
      <c r="B4989" t="s">
        <v>10208</v>
      </c>
      <c r="C4989" t="s">
        <v>10309</v>
      </c>
      <c r="F4989">
        <v>1750</v>
      </c>
      <c r="G4989">
        <v>100.111338415841</v>
      </c>
      <c r="H4989">
        <v>51.391924080757697</v>
      </c>
      <c r="I4989">
        <v>69.971386838380695</v>
      </c>
      <c r="J4989">
        <v>4.0554335903756202</v>
      </c>
      <c r="K4989">
        <v>1234.3079453043399</v>
      </c>
      <c r="N4989">
        <v>1.2102126411588101</v>
      </c>
      <c r="O4989">
        <v>0.51428571428571102</v>
      </c>
      <c r="P4989">
        <v>135.531628532974</v>
      </c>
    </row>
    <row r="4990" spans="1:16" hidden="1" x14ac:dyDescent="0.3">
      <c r="A4990" t="s">
        <v>10209</v>
      </c>
      <c r="B4990" t="s">
        <v>10210</v>
      </c>
      <c r="C4990" t="s">
        <v>10309</v>
      </c>
      <c r="D4990" t="s">
        <v>397</v>
      </c>
      <c r="F4990">
        <v>101</v>
      </c>
      <c r="G4990">
        <v>-30.6081942972463</v>
      </c>
      <c r="H4990">
        <v>-0.97550436388391404</v>
      </c>
      <c r="I4990">
        <v>-13.484954262575</v>
      </c>
      <c r="N4990">
        <v>0.9</v>
      </c>
      <c r="O4990">
        <v>3.9603960396039599</v>
      </c>
      <c r="P4990">
        <v>0.64773293472846205</v>
      </c>
    </row>
    <row r="4991" spans="1:16" hidden="1" x14ac:dyDescent="0.3">
      <c r="A4991" t="s">
        <v>10211</v>
      </c>
      <c r="B4991" t="s">
        <v>10212</v>
      </c>
      <c r="C4991" t="s">
        <v>10309</v>
      </c>
      <c r="D4991" t="s">
        <v>726</v>
      </c>
      <c r="F4991">
        <v>57.97</v>
      </c>
      <c r="G4991">
        <v>-8.0991463909636305</v>
      </c>
      <c r="H4991">
        <v>4.0589034593685298</v>
      </c>
      <c r="I4991">
        <v>7.6602405249471097</v>
      </c>
      <c r="J4991">
        <v>-0.66145118825939597</v>
      </c>
      <c r="K4991">
        <v>56.038764672797598</v>
      </c>
      <c r="N4991">
        <v>8.2423373006998896E-2</v>
      </c>
      <c r="O4991">
        <v>2.8290495083663898</v>
      </c>
      <c r="P4991">
        <v>31.451247165532799</v>
      </c>
    </row>
    <row r="4992" spans="1:16" hidden="1" x14ac:dyDescent="0.3">
      <c r="A4992" t="s">
        <v>10213</v>
      </c>
      <c r="B4992" t="s">
        <v>10214</v>
      </c>
      <c r="C4992" t="s">
        <v>10309</v>
      </c>
      <c r="F4992">
        <v>280.10000000000002</v>
      </c>
      <c r="G4992">
        <v>22.263034206512199</v>
      </c>
      <c r="H4992">
        <v>32.502534451233501</v>
      </c>
      <c r="I4992">
        <v>37.675827154024098</v>
      </c>
      <c r="J4992">
        <v>0.726147033219258</v>
      </c>
      <c r="K4992">
        <v>227.22203853578401</v>
      </c>
      <c r="N4992">
        <v>0.42246009269053397</v>
      </c>
      <c r="O4992">
        <v>6.1763655837200702</v>
      </c>
      <c r="P4992">
        <v>147.11071901190999</v>
      </c>
    </row>
    <row r="4993" spans="1:16" hidden="1" x14ac:dyDescent="0.3">
      <c r="A4993" t="s">
        <v>10215</v>
      </c>
      <c r="B4993" t="s">
        <v>10216</v>
      </c>
      <c r="C4993" t="s">
        <v>10309</v>
      </c>
      <c r="D4993" t="s">
        <v>726</v>
      </c>
      <c r="F4993">
        <v>53.12</v>
      </c>
      <c r="G4993">
        <v>-9.2314977170030499</v>
      </c>
      <c r="H4993">
        <v>-0.24683705803539599</v>
      </c>
      <c r="I4993">
        <v>6.1812952305088196</v>
      </c>
      <c r="J4993">
        <v>0.68885604058549199</v>
      </c>
      <c r="K4993">
        <v>51.185496816311002</v>
      </c>
      <c r="N4993">
        <v>0.97672445510767203</v>
      </c>
      <c r="O4993">
        <v>4.0097891566264998</v>
      </c>
      <c r="P4993">
        <v>35.372069317023403</v>
      </c>
    </row>
    <row r="4994" spans="1:16" hidden="1" x14ac:dyDescent="0.3">
      <c r="A4994" t="s">
        <v>10217</v>
      </c>
      <c r="B4994" t="s">
        <v>10218</v>
      </c>
      <c r="C4994" t="s">
        <v>10309</v>
      </c>
      <c r="D4994" t="s">
        <v>1651</v>
      </c>
      <c r="F4994">
        <v>11.46</v>
      </c>
      <c r="G4994">
        <v>-14.2582323779775</v>
      </c>
      <c r="H4994">
        <v>-4.0926063015418697</v>
      </c>
      <c r="I4994">
        <v>1.1545605695343699</v>
      </c>
      <c r="J4994">
        <v>-0.55385103044582895</v>
      </c>
      <c r="K4994">
        <v>11.3858359745774</v>
      </c>
      <c r="N4994">
        <v>0.83111528764657805</v>
      </c>
      <c r="O4994">
        <v>11.5183246073298</v>
      </c>
      <c r="P4994">
        <v>14.6</v>
      </c>
    </row>
    <row r="4995" spans="1:16" hidden="1" x14ac:dyDescent="0.3">
      <c r="A4995" t="s">
        <v>10219</v>
      </c>
      <c r="B4995" t="s">
        <v>10220</v>
      </c>
      <c r="C4995" t="s">
        <v>10309</v>
      </c>
      <c r="F4995">
        <v>5.0199999999999996</v>
      </c>
      <c r="G4995">
        <v>-47.403578912630898</v>
      </c>
      <c r="H4995">
        <v>-48.366345684437597</v>
      </c>
      <c r="I4995">
        <v>-31.990785965119102</v>
      </c>
      <c r="J4995">
        <v>-3.7946673569764302</v>
      </c>
      <c r="K4995">
        <v>4.9308392156862704</v>
      </c>
      <c r="N4995">
        <v>1.49876380937194</v>
      </c>
      <c r="O4995">
        <v>87.051792828685294</v>
      </c>
      <c r="P4995">
        <v>49.8507462686567</v>
      </c>
    </row>
    <row r="4996" spans="1:16" hidden="1" x14ac:dyDescent="0.3">
      <c r="A4996" t="s">
        <v>10221</v>
      </c>
      <c r="B4996" t="s">
        <v>10222</v>
      </c>
      <c r="C4996" t="s">
        <v>10309</v>
      </c>
      <c r="F4996">
        <v>13.18</v>
      </c>
      <c r="G4996">
        <v>-35.361981155097602</v>
      </c>
      <c r="H4996">
        <v>46.4689400805605</v>
      </c>
      <c r="I4996">
        <v>-19.949188207585799</v>
      </c>
      <c r="J4996">
        <v>-0.51774428005337203</v>
      </c>
      <c r="K4996">
        <v>10.717872146228601</v>
      </c>
      <c r="N4996">
        <v>0.72778410417180694</v>
      </c>
      <c r="O4996">
        <v>8.2701062215478007</v>
      </c>
      <c r="P4996">
        <v>131.22807017543801</v>
      </c>
    </row>
    <row r="4997" spans="1:16" hidden="1" x14ac:dyDescent="0.3">
      <c r="A4997" t="s">
        <v>10223</v>
      </c>
      <c r="B4997" t="s">
        <v>10224</v>
      </c>
      <c r="C4997" t="s">
        <v>10309</v>
      </c>
      <c r="D4997" t="s">
        <v>1039</v>
      </c>
      <c r="F4997">
        <v>107.99</v>
      </c>
      <c r="G4997">
        <v>-22.9297894900206</v>
      </c>
      <c r="H4997">
        <v>0.86231299117481697</v>
      </c>
      <c r="I4997">
        <v>-7.5169965425087204</v>
      </c>
      <c r="J4997">
        <v>-5.0359052188513802</v>
      </c>
      <c r="K4997">
        <v>106.91004316677601</v>
      </c>
      <c r="N4997">
        <v>0.55707390060805695</v>
      </c>
      <c r="O4997">
        <v>3.6207056208908202</v>
      </c>
      <c r="P4997">
        <v>6.8150346191889302</v>
      </c>
    </row>
    <row r="4998" spans="1:16" hidden="1" x14ac:dyDescent="0.3">
      <c r="A4998" t="s">
        <v>10225</v>
      </c>
      <c r="B4998" t="s">
        <v>10226</v>
      </c>
      <c r="C4998" t="s">
        <v>10309</v>
      </c>
      <c r="D4998" t="s">
        <v>726</v>
      </c>
      <c r="F4998">
        <v>17.97</v>
      </c>
      <c r="G4998">
        <v>0.17677695925512099</v>
      </c>
      <c r="H4998">
        <v>1.2146973652227</v>
      </c>
      <c r="I4998">
        <v>15.589569906767</v>
      </c>
      <c r="J4998">
        <v>-0.63952072097874701</v>
      </c>
      <c r="K4998">
        <v>17.215815353785299</v>
      </c>
      <c r="N4998">
        <v>0.67205037446875704</v>
      </c>
      <c r="O4998">
        <v>3.4501947690595398</v>
      </c>
      <c r="P4998">
        <v>38.230769230769198</v>
      </c>
    </row>
    <row r="4999" spans="1:16" hidden="1" x14ac:dyDescent="0.3">
      <c r="A4999" t="s">
        <v>10227</v>
      </c>
      <c r="B4999" t="s">
        <v>10228</v>
      </c>
      <c r="C4999" t="s">
        <v>10309</v>
      </c>
      <c r="D4999" t="s">
        <v>726</v>
      </c>
      <c r="F4999">
        <v>104.2</v>
      </c>
      <c r="G4999">
        <v>-6.8699486644286996</v>
      </c>
      <c r="H4999">
        <v>-4.5286179169974696</v>
      </c>
      <c r="I4999">
        <v>8.5428442830831699</v>
      </c>
      <c r="J4999">
        <v>-0.36209115818009802</v>
      </c>
      <c r="K4999">
        <v>105.69109226069</v>
      </c>
      <c r="N4999">
        <v>0.83248954185813695</v>
      </c>
      <c r="O4999">
        <v>11.1228406909788</v>
      </c>
      <c r="P4999">
        <v>22.1570926143024</v>
      </c>
    </row>
    <row r="5000" spans="1:16" hidden="1" x14ac:dyDescent="0.3">
      <c r="A5000" t="s">
        <v>10229</v>
      </c>
      <c r="B5000" t="s">
        <v>10230</v>
      </c>
      <c r="C5000" t="s">
        <v>10309</v>
      </c>
      <c r="D5000" t="s">
        <v>726</v>
      </c>
      <c r="F5000">
        <v>1026.33</v>
      </c>
      <c r="G5000">
        <v>-25.346521556022498</v>
      </c>
      <c r="H5000">
        <v>-0.49472571789757602</v>
      </c>
      <c r="I5000">
        <v>-9.9337286085106307</v>
      </c>
      <c r="J5000">
        <v>-2.5107902856516602</v>
      </c>
      <c r="K5000">
        <v>1020.22620264893</v>
      </c>
      <c r="N5000">
        <v>1.58893374100213</v>
      </c>
      <c r="O5000">
        <v>18.840918612921701</v>
      </c>
      <c r="P5000">
        <v>8.1178168487363802</v>
      </c>
    </row>
    <row r="5001" spans="1:16" hidden="1" x14ac:dyDescent="0.3">
      <c r="A5001" t="s">
        <v>10231</v>
      </c>
      <c r="B5001" t="s">
        <v>10232</v>
      </c>
      <c r="C5001" t="s">
        <v>10309</v>
      </c>
      <c r="D5001" t="s">
        <v>726</v>
      </c>
      <c r="F5001">
        <v>11.38</v>
      </c>
      <c r="G5001">
        <v>-24.362997622894301</v>
      </c>
      <c r="H5001">
        <v>3.5199084801527798</v>
      </c>
      <c r="I5001">
        <v>-8.9502046753824906</v>
      </c>
      <c r="J5001">
        <v>1.7945255636174901E-2</v>
      </c>
      <c r="K5001">
        <v>11.036826702566101</v>
      </c>
      <c r="O5001">
        <v>3.8664323374340799</v>
      </c>
      <c r="P5001">
        <v>22.894168466522601</v>
      </c>
    </row>
    <row r="5002" spans="1:16" hidden="1" x14ac:dyDescent="0.3">
      <c r="A5002" t="s">
        <v>10233</v>
      </c>
      <c r="B5002" t="s">
        <v>10234</v>
      </c>
      <c r="C5002" t="s">
        <v>10309</v>
      </c>
      <c r="F5002">
        <v>13.75</v>
      </c>
      <c r="G5002">
        <v>85.124718300991304</v>
      </c>
      <c r="H5002">
        <v>24.918131207171001</v>
      </c>
      <c r="I5002">
        <v>100.53751124850299</v>
      </c>
      <c r="J5002">
        <v>-10.0305647928738</v>
      </c>
      <c r="K5002">
        <v>11.883167681346899</v>
      </c>
      <c r="O5002">
        <v>24.290909090909</v>
      </c>
      <c r="P5002">
        <v>147.74774774774701</v>
      </c>
    </row>
    <row r="5003" spans="1:16" hidden="1" x14ac:dyDescent="0.3">
      <c r="A5003" t="s">
        <v>10235</v>
      </c>
      <c r="B5003" t="s">
        <v>10236</v>
      </c>
      <c r="C5003" t="s">
        <v>10309</v>
      </c>
      <c r="D5003" t="s">
        <v>726</v>
      </c>
      <c r="F5003">
        <v>54.33</v>
      </c>
      <c r="G5003">
        <v>-18.385683963949099</v>
      </c>
      <c r="H5003">
        <v>1.56285517390734</v>
      </c>
      <c r="I5003">
        <v>-2.9728910164372699</v>
      </c>
      <c r="J5003">
        <v>9.9318603941788805E-2</v>
      </c>
      <c r="K5003">
        <v>52.596047659224602</v>
      </c>
      <c r="O5003">
        <v>4.9144119271121003</v>
      </c>
      <c r="P5003">
        <v>19.406593406593402</v>
      </c>
    </row>
    <row r="5004" spans="1:16" hidden="1" x14ac:dyDescent="0.3">
      <c r="A5004" t="s">
        <v>10237</v>
      </c>
      <c r="B5004" t="s">
        <v>10238</v>
      </c>
      <c r="C5004" t="s">
        <v>10309</v>
      </c>
      <c r="D5004" t="s">
        <v>521</v>
      </c>
      <c r="F5004">
        <v>2.1</v>
      </c>
      <c r="G5004">
        <v>-27.723578912630899</v>
      </c>
      <c r="H5004">
        <v>-0.97550436388391404</v>
      </c>
      <c r="I5004">
        <v>-12.3107859651191</v>
      </c>
      <c r="J5004">
        <v>-2.5946673569764398</v>
      </c>
      <c r="O5004">
        <v>0</v>
      </c>
      <c r="P5004">
        <v>0</v>
      </c>
    </row>
    <row r="5005" spans="1:16" hidden="1" x14ac:dyDescent="0.3">
      <c r="A5005" t="s">
        <v>10239</v>
      </c>
      <c r="B5005" t="s">
        <v>10240</v>
      </c>
      <c r="C5005" t="s">
        <v>10309</v>
      </c>
      <c r="D5005" t="s">
        <v>124</v>
      </c>
    </row>
    <row r="5006" spans="1:16" hidden="1" x14ac:dyDescent="0.3">
      <c r="A5006" t="s">
        <v>10241</v>
      </c>
      <c r="B5006" t="s">
        <v>10242</v>
      </c>
      <c r="C5006" t="s">
        <v>10309</v>
      </c>
      <c r="D5006" t="s">
        <v>1336</v>
      </c>
      <c r="F5006">
        <v>999.99</v>
      </c>
      <c r="G5006">
        <v>-27.723578912630899</v>
      </c>
      <c r="H5006">
        <v>-0.97550436388391404</v>
      </c>
      <c r="I5006">
        <v>-12.3107859651191</v>
      </c>
      <c r="J5006">
        <v>-2.5956673569764401</v>
      </c>
      <c r="K5006">
        <v>999.99597183536696</v>
      </c>
      <c r="O5006">
        <v>3.0010300103000902</v>
      </c>
      <c r="P5006">
        <v>11.116173120728901</v>
      </c>
    </row>
    <row r="5007" spans="1:16" hidden="1" x14ac:dyDescent="0.3">
      <c r="A5007" t="s">
        <v>10243</v>
      </c>
      <c r="B5007" t="s">
        <v>10244</v>
      </c>
      <c r="C5007" t="s">
        <v>10309</v>
      </c>
      <c r="F5007">
        <v>16.55</v>
      </c>
      <c r="G5007">
        <v>-36.185968293161899</v>
      </c>
      <c r="H5007">
        <v>-0.28971882772431701</v>
      </c>
      <c r="I5007">
        <v>-20.773175345649999</v>
      </c>
      <c r="J5007">
        <v>-3.8782859388835398</v>
      </c>
      <c r="O5007">
        <v>25.377643504531701</v>
      </c>
      <c r="P5007">
        <v>13.6675824175824</v>
      </c>
    </row>
    <row r="5008" spans="1:16" hidden="1" x14ac:dyDescent="0.3">
      <c r="A5008" t="s">
        <v>10245</v>
      </c>
      <c r="B5008" t="s">
        <v>10246</v>
      </c>
      <c r="C5008" t="s">
        <v>10309</v>
      </c>
      <c r="D5008" t="s">
        <v>726</v>
      </c>
      <c r="F5008">
        <v>10.64</v>
      </c>
      <c r="G5008">
        <v>-22.792612443202898</v>
      </c>
      <c r="H5008">
        <v>-0.97550436388391404</v>
      </c>
      <c r="I5008">
        <v>-7.3798194956910903</v>
      </c>
      <c r="J5008">
        <v>-1.6422864045954899</v>
      </c>
      <c r="O5008">
        <v>12.687969924812</v>
      </c>
      <c r="P5008">
        <v>6.4</v>
      </c>
    </row>
    <row r="5009" spans="1:16" hidden="1" x14ac:dyDescent="0.3">
      <c r="A5009" t="s">
        <v>10247</v>
      </c>
      <c r="B5009" t="s">
        <v>10248</v>
      </c>
      <c r="C5009" t="s">
        <v>10309</v>
      </c>
      <c r="D5009" t="s">
        <v>726</v>
      </c>
      <c r="F5009">
        <v>10.71</v>
      </c>
      <c r="G5009">
        <v>-22.2063375333206</v>
      </c>
      <c r="H5009">
        <v>2.6167286458248098</v>
      </c>
      <c r="I5009">
        <v>-6.7935445858087498</v>
      </c>
      <c r="J5009">
        <v>-1.7440057312675601</v>
      </c>
      <c r="O5009">
        <v>11.8580765639589</v>
      </c>
      <c r="P5009">
        <v>17.5631174533479</v>
      </c>
    </row>
    <row r="5010" spans="1:16" hidden="1" x14ac:dyDescent="0.3">
      <c r="A5010" t="s">
        <v>10249</v>
      </c>
      <c r="B5010" t="s">
        <v>10250</v>
      </c>
      <c r="C5010" t="s">
        <v>10309</v>
      </c>
      <c r="D5010" t="s">
        <v>726</v>
      </c>
      <c r="F5010">
        <v>50.52</v>
      </c>
      <c r="G5010">
        <v>-29.339937237849998</v>
      </c>
      <c r="H5010">
        <v>-4.3355654559037697</v>
      </c>
      <c r="I5010">
        <v>-13.9271442903381</v>
      </c>
      <c r="J5010">
        <v>-1.4558062181153</v>
      </c>
      <c r="O5010">
        <v>8.0760095011876505</v>
      </c>
      <c r="P5010">
        <v>2.0606060606060699</v>
      </c>
    </row>
    <row r="5011" spans="1:16" hidden="1" x14ac:dyDescent="0.3">
      <c r="A5011" t="s">
        <v>10251</v>
      </c>
      <c r="B5011" t="s">
        <v>10252</v>
      </c>
      <c r="C5011" t="s">
        <v>10309</v>
      </c>
      <c r="F5011">
        <v>351.05</v>
      </c>
      <c r="G5011">
        <v>36.433540563637401</v>
      </c>
      <c r="H5011">
        <v>22.8578289694494</v>
      </c>
      <c r="I5011">
        <v>51.846333511149297</v>
      </c>
      <c r="J5011">
        <v>-0.81384543916821905</v>
      </c>
      <c r="O5011">
        <v>8.2466885059108304</v>
      </c>
      <c r="P5011">
        <v>75.524999999999906</v>
      </c>
    </row>
    <row r="5012" spans="1:16" hidden="1" x14ac:dyDescent="0.3">
      <c r="A5012" t="s">
        <v>10253</v>
      </c>
      <c r="B5012" t="s">
        <v>10254</v>
      </c>
      <c r="C5012" t="s">
        <v>10309</v>
      </c>
      <c r="D5012" t="s">
        <v>1039</v>
      </c>
      <c r="F5012">
        <v>101.35</v>
      </c>
      <c r="G5012">
        <v>-26.575874321812599</v>
      </c>
      <c r="H5012">
        <v>-0.97550436388391404</v>
      </c>
      <c r="I5012">
        <v>-11.163081374300701</v>
      </c>
      <c r="O5012">
        <v>0.64134188455846597</v>
      </c>
      <c r="P5012">
        <v>1.1477045908183401</v>
      </c>
    </row>
    <row r="5013" spans="1:16" hidden="1" x14ac:dyDescent="0.3">
      <c r="A5013" t="s">
        <v>10255</v>
      </c>
      <c r="B5013" t="s">
        <v>10256</v>
      </c>
      <c r="C5013" t="s">
        <v>10309</v>
      </c>
      <c r="D5013" t="s">
        <v>726</v>
      </c>
      <c r="F5013">
        <v>84.86</v>
      </c>
      <c r="G5013">
        <v>-35.0310611627675</v>
      </c>
      <c r="H5013">
        <v>-5.9046891525534804</v>
      </c>
      <c r="I5013">
        <v>-19.6182682152556</v>
      </c>
      <c r="J5013">
        <v>2.9127583855978099</v>
      </c>
      <c r="O5013">
        <v>9.9222248409144491</v>
      </c>
      <c r="P5013">
        <v>7.3226255216896501</v>
      </c>
    </row>
    <row r="5014" spans="1:16" hidden="1" x14ac:dyDescent="0.3">
      <c r="A5014" t="s">
        <v>10257</v>
      </c>
      <c r="B5014" t="s">
        <v>10258</v>
      </c>
      <c r="C5014" t="s">
        <v>10309</v>
      </c>
      <c r="D5014" t="s">
        <v>1336</v>
      </c>
      <c r="F5014">
        <v>1008.42</v>
      </c>
      <c r="G5014">
        <v>-26.8926703125769</v>
      </c>
      <c r="H5014">
        <v>-0.49014487894301401</v>
      </c>
      <c r="I5014">
        <v>-11.4798773650651</v>
      </c>
      <c r="J5014">
        <v>-2.49538713855996</v>
      </c>
      <c r="O5014">
        <v>9.9165030442716008E-4</v>
      </c>
      <c r="P5014">
        <v>0.84199999999998698</v>
      </c>
    </row>
    <row r="5015" spans="1:16" hidden="1" x14ac:dyDescent="0.3">
      <c r="A5015" t="s">
        <v>10259</v>
      </c>
      <c r="B5015" t="s">
        <v>10260</v>
      </c>
      <c r="C5015" t="s">
        <v>10309</v>
      </c>
      <c r="F5015">
        <v>22.57</v>
      </c>
      <c r="G5015">
        <v>-46.711375036105402</v>
      </c>
      <c r="H5015">
        <v>-9.6228665217577696</v>
      </c>
      <c r="I5015">
        <v>-31.298582088593601</v>
      </c>
      <c r="J5015">
        <v>-6.2348347209931703</v>
      </c>
      <c r="O5015">
        <v>24.102791315906</v>
      </c>
      <c r="P5015">
        <v>0</v>
      </c>
    </row>
    <row r="5016" spans="1:16" hidden="1" x14ac:dyDescent="0.3">
      <c r="A5016" t="s">
        <v>10261</v>
      </c>
      <c r="B5016" t="s">
        <v>10262</v>
      </c>
      <c r="C5016" t="s">
        <v>10309</v>
      </c>
      <c r="D5016" t="s">
        <v>726</v>
      </c>
      <c r="F5016">
        <v>102.1</v>
      </c>
      <c r="G5016">
        <v>-36.383446509696597</v>
      </c>
      <c r="H5016">
        <v>-0.121991064955769</v>
      </c>
      <c r="I5016">
        <v>-20.970653562184701</v>
      </c>
      <c r="J5016">
        <v>-2.3777048323216099</v>
      </c>
      <c r="O5016">
        <v>17.531831537708101</v>
      </c>
      <c r="P5016">
        <v>2.4483243026289299</v>
      </c>
    </row>
    <row r="5017" spans="1:16" hidden="1" x14ac:dyDescent="0.3">
      <c r="A5017" t="s">
        <v>10263</v>
      </c>
      <c r="B5017" t="s">
        <v>10264</v>
      </c>
      <c r="C5017" t="s">
        <v>10309</v>
      </c>
      <c r="D5017" t="s">
        <v>726</v>
      </c>
      <c r="F5017">
        <v>33.17</v>
      </c>
      <c r="G5017">
        <v>-27.390850539975201</v>
      </c>
      <c r="H5017">
        <v>2.05199022987575</v>
      </c>
      <c r="I5017">
        <v>-11.978057592463299</v>
      </c>
      <c r="J5017">
        <v>0.46466515229426397</v>
      </c>
      <c r="O5017">
        <v>5.2155562255049501</v>
      </c>
      <c r="P5017">
        <v>7</v>
      </c>
    </row>
    <row r="5018" spans="1:16" hidden="1" x14ac:dyDescent="0.3">
      <c r="A5018" t="s">
        <v>10265</v>
      </c>
      <c r="B5018" t="s">
        <v>10266</v>
      </c>
      <c r="C5018" t="s">
        <v>10309</v>
      </c>
      <c r="F5018">
        <v>857.65</v>
      </c>
      <c r="G5018">
        <v>-39.759476348528402</v>
      </c>
      <c r="H5018">
        <v>0.12263054983406101</v>
      </c>
      <c r="I5018">
        <v>-24.346683401016499</v>
      </c>
      <c r="J5018">
        <v>-2.5889199002260601</v>
      </c>
      <c r="O5018">
        <v>22.310966011776301</v>
      </c>
      <c r="P5018">
        <v>5.8827160493827</v>
      </c>
    </row>
    <row r="5019" spans="1:16" hidden="1" x14ac:dyDescent="0.3">
      <c r="A5019" t="s">
        <v>10267</v>
      </c>
      <c r="B5019" t="s">
        <v>10268</v>
      </c>
      <c r="C5019" t="s">
        <v>10309</v>
      </c>
      <c r="D5019" t="s">
        <v>726</v>
      </c>
      <c r="F5019">
        <v>31.86</v>
      </c>
      <c r="G5019">
        <v>-28.963504517094702</v>
      </c>
      <c r="H5019">
        <v>-1.29397570146352</v>
      </c>
      <c r="I5019">
        <v>-13.5507115695828</v>
      </c>
      <c r="J5019">
        <v>-1.5291200531340099</v>
      </c>
      <c r="O5019">
        <v>4.6139359698681597</v>
      </c>
      <c r="P5019">
        <v>6.2</v>
      </c>
    </row>
    <row r="5020" spans="1:16" hidden="1" x14ac:dyDescent="0.3">
      <c r="A5020" t="s">
        <v>10269</v>
      </c>
      <c r="B5020" t="s">
        <v>10270</v>
      </c>
      <c r="C5020" t="s">
        <v>10309</v>
      </c>
      <c r="D5020" t="s">
        <v>726</v>
      </c>
      <c r="F5020">
        <v>13.32</v>
      </c>
      <c r="G5020">
        <v>-23.416609452959801</v>
      </c>
      <c r="H5020">
        <v>2.5264411614079201</v>
      </c>
      <c r="I5020">
        <v>-8.0038165054479897</v>
      </c>
      <c r="J5020">
        <v>0.58609292230982302</v>
      </c>
      <c r="O5020">
        <v>4.4294294294294296</v>
      </c>
      <c r="P5020">
        <v>9.1803278688524692</v>
      </c>
    </row>
    <row r="5021" spans="1:16" hidden="1" x14ac:dyDescent="0.3">
      <c r="A5021" t="s">
        <v>10271</v>
      </c>
      <c r="B5021" t="s">
        <v>10272</v>
      </c>
      <c r="C5021" t="s">
        <v>10309</v>
      </c>
      <c r="D5021" t="s">
        <v>726</v>
      </c>
      <c r="F5021">
        <v>33.299999999999997</v>
      </c>
      <c r="G5021">
        <v>-26.322848096552999</v>
      </c>
      <c r="H5021">
        <v>0.92867254029298096</v>
      </c>
      <c r="I5021">
        <v>-10.910055149041099</v>
      </c>
      <c r="J5021">
        <v>-0.50235966466875404</v>
      </c>
      <c r="O5021">
        <v>8.1081081081081106</v>
      </c>
      <c r="P5021">
        <v>3.8353601496725802</v>
      </c>
    </row>
    <row r="5022" spans="1:16" hidden="1" x14ac:dyDescent="0.3">
      <c r="A5022" t="s">
        <v>4856</v>
      </c>
      <c r="B5022" t="s">
        <v>10273</v>
      </c>
      <c r="C5022" t="s">
        <v>10309</v>
      </c>
      <c r="D5022" t="s">
        <v>1555</v>
      </c>
      <c r="F5022">
        <v>78</v>
      </c>
      <c r="G5022">
        <v>-19.765101403980399</v>
      </c>
      <c r="H5022">
        <v>6.9012079648832003</v>
      </c>
      <c r="I5022">
        <v>-4.3523084564685801</v>
      </c>
      <c r="J5022">
        <v>9.9053326430235504</v>
      </c>
      <c r="O5022">
        <v>3.8461538461538498</v>
      </c>
      <c r="P5022">
        <v>11.4285714285714</v>
      </c>
    </row>
    <row r="5023" spans="1:16" hidden="1" x14ac:dyDescent="0.3">
      <c r="A5023" t="s">
        <v>10274</v>
      </c>
      <c r="B5023" t="s">
        <v>10275</v>
      </c>
      <c r="C5023" t="s">
        <v>10309</v>
      </c>
      <c r="D5023" t="s">
        <v>726</v>
      </c>
      <c r="F5023">
        <v>100.5</v>
      </c>
      <c r="G5023">
        <v>-27.283842754325899</v>
      </c>
      <c r="H5023">
        <v>-6.9811170860541596</v>
      </c>
      <c r="I5023">
        <v>-11.871049806814</v>
      </c>
      <c r="J5023">
        <v>-8.6002800791466996</v>
      </c>
      <c r="O5023">
        <v>19.164179104477601</v>
      </c>
      <c r="P5023">
        <v>0.49999999999998901</v>
      </c>
    </row>
    <row r="5024" spans="1:16" hidden="1" x14ac:dyDescent="0.3">
      <c r="A5024" t="s">
        <v>10276</v>
      </c>
      <c r="B5024" t="s">
        <v>10277</v>
      </c>
      <c r="C5024" t="s">
        <v>10309</v>
      </c>
      <c r="F5024">
        <v>199</v>
      </c>
      <c r="G5024">
        <v>-32.712836492005501</v>
      </c>
      <c r="H5024">
        <v>4.01196430779527</v>
      </c>
      <c r="I5024">
        <v>-17.300043544493601</v>
      </c>
      <c r="J5024">
        <v>2.3928013147027398</v>
      </c>
      <c r="O5024">
        <v>5.5276381909547601</v>
      </c>
      <c r="P5024">
        <v>0</v>
      </c>
    </row>
    <row r="5025" spans="1:16" hidden="1" x14ac:dyDescent="0.3">
      <c r="A5025" t="s">
        <v>10278</v>
      </c>
      <c r="B5025" t="s">
        <v>10279</v>
      </c>
      <c r="C5025" t="s">
        <v>10309</v>
      </c>
      <c r="F5025">
        <v>523.65</v>
      </c>
      <c r="G5025">
        <v>-22.731097709623398</v>
      </c>
      <c r="H5025">
        <v>4.0244956361160797</v>
      </c>
      <c r="I5025">
        <v>-7.3183047621115902</v>
      </c>
      <c r="J5025">
        <v>2.40533264302355</v>
      </c>
      <c r="O5025">
        <v>0</v>
      </c>
      <c r="P5025">
        <v>10.2421052631578</v>
      </c>
    </row>
    <row r="5026" spans="1:16" hidden="1" x14ac:dyDescent="0.3">
      <c r="A5026" t="s">
        <v>10280</v>
      </c>
      <c r="B5026" t="s">
        <v>10281</v>
      </c>
      <c r="C5026" t="s">
        <v>10309</v>
      </c>
      <c r="F5026">
        <v>195.09</v>
      </c>
      <c r="G5026">
        <v>-31.950383036342298</v>
      </c>
      <c r="H5026">
        <v>4.02449563611607</v>
      </c>
      <c r="I5026">
        <v>-16.537590088830399</v>
      </c>
      <c r="J5026">
        <v>2.4053326430235402</v>
      </c>
      <c r="O5026">
        <v>9.63145215028959</v>
      </c>
      <c r="P5026">
        <v>4.88709677419354</v>
      </c>
    </row>
    <row r="5027" spans="1:16" hidden="1" x14ac:dyDescent="0.3">
      <c r="A5027" t="s">
        <v>10282</v>
      </c>
      <c r="B5027" t="s">
        <v>10283</v>
      </c>
      <c r="C5027" t="s">
        <v>10309</v>
      </c>
      <c r="D5027" t="s">
        <v>726</v>
      </c>
      <c r="F5027">
        <v>9.31</v>
      </c>
      <c r="G5027">
        <v>-26.527926738717898</v>
      </c>
      <c r="H5027">
        <v>-0.64835060161565505</v>
      </c>
      <c r="I5027">
        <v>-11.115133791206</v>
      </c>
      <c r="J5027">
        <v>-2.2675135947081801</v>
      </c>
      <c r="O5027">
        <v>10.0966702470461</v>
      </c>
      <c r="P5027">
        <v>12.168674698795099</v>
      </c>
    </row>
    <row r="5028" spans="1:16" hidden="1" x14ac:dyDescent="0.3">
      <c r="A5028" t="s">
        <v>10284</v>
      </c>
      <c r="B5028" t="s">
        <v>10285</v>
      </c>
      <c r="C5028" t="s">
        <v>10309</v>
      </c>
      <c r="F5028">
        <v>21.55</v>
      </c>
      <c r="G5028">
        <v>-27.723578912630899</v>
      </c>
      <c r="I5028">
        <v>-12.3107859651191</v>
      </c>
      <c r="O5028">
        <v>0</v>
      </c>
      <c r="P5028">
        <v>0</v>
      </c>
    </row>
    <row r="5029" spans="1:16" hidden="1" x14ac:dyDescent="0.3">
      <c r="A5029" t="s">
        <v>10286</v>
      </c>
      <c r="B5029" t="s">
        <v>10287</v>
      </c>
      <c r="C5029" t="s">
        <v>10309</v>
      </c>
      <c r="F5029">
        <v>39.74</v>
      </c>
      <c r="G5029">
        <v>-27.723578912630899</v>
      </c>
      <c r="I5029">
        <v>-12.3107859651191</v>
      </c>
      <c r="O5029">
        <v>0</v>
      </c>
      <c r="P5029">
        <v>0</v>
      </c>
    </row>
    <row r="5030" spans="1:16" hidden="1" x14ac:dyDescent="0.3">
      <c r="A5030" t="s">
        <v>10288</v>
      </c>
      <c r="B5030" t="s">
        <v>10289</v>
      </c>
      <c r="C5030" t="s">
        <v>10309</v>
      </c>
      <c r="F5030">
        <v>107.1</v>
      </c>
      <c r="G5030">
        <v>-27.723578912630899</v>
      </c>
      <c r="I5030">
        <v>-12.3107859651191</v>
      </c>
      <c r="O5030">
        <v>0</v>
      </c>
      <c r="P5030">
        <v>5</v>
      </c>
    </row>
    <row r="5031" spans="1:16" hidden="1" x14ac:dyDescent="0.3">
      <c r="A5031" t="s">
        <v>10290</v>
      </c>
      <c r="B5031" t="s">
        <v>10291</v>
      </c>
      <c r="C5031" t="s">
        <v>10309</v>
      </c>
      <c r="F5031">
        <v>49.87</v>
      </c>
      <c r="G5031">
        <v>-27.723578912630899</v>
      </c>
      <c r="I5031">
        <v>-12.3107859651191</v>
      </c>
      <c r="O5031">
        <v>0</v>
      </c>
      <c r="P5031">
        <v>9.3640350877192802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Price_Filter_21_08_2024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2024-08-22T05:14:50Z</dcterms:created>
  <dcterms:modified xsi:type="dcterms:W3CDTF">2024-10-22T03:10:15Z</dcterms:modified>
</cp:coreProperties>
</file>